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_data\Desktop\scorecard\"/>
    </mc:Choice>
  </mc:AlternateContent>
  <bookViews>
    <workbookView xWindow="0" yWindow="0" windowWidth="20490" windowHeight="7770" firstSheet="8" activeTab="8"/>
  </bookViews>
  <sheets>
    <sheet name="模型目标" sheetId="30" r:id="rId1"/>
    <sheet name="表现期" sheetId="2" r:id="rId2"/>
    <sheet name="好坏定义" sheetId="1" r:id="rId3"/>
    <sheet name="样本量" sheetId="3" r:id="rId4"/>
    <sheet name="变量说明" sheetId="44" r:id="rId5"/>
    <sheet name="样本特征" sheetId="9" state="hidden" r:id="rId6"/>
    <sheet name="WOE编码" sheetId="27" state="hidden" r:id="rId7"/>
    <sheet name="单变量分析_IV1" sheetId="34" state="hidden" r:id="rId8"/>
    <sheet name="系统申请表信息" sheetId="47" r:id="rId9"/>
    <sheet name="输入变量(基本信息)" sheetId="46" r:id="rId10"/>
    <sheet name="基本信息字段目录(隐藏版)" sheetId="50" state="hidden" r:id="rId11"/>
    <sheet name="输入变量（系统征信变量）" sheetId="48" r:id="rId12"/>
    <sheet name="系统征信变量目录(隐藏版)" sheetId="49" r:id="rId13"/>
    <sheet name="单变量(基本信息)" sheetId="52" r:id="rId14"/>
    <sheet name="单变量(系统征信变量)" sheetId="53" r:id="rId15"/>
    <sheet name="单变量分析(隐藏版)" sheetId="51" state="hidden" r:id="rId16"/>
    <sheet name="变量筛选" sheetId="38" r:id="rId17"/>
    <sheet name="单变量分析_IV2（test剔除）" sheetId="37" state="hidden" r:id="rId18"/>
    <sheet name="单调" sheetId="32" state="hidden" r:id="rId19"/>
    <sheet name="单调_test" sheetId="40" state="hidden" r:id="rId20"/>
    <sheet name="简单建模" sheetId="26" r:id="rId21"/>
    <sheet name="Sheet3" sheetId="42" state="hidden" r:id="rId22"/>
    <sheet name="最优分箱_连续值_2——test" sheetId="36" state="hidden" r:id="rId23"/>
    <sheet name="最优分箱_连续值_3" sheetId="33" state="hidden" r:id="rId24"/>
    <sheet name="IV_单调处理" sheetId="21" state="hidden" r:id="rId25"/>
    <sheet name="入模变量IV" sheetId="14" state="hidden" r:id="rId26"/>
    <sheet name="model_KS" sheetId="17" r:id="rId27"/>
    <sheet name="评分卡" sheetId="20" state="hidden" r:id="rId28"/>
    <sheet name="model" sheetId="16" state="hidden" r:id="rId29"/>
    <sheet name="model_KS2" sheetId="19" state="hidden" r:id="rId30"/>
  </sheets>
  <definedNames>
    <definedName name="_xlnm._FilterDatabase" localSheetId="21" hidden="1">Sheet3!$A$1:$N$317</definedName>
    <definedName name="_xlnm._FilterDatabase" localSheetId="19" hidden="1">单调_test!$A$1:$S$1</definedName>
    <definedName name="_xlnm._FilterDatabase" localSheetId="10" hidden="1">'基本信息字段目录(隐藏版)'!$A$1:$G$21</definedName>
    <definedName name="_xlnm._FilterDatabase" localSheetId="9" hidden="1">'输入变量(基本信息)'!$A$2:$K$62</definedName>
    <definedName name="_xlnm._FilterDatabase" localSheetId="5" hidden="1">样本特征!$A$1:$K$355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1" l="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H3" i="51"/>
  <c r="I3" i="51"/>
  <c r="J3" i="51"/>
  <c r="K3" i="51"/>
  <c r="L3" i="51"/>
  <c r="M3" i="51"/>
  <c r="H4" i="51"/>
  <c r="I4" i="51"/>
  <c r="J4" i="51"/>
  <c r="K4" i="51"/>
  <c r="L4" i="51"/>
  <c r="M4" i="51"/>
  <c r="H5" i="51"/>
  <c r="I5" i="51"/>
  <c r="J5" i="51"/>
  <c r="K5" i="51"/>
  <c r="L5" i="51"/>
  <c r="M5" i="51"/>
  <c r="H6" i="51"/>
  <c r="I6" i="51"/>
  <c r="J6" i="51"/>
  <c r="K6" i="51"/>
  <c r="L6" i="51"/>
  <c r="M6" i="51"/>
  <c r="H7" i="51"/>
  <c r="I7" i="51"/>
  <c r="J7" i="51"/>
  <c r="K7" i="51"/>
  <c r="L7" i="51"/>
  <c r="M7" i="51"/>
  <c r="H8" i="51"/>
  <c r="I8" i="51"/>
  <c r="J8" i="51"/>
  <c r="K8" i="51"/>
  <c r="L8" i="51"/>
  <c r="M8" i="51"/>
  <c r="H9" i="51"/>
  <c r="I9" i="51"/>
  <c r="J9" i="51"/>
  <c r="K9" i="51"/>
  <c r="L9" i="51"/>
  <c r="M9" i="51"/>
  <c r="H10" i="51"/>
  <c r="I10" i="51"/>
  <c r="J10" i="51"/>
  <c r="K10" i="51"/>
  <c r="L10" i="51"/>
  <c r="M10" i="51"/>
  <c r="H11" i="51"/>
  <c r="I11" i="51"/>
  <c r="J11" i="51"/>
  <c r="K11" i="51"/>
  <c r="L11" i="51"/>
  <c r="M11" i="51"/>
  <c r="H12" i="51"/>
  <c r="I12" i="51"/>
  <c r="J12" i="51"/>
  <c r="K12" i="51"/>
  <c r="L12" i="51"/>
  <c r="M12" i="51"/>
  <c r="H13" i="51"/>
  <c r="I13" i="51"/>
  <c r="J13" i="51"/>
  <c r="K13" i="51"/>
  <c r="L13" i="51"/>
  <c r="M13" i="51"/>
  <c r="H14" i="51"/>
  <c r="I14" i="51"/>
  <c r="J14" i="51"/>
  <c r="K14" i="51"/>
  <c r="L14" i="51"/>
  <c r="M14" i="51"/>
  <c r="H15" i="51"/>
  <c r="I15" i="51"/>
  <c r="J15" i="51"/>
  <c r="K15" i="51"/>
  <c r="L15" i="51"/>
  <c r="M15" i="51"/>
  <c r="H16" i="51"/>
  <c r="I16" i="51"/>
  <c r="J16" i="51"/>
  <c r="K16" i="51"/>
  <c r="L16" i="51"/>
  <c r="M16" i="51"/>
  <c r="H17" i="51"/>
  <c r="I17" i="51"/>
  <c r="J17" i="51"/>
  <c r="K17" i="51"/>
  <c r="L17" i="51"/>
  <c r="M17" i="51"/>
  <c r="H18" i="51"/>
  <c r="I18" i="51"/>
  <c r="J18" i="51"/>
  <c r="K18" i="51"/>
  <c r="L18" i="51"/>
  <c r="M18" i="51"/>
  <c r="H19" i="51"/>
  <c r="I19" i="51"/>
  <c r="J19" i="51"/>
  <c r="K19" i="51"/>
  <c r="L19" i="51"/>
  <c r="M19" i="51"/>
  <c r="H20" i="51"/>
  <c r="I20" i="51"/>
  <c r="J20" i="51"/>
  <c r="K20" i="51"/>
  <c r="L20" i="51"/>
  <c r="M20" i="51"/>
  <c r="H21" i="51"/>
  <c r="I21" i="51"/>
  <c r="J21" i="51"/>
  <c r="K21" i="51"/>
  <c r="L21" i="51"/>
  <c r="M21" i="51"/>
  <c r="H22" i="51"/>
  <c r="I22" i="51"/>
  <c r="J22" i="51"/>
  <c r="K22" i="51"/>
  <c r="L22" i="51"/>
  <c r="M22" i="51"/>
  <c r="H23" i="51"/>
  <c r="I23" i="51"/>
  <c r="J23" i="51"/>
  <c r="K23" i="51"/>
  <c r="L23" i="51"/>
  <c r="M23" i="51"/>
  <c r="H24" i="51"/>
  <c r="I24" i="51"/>
  <c r="J24" i="51"/>
  <c r="K24" i="51"/>
  <c r="L24" i="51"/>
  <c r="M24" i="51"/>
  <c r="H25" i="51"/>
  <c r="I25" i="51"/>
  <c r="J25" i="51"/>
  <c r="K25" i="51"/>
  <c r="L25" i="51"/>
  <c r="M25" i="51"/>
  <c r="G34" i="17"/>
  <c r="H34" i="17"/>
  <c r="F34" i="17"/>
  <c r="G17" i="17"/>
  <c r="H17" i="17"/>
  <c r="F17" i="17"/>
  <c r="I2" i="51"/>
  <c r="J2" i="51"/>
  <c r="L2" i="51"/>
  <c r="X2" i="51"/>
  <c r="M2" i="51"/>
  <c r="G2" i="51"/>
  <c r="K2" i="51"/>
  <c r="H2" i="51"/>
  <c r="E29" i="3"/>
  <c r="F29" i="3"/>
  <c r="E28" i="3"/>
  <c r="E2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D18" i="3"/>
  <c r="C18" i="3"/>
  <c r="C28" i="3"/>
  <c r="C27" i="3"/>
  <c r="F27" i="3"/>
  <c r="F28" i="3"/>
  <c r="D27" i="3"/>
  <c r="D28" i="3"/>
  <c r="C29" i="3"/>
  <c r="D29" i="3"/>
  <c r="X8" i="38"/>
  <c r="X2" i="33"/>
  <c r="G24" i="40"/>
  <c r="N24" i="40"/>
  <c r="M24" i="40"/>
  <c r="L24" i="40"/>
  <c r="L22" i="40"/>
  <c r="M22" i="40"/>
  <c r="I22" i="40"/>
  <c r="J22" i="40"/>
  <c r="L23" i="40"/>
  <c r="M23" i="40"/>
  <c r="I23" i="40"/>
  <c r="J23" i="40"/>
  <c r="I24" i="40"/>
  <c r="J24" i="40"/>
  <c r="K22" i="40"/>
  <c r="K23" i="40"/>
  <c r="K24" i="40"/>
  <c r="H24" i="40"/>
  <c r="G23" i="40"/>
  <c r="N23" i="40"/>
  <c r="H23" i="40"/>
  <c r="G22" i="40"/>
  <c r="N22" i="40"/>
  <c r="H22" i="40"/>
  <c r="G21" i="40"/>
  <c r="N21" i="40"/>
  <c r="M21" i="40"/>
  <c r="L21" i="40"/>
  <c r="L20" i="40"/>
  <c r="M20" i="40"/>
  <c r="I20" i="40"/>
  <c r="J20" i="40"/>
  <c r="I21" i="40"/>
  <c r="J21" i="40"/>
  <c r="K20" i="40"/>
  <c r="K21" i="40"/>
  <c r="H21" i="40"/>
  <c r="G20" i="40"/>
  <c r="N20" i="40"/>
  <c r="H20" i="40"/>
  <c r="Q3" i="40"/>
  <c r="L18" i="40"/>
  <c r="R3" i="40"/>
  <c r="M18" i="40"/>
  <c r="I18" i="40"/>
  <c r="J18" i="40"/>
  <c r="L19" i="40"/>
  <c r="M19" i="40"/>
  <c r="I19" i="40"/>
  <c r="J19" i="40"/>
  <c r="K18" i="40"/>
  <c r="G19" i="40"/>
  <c r="G2" i="40"/>
  <c r="G3" i="40"/>
  <c r="G4" i="40"/>
  <c r="G5" i="40"/>
  <c r="S3" i="40"/>
  <c r="N19" i="40"/>
  <c r="K19" i="40"/>
  <c r="H19" i="40"/>
  <c r="G18" i="40"/>
  <c r="N18" i="40"/>
  <c r="H18" i="40"/>
  <c r="G17" i="40"/>
  <c r="N17" i="40"/>
  <c r="M17" i="40"/>
  <c r="L17" i="40"/>
  <c r="L15" i="40"/>
  <c r="M15" i="40"/>
  <c r="I15" i="40"/>
  <c r="J15" i="40"/>
  <c r="L16" i="40"/>
  <c r="M16" i="40"/>
  <c r="I16" i="40"/>
  <c r="J16" i="40"/>
  <c r="I17" i="40"/>
  <c r="J17" i="40"/>
  <c r="K15" i="40"/>
  <c r="K16" i="40"/>
  <c r="K17" i="40"/>
  <c r="H17" i="40"/>
  <c r="G16" i="40"/>
  <c r="N16" i="40"/>
  <c r="H16" i="40"/>
  <c r="G15" i="40"/>
  <c r="N15" i="40"/>
  <c r="H15" i="40"/>
  <c r="G14" i="40"/>
  <c r="N14" i="40"/>
  <c r="M14" i="40"/>
  <c r="L14" i="40"/>
  <c r="L12" i="40"/>
  <c r="M12" i="40"/>
  <c r="I12" i="40"/>
  <c r="J12" i="40"/>
  <c r="L13" i="40"/>
  <c r="M13" i="40"/>
  <c r="I13" i="40"/>
  <c r="J13" i="40"/>
  <c r="I14" i="40"/>
  <c r="J14" i="40"/>
  <c r="K12" i="40"/>
  <c r="K13" i="40"/>
  <c r="K14" i="40"/>
  <c r="H14" i="40"/>
  <c r="G13" i="40"/>
  <c r="N13" i="40"/>
  <c r="H13" i="40"/>
  <c r="G12" i="40"/>
  <c r="N12" i="40"/>
  <c r="H12" i="40"/>
  <c r="L9" i="40"/>
  <c r="M9" i="40"/>
  <c r="I9" i="40"/>
  <c r="J9" i="40"/>
  <c r="L10" i="40"/>
  <c r="M10" i="40"/>
  <c r="I10" i="40"/>
  <c r="J10" i="40"/>
  <c r="L11" i="40"/>
  <c r="M11" i="40"/>
  <c r="I11" i="40"/>
  <c r="J11" i="40"/>
  <c r="K9" i="40"/>
  <c r="G9" i="40"/>
  <c r="H9" i="40"/>
  <c r="N9" i="40"/>
  <c r="G10" i="40"/>
  <c r="H10" i="40"/>
  <c r="K10" i="40"/>
  <c r="N10" i="40"/>
  <c r="G11" i="40"/>
  <c r="H11" i="40"/>
  <c r="K11" i="40"/>
  <c r="N11" i="40"/>
  <c r="L6" i="40"/>
  <c r="M6" i="40"/>
  <c r="I6" i="40"/>
  <c r="J6" i="40"/>
  <c r="L7" i="40"/>
  <c r="M7" i="40"/>
  <c r="I7" i="40"/>
  <c r="J7" i="40"/>
  <c r="L8" i="40"/>
  <c r="M8" i="40"/>
  <c r="I8" i="40"/>
  <c r="J8" i="40"/>
  <c r="K6" i="40"/>
  <c r="G6" i="40"/>
  <c r="H6" i="40"/>
  <c r="N6" i="40"/>
  <c r="G7" i="40"/>
  <c r="H7" i="40"/>
  <c r="K7" i="40"/>
  <c r="N7" i="40"/>
  <c r="G8" i="40"/>
  <c r="H8" i="40"/>
  <c r="K8" i="40"/>
  <c r="N8" i="40"/>
  <c r="L2" i="40"/>
  <c r="M2" i="40"/>
  <c r="I2" i="40"/>
  <c r="J2" i="40"/>
  <c r="L3" i="40"/>
  <c r="M3" i="40"/>
  <c r="I3" i="40"/>
  <c r="J3" i="40"/>
  <c r="L4" i="40"/>
  <c r="M4" i="40"/>
  <c r="I4" i="40"/>
  <c r="J4" i="40"/>
  <c r="L5" i="40"/>
  <c r="M5" i="40"/>
  <c r="I5" i="40"/>
  <c r="J5" i="40"/>
  <c r="K2" i="40"/>
  <c r="K3" i="40"/>
  <c r="K4" i="40"/>
  <c r="K5" i="40"/>
  <c r="H3" i="40"/>
  <c r="N3" i="40"/>
  <c r="H4" i="40"/>
  <c r="N4" i="40"/>
  <c r="H5" i="40"/>
  <c r="N5" i="40"/>
  <c r="N2" i="40"/>
  <c r="H2" i="40"/>
  <c r="Q3" i="32"/>
  <c r="Q4" i="32"/>
  <c r="Q5" i="32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64" i="32"/>
  <c r="Q65" i="32"/>
  <c r="Q66" i="32"/>
  <c r="Q67" i="32"/>
  <c r="Q68" i="32"/>
  <c r="Q69" i="32"/>
  <c r="Q70" i="32"/>
  <c r="Q71" i="32"/>
  <c r="Q72" i="32"/>
  <c r="Q73" i="32"/>
  <c r="Q74" i="32"/>
  <c r="Q75" i="32"/>
  <c r="Q76" i="32"/>
  <c r="Q77" i="32"/>
  <c r="Q78" i="32"/>
  <c r="Q79" i="32"/>
  <c r="Q80" i="32"/>
  <c r="Q81" i="32"/>
  <c r="Q82" i="32"/>
  <c r="Q83" i="32"/>
  <c r="Q84" i="32"/>
  <c r="Q85" i="32"/>
  <c r="Q86" i="32"/>
  <c r="Q87" i="32"/>
  <c r="Q88" i="32"/>
  <c r="Q89" i="32"/>
  <c r="Q90" i="32"/>
  <c r="Q91" i="32"/>
  <c r="Q92" i="32"/>
  <c r="Q93" i="32"/>
  <c r="Q94" i="32"/>
  <c r="Q95" i="32"/>
  <c r="Q96" i="32"/>
  <c r="Q97" i="32"/>
  <c r="Q98" i="32"/>
  <c r="Q99" i="32"/>
  <c r="Q100" i="32"/>
  <c r="Q101" i="32"/>
  <c r="Q102" i="32"/>
  <c r="Q103" i="32"/>
  <c r="Q104" i="32"/>
  <c r="Q105" i="32"/>
  <c r="Q106" i="32"/>
  <c r="Q107" i="32"/>
  <c r="Q108" i="32"/>
  <c r="Q109" i="32"/>
  <c r="Q110" i="32"/>
  <c r="Q111" i="32"/>
  <c r="Q112" i="32"/>
  <c r="Q113" i="32"/>
  <c r="Q114" i="32"/>
  <c r="Q115" i="32"/>
  <c r="Q116" i="32"/>
  <c r="Q117" i="32"/>
  <c r="Q118" i="32"/>
  <c r="Q119" i="32"/>
  <c r="Q120" i="32"/>
  <c r="Q121" i="32"/>
  <c r="Q122" i="32"/>
  <c r="Q123" i="32"/>
  <c r="Q124" i="32"/>
  <c r="Q125" i="32"/>
  <c r="Q126" i="32"/>
  <c r="Q127" i="32"/>
  <c r="Q128" i="32"/>
  <c r="Q129" i="32"/>
  <c r="Q130" i="32"/>
  <c r="Q131" i="32"/>
  <c r="Q132" i="32"/>
  <c r="Q133" i="32"/>
  <c r="Q134" i="32"/>
  <c r="Q135" i="32"/>
  <c r="Q136" i="32"/>
  <c r="Q137" i="32"/>
  <c r="Q138" i="32"/>
  <c r="Q139" i="32"/>
  <c r="Q140" i="32"/>
  <c r="Q141" i="32"/>
  <c r="Q142" i="32"/>
  <c r="Q143" i="32"/>
  <c r="Q144" i="32"/>
  <c r="Q145" i="32"/>
  <c r="Q146" i="32"/>
  <c r="Q147" i="32"/>
  <c r="Q148" i="32"/>
  <c r="Q149" i="32"/>
  <c r="Q150" i="32"/>
  <c r="Q151" i="32"/>
  <c r="Q152" i="32"/>
  <c r="Q153" i="32"/>
  <c r="Q154" i="32"/>
  <c r="Q155" i="32"/>
  <c r="Q156" i="32"/>
  <c r="Q157" i="32"/>
  <c r="Q158" i="32"/>
  <c r="Q159" i="32"/>
  <c r="Q160" i="32"/>
  <c r="Q161" i="32"/>
  <c r="Q162" i="32"/>
  <c r="Q163" i="32"/>
  <c r="Q164" i="32"/>
  <c r="Q165" i="32"/>
  <c r="Q166" i="32"/>
  <c r="Q167" i="32"/>
  <c r="Q168" i="32"/>
  <c r="Q169" i="32"/>
  <c r="Q170" i="32"/>
  <c r="Q171" i="32"/>
  <c r="Q172" i="32"/>
  <c r="Q173" i="32"/>
  <c r="Q174" i="32"/>
  <c r="Q175" i="32"/>
  <c r="Q176" i="32"/>
  <c r="Q177" i="32"/>
  <c r="Q178" i="32"/>
  <c r="Q179" i="32"/>
  <c r="Q180" i="32"/>
  <c r="Q181" i="32"/>
  <c r="Q182" i="32"/>
  <c r="Q183" i="32"/>
  <c r="Q184" i="32"/>
  <c r="Q185" i="32"/>
  <c r="Q186" i="32"/>
  <c r="Q187" i="32"/>
  <c r="Q188" i="32"/>
  <c r="Q189" i="32"/>
  <c r="Q190" i="32"/>
  <c r="Q191" i="32"/>
  <c r="Q192" i="32"/>
  <c r="Q193" i="32"/>
  <c r="Q194" i="32"/>
  <c r="Q195" i="32"/>
  <c r="Q196" i="32"/>
  <c r="Q197" i="32"/>
  <c r="Q198" i="32"/>
  <c r="Q199" i="32"/>
  <c r="Q200" i="32"/>
  <c r="Q201" i="32"/>
  <c r="Q202" i="32"/>
  <c r="Q203" i="32"/>
  <c r="Q204" i="32"/>
  <c r="Q205" i="32"/>
  <c r="Q206" i="32"/>
  <c r="Q207" i="32"/>
  <c r="Q208" i="32"/>
  <c r="Q209" i="32"/>
  <c r="Q210" i="32"/>
  <c r="Q211" i="32"/>
  <c r="Q212" i="32"/>
  <c r="Q213" i="32"/>
  <c r="Q214" i="32"/>
  <c r="Q215" i="32"/>
  <c r="Q216" i="32"/>
  <c r="Q217" i="32"/>
  <c r="Q218" i="32"/>
  <c r="Q219" i="32"/>
  <c r="Q220" i="32"/>
  <c r="Q221" i="32"/>
  <c r="Q222" i="32"/>
  <c r="Q223" i="32"/>
  <c r="Q224" i="32"/>
  <c r="Q225" i="32"/>
  <c r="Q226" i="32"/>
  <c r="Q227" i="32"/>
  <c r="Q228" i="32"/>
  <c r="Q229" i="32"/>
  <c r="Q230" i="32"/>
  <c r="Q231" i="32"/>
  <c r="Q232" i="32"/>
  <c r="Q233" i="32"/>
  <c r="Q234" i="32"/>
  <c r="Q235" i="32"/>
  <c r="Q236" i="32"/>
  <c r="Q237" i="32"/>
  <c r="Q238" i="32"/>
  <c r="Q239" i="32"/>
  <c r="Q240" i="32"/>
  <c r="Q241" i="32"/>
  <c r="Q242" i="32"/>
  <c r="Q243" i="32"/>
  <c r="Q244" i="32"/>
  <c r="Q245" i="32"/>
  <c r="Q246" i="32"/>
  <c r="Q247" i="32"/>
  <c r="Q248" i="32"/>
  <c r="Q249" i="32"/>
  <c r="Q250" i="32"/>
  <c r="Q251" i="32"/>
  <c r="Q252" i="32"/>
  <c r="Q253" i="32"/>
  <c r="Q254" i="32"/>
  <c r="Q255" i="32"/>
  <c r="Q256" i="32"/>
  <c r="Q257" i="32"/>
  <c r="Q258" i="32"/>
  <c r="Q259" i="32"/>
  <c r="Q260" i="32"/>
  <c r="Q261" i="32"/>
  <c r="Q262" i="32"/>
  <c r="Q263" i="32"/>
  <c r="Q264" i="32"/>
  <c r="Q265" i="32"/>
  <c r="Q266" i="32"/>
  <c r="Q267" i="32"/>
  <c r="Q268" i="32"/>
  <c r="Q269" i="32"/>
  <c r="Q270" i="32"/>
  <c r="Q271" i="32"/>
  <c r="Q272" i="32"/>
  <c r="Q273" i="32"/>
  <c r="Q274" i="32"/>
  <c r="Q275" i="32"/>
  <c r="Q276" i="32"/>
  <c r="Q277" i="32"/>
  <c r="Q278" i="32"/>
  <c r="Q279" i="32"/>
  <c r="Q280" i="32"/>
  <c r="Q281" i="32"/>
  <c r="Q282" i="32"/>
  <c r="Q283" i="32"/>
  <c r="Q284" i="32"/>
  <c r="Q285" i="32"/>
  <c r="Q286" i="32"/>
  <c r="Q287" i="32"/>
  <c r="Q288" i="32"/>
  <c r="Q289" i="32"/>
  <c r="Q290" i="32"/>
  <c r="Q291" i="32"/>
  <c r="Q292" i="32"/>
  <c r="Q293" i="32"/>
  <c r="Q294" i="32"/>
  <c r="Q295" i="32"/>
  <c r="Q296" i="32"/>
  <c r="Q297" i="32"/>
  <c r="Q298" i="32"/>
  <c r="Q299" i="32"/>
  <c r="Q300" i="32"/>
  <c r="Q301" i="32"/>
  <c r="Q302" i="32"/>
  <c r="Q303" i="32"/>
  <c r="Q304" i="32"/>
  <c r="Q305" i="32"/>
  <c r="Q306" i="32"/>
  <c r="Q307" i="32"/>
  <c r="Q308" i="32"/>
  <c r="Q309" i="32"/>
  <c r="Q310" i="32"/>
  <c r="Q311" i="32"/>
  <c r="Q312" i="32"/>
  <c r="Q313" i="32"/>
  <c r="Q314" i="32"/>
  <c r="Q315" i="32"/>
  <c r="Q316" i="32"/>
  <c r="Q317" i="32"/>
  <c r="Q318" i="32"/>
  <c r="Q319" i="32"/>
  <c r="Q320" i="32"/>
  <c r="Q321" i="32"/>
  <c r="Q322" i="32"/>
  <c r="Q323" i="32"/>
  <c r="Q324" i="32"/>
  <c r="Q325" i="32"/>
  <c r="Q326" i="32"/>
  <c r="Q327" i="32"/>
  <c r="Q328" i="32"/>
  <c r="Q329" i="32"/>
  <c r="Q330" i="32"/>
  <c r="Q331" i="32"/>
  <c r="Q332" i="32"/>
  <c r="Q333" i="32"/>
  <c r="Q334" i="32"/>
  <c r="Q335" i="32"/>
  <c r="Q336" i="32"/>
  <c r="Q337" i="32"/>
  <c r="Q338" i="32"/>
  <c r="Q339" i="32"/>
  <c r="Q340" i="32"/>
  <c r="Q341" i="32"/>
  <c r="Q342" i="32"/>
  <c r="Q343" i="32"/>
  <c r="Q344" i="32"/>
  <c r="Q345" i="32"/>
  <c r="Q346" i="32"/>
  <c r="Q347" i="32"/>
  <c r="Q348" i="32"/>
  <c r="Q349" i="32"/>
  <c r="Q350" i="32"/>
  <c r="Q351" i="32"/>
  <c r="Q352" i="32"/>
  <c r="Q353" i="32"/>
  <c r="Q354" i="32"/>
  <c r="Q355" i="32"/>
  <c r="Q356" i="32"/>
  <c r="Q357" i="32"/>
  <c r="Q358" i="32"/>
  <c r="Q359" i="32"/>
  <c r="Q360" i="32"/>
  <c r="Q361" i="32"/>
  <c r="Q362" i="32"/>
  <c r="Q363" i="32"/>
  <c r="Q364" i="32"/>
  <c r="Q365" i="32"/>
  <c r="Q366" i="32"/>
  <c r="Q367" i="32"/>
  <c r="Q368" i="32"/>
  <c r="Q369" i="32"/>
  <c r="Q370" i="32"/>
  <c r="Q371" i="32"/>
  <c r="Q372" i="32"/>
  <c r="Q373" i="32"/>
  <c r="Q374" i="32"/>
  <c r="Q375" i="32"/>
  <c r="Q376" i="32"/>
  <c r="Q377" i="32"/>
  <c r="Q378" i="32"/>
  <c r="Q379" i="32"/>
  <c r="Q380" i="32"/>
  <c r="Q381" i="32"/>
  <c r="Q382" i="32"/>
  <c r="Q383" i="32"/>
  <c r="Q384" i="32"/>
  <c r="Q385" i="32"/>
  <c r="Q386" i="32"/>
  <c r="Q387" i="32"/>
  <c r="Q388" i="32"/>
  <c r="Q389" i="32"/>
  <c r="Q390" i="32"/>
  <c r="Q391" i="32"/>
  <c r="Q392" i="32"/>
  <c r="Q393" i="32"/>
  <c r="Q394" i="32"/>
  <c r="Q395" i="32"/>
  <c r="Q396" i="32"/>
  <c r="Q397" i="32"/>
  <c r="Q398" i="32"/>
  <c r="Q399" i="32"/>
  <c r="Q400" i="32"/>
  <c r="Q401" i="32"/>
  <c r="Q402" i="32"/>
  <c r="Q403" i="32"/>
  <c r="Q404" i="32"/>
  <c r="Q405" i="32"/>
  <c r="Q406" i="32"/>
  <c r="Q407" i="32"/>
  <c r="Q408" i="32"/>
  <c r="Q409" i="32"/>
  <c r="Q410" i="32"/>
  <c r="Q411" i="32"/>
  <c r="Q412" i="32"/>
  <c r="Q413" i="32"/>
  <c r="Q414" i="32"/>
  <c r="Q415" i="32"/>
  <c r="Q416" i="32"/>
  <c r="Q417" i="32"/>
  <c r="Q418" i="32"/>
  <c r="Q419" i="32"/>
  <c r="Q420" i="32"/>
  <c r="Q421" i="32"/>
  <c r="Q422" i="32"/>
  <c r="Q423" i="32"/>
  <c r="Q424" i="32"/>
  <c r="Q2" i="32"/>
  <c r="M3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M61" i="37"/>
  <c r="M62" i="37"/>
  <c r="M63" i="37"/>
  <c r="M64" i="37"/>
  <c r="M65" i="37"/>
  <c r="M66" i="37"/>
  <c r="M67" i="37"/>
  <c r="M68" i="37"/>
  <c r="M69" i="37"/>
  <c r="M70" i="37"/>
  <c r="M71" i="37"/>
  <c r="M72" i="37"/>
  <c r="M73" i="37"/>
  <c r="M74" i="37"/>
  <c r="M75" i="37"/>
  <c r="M76" i="37"/>
  <c r="M77" i="37"/>
  <c r="M78" i="37"/>
  <c r="M79" i="37"/>
  <c r="M80" i="37"/>
  <c r="M81" i="37"/>
  <c r="M82" i="37"/>
  <c r="M83" i="37"/>
  <c r="M84" i="37"/>
  <c r="M85" i="37"/>
  <c r="M86" i="37"/>
  <c r="M87" i="37"/>
  <c r="M88" i="37"/>
  <c r="M89" i="37"/>
  <c r="M90" i="37"/>
  <c r="M91" i="37"/>
  <c r="M92" i="37"/>
  <c r="M93" i="37"/>
  <c r="M94" i="37"/>
  <c r="M95" i="37"/>
  <c r="M96" i="37"/>
  <c r="M97" i="37"/>
  <c r="M98" i="37"/>
  <c r="M99" i="37"/>
  <c r="M100" i="37"/>
  <c r="M101" i="37"/>
  <c r="M102" i="37"/>
  <c r="M103" i="37"/>
  <c r="M104" i="37"/>
  <c r="M105" i="37"/>
  <c r="M106" i="37"/>
  <c r="M107" i="37"/>
  <c r="M108" i="37"/>
  <c r="M109" i="37"/>
  <c r="M110" i="37"/>
  <c r="M111" i="37"/>
  <c r="M112" i="37"/>
  <c r="M113" i="37"/>
  <c r="M114" i="37"/>
  <c r="M115" i="37"/>
  <c r="M116" i="37"/>
  <c r="M117" i="37"/>
  <c r="M118" i="37"/>
  <c r="M119" i="37"/>
  <c r="M120" i="37"/>
  <c r="M121" i="37"/>
  <c r="M122" i="37"/>
  <c r="M123" i="37"/>
  <c r="M124" i="37"/>
  <c r="M125" i="37"/>
  <c r="M126" i="37"/>
  <c r="M127" i="37"/>
  <c r="M128" i="37"/>
  <c r="M129" i="37"/>
  <c r="M130" i="37"/>
  <c r="M131" i="37"/>
  <c r="M132" i="37"/>
  <c r="M133" i="37"/>
  <c r="M134" i="37"/>
  <c r="M135" i="37"/>
  <c r="M136" i="37"/>
  <c r="M137" i="37"/>
  <c r="M138" i="37"/>
  <c r="M139" i="37"/>
  <c r="M140" i="37"/>
  <c r="M141" i="37"/>
  <c r="M142" i="37"/>
  <c r="M143" i="37"/>
  <c r="M144" i="37"/>
  <c r="M145" i="37"/>
  <c r="M146" i="37"/>
  <c r="M147" i="37"/>
  <c r="M148" i="37"/>
  <c r="M149" i="37"/>
  <c r="M150" i="37"/>
  <c r="M151" i="37"/>
  <c r="M152" i="37"/>
  <c r="M153" i="37"/>
  <c r="M154" i="37"/>
  <c r="M155" i="37"/>
  <c r="M156" i="37"/>
  <c r="M157" i="37"/>
  <c r="M158" i="37"/>
  <c r="M159" i="37"/>
  <c r="M160" i="37"/>
  <c r="M161" i="37"/>
  <c r="M162" i="37"/>
  <c r="M163" i="37"/>
  <c r="M164" i="37"/>
  <c r="M165" i="37"/>
  <c r="M166" i="37"/>
  <c r="M167" i="37"/>
  <c r="M168" i="37"/>
  <c r="M169" i="37"/>
  <c r="M170" i="37"/>
  <c r="M171" i="37"/>
  <c r="M172" i="37"/>
  <c r="M173" i="37"/>
  <c r="M174" i="37"/>
  <c r="M175" i="37"/>
  <c r="M176" i="37"/>
  <c r="M177" i="37"/>
  <c r="M178" i="37"/>
  <c r="M179" i="37"/>
  <c r="M180" i="37"/>
  <c r="M181" i="37"/>
  <c r="M182" i="37"/>
  <c r="M183" i="37"/>
  <c r="M184" i="37"/>
  <c r="M185" i="37"/>
  <c r="M186" i="37"/>
  <c r="M187" i="37"/>
  <c r="M188" i="37"/>
  <c r="M189" i="37"/>
  <c r="M190" i="37"/>
  <c r="M191" i="37"/>
  <c r="M192" i="37"/>
  <c r="M193" i="37"/>
  <c r="M194" i="37"/>
  <c r="M195" i="37"/>
  <c r="M196" i="37"/>
  <c r="M197" i="37"/>
  <c r="M198" i="37"/>
  <c r="M199" i="37"/>
  <c r="M200" i="37"/>
  <c r="M201" i="37"/>
  <c r="M202" i="37"/>
  <c r="M203" i="37"/>
  <c r="M204" i="37"/>
  <c r="M205" i="37"/>
  <c r="M206" i="37"/>
  <c r="M207" i="37"/>
  <c r="M208" i="37"/>
  <c r="M209" i="37"/>
  <c r="M210" i="37"/>
  <c r="M211" i="37"/>
  <c r="M212" i="37"/>
  <c r="M213" i="37"/>
  <c r="M214" i="37"/>
  <c r="M215" i="37"/>
  <c r="M216" i="37"/>
  <c r="M217" i="37"/>
  <c r="M218" i="37"/>
  <c r="M219" i="37"/>
  <c r="M220" i="37"/>
  <c r="M221" i="37"/>
  <c r="M222" i="37"/>
  <c r="M223" i="37"/>
  <c r="M224" i="37"/>
  <c r="M225" i="37"/>
  <c r="M226" i="37"/>
  <c r="M227" i="37"/>
  <c r="M228" i="37"/>
  <c r="M229" i="37"/>
  <c r="M230" i="37"/>
  <c r="M231" i="37"/>
  <c r="M232" i="37"/>
  <c r="M233" i="37"/>
  <c r="M234" i="37"/>
  <c r="M235" i="37"/>
  <c r="M236" i="37"/>
  <c r="M237" i="37"/>
  <c r="M238" i="37"/>
  <c r="M239" i="37"/>
  <c r="M240" i="37"/>
  <c r="M241" i="37"/>
  <c r="M242" i="37"/>
  <c r="M243" i="37"/>
  <c r="M244" i="37"/>
  <c r="M245" i="37"/>
  <c r="M246" i="37"/>
  <c r="M247" i="37"/>
  <c r="M248" i="37"/>
  <c r="M249" i="37"/>
  <c r="M250" i="37"/>
  <c r="M251" i="37"/>
  <c r="M252" i="37"/>
  <c r="M253" i="37"/>
  <c r="M254" i="37"/>
  <c r="M255" i="37"/>
  <c r="M256" i="37"/>
  <c r="M257" i="37"/>
  <c r="M258" i="37"/>
  <c r="M259" i="37"/>
  <c r="M260" i="37"/>
  <c r="M261" i="37"/>
  <c r="M262" i="37"/>
  <c r="M263" i="37"/>
  <c r="M264" i="37"/>
  <c r="M265" i="37"/>
  <c r="M266" i="37"/>
  <c r="M267" i="37"/>
  <c r="M268" i="37"/>
  <c r="M269" i="37"/>
  <c r="M270" i="37"/>
  <c r="M271" i="37"/>
  <c r="M272" i="37"/>
  <c r="M273" i="37"/>
  <c r="M274" i="37"/>
  <c r="M275" i="37"/>
  <c r="M276" i="37"/>
  <c r="M277" i="37"/>
  <c r="M278" i="37"/>
  <c r="M279" i="37"/>
  <c r="M280" i="37"/>
  <c r="M281" i="37"/>
  <c r="M282" i="37"/>
  <c r="M283" i="37"/>
  <c r="M284" i="37"/>
  <c r="M285" i="37"/>
  <c r="M286" i="37"/>
  <c r="M287" i="37"/>
  <c r="M288" i="37"/>
  <c r="M289" i="37"/>
  <c r="M290" i="37"/>
  <c r="M291" i="37"/>
  <c r="M292" i="37"/>
  <c r="M293" i="37"/>
  <c r="M294" i="37"/>
  <c r="M295" i="37"/>
  <c r="M296" i="37"/>
  <c r="M297" i="37"/>
  <c r="M298" i="37"/>
  <c r="M299" i="37"/>
  <c r="M300" i="37"/>
  <c r="M301" i="37"/>
  <c r="M302" i="37"/>
  <c r="M303" i="37"/>
  <c r="M304" i="37"/>
  <c r="M305" i="37"/>
  <c r="M306" i="37"/>
  <c r="M307" i="37"/>
  <c r="M308" i="37"/>
  <c r="M309" i="37"/>
  <c r="M310" i="37"/>
  <c r="M311" i="37"/>
  <c r="M312" i="37"/>
  <c r="M313" i="37"/>
  <c r="M314" i="37"/>
  <c r="M315" i="37"/>
  <c r="M316" i="37"/>
  <c r="M317" i="37"/>
  <c r="M318" i="37"/>
  <c r="M319" i="37"/>
  <c r="M320" i="37"/>
  <c r="M321" i="37"/>
  <c r="M322" i="37"/>
  <c r="M323" i="37"/>
  <c r="M324" i="37"/>
  <c r="M325" i="37"/>
  <c r="M326" i="37"/>
  <c r="M327" i="37"/>
  <c r="M328" i="37"/>
  <c r="M329" i="37"/>
  <c r="M330" i="37"/>
  <c r="M331" i="37"/>
  <c r="M332" i="37"/>
  <c r="M333" i="37"/>
  <c r="M334" i="37"/>
  <c r="M335" i="37"/>
  <c r="M336" i="37"/>
  <c r="M337" i="37"/>
  <c r="M338" i="37"/>
  <c r="M339" i="37"/>
  <c r="M340" i="37"/>
  <c r="M341" i="37"/>
  <c r="M342" i="37"/>
  <c r="M343" i="37"/>
  <c r="M344" i="37"/>
  <c r="M345" i="37"/>
  <c r="M346" i="37"/>
  <c r="M347" i="37"/>
  <c r="M348" i="37"/>
  <c r="M349" i="37"/>
  <c r="M350" i="37"/>
  <c r="M351" i="37"/>
  <c r="M352" i="37"/>
  <c r="M353" i="37"/>
  <c r="M354" i="37"/>
  <c r="M355" i="37"/>
  <c r="M356" i="37"/>
  <c r="M357" i="37"/>
  <c r="M358" i="37"/>
  <c r="M359" i="37"/>
  <c r="M360" i="37"/>
  <c r="M361" i="37"/>
  <c r="M362" i="37"/>
  <c r="M363" i="37"/>
  <c r="M364" i="37"/>
  <c r="M365" i="37"/>
  <c r="M366" i="37"/>
  <c r="M367" i="37"/>
  <c r="M368" i="37"/>
  <c r="M369" i="37"/>
  <c r="M370" i="37"/>
  <c r="M371" i="37"/>
  <c r="M372" i="37"/>
  <c r="M373" i="37"/>
  <c r="M374" i="37"/>
  <c r="M375" i="37"/>
  <c r="M376" i="37"/>
  <c r="M377" i="37"/>
  <c r="M378" i="37"/>
  <c r="M379" i="37"/>
  <c r="M380" i="37"/>
  <c r="M381" i="37"/>
  <c r="M382" i="37"/>
  <c r="M383" i="37"/>
  <c r="M384" i="37"/>
  <c r="M385" i="37"/>
  <c r="M386" i="37"/>
  <c r="M387" i="37"/>
  <c r="M388" i="37"/>
  <c r="M389" i="37"/>
  <c r="M390" i="37"/>
  <c r="M391" i="37"/>
  <c r="M392" i="37"/>
  <c r="M393" i="37"/>
  <c r="M394" i="37"/>
  <c r="M395" i="37"/>
  <c r="M396" i="37"/>
  <c r="M397" i="37"/>
  <c r="M398" i="37"/>
  <c r="M399" i="37"/>
  <c r="M400" i="37"/>
  <c r="M401" i="37"/>
  <c r="M402" i="37"/>
  <c r="M403" i="37"/>
  <c r="M404" i="37"/>
  <c r="M405" i="37"/>
  <c r="M406" i="37"/>
  <c r="M407" i="37"/>
  <c r="M408" i="37"/>
  <c r="M409" i="37"/>
  <c r="M410" i="37"/>
  <c r="M411" i="37"/>
  <c r="M412" i="37"/>
  <c r="M413" i="37"/>
  <c r="M414" i="37"/>
  <c r="M415" i="37"/>
  <c r="M416" i="37"/>
  <c r="M417" i="37"/>
  <c r="M418" i="37"/>
  <c r="M419" i="37"/>
  <c r="M420" i="37"/>
  <c r="M421" i="37"/>
  <c r="M422" i="37"/>
  <c r="M423" i="37"/>
  <c r="M424" i="37"/>
  <c r="M425" i="37"/>
  <c r="M426" i="37"/>
  <c r="M427" i="37"/>
  <c r="M428" i="37"/>
  <c r="M429" i="37"/>
  <c r="M430" i="37"/>
  <c r="M431" i="37"/>
  <c r="M432" i="37"/>
  <c r="M433" i="37"/>
  <c r="M434" i="37"/>
  <c r="M435" i="37"/>
  <c r="M436" i="37"/>
  <c r="M437" i="37"/>
  <c r="M438" i="37"/>
  <c r="M439" i="37"/>
  <c r="M440" i="37"/>
  <c r="M441" i="37"/>
  <c r="M442" i="37"/>
  <c r="M443" i="37"/>
  <c r="M444" i="37"/>
  <c r="M445" i="37"/>
  <c r="M446" i="37"/>
  <c r="M447" i="37"/>
  <c r="M448" i="37"/>
  <c r="M449" i="37"/>
  <c r="M450" i="37"/>
  <c r="M451" i="37"/>
  <c r="M452" i="37"/>
  <c r="M453" i="37"/>
  <c r="M454" i="37"/>
  <c r="M455" i="37"/>
  <c r="M456" i="37"/>
  <c r="M457" i="37"/>
  <c r="M458" i="37"/>
  <c r="M459" i="37"/>
  <c r="M460" i="37"/>
  <c r="M461" i="37"/>
  <c r="M462" i="37"/>
  <c r="M463" i="37"/>
  <c r="M464" i="37"/>
  <c r="M465" i="37"/>
  <c r="M466" i="37"/>
  <c r="M467" i="37"/>
  <c r="M468" i="37"/>
  <c r="M469" i="37"/>
  <c r="M470" i="37"/>
  <c r="M471" i="37"/>
  <c r="M472" i="37"/>
  <c r="M473" i="37"/>
  <c r="M474" i="37"/>
  <c r="M475" i="37"/>
  <c r="M476" i="37"/>
  <c r="M477" i="37"/>
  <c r="M478" i="37"/>
  <c r="M479" i="37"/>
  <c r="M480" i="37"/>
  <c r="M481" i="37"/>
  <c r="M482" i="37"/>
  <c r="M483" i="37"/>
  <c r="M484" i="37"/>
  <c r="M485" i="37"/>
  <c r="M486" i="37"/>
  <c r="M487" i="37"/>
  <c r="M488" i="37"/>
  <c r="M489" i="37"/>
  <c r="M490" i="37"/>
  <c r="M491" i="37"/>
  <c r="M492" i="37"/>
  <c r="M493" i="37"/>
  <c r="M494" i="37"/>
  <c r="M495" i="37"/>
  <c r="M496" i="37"/>
  <c r="M497" i="37"/>
  <c r="M498" i="37"/>
  <c r="M499" i="37"/>
  <c r="M500" i="37"/>
  <c r="M501" i="37"/>
  <c r="M502" i="37"/>
  <c r="M503" i="37"/>
  <c r="M504" i="37"/>
  <c r="M505" i="37"/>
  <c r="M506" i="37"/>
  <c r="M507" i="37"/>
  <c r="M508" i="37"/>
  <c r="M509" i="37"/>
  <c r="M510" i="37"/>
  <c r="M511" i="37"/>
  <c r="M512" i="37"/>
  <c r="M513" i="37"/>
  <c r="M514" i="37"/>
  <c r="M515" i="37"/>
  <c r="M516" i="37"/>
  <c r="M517" i="37"/>
  <c r="M518" i="37"/>
  <c r="M519" i="37"/>
  <c r="M520" i="37"/>
  <c r="M521" i="37"/>
  <c r="M522" i="37"/>
  <c r="M523" i="37"/>
  <c r="M524" i="37"/>
  <c r="M525" i="37"/>
  <c r="M526" i="37"/>
  <c r="M527" i="37"/>
  <c r="M528" i="37"/>
  <c r="M529" i="37"/>
  <c r="M530" i="37"/>
  <c r="M531" i="37"/>
  <c r="M532" i="37"/>
  <c r="M533" i="37"/>
  <c r="M534" i="37"/>
  <c r="M535" i="37"/>
  <c r="M536" i="37"/>
  <c r="M537" i="37"/>
  <c r="M538" i="37"/>
  <c r="M539" i="37"/>
  <c r="M540" i="37"/>
  <c r="M541" i="37"/>
  <c r="M542" i="37"/>
  <c r="M543" i="37"/>
  <c r="M544" i="37"/>
  <c r="M545" i="37"/>
  <c r="M546" i="37"/>
  <c r="M547" i="37"/>
  <c r="M548" i="37"/>
  <c r="M549" i="37"/>
  <c r="M550" i="37"/>
  <c r="M551" i="37"/>
  <c r="M552" i="37"/>
  <c r="M553" i="37"/>
  <c r="M554" i="37"/>
  <c r="M555" i="37"/>
  <c r="M556" i="37"/>
  <c r="M557" i="37"/>
  <c r="M558" i="37"/>
  <c r="M559" i="37"/>
  <c r="M560" i="37"/>
  <c r="M561" i="37"/>
  <c r="M562" i="37"/>
  <c r="M563" i="37"/>
  <c r="M564" i="37"/>
  <c r="M565" i="37"/>
  <c r="M566" i="37"/>
  <c r="M567" i="37"/>
  <c r="M568" i="37"/>
  <c r="M569" i="37"/>
  <c r="M570" i="37"/>
  <c r="M571" i="37"/>
  <c r="M572" i="37"/>
  <c r="M573" i="37"/>
  <c r="M574" i="37"/>
  <c r="M575" i="37"/>
  <c r="M576" i="37"/>
  <c r="M577" i="37"/>
  <c r="M578" i="37"/>
  <c r="M579" i="37"/>
  <c r="M580" i="37"/>
  <c r="M581" i="37"/>
  <c r="M582" i="37"/>
  <c r="M583" i="37"/>
  <c r="M584" i="37"/>
  <c r="M585" i="37"/>
  <c r="M586" i="37"/>
  <c r="M587" i="37"/>
  <c r="M588" i="37"/>
  <c r="M589" i="37"/>
  <c r="M590" i="37"/>
  <c r="M591" i="37"/>
  <c r="M592" i="37"/>
  <c r="M593" i="37"/>
  <c r="M594" i="37"/>
  <c r="M595" i="37"/>
  <c r="M596" i="37"/>
  <c r="M597" i="37"/>
  <c r="M598" i="37"/>
  <c r="M599" i="37"/>
  <c r="M600" i="37"/>
  <c r="M601" i="37"/>
  <c r="M602" i="37"/>
  <c r="M603" i="37"/>
  <c r="M604" i="37"/>
  <c r="M605" i="37"/>
  <c r="M606" i="37"/>
  <c r="M607" i="37"/>
  <c r="M608" i="37"/>
  <c r="M609" i="37"/>
  <c r="M610" i="37"/>
  <c r="M611" i="37"/>
  <c r="M612" i="37"/>
  <c r="M613" i="37"/>
  <c r="M614" i="37"/>
  <c r="M615" i="37"/>
  <c r="M616" i="37"/>
  <c r="M617" i="37"/>
  <c r="M618" i="37"/>
  <c r="M619" i="37"/>
  <c r="M620" i="37"/>
  <c r="M621" i="37"/>
  <c r="M622" i="37"/>
  <c r="M623" i="37"/>
  <c r="M624" i="37"/>
  <c r="M625" i="37"/>
  <c r="M626" i="37"/>
  <c r="M627" i="37"/>
  <c r="M628" i="37"/>
  <c r="M629" i="37"/>
  <c r="M630" i="37"/>
  <c r="M631" i="37"/>
  <c r="M632" i="37"/>
  <c r="M633" i="37"/>
  <c r="M634" i="37"/>
  <c r="M635" i="37"/>
  <c r="M636" i="37"/>
  <c r="M637" i="37"/>
  <c r="M638" i="37"/>
  <c r="M639" i="37"/>
  <c r="M640" i="37"/>
  <c r="M641" i="37"/>
  <c r="M642" i="37"/>
  <c r="M643" i="37"/>
  <c r="M644" i="37"/>
  <c r="M645" i="37"/>
  <c r="M646" i="37"/>
  <c r="M647" i="37"/>
  <c r="M648" i="37"/>
  <c r="M649" i="37"/>
  <c r="M650" i="37"/>
  <c r="M651" i="37"/>
  <c r="M652" i="37"/>
  <c r="M653" i="37"/>
  <c r="M654" i="37"/>
  <c r="M655" i="37"/>
  <c r="M656" i="37"/>
  <c r="M657" i="37"/>
  <c r="M658" i="37"/>
  <c r="M659" i="37"/>
  <c r="M660" i="37"/>
  <c r="M661" i="37"/>
  <c r="M662" i="37"/>
  <c r="M663" i="37"/>
  <c r="M664" i="37"/>
  <c r="M665" i="37"/>
  <c r="M666" i="37"/>
  <c r="M667" i="37"/>
  <c r="M668" i="37"/>
  <c r="M669" i="37"/>
  <c r="M670" i="37"/>
  <c r="M671" i="37"/>
  <c r="M672" i="37"/>
  <c r="M673" i="37"/>
  <c r="M674" i="37"/>
  <c r="M675" i="37"/>
  <c r="M676" i="37"/>
  <c r="M677" i="37"/>
  <c r="M678" i="37"/>
  <c r="M679" i="37"/>
  <c r="M680" i="37"/>
  <c r="M681" i="37"/>
  <c r="M682" i="37"/>
  <c r="M683" i="37"/>
  <c r="M684" i="37"/>
  <c r="M685" i="37"/>
  <c r="M686" i="37"/>
  <c r="M687" i="37"/>
  <c r="M688" i="37"/>
  <c r="M689" i="37"/>
  <c r="M690" i="37"/>
  <c r="M691" i="37"/>
  <c r="M692" i="37"/>
  <c r="M693" i="37"/>
  <c r="M694" i="37"/>
  <c r="M695" i="37"/>
  <c r="M696" i="37"/>
  <c r="M697" i="37"/>
  <c r="M698" i="37"/>
  <c r="M699" i="37"/>
  <c r="M700" i="37"/>
  <c r="M701" i="37"/>
  <c r="M702" i="37"/>
  <c r="M703" i="37"/>
  <c r="M704" i="37"/>
  <c r="M705" i="37"/>
  <c r="M706" i="37"/>
  <c r="M707" i="37"/>
  <c r="M708" i="37"/>
  <c r="M709" i="37"/>
  <c r="M710" i="37"/>
  <c r="M711" i="37"/>
  <c r="M712" i="37"/>
  <c r="M713" i="37"/>
  <c r="M714" i="37"/>
  <c r="M715" i="37"/>
  <c r="M716" i="37"/>
  <c r="M717" i="37"/>
  <c r="M718" i="37"/>
  <c r="M719" i="37"/>
  <c r="M720" i="37"/>
  <c r="M721" i="37"/>
  <c r="M722" i="37"/>
  <c r="M723" i="37"/>
  <c r="M724" i="37"/>
  <c r="M725" i="37"/>
  <c r="M726" i="37"/>
  <c r="M727" i="37"/>
  <c r="M728" i="37"/>
  <c r="M729" i="37"/>
  <c r="M730" i="37"/>
  <c r="M731" i="37"/>
  <c r="M732" i="37"/>
  <c r="M733" i="37"/>
  <c r="M734" i="37"/>
  <c r="M735" i="37"/>
  <c r="M736" i="37"/>
  <c r="M737" i="37"/>
  <c r="M738" i="37"/>
  <c r="M739" i="37"/>
  <c r="M740" i="37"/>
  <c r="M741" i="37"/>
  <c r="M742" i="37"/>
  <c r="M743" i="37"/>
  <c r="M744" i="37"/>
  <c r="M745" i="37"/>
  <c r="M746" i="37"/>
  <c r="M747" i="37"/>
  <c r="M748" i="37"/>
  <c r="M749" i="37"/>
  <c r="M750" i="37"/>
  <c r="M751" i="37"/>
  <c r="M752" i="37"/>
  <c r="M753" i="37"/>
  <c r="M754" i="37"/>
  <c r="M755" i="37"/>
  <c r="M756" i="37"/>
  <c r="M757" i="37"/>
  <c r="M758" i="37"/>
  <c r="M759" i="37"/>
  <c r="M760" i="37"/>
  <c r="M761" i="37"/>
  <c r="M762" i="37"/>
  <c r="M763" i="37"/>
  <c r="M764" i="37"/>
  <c r="M765" i="37"/>
  <c r="M766" i="37"/>
  <c r="M767" i="37"/>
  <c r="M768" i="37"/>
  <c r="M769" i="37"/>
  <c r="M770" i="37"/>
  <c r="M771" i="37"/>
  <c r="M772" i="37"/>
  <c r="M773" i="37"/>
  <c r="M774" i="37"/>
  <c r="M775" i="37"/>
  <c r="M776" i="37"/>
  <c r="M777" i="37"/>
  <c r="M778" i="37"/>
  <c r="M779" i="37"/>
  <c r="M780" i="37"/>
  <c r="M781" i="37"/>
  <c r="M782" i="37"/>
  <c r="M783" i="37"/>
  <c r="M784" i="37"/>
  <c r="M785" i="37"/>
  <c r="M786" i="37"/>
  <c r="M787" i="37"/>
  <c r="M788" i="37"/>
  <c r="M789" i="37"/>
  <c r="M790" i="37"/>
  <c r="M791" i="37"/>
  <c r="M792" i="37"/>
  <c r="M793" i="37"/>
  <c r="M794" i="37"/>
  <c r="M795" i="37"/>
  <c r="M796" i="37"/>
  <c r="M797" i="37"/>
  <c r="M798" i="37"/>
  <c r="M799" i="37"/>
  <c r="M800" i="37"/>
  <c r="M801" i="37"/>
  <c r="M802" i="37"/>
  <c r="M803" i="37"/>
  <c r="M804" i="37"/>
  <c r="M805" i="37"/>
  <c r="M806" i="37"/>
  <c r="M807" i="37"/>
  <c r="M808" i="37"/>
  <c r="M809" i="37"/>
  <c r="M810" i="37"/>
  <c r="M811" i="37"/>
  <c r="M812" i="37"/>
  <c r="M813" i="37"/>
  <c r="M814" i="37"/>
  <c r="M815" i="37"/>
  <c r="M816" i="37"/>
  <c r="M817" i="37"/>
  <c r="M818" i="37"/>
  <c r="M819" i="37"/>
  <c r="M820" i="37"/>
  <c r="M821" i="37"/>
  <c r="M822" i="37"/>
  <c r="M823" i="37"/>
  <c r="M824" i="37"/>
  <c r="M825" i="37"/>
  <c r="M826" i="37"/>
  <c r="M827" i="37"/>
  <c r="M828" i="37"/>
  <c r="M829" i="37"/>
  <c r="M830" i="37"/>
  <c r="M831" i="37"/>
  <c r="M832" i="37"/>
  <c r="M833" i="37"/>
  <c r="M834" i="37"/>
  <c r="M835" i="37"/>
  <c r="M836" i="37"/>
  <c r="M837" i="37"/>
  <c r="M838" i="37"/>
  <c r="M839" i="37"/>
  <c r="M840" i="37"/>
  <c r="M841" i="37"/>
  <c r="M842" i="37"/>
  <c r="M843" i="37"/>
  <c r="M844" i="37"/>
  <c r="M845" i="37"/>
  <c r="M846" i="37"/>
  <c r="M847" i="37"/>
  <c r="M848" i="37"/>
  <c r="M849" i="37"/>
  <c r="M850" i="37"/>
  <c r="M851" i="37"/>
  <c r="M852" i="37"/>
  <c r="M853" i="37"/>
  <c r="M854" i="37"/>
  <c r="M855" i="37"/>
  <c r="M856" i="37"/>
  <c r="M857" i="37"/>
  <c r="M858" i="37"/>
  <c r="M859" i="37"/>
  <c r="M860" i="37"/>
  <c r="M861" i="37"/>
  <c r="M862" i="37"/>
  <c r="M863" i="37"/>
  <c r="M864" i="37"/>
  <c r="M865" i="37"/>
  <c r="M866" i="37"/>
  <c r="M867" i="37"/>
  <c r="M868" i="37"/>
  <c r="M869" i="37"/>
  <c r="M870" i="37"/>
  <c r="M871" i="37"/>
  <c r="M872" i="37"/>
  <c r="M873" i="37"/>
  <c r="M874" i="37"/>
  <c r="M875" i="37"/>
  <c r="M876" i="37"/>
  <c r="M877" i="37"/>
  <c r="M878" i="37"/>
  <c r="M879" i="37"/>
  <c r="M880" i="37"/>
  <c r="M881" i="37"/>
  <c r="M882" i="37"/>
  <c r="M883" i="37"/>
  <c r="M884" i="37"/>
  <c r="M885" i="37"/>
  <c r="M886" i="37"/>
  <c r="M887" i="37"/>
  <c r="M888" i="37"/>
  <c r="M889" i="37"/>
  <c r="M890" i="37"/>
  <c r="M891" i="37"/>
  <c r="M892" i="37"/>
  <c r="M893" i="37"/>
  <c r="M894" i="37"/>
  <c r="M895" i="37"/>
  <c r="M896" i="37"/>
  <c r="M897" i="37"/>
  <c r="M898" i="37"/>
  <c r="M899" i="37"/>
  <c r="M900" i="37"/>
  <c r="M901" i="37"/>
  <c r="M902" i="37"/>
  <c r="M903" i="37"/>
  <c r="M904" i="37"/>
  <c r="M905" i="37"/>
  <c r="M906" i="37"/>
  <c r="M907" i="37"/>
  <c r="M908" i="37"/>
  <c r="M909" i="37"/>
  <c r="M910" i="37"/>
  <c r="M911" i="37"/>
  <c r="M912" i="37"/>
  <c r="M913" i="37"/>
  <c r="M914" i="37"/>
  <c r="M915" i="37"/>
  <c r="M916" i="37"/>
  <c r="M917" i="37"/>
  <c r="M918" i="37"/>
  <c r="M919" i="37"/>
  <c r="M920" i="37"/>
  <c r="M921" i="37"/>
  <c r="M922" i="37"/>
  <c r="M923" i="37"/>
  <c r="M924" i="37"/>
  <c r="M925" i="37"/>
  <c r="M926" i="37"/>
  <c r="M927" i="37"/>
  <c r="M928" i="37"/>
  <c r="M929" i="37"/>
  <c r="M930" i="37"/>
  <c r="M931" i="37"/>
  <c r="M932" i="37"/>
  <c r="M933" i="37"/>
  <c r="M934" i="37"/>
  <c r="M935" i="37"/>
  <c r="M936" i="37"/>
  <c r="M937" i="37"/>
  <c r="M938" i="37"/>
  <c r="M939" i="37"/>
  <c r="M940" i="37"/>
  <c r="M941" i="37"/>
  <c r="M942" i="37"/>
  <c r="M943" i="37"/>
  <c r="M944" i="37"/>
  <c r="M945" i="37"/>
  <c r="M946" i="37"/>
  <c r="M947" i="37"/>
  <c r="M948" i="37"/>
  <c r="M949" i="37"/>
  <c r="M950" i="37"/>
  <c r="M951" i="37"/>
  <c r="M952" i="37"/>
  <c r="M953" i="37"/>
  <c r="M954" i="37"/>
  <c r="M955" i="37"/>
  <c r="M956" i="37"/>
  <c r="M957" i="37"/>
  <c r="M958" i="37"/>
  <c r="M959" i="37"/>
  <c r="M960" i="37"/>
  <c r="M961" i="37"/>
  <c r="M962" i="37"/>
  <c r="M963" i="37"/>
  <c r="M964" i="37"/>
  <c r="M965" i="37"/>
  <c r="M966" i="37"/>
  <c r="M967" i="37"/>
  <c r="M968" i="37"/>
  <c r="M969" i="37"/>
  <c r="M970" i="37"/>
  <c r="M971" i="37"/>
  <c r="M972" i="37"/>
  <c r="M973" i="37"/>
  <c r="M974" i="37"/>
  <c r="M975" i="37"/>
  <c r="M976" i="37"/>
  <c r="M977" i="37"/>
  <c r="M978" i="37"/>
  <c r="M979" i="37"/>
  <c r="M980" i="37"/>
  <c r="M981" i="37"/>
  <c r="M982" i="37"/>
  <c r="M983" i="37"/>
  <c r="M984" i="37"/>
  <c r="M985" i="37"/>
  <c r="M986" i="37"/>
  <c r="M987" i="37"/>
  <c r="M988" i="37"/>
  <c r="M989" i="37"/>
  <c r="M990" i="37"/>
  <c r="M991" i="37"/>
  <c r="M992" i="37"/>
  <c r="M993" i="37"/>
  <c r="M994" i="37"/>
  <c r="M995" i="37"/>
  <c r="M996" i="37"/>
  <c r="M997" i="37"/>
  <c r="M998" i="37"/>
  <c r="M999" i="37"/>
  <c r="M1000" i="37"/>
  <c r="M1001" i="37"/>
  <c r="M1002" i="37"/>
  <c r="M1003" i="37"/>
  <c r="M1004" i="37"/>
  <c r="M1005" i="37"/>
  <c r="M1006" i="37"/>
  <c r="M1007" i="37"/>
  <c r="M1008" i="37"/>
  <c r="M1009" i="37"/>
  <c r="M1010" i="37"/>
  <c r="M1011" i="37"/>
  <c r="M1012" i="37"/>
  <c r="M1013" i="37"/>
  <c r="M1014" i="37"/>
  <c r="M1015" i="37"/>
  <c r="M1016" i="37"/>
  <c r="M1017" i="37"/>
  <c r="M1018" i="37"/>
  <c r="M1019" i="37"/>
  <c r="M1020" i="37"/>
  <c r="M1021" i="37"/>
  <c r="M1022" i="37"/>
  <c r="M1023" i="37"/>
  <c r="M1024" i="37"/>
  <c r="M1025" i="37"/>
  <c r="M1026" i="37"/>
  <c r="M1027" i="37"/>
  <c r="M1028" i="37"/>
  <c r="M1029" i="37"/>
  <c r="M1030" i="37"/>
  <c r="M1031" i="37"/>
  <c r="M1032" i="37"/>
  <c r="M1033" i="37"/>
  <c r="M1034" i="37"/>
  <c r="M1035" i="37"/>
  <c r="M1036" i="37"/>
  <c r="M1037" i="37"/>
  <c r="M1038" i="37"/>
  <c r="M1039" i="37"/>
  <c r="M1040" i="37"/>
  <c r="M1041" i="37"/>
  <c r="M1042" i="37"/>
  <c r="M1043" i="37"/>
  <c r="M1044" i="37"/>
  <c r="M1045" i="37"/>
  <c r="M1046" i="37"/>
  <c r="M1047" i="37"/>
  <c r="M1048" i="37"/>
  <c r="M1049" i="37"/>
  <c r="M1050" i="37"/>
  <c r="M1051" i="37"/>
  <c r="M1052" i="37"/>
  <c r="M1053" i="37"/>
  <c r="M1054" i="37"/>
  <c r="M1055" i="37"/>
  <c r="M1056" i="37"/>
  <c r="M1057" i="37"/>
  <c r="M1058" i="37"/>
  <c r="M1059" i="37"/>
  <c r="M1060" i="37"/>
  <c r="M1061" i="37"/>
  <c r="M2" i="37"/>
  <c r="L3" i="37"/>
  <c r="L4" i="37"/>
  <c r="L5" i="37"/>
  <c r="L6" i="37"/>
  <c r="L7" i="37"/>
  <c r="L8" i="37"/>
  <c r="L9" i="37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L105" i="37"/>
  <c r="L106" i="37"/>
  <c r="L107" i="37"/>
  <c r="L108" i="37"/>
  <c r="L109" i="37"/>
  <c r="L110" i="37"/>
  <c r="L111" i="37"/>
  <c r="L112" i="37"/>
  <c r="L113" i="37"/>
  <c r="L114" i="37"/>
  <c r="L115" i="37"/>
  <c r="L116" i="37"/>
  <c r="L117" i="37"/>
  <c r="L118" i="37"/>
  <c r="L119" i="37"/>
  <c r="L120" i="37"/>
  <c r="L121" i="37"/>
  <c r="L122" i="37"/>
  <c r="L123" i="37"/>
  <c r="L124" i="37"/>
  <c r="L125" i="37"/>
  <c r="L126" i="37"/>
  <c r="L127" i="37"/>
  <c r="L128" i="37"/>
  <c r="L129" i="37"/>
  <c r="L130" i="37"/>
  <c r="L131" i="37"/>
  <c r="L132" i="37"/>
  <c r="L133" i="37"/>
  <c r="L134" i="37"/>
  <c r="L135" i="37"/>
  <c r="L136" i="37"/>
  <c r="L137" i="37"/>
  <c r="L138" i="37"/>
  <c r="L139" i="37"/>
  <c r="L140" i="37"/>
  <c r="L141" i="37"/>
  <c r="L142" i="37"/>
  <c r="L143" i="37"/>
  <c r="L144" i="37"/>
  <c r="L145" i="37"/>
  <c r="L146" i="37"/>
  <c r="L147" i="37"/>
  <c r="L148" i="37"/>
  <c r="L149" i="37"/>
  <c r="L150" i="37"/>
  <c r="L151" i="37"/>
  <c r="L152" i="37"/>
  <c r="L153" i="37"/>
  <c r="L154" i="37"/>
  <c r="L155" i="37"/>
  <c r="L156" i="37"/>
  <c r="L157" i="37"/>
  <c r="L158" i="37"/>
  <c r="L159" i="37"/>
  <c r="L160" i="37"/>
  <c r="L161" i="37"/>
  <c r="L162" i="37"/>
  <c r="L163" i="37"/>
  <c r="L164" i="37"/>
  <c r="L165" i="37"/>
  <c r="L166" i="37"/>
  <c r="L167" i="37"/>
  <c r="L168" i="37"/>
  <c r="L169" i="37"/>
  <c r="L170" i="37"/>
  <c r="L171" i="37"/>
  <c r="L172" i="37"/>
  <c r="L173" i="37"/>
  <c r="L174" i="37"/>
  <c r="L175" i="37"/>
  <c r="L176" i="37"/>
  <c r="L177" i="37"/>
  <c r="L178" i="37"/>
  <c r="L179" i="37"/>
  <c r="L180" i="37"/>
  <c r="L181" i="37"/>
  <c r="L182" i="37"/>
  <c r="L183" i="37"/>
  <c r="L184" i="37"/>
  <c r="L185" i="37"/>
  <c r="L186" i="37"/>
  <c r="L187" i="37"/>
  <c r="L188" i="37"/>
  <c r="L189" i="37"/>
  <c r="L190" i="37"/>
  <c r="L191" i="37"/>
  <c r="L192" i="37"/>
  <c r="L193" i="37"/>
  <c r="L194" i="37"/>
  <c r="L195" i="37"/>
  <c r="L196" i="37"/>
  <c r="L197" i="37"/>
  <c r="L198" i="37"/>
  <c r="L199" i="37"/>
  <c r="L200" i="37"/>
  <c r="L201" i="37"/>
  <c r="L202" i="37"/>
  <c r="L203" i="37"/>
  <c r="L204" i="37"/>
  <c r="L205" i="37"/>
  <c r="L206" i="37"/>
  <c r="L207" i="37"/>
  <c r="L208" i="37"/>
  <c r="L209" i="37"/>
  <c r="L210" i="37"/>
  <c r="L211" i="37"/>
  <c r="L212" i="37"/>
  <c r="L213" i="37"/>
  <c r="L214" i="37"/>
  <c r="L215" i="37"/>
  <c r="L216" i="37"/>
  <c r="L217" i="37"/>
  <c r="L218" i="37"/>
  <c r="L219" i="37"/>
  <c r="L220" i="37"/>
  <c r="L221" i="37"/>
  <c r="L222" i="37"/>
  <c r="L223" i="37"/>
  <c r="L224" i="37"/>
  <c r="L225" i="37"/>
  <c r="L226" i="37"/>
  <c r="L227" i="37"/>
  <c r="L228" i="37"/>
  <c r="L229" i="37"/>
  <c r="L230" i="37"/>
  <c r="L231" i="37"/>
  <c r="L232" i="37"/>
  <c r="L233" i="37"/>
  <c r="L234" i="37"/>
  <c r="L235" i="37"/>
  <c r="L236" i="37"/>
  <c r="L237" i="37"/>
  <c r="L238" i="37"/>
  <c r="L239" i="37"/>
  <c r="L240" i="37"/>
  <c r="L241" i="37"/>
  <c r="L242" i="37"/>
  <c r="L243" i="37"/>
  <c r="L244" i="37"/>
  <c r="L245" i="37"/>
  <c r="L246" i="37"/>
  <c r="L247" i="37"/>
  <c r="L248" i="37"/>
  <c r="L249" i="37"/>
  <c r="L250" i="37"/>
  <c r="L251" i="37"/>
  <c r="L252" i="37"/>
  <c r="L253" i="37"/>
  <c r="L254" i="37"/>
  <c r="L255" i="37"/>
  <c r="L256" i="37"/>
  <c r="L257" i="37"/>
  <c r="L258" i="37"/>
  <c r="L259" i="37"/>
  <c r="L260" i="37"/>
  <c r="L261" i="37"/>
  <c r="L262" i="37"/>
  <c r="L263" i="37"/>
  <c r="L264" i="37"/>
  <c r="L265" i="37"/>
  <c r="L266" i="37"/>
  <c r="L267" i="37"/>
  <c r="L268" i="37"/>
  <c r="L269" i="37"/>
  <c r="L270" i="37"/>
  <c r="L271" i="37"/>
  <c r="L272" i="37"/>
  <c r="L273" i="37"/>
  <c r="L274" i="37"/>
  <c r="L275" i="37"/>
  <c r="L276" i="37"/>
  <c r="L277" i="37"/>
  <c r="L278" i="37"/>
  <c r="L279" i="37"/>
  <c r="L280" i="37"/>
  <c r="L281" i="37"/>
  <c r="L282" i="37"/>
  <c r="L283" i="37"/>
  <c r="L284" i="37"/>
  <c r="L285" i="37"/>
  <c r="L286" i="37"/>
  <c r="L287" i="37"/>
  <c r="L288" i="37"/>
  <c r="L289" i="37"/>
  <c r="L290" i="37"/>
  <c r="L291" i="37"/>
  <c r="L292" i="37"/>
  <c r="L293" i="37"/>
  <c r="L294" i="37"/>
  <c r="L295" i="37"/>
  <c r="L296" i="37"/>
  <c r="L297" i="37"/>
  <c r="L298" i="37"/>
  <c r="L299" i="37"/>
  <c r="L300" i="37"/>
  <c r="L301" i="37"/>
  <c r="L302" i="37"/>
  <c r="L303" i="37"/>
  <c r="L304" i="37"/>
  <c r="L305" i="37"/>
  <c r="L306" i="37"/>
  <c r="L307" i="37"/>
  <c r="L308" i="37"/>
  <c r="L309" i="37"/>
  <c r="L310" i="37"/>
  <c r="L311" i="37"/>
  <c r="L312" i="37"/>
  <c r="L313" i="37"/>
  <c r="L314" i="37"/>
  <c r="L315" i="37"/>
  <c r="L316" i="37"/>
  <c r="L317" i="37"/>
  <c r="L318" i="37"/>
  <c r="L319" i="37"/>
  <c r="L320" i="37"/>
  <c r="L321" i="37"/>
  <c r="L322" i="37"/>
  <c r="L323" i="37"/>
  <c r="L324" i="37"/>
  <c r="L325" i="37"/>
  <c r="L326" i="37"/>
  <c r="L327" i="37"/>
  <c r="L328" i="37"/>
  <c r="L329" i="37"/>
  <c r="L330" i="37"/>
  <c r="L331" i="37"/>
  <c r="L332" i="37"/>
  <c r="L333" i="37"/>
  <c r="L334" i="37"/>
  <c r="L335" i="37"/>
  <c r="L336" i="37"/>
  <c r="L337" i="37"/>
  <c r="L338" i="37"/>
  <c r="L339" i="37"/>
  <c r="L340" i="37"/>
  <c r="L341" i="37"/>
  <c r="L342" i="37"/>
  <c r="L343" i="37"/>
  <c r="L344" i="37"/>
  <c r="L345" i="37"/>
  <c r="L346" i="37"/>
  <c r="L347" i="37"/>
  <c r="L348" i="37"/>
  <c r="L349" i="37"/>
  <c r="L350" i="37"/>
  <c r="L351" i="37"/>
  <c r="L352" i="37"/>
  <c r="L353" i="37"/>
  <c r="L354" i="37"/>
  <c r="L355" i="37"/>
  <c r="L356" i="37"/>
  <c r="L357" i="37"/>
  <c r="L358" i="37"/>
  <c r="L359" i="37"/>
  <c r="L360" i="37"/>
  <c r="L361" i="37"/>
  <c r="L362" i="37"/>
  <c r="L363" i="37"/>
  <c r="L364" i="37"/>
  <c r="L365" i="37"/>
  <c r="L366" i="37"/>
  <c r="L367" i="37"/>
  <c r="L368" i="37"/>
  <c r="L369" i="37"/>
  <c r="L370" i="37"/>
  <c r="L371" i="37"/>
  <c r="L372" i="37"/>
  <c r="L373" i="37"/>
  <c r="L374" i="37"/>
  <c r="L375" i="37"/>
  <c r="L376" i="37"/>
  <c r="L377" i="37"/>
  <c r="L378" i="37"/>
  <c r="L379" i="37"/>
  <c r="L380" i="37"/>
  <c r="L381" i="37"/>
  <c r="L382" i="37"/>
  <c r="L383" i="37"/>
  <c r="L384" i="37"/>
  <c r="L385" i="37"/>
  <c r="L386" i="37"/>
  <c r="L387" i="37"/>
  <c r="L388" i="37"/>
  <c r="L389" i="37"/>
  <c r="L390" i="37"/>
  <c r="L391" i="37"/>
  <c r="L392" i="37"/>
  <c r="L393" i="37"/>
  <c r="L394" i="37"/>
  <c r="L395" i="37"/>
  <c r="L396" i="37"/>
  <c r="L397" i="37"/>
  <c r="L398" i="37"/>
  <c r="L399" i="37"/>
  <c r="L400" i="37"/>
  <c r="L401" i="37"/>
  <c r="L402" i="37"/>
  <c r="L403" i="37"/>
  <c r="L404" i="37"/>
  <c r="L405" i="37"/>
  <c r="L406" i="37"/>
  <c r="L407" i="37"/>
  <c r="L408" i="37"/>
  <c r="L409" i="37"/>
  <c r="L410" i="37"/>
  <c r="L411" i="37"/>
  <c r="L412" i="37"/>
  <c r="L413" i="37"/>
  <c r="L414" i="37"/>
  <c r="L415" i="37"/>
  <c r="L416" i="37"/>
  <c r="L417" i="37"/>
  <c r="L418" i="37"/>
  <c r="L419" i="37"/>
  <c r="L420" i="37"/>
  <c r="L421" i="37"/>
  <c r="L422" i="37"/>
  <c r="L423" i="37"/>
  <c r="L424" i="37"/>
  <c r="L425" i="37"/>
  <c r="L426" i="37"/>
  <c r="L427" i="37"/>
  <c r="L428" i="37"/>
  <c r="L429" i="37"/>
  <c r="L430" i="37"/>
  <c r="L431" i="37"/>
  <c r="L432" i="37"/>
  <c r="L433" i="37"/>
  <c r="L434" i="37"/>
  <c r="L435" i="37"/>
  <c r="L436" i="37"/>
  <c r="L437" i="37"/>
  <c r="L438" i="37"/>
  <c r="L439" i="37"/>
  <c r="L440" i="37"/>
  <c r="L441" i="37"/>
  <c r="L442" i="37"/>
  <c r="L443" i="37"/>
  <c r="L444" i="37"/>
  <c r="L445" i="37"/>
  <c r="L446" i="37"/>
  <c r="L447" i="37"/>
  <c r="L448" i="37"/>
  <c r="L449" i="37"/>
  <c r="L450" i="37"/>
  <c r="L451" i="37"/>
  <c r="L452" i="37"/>
  <c r="L453" i="37"/>
  <c r="L454" i="37"/>
  <c r="L455" i="37"/>
  <c r="L456" i="37"/>
  <c r="L457" i="37"/>
  <c r="L458" i="37"/>
  <c r="L459" i="37"/>
  <c r="L460" i="37"/>
  <c r="L461" i="37"/>
  <c r="L462" i="37"/>
  <c r="L463" i="37"/>
  <c r="L464" i="37"/>
  <c r="L465" i="37"/>
  <c r="L466" i="37"/>
  <c r="L467" i="37"/>
  <c r="L468" i="37"/>
  <c r="L469" i="37"/>
  <c r="L470" i="37"/>
  <c r="L471" i="37"/>
  <c r="L472" i="37"/>
  <c r="L473" i="37"/>
  <c r="L474" i="37"/>
  <c r="L475" i="37"/>
  <c r="L476" i="37"/>
  <c r="L477" i="37"/>
  <c r="L478" i="37"/>
  <c r="L479" i="37"/>
  <c r="L480" i="37"/>
  <c r="L481" i="37"/>
  <c r="L482" i="37"/>
  <c r="L483" i="37"/>
  <c r="L484" i="37"/>
  <c r="L485" i="37"/>
  <c r="L486" i="37"/>
  <c r="L487" i="37"/>
  <c r="L488" i="37"/>
  <c r="L489" i="37"/>
  <c r="L490" i="37"/>
  <c r="L491" i="37"/>
  <c r="L492" i="37"/>
  <c r="L493" i="37"/>
  <c r="L494" i="37"/>
  <c r="L495" i="37"/>
  <c r="L496" i="37"/>
  <c r="L497" i="37"/>
  <c r="L498" i="37"/>
  <c r="L499" i="37"/>
  <c r="L500" i="37"/>
  <c r="L501" i="37"/>
  <c r="L502" i="37"/>
  <c r="L503" i="37"/>
  <c r="L504" i="37"/>
  <c r="L505" i="37"/>
  <c r="L506" i="37"/>
  <c r="L507" i="37"/>
  <c r="L508" i="37"/>
  <c r="L509" i="37"/>
  <c r="L510" i="37"/>
  <c r="L511" i="37"/>
  <c r="L512" i="37"/>
  <c r="L513" i="37"/>
  <c r="L514" i="37"/>
  <c r="L515" i="37"/>
  <c r="L516" i="37"/>
  <c r="L517" i="37"/>
  <c r="L518" i="37"/>
  <c r="L519" i="37"/>
  <c r="L520" i="37"/>
  <c r="L521" i="37"/>
  <c r="L522" i="37"/>
  <c r="L523" i="37"/>
  <c r="L524" i="37"/>
  <c r="L525" i="37"/>
  <c r="L526" i="37"/>
  <c r="L527" i="37"/>
  <c r="L528" i="37"/>
  <c r="L529" i="37"/>
  <c r="L530" i="37"/>
  <c r="L531" i="37"/>
  <c r="L532" i="37"/>
  <c r="L533" i="37"/>
  <c r="L534" i="37"/>
  <c r="L535" i="37"/>
  <c r="L536" i="37"/>
  <c r="L537" i="37"/>
  <c r="L538" i="37"/>
  <c r="L539" i="37"/>
  <c r="L540" i="37"/>
  <c r="L541" i="37"/>
  <c r="L542" i="37"/>
  <c r="L543" i="37"/>
  <c r="L544" i="37"/>
  <c r="L545" i="37"/>
  <c r="L546" i="37"/>
  <c r="L547" i="37"/>
  <c r="L548" i="37"/>
  <c r="L549" i="37"/>
  <c r="L550" i="37"/>
  <c r="L551" i="37"/>
  <c r="L552" i="37"/>
  <c r="L553" i="37"/>
  <c r="L554" i="37"/>
  <c r="L555" i="37"/>
  <c r="L556" i="37"/>
  <c r="L557" i="37"/>
  <c r="L558" i="37"/>
  <c r="L559" i="37"/>
  <c r="L560" i="37"/>
  <c r="L561" i="37"/>
  <c r="L562" i="37"/>
  <c r="L563" i="37"/>
  <c r="L564" i="37"/>
  <c r="L565" i="37"/>
  <c r="L566" i="37"/>
  <c r="L567" i="37"/>
  <c r="L568" i="37"/>
  <c r="L569" i="37"/>
  <c r="L570" i="37"/>
  <c r="L571" i="37"/>
  <c r="L572" i="37"/>
  <c r="L573" i="37"/>
  <c r="L574" i="37"/>
  <c r="L575" i="37"/>
  <c r="L576" i="37"/>
  <c r="L577" i="37"/>
  <c r="L578" i="37"/>
  <c r="L579" i="37"/>
  <c r="L580" i="37"/>
  <c r="L581" i="37"/>
  <c r="L582" i="37"/>
  <c r="L583" i="37"/>
  <c r="L584" i="37"/>
  <c r="L585" i="37"/>
  <c r="L586" i="37"/>
  <c r="L587" i="37"/>
  <c r="L588" i="37"/>
  <c r="L589" i="37"/>
  <c r="L590" i="37"/>
  <c r="L591" i="37"/>
  <c r="L592" i="37"/>
  <c r="L593" i="37"/>
  <c r="L594" i="37"/>
  <c r="L595" i="37"/>
  <c r="L596" i="37"/>
  <c r="L597" i="37"/>
  <c r="L598" i="37"/>
  <c r="L599" i="37"/>
  <c r="L600" i="37"/>
  <c r="L601" i="37"/>
  <c r="L602" i="37"/>
  <c r="L603" i="37"/>
  <c r="L604" i="37"/>
  <c r="L605" i="37"/>
  <c r="L606" i="37"/>
  <c r="L607" i="37"/>
  <c r="L608" i="37"/>
  <c r="L609" i="37"/>
  <c r="L610" i="37"/>
  <c r="L611" i="37"/>
  <c r="L612" i="37"/>
  <c r="L613" i="37"/>
  <c r="L614" i="37"/>
  <c r="L615" i="37"/>
  <c r="L616" i="37"/>
  <c r="L617" i="37"/>
  <c r="L618" i="37"/>
  <c r="L619" i="37"/>
  <c r="L620" i="37"/>
  <c r="L621" i="37"/>
  <c r="L622" i="37"/>
  <c r="L623" i="37"/>
  <c r="L624" i="37"/>
  <c r="L625" i="37"/>
  <c r="L626" i="37"/>
  <c r="L627" i="37"/>
  <c r="L628" i="37"/>
  <c r="L629" i="37"/>
  <c r="L630" i="37"/>
  <c r="L631" i="37"/>
  <c r="L632" i="37"/>
  <c r="L633" i="37"/>
  <c r="L634" i="37"/>
  <c r="L635" i="37"/>
  <c r="L636" i="37"/>
  <c r="L637" i="37"/>
  <c r="L638" i="37"/>
  <c r="L639" i="37"/>
  <c r="L640" i="37"/>
  <c r="L641" i="37"/>
  <c r="L642" i="37"/>
  <c r="L643" i="37"/>
  <c r="L644" i="37"/>
  <c r="L645" i="37"/>
  <c r="L646" i="37"/>
  <c r="L647" i="37"/>
  <c r="L648" i="37"/>
  <c r="L649" i="37"/>
  <c r="L650" i="37"/>
  <c r="L651" i="37"/>
  <c r="L652" i="37"/>
  <c r="L653" i="37"/>
  <c r="L654" i="37"/>
  <c r="L655" i="37"/>
  <c r="L656" i="37"/>
  <c r="L657" i="37"/>
  <c r="L658" i="37"/>
  <c r="L659" i="37"/>
  <c r="L660" i="37"/>
  <c r="L661" i="37"/>
  <c r="L662" i="37"/>
  <c r="L663" i="37"/>
  <c r="L664" i="37"/>
  <c r="L665" i="37"/>
  <c r="L666" i="37"/>
  <c r="L667" i="37"/>
  <c r="L668" i="37"/>
  <c r="L669" i="37"/>
  <c r="L670" i="37"/>
  <c r="L671" i="37"/>
  <c r="L672" i="37"/>
  <c r="L673" i="37"/>
  <c r="L674" i="37"/>
  <c r="L675" i="37"/>
  <c r="L676" i="37"/>
  <c r="L677" i="37"/>
  <c r="L678" i="37"/>
  <c r="L679" i="37"/>
  <c r="L680" i="37"/>
  <c r="L681" i="37"/>
  <c r="L682" i="37"/>
  <c r="L683" i="37"/>
  <c r="L684" i="37"/>
  <c r="L685" i="37"/>
  <c r="L686" i="37"/>
  <c r="L687" i="37"/>
  <c r="L688" i="37"/>
  <c r="L689" i="37"/>
  <c r="L690" i="37"/>
  <c r="L691" i="37"/>
  <c r="L692" i="37"/>
  <c r="L693" i="37"/>
  <c r="L694" i="37"/>
  <c r="L695" i="37"/>
  <c r="L696" i="37"/>
  <c r="L697" i="37"/>
  <c r="L698" i="37"/>
  <c r="L699" i="37"/>
  <c r="L700" i="37"/>
  <c r="L701" i="37"/>
  <c r="L702" i="37"/>
  <c r="L703" i="37"/>
  <c r="L704" i="37"/>
  <c r="L705" i="37"/>
  <c r="L706" i="37"/>
  <c r="L707" i="37"/>
  <c r="L708" i="37"/>
  <c r="L709" i="37"/>
  <c r="L710" i="37"/>
  <c r="L711" i="37"/>
  <c r="L712" i="37"/>
  <c r="L713" i="37"/>
  <c r="L714" i="37"/>
  <c r="L715" i="37"/>
  <c r="L716" i="37"/>
  <c r="L717" i="37"/>
  <c r="L718" i="37"/>
  <c r="L719" i="37"/>
  <c r="L720" i="37"/>
  <c r="L721" i="37"/>
  <c r="L722" i="37"/>
  <c r="L723" i="37"/>
  <c r="L724" i="37"/>
  <c r="L725" i="37"/>
  <c r="L726" i="37"/>
  <c r="L727" i="37"/>
  <c r="L728" i="37"/>
  <c r="L729" i="37"/>
  <c r="L730" i="37"/>
  <c r="L731" i="37"/>
  <c r="L732" i="37"/>
  <c r="L733" i="37"/>
  <c r="L734" i="37"/>
  <c r="L735" i="37"/>
  <c r="L736" i="37"/>
  <c r="L737" i="37"/>
  <c r="L738" i="37"/>
  <c r="L739" i="37"/>
  <c r="L740" i="37"/>
  <c r="L741" i="37"/>
  <c r="L742" i="37"/>
  <c r="L743" i="37"/>
  <c r="L744" i="37"/>
  <c r="L745" i="37"/>
  <c r="L746" i="37"/>
  <c r="L747" i="37"/>
  <c r="L748" i="37"/>
  <c r="L749" i="37"/>
  <c r="L750" i="37"/>
  <c r="L751" i="37"/>
  <c r="L752" i="37"/>
  <c r="L753" i="37"/>
  <c r="L754" i="37"/>
  <c r="L755" i="37"/>
  <c r="L756" i="37"/>
  <c r="L757" i="37"/>
  <c r="L758" i="37"/>
  <c r="L759" i="37"/>
  <c r="L760" i="37"/>
  <c r="L761" i="37"/>
  <c r="L762" i="37"/>
  <c r="L763" i="37"/>
  <c r="L764" i="37"/>
  <c r="L765" i="37"/>
  <c r="L766" i="37"/>
  <c r="L767" i="37"/>
  <c r="L768" i="37"/>
  <c r="L769" i="37"/>
  <c r="L770" i="37"/>
  <c r="L771" i="37"/>
  <c r="L772" i="37"/>
  <c r="L773" i="37"/>
  <c r="L774" i="37"/>
  <c r="L775" i="37"/>
  <c r="L776" i="37"/>
  <c r="L777" i="37"/>
  <c r="L778" i="37"/>
  <c r="L779" i="37"/>
  <c r="L780" i="37"/>
  <c r="L781" i="37"/>
  <c r="L782" i="37"/>
  <c r="L783" i="37"/>
  <c r="L784" i="37"/>
  <c r="L785" i="37"/>
  <c r="L786" i="37"/>
  <c r="L787" i="37"/>
  <c r="L788" i="37"/>
  <c r="L789" i="37"/>
  <c r="L790" i="37"/>
  <c r="L791" i="37"/>
  <c r="L792" i="37"/>
  <c r="L793" i="37"/>
  <c r="L794" i="37"/>
  <c r="L795" i="37"/>
  <c r="L796" i="37"/>
  <c r="L797" i="37"/>
  <c r="L798" i="37"/>
  <c r="L799" i="37"/>
  <c r="L800" i="37"/>
  <c r="L801" i="37"/>
  <c r="L802" i="37"/>
  <c r="L803" i="37"/>
  <c r="L804" i="37"/>
  <c r="L805" i="37"/>
  <c r="L806" i="37"/>
  <c r="L807" i="37"/>
  <c r="L808" i="37"/>
  <c r="L809" i="37"/>
  <c r="L810" i="37"/>
  <c r="L811" i="37"/>
  <c r="L812" i="37"/>
  <c r="L813" i="37"/>
  <c r="L814" i="37"/>
  <c r="L815" i="37"/>
  <c r="L816" i="37"/>
  <c r="L817" i="37"/>
  <c r="L818" i="37"/>
  <c r="L819" i="37"/>
  <c r="L820" i="37"/>
  <c r="L821" i="37"/>
  <c r="L822" i="37"/>
  <c r="L823" i="37"/>
  <c r="L824" i="37"/>
  <c r="L825" i="37"/>
  <c r="L826" i="37"/>
  <c r="L827" i="37"/>
  <c r="L828" i="37"/>
  <c r="L829" i="37"/>
  <c r="L830" i="37"/>
  <c r="L831" i="37"/>
  <c r="L832" i="37"/>
  <c r="L833" i="37"/>
  <c r="L834" i="37"/>
  <c r="L835" i="37"/>
  <c r="L836" i="37"/>
  <c r="L837" i="37"/>
  <c r="L838" i="37"/>
  <c r="L839" i="37"/>
  <c r="L840" i="37"/>
  <c r="L841" i="37"/>
  <c r="L842" i="37"/>
  <c r="L843" i="37"/>
  <c r="L844" i="37"/>
  <c r="L845" i="37"/>
  <c r="L846" i="37"/>
  <c r="L847" i="37"/>
  <c r="L848" i="37"/>
  <c r="L849" i="37"/>
  <c r="L850" i="37"/>
  <c r="L851" i="37"/>
  <c r="L852" i="37"/>
  <c r="L853" i="37"/>
  <c r="L854" i="37"/>
  <c r="L855" i="37"/>
  <c r="L856" i="37"/>
  <c r="L857" i="37"/>
  <c r="L858" i="37"/>
  <c r="L859" i="37"/>
  <c r="L860" i="37"/>
  <c r="L861" i="37"/>
  <c r="L862" i="37"/>
  <c r="L863" i="37"/>
  <c r="L864" i="37"/>
  <c r="L865" i="37"/>
  <c r="L866" i="37"/>
  <c r="L867" i="37"/>
  <c r="L868" i="37"/>
  <c r="L869" i="37"/>
  <c r="L870" i="37"/>
  <c r="L871" i="37"/>
  <c r="L872" i="37"/>
  <c r="L873" i="37"/>
  <c r="L874" i="37"/>
  <c r="L875" i="37"/>
  <c r="L876" i="37"/>
  <c r="L877" i="37"/>
  <c r="L878" i="37"/>
  <c r="L879" i="37"/>
  <c r="L880" i="37"/>
  <c r="L881" i="37"/>
  <c r="L882" i="37"/>
  <c r="L883" i="37"/>
  <c r="L884" i="37"/>
  <c r="L885" i="37"/>
  <c r="L886" i="37"/>
  <c r="L887" i="37"/>
  <c r="L888" i="37"/>
  <c r="L889" i="37"/>
  <c r="L890" i="37"/>
  <c r="L891" i="37"/>
  <c r="L892" i="37"/>
  <c r="L893" i="37"/>
  <c r="L894" i="37"/>
  <c r="L895" i="37"/>
  <c r="L896" i="37"/>
  <c r="L897" i="37"/>
  <c r="L898" i="37"/>
  <c r="L899" i="37"/>
  <c r="L900" i="37"/>
  <c r="L901" i="37"/>
  <c r="L902" i="37"/>
  <c r="L903" i="37"/>
  <c r="L904" i="37"/>
  <c r="L905" i="37"/>
  <c r="L906" i="37"/>
  <c r="L907" i="37"/>
  <c r="L908" i="37"/>
  <c r="L909" i="37"/>
  <c r="L910" i="37"/>
  <c r="L911" i="37"/>
  <c r="L912" i="37"/>
  <c r="L913" i="37"/>
  <c r="L914" i="37"/>
  <c r="L915" i="37"/>
  <c r="L916" i="37"/>
  <c r="L917" i="37"/>
  <c r="L918" i="37"/>
  <c r="L919" i="37"/>
  <c r="L920" i="37"/>
  <c r="L921" i="37"/>
  <c r="L922" i="37"/>
  <c r="L923" i="37"/>
  <c r="L924" i="37"/>
  <c r="L925" i="37"/>
  <c r="L926" i="37"/>
  <c r="L927" i="37"/>
  <c r="L928" i="37"/>
  <c r="L929" i="37"/>
  <c r="L930" i="37"/>
  <c r="L931" i="37"/>
  <c r="L932" i="37"/>
  <c r="L933" i="37"/>
  <c r="L934" i="37"/>
  <c r="L935" i="37"/>
  <c r="L936" i="37"/>
  <c r="L937" i="37"/>
  <c r="L938" i="37"/>
  <c r="L939" i="37"/>
  <c r="L940" i="37"/>
  <c r="L941" i="37"/>
  <c r="L942" i="37"/>
  <c r="L943" i="37"/>
  <c r="L944" i="37"/>
  <c r="L945" i="37"/>
  <c r="L946" i="37"/>
  <c r="L947" i="37"/>
  <c r="L948" i="37"/>
  <c r="L949" i="37"/>
  <c r="L950" i="37"/>
  <c r="L951" i="37"/>
  <c r="L952" i="37"/>
  <c r="L953" i="37"/>
  <c r="L954" i="37"/>
  <c r="L955" i="37"/>
  <c r="L956" i="37"/>
  <c r="L957" i="37"/>
  <c r="L958" i="37"/>
  <c r="L959" i="37"/>
  <c r="L960" i="37"/>
  <c r="L961" i="37"/>
  <c r="L962" i="37"/>
  <c r="L963" i="37"/>
  <c r="L964" i="37"/>
  <c r="L965" i="37"/>
  <c r="L966" i="37"/>
  <c r="L967" i="37"/>
  <c r="L968" i="37"/>
  <c r="L969" i="37"/>
  <c r="L970" i="37"/>
  <c r="L971" i="37"/>
  <c r="L972" i="37"/>
  <c r="L973" i="37"/>
  <c r="L974" i="37"/>
  <c r="L975" i="37"/>
  <c r="L976" i="37"/>
  <c r="L977" i="37"/>
  <c r="L978" i="37"/>
  <c r="L979" i="37"/>
  <c r="L980" i="37"/>
  <c r="L981" i="37"/>
  <c r="L982" i="37"/>
  <c r="L983" i="37"/>
  <c r="L984" i="37"/>
  <c r="L985" i="37"/>
  <c r="L986" i="37"/>
  <c r="L987" i="37"/>
  <c r="L988" i="37"/>
  <c r="L989" i="37"/>
  <c r="L990" i="37"/>
  <c r="L991" i="37"/>
  <c r="L992" i="37"/>
  <c r="L993" i="37"/>
  <c r="L994" i="37"/>
  <c r="L995" i="37"/>
  <c r="L996" i="37"/>
  <c r="L997" i="37"/>
  <c r="L998" i="37"/>
  <c r="L999" i="37"/>
  <c r="L1000" i="37"/>
  <c r="L1001" i="37"/>
  <c r="L1002" i="37"/>
  <c r="L1003" i="37"/>
  <c r="L1004" i="37"/>
  <c r="L1005" i="37"/>
  <c r="L1006" i="37"/>
  <c r="L1007" i="37"/>
  <c r="L1008" i="37"/>
  <c r="L1009" i="37"/>
  <c r="L1010" i="37"/>
  <c r="L1011" i="37"/>
  <c r="L1012" i="37"/>
  <c r="L1013" i="37"/>
  <c r="L1014" i="37"/>
  <c r="L1015" i="37"/>
  <c r="L1016" i="37"/>
  <c r="L1017" i="37"/>
  <c r="L1018" i="37"/>
  <c r="L1019" i="37"/>
  <c r="L1020" i="37"/>
  <c r="L1021" i="37"/>
  <c r="L1022" i="37"/>
  <c r="L1023" i="37"/>
  <c r="L1024" i="37"/>
  <c r="L1025" i="37"/>
  <c r="L1026" i="37"/>
  <c r="L1027" i="37"/>
  <c r="L1028" i="37"/>
  <c r="L1029" i="37"/>
  <c r="L1030" i="37"/>
  <c r="L1031" i="37"/>
  <c r="L1032" i="37"/>
  <c r="L1033" i="37"/>
  <c r="L1034" i="37"/>
  <c r="L1035" i="37"/>
  <c r="L1036" i="37"/>
  <c r="L1037" i="37"/>
  <c r="L1038" i="37"/>
  <c r="L1039" i="37"/>
  <c r="L1040" i="37"/>
  <c r="L1041" i="37"/>
  <c r="L1042" i="37"/>
  <c r="L1043" i="37"/>
  <c r="L1044" i="37"/>
  <c r="L1045" i="37"/>
  <c r="L1046" i="37"/>
  <c r="L1047" i="37"/>
  <c r="L1048" i="37"/>
  <c r="L1049" i="37"/>
  <c r="L1050" i="37"/>
  <c r="L1051" i="37"/>
  <c r="L1052" i="37"/>
  <c r="L1053" i="37"/>
  <c r="L1054" i="37"/>
  <c r="L1055" i="37"/>
  <c r="L1056" i="37"/>
  <c r="L1057" i="37"/>
  <c r="L1058" i="37"/>
  <c r="L1059" i="37"/>
  <c r="L1060" i="37"/>
  <c r="L1061" i="37"/>
  <c r="L2" i="37"/>
  <c r="P3" i="37"/>
  <c r="P4" i="37"/>
  <c r="P5" i="37"/>
  <c r="P6" i="37"/>
  <c r="P7" i="37"/>
  <c r="P8" i="37"/>
  <c r="P9" i="37"/>
  <c r="P10" i="37"/>
  <c r="P11" i="37"/>
  <c r="P12" i="37"/>
  <c r="P13" i="37"/>
  <c r="P14" i="37"/>
  <c r="P15" i="37"/>
  <c r="P16" i="37"/>
  <c r="P17" i="37"/>
  <c r="P18" i="37"/>
  <c r="P19" i="37"/>
  <c r="P20" i="37"/>
  <c r="P21" i="37"/>
  <c r="P22" i="37"/>
  <c r="P23" i="37"/>
  <c r="P24" i="37"/>
  <c r="P25" i="37"/>
  <c r="P26" i="37"/>
  <c r="P27" i="37"/>
  <c r="P28" i="37"/>
  <c r="P29" i="37"/>
  <c r="P30" i="37"/>
  <c r="P31" i="37"/>
  <c r="P32" i="37"/>
  <c r="P33" i="37"/>
  <c r="P34" i="37"/>
  <c r="P35" i="37"/>
  <c r="P36" i="37"/>
  <c r="P37" i="37"/>
  <c r="P38" i="37"/>
  <c r="P39" i="37"/>
  <c r="P40" i="37"/>
  <c r="P41" i="37"/>
  <c r="P42" i="37"/>
  <c r="P43" i="37"/>
  <c r="P44" i="37"/>
  <c r="P45" i="37"/>
  <c r="P46" i="37"/>
  <c r="P47" i="37"/>
  <c r="P48" i="37"/>
  <c r="P49" i="37"/>
  <c r="P50" i="37"/>
  <c r="P51" i="37"/>
  <c r="P52" i="37"/>
  <c r="P53" i="37"/>
  <c r="P54" i="37"/>
  <c r="P55" i="37"/>
  <c r="P56" i="37"/>
  <c r="P57" i="37"/>
  <c r="P58" i="37"/>
  <c r="P59" i="37"/>
  <c r="P60" i="37"/>
  <c r="P61" i="37"/>
  <c r="P62" i="37"/>
  <c r="P63" i="37"/>
  <c r="P64" i="37"/>
  <c r="P65" i="37"/>
  <c r="P66" i="37"/>
  <c r="P67" i="37"/>
  <c r="P68" i="37"/>
  <c r="P69" i="37"/>
  <c r="P70" i="37"/>
  <c r="P71" i="37"/>
  <c r="P72" i="37"/>
  <c r="P73" i="37"/>
  <c r="P74" i="37"/>
  <c r="P75" i="37"/>
  <c r="P76" i="37"/>
  <c r="P77" i="37"/>
  <c r="P78" i="37"/>
  <c r="P79" i="37"/>
  <c r="P80" i="37"/>
  <c r="P81" i="37"/>
  <c r="P82" i="37"/>
  <c r="P83" i="37"/>
  <c r="P84" i="37"/>
  <c r="P85" i="37"/>
  <c r="P86" i="37"/>
  <c r="P87" i="37"/>
  <c r="P88" i="37"/>
  <c r="P89" i="37"/>
  <c r="P90" i="37"/>
  <c r="P91" i="37"/>
  <c r="P92" i="37"/>
  <c r="P93" i="37"/>
  <c r="P94" i="37"/>
  <c r="P95" i="37"/>
  <c r="P96" i="37"/>
  <c r="P97" i="37"/>
  <c r="P98" i="37"/>
  <c r="P99" i="37"/>
  <c r="P100" i="37"/>
  <c r="P101" i="37"/>
  <c r="P102" i="37"/>
  <c r="P103" i="37"/>
  <c r="P104" i="37"/>
  <c r="P105" i="37"/>
  <c r="P106" i="37"/>
  <c r="P107" i="37"/>
  <c r="P108" i="37"/>
  <c r="P109" i="37"/>
  <c r="P110" i="37"/>
  <c r="P111" i="37"/>
  <c r="P112" i="37"/>
  <c r="P113" i="37"/>
  <c r="P114" i="37"/>
  <c r="P115" i="37"/>
  <c r="P116" i="37"/>
  <c r="P117" i="37"/>
  <c r="P118" i="37"/>
  <c r="P119" i="37"/>
  <c r="P120" i="37"/>
  <c r="P121" i="37"/>
  <c r="P122" i="37"/>
  <c r="P123" i="37"/>
  <c r="P124" i="37"/>
  <c r="P125" i="37"/>
  <c r="P126" i="37"/>
  <c r="P127" i="37"/>
  <c r="P128" i="37"/>
  <c r="P129" i="37"/>
  <c r="P130" i="37"/>
  <c r="P131" i="37"/>
  <c r="P132" i="37"/>
  <c r="P133" i="37"/>
  <c r="P134" i="37"/>
  <c r="P135" i="37"/>
  <c r="P136" i="37"/>
  <c r="P137" i="37"/>
  <c r="P138" i="37"/>
  <c r="P139" i="37"/>
  <c r="P140" i="37"/>
  <c r="P141" i="37"/>
  <c r="P142" i="37"/>
  <c r="P143" i="37"/>
  <c r="P144" i="37"/>
  <c r="P145" i="37"/>
  <c r="P146" i="37"/>
  <c r="P147" i="37"/>
  <c r="P148" i="37"/>
  <c r="P149" i="37"/>
  <c r="P150" i="37"/>
  <c r="P151" i="37"/>
  <c r="P152" i="37"/>
  <c r="P153" i="37"/>
  <c r="P154" i="37"/>
  <c r="P155" i="37"/>
  <c r="P156" i="37"/>
  <c r="P157" i="37"/>
  <c r="P158" i="37"/>
  <c r="P159" i="37"/>
  <c r="P160" i="37"/>
  <c r="P161" i="37"/>
  <c r="P162" i="37"/>
  <c r="P163" i="37"/>
  <c r="P164" i="37"/>
  <c r="P165" i="37"/>
  <c r="P166" i="37"/>
  <c r="P167" i="37"/>
  <c r="P168" i="37"/>
  <c r="P169" i="37"/>
  <c r="P170" i="37"/>
  <c r="P171" i="37"/>
  <c r="P172" i="37"/>
  <c r="P173" i="37"/>
  <c r="P174" i="37"/>
  <c r="P175" i="37"/>
  <c r="P176" i="37"/>
  <c r="P177" i="37"/>
  <c r="P178" i="37"/>
  <c r="P179" i="37"/>
  <c r="P180" i="37"/>
  <c r="P181" i="37"/>
  <c r="P182" i="37"/>
  <c r="P183" i="37"/>
  <c r="P184" i="37"/>
  <c r="P185" i="37"/>
  <c r="P186" i="37"/>
  <c r="P187" i="37"/>
  <c r="P188" i="37"/>
  <c r="P189" i="37"/>
  <c r="P190" i="37"/>
  <c r="P191" i="37"/>
  <c r="P192" i="37"/>
  <c r="P193" i="37"/>
  <c r="P194" i="37"/>
  <c r="P195" i="37"/>
  <c r="P196" i="37"/>
  <c r="P197" i="37"/>
  <c r="P198" i="37"/>
  <c r="P199" i="37"/>
  <c r="P200" i="37"/>
  <c r="P201" i="37"/>
  <c r="P202" i="37"/>
  <c r="P203" i="37"/>
  <c r="P204" i="37"/>
  <c r="P205" i="37"/>
  <c r="P206" i="37"/>
  <c r="P207" i="37"/>
  <c r="P208" i="37"/>
  <c r="P209" i="37"/>
  <c r="P210" i="37"/>
  <c r="P211" i="37"/>
  <c r="P212" i="37"/>
  <c r="P213" i="37"/>
  <c r="P214" i="37"/>
  <c r="P215" i="37"/>
  <c r="P216" i="37"/>
  <c r="P217" i="37"/>
  <c r="P218" i="37"/>
  <c r="P219" i="37"/>
  <c r="P220" i="37"/>
  <c r="P221" i="37"/>
  <c r="P222" i="37"/>
  <c r="P223" i="37"/>
  <c r="P224" i="37"/>
  <c r="P225" i="37"/>
  <c r="P226" i="37"/>
  <c r="P227" i="37"/>
  <c r="P228" i="37"/>
  <c r="P229" i="37"/>
  <c r="P230" i="37"/>
  <c r="P231" i="37"/>
  <c r="P232" i="37"/>
  <c r="P233" i="37"/>
  <c r="P234" i="37"/>
  <c r="P235" i="37"/>
  <c r="P236" i="37"/>
  <c r="P237" i="37"/>
  <c r="P238" i="37"/>
  <c r="P239" i="37"/>
  <c r="P240" i="37"/>
  <c r="P241" i="37"/>
  <c r="P242" i="37"/>
  <c r="P243" i="37"/>
  <c r="P244" i="37"/>
  <c r="P245" i="37"/>
  <c r="P246" i="37"/>
  <c r="P247" i="37"/>
  <c r="P248" i="37"/>
  <c r="P249" i="37"/>
  <c r="P250" i="37"/>
  <c r="P251" i="37"/>
  <c r="P252" i="37"/>
  <c r="P253" i="37"/>
  <c r="P254" i="37"/>
  <c r="P255" i="37"/>
  <c r="P256" i="37"/>
  <c r="P257" i="37"/>
  <c r="P258" i="37"/>
  <c r="P259" i="37"/>
  <c r="P260" i="37"/>
  <c r="P261" i="37"/>
  <c r="P262" i="37"/>
  <c r="P263" i="37"/>
  <c r="P264" i="37"/>
  <c r="P265" i="37"/>
  <c r="P266" i="37"/>
  <c r="P267" i="37"/>
  <c r="P268" i="37"/>
  <c r="P269" i="37"/>
  <c r="P270" i="37"/>
  <c r="P271" i="37"/>
  <c r="P272" i="37"/>
  <c r="P273" i="37"/>
  <c r="P274" i="37"/>
  <c r="P275" i="37"/>
  <c r="P276" i="37"/>
  <c r="P277" i="37"/>
  <c r="P278" i="37"/>
  <c r="P279" i="37"/>
  <c r="P280" i="37"/>
  <c r="P281" i="37"/>
  <c r="P282" i="37"/>
  <c r="P283" i="37"/>
  <c r="P284" i="37"/>
  <c r="P285" i="37"/>
  <c r="P286" i="37"/>
  <c r="P287" i="37"/>
  <c r="P288" i="37"/>
  <c r="P289" i="37"/>
  <c r="P290" i="37"/>
  <c r="P291" i="37"/>
  <c r="P292" i="37"/>
  <c r="P293" i="37"/>
  <c r="P294" i="37"/>
  <c r="P295" i="37"/>
  <c r="P296" i="37"/>
  <c r="P297" i="37"/>
  <c r="P298" i="37"/>
  <c r="P299" i="37"/>
  <c r="P300" i="37"/>
  <c r="P301" i="37"/>
  <c r="P302" i="37"/>
  <c r="P303" i="37"/>
  <c r="P304" i="37"/>
  <c r="P305" i="37"/>
  <c r="P306" i="37"/>
  <c r="P307" i="37"/>
  <c r="P308" i="37"/>
  <c r="P309" i="37"/>
  <c r="P310" i="37"/>
  <c r="P311" i="37"/>
  <c r="P312" i="37"/>
  <c r="P313" i="37"/>
  <c r="P314" i="37"/>
  <c r="P315" i="37"/>
  <c r="P316" i="37"/>
  <c r="P317" i="37"/>
  <c r="P318" i="37"/>
  <c r="P319" i="37"/>
  <c r="P320" i="37"/>
  <c r="P321" i="37"/>
  <c r="P322" i="37"/>
  <c r="P323" i="37"/>
  <c r="P324" i="37"/>
  <c r="P325" i="37"/>
  <c r="P326" i="37"/>
  <c r="P327" i="37"/>
  <c r="P328" i="37"/>
  <c r="P329" i="37"/>
  <c r="P330" i="37"/>
  <c r="P331" i="37"/>
  <c r="P332" i="37"/>
  <c r="P333" i="37"/>
  <c r="P334" i="37"/>
  <c r="P335" i="37"/>
  <c r="P336" i="37"/>
  <c r="P337" i="37"/>
  <c r="P338" i="37"/>
  <c r="P339" i="37"/>
  <c r="P340" i="37"/>
  <c r="P341" i="37"/>
  <c r="P342" i="37"/>
  <c r="P343" i="37"/>
  <c r="P344" i="37"/>
  <c r="P345" i="37"/>
  <c r="P346" i="37"/>
  <c r="P347" i="37"/>
  <c r="P348" i="37"/>
  <c r="P349" i="37"/>
  <c r="P350" i="37"/>
  <c r="P351" i="37"/>
  <c r="P352" i="37"/>
  <c r="P353" i="37"/>
  <c r="P354" i="37"/>
  <c r="P355" i="37"/>
  <c r="P356" i="37"/>
  <c r="P357" i="37"/>
  <c r="P358" i="37"/>
  <c r="P359" i="37"/>
  <c r="P360" i="37"/>
  <c r="P361" i="37"/>
  <c r="P362" i="37"/>
  <c r="P363" i="37"/>
  <c r="P364" i="37"/>
  <c r="P365" i="37"/>
  <c r="P366" i="37"/>
  <c r="P367" i="37"/>
  <c r="P368" i="37"/>
  <c r="P369" i="37"/>
  <c r="P370" i="37"/>
  <c r="P371" i="37"/>
  <c r="P372" i="37"/>
  <c r="P373" i="37"/>
  <c r="P374" i="37"/>
  <c r="P375" i="37"/>
  <c r="P376" i="37"/>
  <c r="P377" i="37"/>
  <c r="P378" i="37"/>
  <c r="P379" i="37"/>
  <c r="P380" i="37"/>
  <c r="P381" i="37"/>
  <c r="P382" i="37"/>
  <c r="P383" i="37"/>
  <c r="P384" i="37"/>
  <c r="P385" i="37"/>
  <c r="P386" i="37"/>
  <c r="P387" i="37"/>
  <c r="P388" i="37"/>
  <c r="P389" i="37"/>
  <c r="P390" i="37"/>
  <c r="P391" i="37"/>
  <c r="P392" i="37"/>
  <c r="P393" i="37"/>
  <c r="P394" i="37"/>
  <c r="P395" i="37"/>
  <c r="P396" i="37"/>
  <c r="P397" i="37"/>
  <c r="P398" i="37"/>
  <c r="P399" i="37"/>
  <c r="P400" i="37"/>
  <c r="P401" i="37"/>
  <c r="P402" i="37"/>
  <c r="P403" i="37"/>
  <c r="P404" i="37"/>
  <c r="P405" i="37"/>
  <c r="P406" i="37"/>
  <c r="P407" i="37"/>
  <c r="P408" i="37"/>
  <c r="P409" i="37"/>
  <c r="P410" i="37"/>
  <c r="P411" i="37"/>
  <c r="P412" i="37"/>
  <c r="P413" i="37"/>
  <c r="P414" i="37"/>
  <c r="P415" i="37"/>
  <c r="P416" i="37"/>
  <c r="P417" i="37"/>
  <c r="P418" i="37"/>
  <c r="P419" i="37"/>
  <c r="P420" i="37"/>
  <c r="P421" i="37"/>
  <c r="P422" i="37"/>
  <c r="P423" i="37"/>
  <c r="P424" i="37"/>
  <c r="P425" i="37"/>
  <c r="P426" i="37"/>
  <c r="P427" i="37"/>
  <c r="P428" i="37"/>
  <c r="P429" i="37"/>
  <c r="P430" i="37"/>
  <c r="P431" i="37"/>
  <c r="P432" i="37"/>
  <c r="P433" i="37"/>
  <c r="P434" i="37"/>
  <c r="P435" i="37"/>
  <c r="P436" i="37"/>
  <c r="P437" i="37"/>
  <c r="P438" i="37"/>
  <c r="P439" i="37"/>
  <c r="P440" i="37"/>
  <c r="P441" i="37"/>
  <c r="P442" i="37"/>
  <c r="P443" i="37"/>
  <c r="P444" i="37"/>
  <c r="P445" i="37"/>
  <c r="P446" i="37"/>
  <c r="P447" i="37"/>
  <c r="P448" i="37"/>
  <c r="P449" i="37"/>
  <c r="P450" i="37"/>
  <c r="P451" i="37"/>
  <c r="P452" i="37"/>
  <c r="P453" i="37"/>
  <c r="P454" i="37"/>
  <c r="P455" i="37"/>
  <c r="P456" i="37"/>
  <c r="P457" i="37"/>
  <c r="P458" i="37"/>
  <c r="P459" i="37"/>
  <c r="P460" i="37"/>
  <c r="P461" i="37"/>
  <c r="P462" i="37"/>
  <c r="P463" i="37"/>
  <c r="P464" i="37"/>
  <c r="P465" i="37"/>
  <c r="P466" i="37"/>
  <c r="P467" i="37"/>
  <c r="P468" i="37"/>
  <c r="P469" i="37"/>
  <c r="P470" i="37"/>
  <c r="P471" i="37"/>
  <c r="P472" i="37"/>
  <c r="P473" i="37"/>
  <c r="P474" i="37"/>
  <c r="P475" i="37"/>
  <c r="P476" i="37"/>
  <c r="P477" i="37"/>
  <c r="P478" i="37"/>
  <c r="P479" i="37"/>
  <c r="P480" i="37"/>
  <c r="P481" i="37"/>
  <c r="P482" i="37"/>
  <c r="P483" i="37"/>
  <c r="P484" i="37"/>
  <c r="P485" i="37"/>
  <c r="P486" i="37"/>
  <c r="P487" i="37"/>
  <c r="P488" i="37"/>
  <c r="P489" i="37"/>
  <c r="P490" i="37"/>
  <c r="P491" i="37"/>
  <c r="P492" i="37"/>
  <c r="P493" i="37"/>
  <c r="P494" i="37"/>
  <c r="P495" i="37"/>
  <c r="P496" i="37"/>
  <c r="P497" i="37"/>
  <c r="P498" i="37"/>
  <c r="P499" i="37"/>
  <c r="P500" i="37"/>
  <c r="P501" i="37"/>
  <c r="P502" i="37"/>
  <c r="P503" i="37"/>
  <c r="P504" i="37"/>
  <c r="P505" i="37"/>
  <c r="P506" i="37"/>
  <c r="P507" i="37"/>
  <c r="P508" i="37"/>
  <c r="P509" i="37"/>
  <c r="P510" i="37"/>
  <c r="P511" i="37"/>
  <c r="P512" i="37"/>
  <c r="P513" i="37"/>
  <c r="P514" i="37"/>
  <c r="P515" i="37"/>
  <c r="P516" i="37"/>
  <c r="P517" i="37"/>
  <c r="P518" i="37"/>
  <c r="P519" i="37"/>
  <c r="P520" i="37"/>
  <c r="P521" i="37"/>
  <c r="P522" i="37"/>
  <c r="P523" i="37"/>
  <c r="P524" i="37"/>
  <c r="P525" i="37"/>
  <c r="P526" i="37"/>
  <c r="P527" i="37"/>
  <c r="P528" i="37"/>
  <c r="P529" i="37"/>
  <c r="P530" i="37"/>
  <c r="P531" i="37"/>
  <c r="P532" i="37"/>
  <c r="P533" i="37"/>
  <c r="P534" i="37"/>
  <c r="P535" i="37"/>
  <c r="P536" i="37"/>
  <c r="P537" i="37"/>
  <c r="P538" i="37"/>
  <c r="P539" i="37"/>
  <c r="P540" i="37"/>
  <c r="P541" i="37"/>
  <c r="P542" i="37"/>
  <c r="P543" i="37"/>
  <c r="P544" i="37"/>
  <c r="P545" i="37"/>
  <c r="P546" i="37"/>
  <c r="P547" i="37"/>
  <c r="P548" i="37"/>
  <c r="P549" i="37"/>
  <c r="P550" i="37"/>
  <c r="P551" i="37"/>
  <c r="P552" i="37"/>
  <c r="P553" i="37"/>
  <c r="P554" i="37"/>
  <c r="P555" i="37"/>
  <c r="P556" i="37"/>
  <c r="P557" i="37"/>
  <c r="P558" i="37"/>
  <c r="P559" i="37"/>
  <c r="P560" i="37"/>
  <c r="P561" i="37"/>
  <c r="P562" i="37"/>
  <c r="P563" i="37"/>
  <c r="P564" i="37"/>
  <c r="P565" i="37"/>
  <c r="P566" i="37"/>
  <c r="P567" i="37"/>
  <c r="P568" i="37"/>
  <c r="P569" i="37"/>
  <c r="P570" i="37"/>
  <c r="P571" i="37"/>
  <c r="P572" i="37"/>
  <c r="P573" i="37"/>
  <c r="P574" i="37"/>
  <c r="P575" i="37"/>
  <c r="P576" i="37"/>
  <c r="P577" i="37"/>
  <c r="P578" i="37"/>
  <c r="P579" i="37"/>
  <c r="P580" i="37"/>
  <c r="P581" i="37"/>
  <c r="P582" i="37"/>
  <c r="P583" i="37"/>
  <c r="P584" i="37"/>
  <c r="P585" i="37"/>
  <c r="P586" i="37"/>
  <c r="P587" i="37"/>
  <c r="P588" i="37"/>
  <c r="P589" i="37"/>
  <c r="P590" i="37"/>
  <c r="P591" i="37"/>
  <c r="P592" i="37"/>
  <c r="P593" i="37"/>
  <c r="P594" i="37"/>
  <c r="P595" i="37"/>
  <c r="P596" i="37"/>
  <c r="P597" i="37"/>
  <c r="P598" i="37"/>
  <c r="P599" i="37"/>
  <c r="P600" i="37"/>
  <c r="P601" i="37"/>
  <c r="P602" i="37"/>
  <c r="P603" i="37"/>
  <c r="P604" i="37"/>
  <c r="P605" i="37"/>
  <c r="P606" i="37"/>
  <c r="P607" i="37"/>
  <c r="P608" i="37"/>
  <c r="P609" i="37"/>
  <c r="P610" i="37"/>
  <c r="P611" i="37"/>
  <c r="P612" i="37"/>
  <c r="P613" i="37"/>
  <c r="P614" i="37"/>
  <c r="P615" i="37"/>
  <c r="P616" i="37"/>
  <c r="P617" i="37"/>
  <c r="P618" i="37"/>
  <c r="P619" i="37"/>
  <c r="P620" i="37"/>
  <c r="P621" i="37"/>
  <c r="P622" i="37"/>
  <c r="P623" i="37"/>
  <c r="P624" i="37"/>
  <c r="P625" i="37"/>
  <c r="P626" i="37"/>
  <c r="P627" i="37"/>
  <c r="P628" i="37"/>
  <c r="P629" i="37"/>
  <c r="P630" i="37"/>
  <c r="P631" i="37"/>
  <c r="P632" i="37"/>
  <c r="P633" i="37"/>
  <c r="P634" i="37"/>
  <c r="P635" i="37"/>
  <c r="P636" i="37"/>
  <c r="P637" i="37"/>
  <c r="P638" i="37"/>
  <c r="P639" i="37"/>
  <c r="P640" i="37"/>
  <c r="P641" i="37"/>
  <c r="P642" i="37"/>
  <c r="P643" i="37"/>
  <c r="P644" i="37"/>
  <c r="P645" i="37"/>
  <c r="P646" i="37"/>
  <c r="P647" i="37"/>
  <c r="P648" i="37"/>
  <c r="P649" i="37"/>
  <c r="P650" i="37"/>
  <c r="P651" i="37"/>
  <c r="P652" i="37"/>
  <c r="P653" i="37"/>
  <c r="P654" i="37"/>
  <c r="P655" i="37"/>
  <c r="P656" i="37"/>
  <c r="P657" i="37"/>
  <c r="P658" i="37"/>
  <c r="P659" i="37"/>
  <c r="P660" i="37"/>
  <c r="P661" i="37"/>
  <c r="P662" i="37"/>
  <c r="P663" i="37"/>
  <c r="P664" i="37"/>
  <c r="P665" i="37"/>
  <c r="P666" i="37"/>
  <c r="P667" i="37"/>
  <c r="P668" i="37"/>
  <c r="P669" i="37"/>
  <c r="P670" i="37"/>
  <c r="P671" i="37"/>
  <c r="P672" i="37"/>
  <c r="P673" i="37"/>
  <c r="P674" i="37"/>
  <c r="P675" i="37"/>
  <c r="P676" i="37"/>
  <c r="P677" i="37"/>
  <c r="P678" i="37"/>
  <c r="P679" i="37"/>
  <c r="P680" i="37"/>
  <c r="P681" i="37"/>
  <c r="P682" i="37"/>
  <c r="P683" i="37"/>
  <c r="P684" i="37"/>
  <c r="P685" i="37"/>
  <c r="P686" i="37"/>
  <c r="P687" i="37"/>
  <c r="P688" i="37"/>
  <c r="P689" i="37"/>
  <c r="P690" i="37"/>
  <c r="P691" i="37"/>
  <c r="P692" i="37"/>
  <c r="P693" i="37"/>
  <c r="P694" i="37"/>
  <c r="P695" i="37"/>
  <c r="P696" i="37"/>
  <c r="P697" i="37"/>
  <c r="P698" i="37"/>
  <c r="P699" i="37"/>
  <c r="P700" i="37"/>
  <c r="P701" i="37"/>
  <c r="P702" i="37"/>
  <c r="P703" i="37"/>
  <c r="P704" i="37"/>
  <c r="P705" i="37"/>
  <c r="P706" i="37"/>
  <c r="P707" i="37"/>
  <c r="P708" i="37"/>
  <c r="P709" i="37"/>
  <c r="P710" i="37"/>
  <c r="P711" i="37"/>
  <c r="P712" i="37"/>
  <c r="P713" i="37"/>
  <c r="P714" i="37"/>
  <c r="P715" i="37"/>
  <c r="P716" i="37"/>
  <c r="P717" i="37"/>
  <c r="P718" i="37"/>
  <c r="P719" i="37"/>
  <c r="P720" i="37"/>
  <c r="P721" i="37"/>
  <c r="P722" i="37"/>
  <c r="P723" i="37"/>
  <c r="P724" i="37"/>
  <c r="P725" i="37"/>
  <c r="P726" i="37"/>
  <c r="P727" i="37"/>
  <c r="P728" i="37"/>
  <c r="P729" i="37"/>
  <c r="P730" i="37"/>
  <c r="P731" i="37"/>
  <c r="P732" i="37"/>
  <c r="P733" i="37"/>
  <c r="P734" i="37"/>
  <c r="P735" i="37"/>
  <c r="P736" i="37"/>
  <c r="P737" i="37"/>
  <c r="P738" i="37"/>
  <c r="P739" i="37"/>
  <c r="P740" i="37"/>
  <c r="P741" i="37"/>
  <c r="P742" i="37"/>
  <c r="P743" i="37"/>
  <c r="P744" i="37"/>
  <c r="P745" i="37"/>
  <c r="P746" i="37"/>
  <c r="P747" i="37"/>
  <c r="P748" i="37"/>
  <c r="P749" i="37"/>
  <c r="P750" i="37"/>
  <c r="P751" i="37"/>
  <c r="P752" i="37"/>
  <c r="P753" i="37"/>
  <c r="P754" i="37"/>
  <c r="P755" i="37"/>
  <c r="P756" i="37"/>
  <c r="P757" i="37"/>
  <c r="P758" i="37"/>
  <c r="P759" i="37"/>
  <c r="P760" i="37"/>
  <c r="P761" i="37"/>
  <c r="P762" i="37"/>
  <c r="P763" i="37"/>
  <c r="P764" i="37"/>
  <c r="P765" i="37"/>
  <c r="P766" i="37"/>
  <c r="P767" i="37"/>
  <c r="P768" i="37"/>
  <c r="P769" i="37"/>
  <c r="P770" i="37"/>
  <c r="P771" i="37"/>
  <c r="P772" i="37"/>
  <c r="P773" i="37"/>
  <c r="P774" i="37"/>
  <c r="P775" i="37"/>
  <c r="P776" i="37"/>
  <c r="P777" i="37"/>
  <c r="P778" i="37"/>
  <c r="P779" i="37"/>
  <c r="P780" i="37"/>
  <c r="P781" i="37"/>
  <c r="P782" i="37"/>
  <c r="P783" i="37"/>
  <c r="P784" i="37"/>
  <c r="P785" i="37"/>
  <c r="P786" i="37"/>
  <c r="P787" i="37"/>
  <c r="P788" i="37"/>
  <c r="P789" i="37"/>
  <c r="P790" i="37"/>
  <c r="P791" i="37"/>
  <c r="P792" i="37"/>
  <c r="P793" i="37"/>
  <c r="P794" i="37"/>
  <c r="P795" i="37"/>
  <c r="P796" i="37"/>
  <c r="P797" i="37"/>
  <c r="P798" i="37"/>
  <c r="P799" i="37"/>
  <c r="P800" i="37"/>
  <c r="P801" i="37"/>
  <c r="P802" i="37"/>
  <c r="P803" i="37"/>
  <c r="P804" i="37"/>
  <c r="P805" i="37"/>
  <c r="P806" i="37"/>
  <c r="P807" i="37"/>
  <c r="P808" i="37"/>
  <c r="P809" i="37"/>
  <c r="P810" i="37"/>
  <c r="P811" i="37"/>
  <c r="P812" i="37"/>
  <c r="P813" i="37"/>
  <c r="P814" i="37"/>
  <c r="P815" i="37"/>
  <c r="P816" i="37"/>
  <c r="P817" i="37"/>
  <c r="P818" i="37"/>
  <c r="P819" i="37"/>
  <c r="P820" i="37"/>
  <c r="P821" i="37"/>
  <c r="P822" i="37"/>
  <c r="P823" i="37"/>
  <c r="P824" i="37"/>
  <c r="P825" i="37"/>
  <c r="P826" i="37"/>
  <c r="P827" i="37"/>
  <c r="P828" i="37"/>
  <c r="P829" i="37"/>
  <c r="P830" i="37"/>
  <c r="P831" i="37"/>
  <c r="P832" i="37"/>
  <c r="P833" i="37"/>
  <c r="P834" i="37"/>
  <c r="P835" i="37"/>
  <c r="P836" i="37"/>
  <c r="P837" i="37"/>
  <c r="P838" i="37"/>
  <c r="P839" i="37"/>
  <c r="P840" i="37"/>
  <c r="P841" i="37"/>
  <c r="P842" i="37"/>
  <c r="P843" i="37"/>
  <c r="P844" i="37"/>
  <c r="P845" i="37"/>
  <c r="P846" i="37"/>
  <c r="P847" i="37"/>
  <c r="P848" i="37"/>
  <c r="P849" i="37"/>
  <c r="P850" i="37"/>
  <c r="P851" i="37"/>
  <c r="P852" i="37"/>
  <c r="P853" i="37"/>
  <c r="P854" i="37"/>
  <c r="P855" i="37"/>
  <c r="P856" i="37"/>
  <c r="P857" i="37"/>
  <c r="P858" i="37"/>
  <c r="P859" i="37"/>
  <c r="P860" i="37"/>
  <c r="P861" i="37"/>
  <c r="P862" i="37"/>
  <c r="P863" i="37"/>
  <c r="P864" i="37"/>
  <c r="P865" i="37"/>
  <c r="P866" i="37"/>
  <c r="P867" i="37"/>
  <c r="P868" i="37"/>
  <c r="P869" i="37"/>
  <c r="P870" i="37"/>
  <c r="P871" i="37"/>
  <c r="P872" i="37"/>
  <c r="P873" i="37"/>
  <c r="P874" i="37"/>
  <c r="P875" i="37"/>
  <c r="P876" i="37"/>
  <c r="P877" i="37"/>
  <c r="P878" i="37"/>
  <c r="P879" i="37"/>
  <c r="P880" i="37"/>
  <c r="P881" i="37"/>
  <c r="P882" i="37"/>
  <c r="P883" i="37"/>
  <c r="P884" i="37"/>
  <c r="P885" i="37"/>
  <c r="P886" i="37"/>
  <c r="P887" i="37"/>
  <c r="P888" i="37"/>
  <c r="P889" i="37"/>
  <c r="P890" i="37"/>
  <c r="P891" i="37"/>
  <c r="P892" i="37"/>
  <c r="P893" i="37"/>
  <c r="P894" i="37"/>
  <c r="P895" i="37"/>
  <c r="P896" i="37"/>
  <c r="P897" i="37"/>
  <c r="P898" i="37"/>
  <c r="P899" i="37"/>
  <c r="P900" i="37"/>
  <c r="P901" i="37"/>
  <c r="P902" i="37"/>
  <c r="P903" i="37"/>
  <c r="P904" i="37"/>
  <c r="P905" i="37"/>
  <c r="P906" i="37"/>
  <c r="P907" i="37"/>
  <c r="P908" i="37"/>
  <c r="P909" i="37"/>
  <c r="P910" i="37"/>
  <c r="P911" i="37"/>
  <c r="P912" i="37"/>
  <c r="P913" i="37"/>
  <c r="P914" i="37"/>
  <c r="P915" i="37"/>
  <c r="P916" i="37"/>
  <c r="P917" i="37"/>
  <c r="P918" i="37"/>
  <c r="P919" i="37"/>
  <c r="P920" i="37"/>
  <c r="P921" i="37"/>
  <c r="P922" i="37"/>
  <c r="P923" i="37"/>
  <c r="P924" i="37"/>
  <c r="P925" i="37"/>
  <c r="P926" i="37"/>
  <c r="P927" i="37"/>
  <c r="P928" i="37"/>
  <c r="P929" i="37"/>
  <c r="P930" i="37"/>
  <c r="P931" i="37"/>
  <c r="P932" i="37"/>
  <c r="P933" i="37"/>
  <c r="P934" i="37"/>
  <c r="P935" i="37"/>
  <c r="P936" i="37"/>
  <c r="P937" i="37"/>
  <c r="P938" i="37"/>
  <c r="P939" i="37"/>
  <c r="P940" i="37"/>
  <c r="P941" i="37"/>
  <c r="P942" i="37"/>
  <c r="P943" i="37"/>
  <c r="P944" i="37"/>
  <c r="P945" i="37"/>
  <c r="P946" i="37"/>
  <c r="P947" i="37"/>
  <c r="P948" i="37"/>
  <c r="P949" i="37"/>
  <c r="P950" i="37"/>
  <c r="P951" i="37"/>
  <c r="P952" i="37"/>
  <c r="P953" i="37"/>
  <c r="P954" i="37"/>
  <c r="P955" i="37"/>
  <c r="P956" i="37"/>
  <c r="P957" i="37"/>
  <c r="P958" i="37"/>
  <c r="P959" i="37"/>
  <c r="P960" i="37"/>
  <c r="P961" i="37"/>
  <c r="P962" i="37"/>
  <c r="P963" i="37"/>
  <c r="P964" i="37"/>
  <c r="P965" i="37"/>
  <c r="P966" i="37"/>
  <c r="P967" i="37"/>
  <c r="P968" i="37"/>
  <c r="P969" i="37"/>
  <c r="P970" i="37"/>
  <c r="P971" i="37"/>
  <c r="P972" i="37"/>
  <c r="P973" i="37"/>
  <c r="P974" i="37"/>
  <c r="P975" i="37"/>
  <c r="P976" i="37"/>
  <c r="P977" i="37"/>
  <c r="P978" i="37"/>
  <c r="P979" i="37"/>
  <c r="P980" i="37"/>
  <c r="P981" i="37"/>
  <c r="P982" i="37"/>
  <c r="P983" i="37"/>
  <c r="P984" i="37"/>
  <c r="P985" i="37"/>
  <c r="P986" i="37"/>
  <c r="P987" i="37"/>
  <c r="P988" i="37"/>
  <c r="P989" i="37"/>
  <c r="P990" i="37"/>
  <c r="P991" i="37"/>
  <c r="P992" i="37"/>
  <c r="P993" i="37"/>
  <c r="P994" i="37"/>
  <c r="P995" i="37"/>
  <c r="P996" i="37"/>
  <c r="P997" i="37"/>
  <c r="P998" i="37"/>
  <c r="P999" i="37"/>
  <c r="P1000" i="37"/>
  <c r="P1001" i="37"/>
  <c r="P1002" i="37"/>
  <c r="P1003" i="37"/>
  <c r="P1004" i="37"/>
  <c r="P1005" i="37"/>
  <c r="P1006" i="37"/>
  <c r="P1007" i="37"/>
  <c r="P1008" i="37"/>
  <c r="P1009" i="37"/>
  <c r="P1010" i="37"/>
  <c r="P1011" i="37"/>
  <c r="P1012" i="37"/>
  <c r="P1013" i="37"/>
  <c r="P1014" i="37"/>
  <c r="P1015" i="37"/>
  <c r="P1016" i="37"/>
  <c r="P1017" i="37"/>
  <c r="P1018" i="37"/>
  <c r="P1019" i="37"/>
  <c r="P1020" i="37"/>
  <c r="P1021" i="37"/>
  <c r="P1022" i="37"/>
  <c r="P1023" i="37"/>
  <c r="P1024" i="37"/>
  <c r="P1025" i="37"/>
  <c r="P1026" i="37"/>
  <c r="P1027" i="37"/>
  <c r="P1028" i="37"/>
  <c r="P1029" i="37"/>
  <c r="P1030" i="37"/>
  <c r="P1031" i="37"/>
  <c r="P1032" i="37"/>
  <c r="P1033" i="37"/>
  <c r="P1034" i="37"/>
  <c r="P1035" i="37"/>
  <c r="P1036" i="37"/>
  <c r="P1037" i="37"/>
  <c r="P1038" i="37"/>
  <c r="P1039" i="37"/>
  <c r="P1040" i="37"/>
  <c r="P1041" i="37"/>
  <c r="P1042" i="37"/>
  <c r="P1043" i="37"/>
  <c r="P1044" i="37"/>
  <c r="P1045" i="37"/>
  <c r="P1046" i="37"/>
  <c r="P1047" i="37"/>
  <c r="P1048" i="37"/>
  <c r="P1049" i="37"/>
  <c r="P1050" i="37"/>
  <c r="P1051" i="37"/>
  <c r="P1052" i="37"/>
  <c r="P1053" i="37"/>
  <c r="P1054" i="37"/>
  <c r="P1055" i="37"/>
  <c r="P1056" i="37"/>
  <c r="P1057" i="37"/>
  <c r="P1058" i="37"/>
  <c r="P1059" i="37"/>
  <c r="P1060" i="37"/>
  <c r="P1061" i="37"/>
  <c r="O3" i="37"/>
  <c r="O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O71" i="37"/>
  <c r="O72" i="37"/>
  <c r="O73" i="37"/>
  <c r="O74" i="37"/>
  <c r="O75" i="37"/>
  <c r="O76" i="37"/>
  <c r="O77" i="37"/>
  <c r="O78" i="37"/>
  <c r="O79" i="37"/>
  <c r="O80" i="37"/>
  <c r="O81" i="37"/>
  <c r="O82" i="37"/>
  <c r="O83" i="37"/>
  <c r="O84" i="37"/>
  <c r="O85" i="37"/>
  <c r="O86" i="37"/>
  <c r="O87" i="37"/>
  <c r="O88" i="37"/>
  <c r="O89" i="37"/>
  <c r="O90" i="37"/>
  <c r="O91" i="37"/>
  <c r="O92" i="37"/>
  <c r="O93" i="37"/>
  <c r="O94" i="37"/>
  <c r="O95" i="37"/>
  <c r="O96" i="37"/>
  <c r="O97" i="37"/>
  <c r="O98" i="37"/>
  <c r="O99" i="37"/>
  <c r="O100" i="37"/>
  <c r="O101" i="37"/>
  <c r="O102" i="37"/>
  <c r="O103" i="37"/>
  <c r="O104" i="37"/>
  <c r="O105" i="37"/>
  <c r="O106" i="37"/>
  <c r="O107" i="37"/>
  <c r="O108" i="37"/>
  <c r="O109" i="37"/>
  <c r="O110" i="37"/>
  <c r="O111" i="37"/>
  <c r="O112" i="37"/>
  <c r="O113" i="37"/>
  <c r="O114" i="37"/>
  <c r="O115" i="37"/>
  <c r="O116" i="37"/>
  <c r="O117" i="37"/>
  <c r="O118" i="37"/>
  <c r="O119" i="37"/>
  <c r="O120" i="37"/>
  <c r="O121" i="37"/>
  <c r="O122" i="37"/>
  <c r="O123" i="37"/>
  <c r="O124" i="37"/>
  <c r="O125" i="37"/>
  <c r="O126" i="37"/>
  <c r="O127" i="37"/>
  <c r="O128" i="37"/>
  <c r="O129" i="37"/>
  <c r="O130" i="37"/>
  <c r="O131" i="37"/>
  <c r="O132" i="37"/>
  <c r="O133" i="37"/>
  <c r="O134" i="37"/>
  <c r="O135" i="37"/>
  <c r="O136" i="37"/>
  <c r="O137" i="37"/>
  <c r="O138" i="37"/>
  <c r="O139" i="37"/>
  <c r="O140" i="37"/>
  <c r="O141" i="37"/>
  <c r="O142" i="37"/>
  <c r="O143" i="37"/>
  <c r="O144" i="37"/>
  <c r="O145" i="37"/>
  <c r="O146" i="37"/>
  <c r="O147" i="37"/>
  <c r="O148" i="37"/>
  <c r="O149" i="37"/>
  <c r="O150" i="37"/>
  <c r="O151" i="37"/>
  <c r="O152" i="37"/>
  <c r="O153" i="37"/>
  <c r="O154" i="37"/>
  <c r="O155" i="37"/>
  <c r="O156" i="37"/>
  <c r="O157" i="37"/>
  <c r="O158" i="37"/>
  <c r="O159" i="37"/>
  <c r="O160" i="37"/>
  <c r="O161" i="37"/>
  <c r="O162" i="37"/>
  <c r="O163" i="37"/>
  <c r="O164" i="37"/>
  <c r="O165" i="37"/>
  <c r="O166" i="37"/>
  <c r="O167" i="37"/>
  <c r="O168" i="37"/>
  <c r="O169" i="37"/>
  <c r="O170" i="37"/>
  <c r="O171" i="37"/>
  <c r="O172" i="37"/>
  <c r="O173" i="37"/>
  <c r="O174" i="37"/>
  <c r="O175" i="37"/>
  <c r="O176" i="37"/>
  <c r="O177" i="37"/>
  <c r="O178" i="37"/>
  <c r="O179" i="37"/>
  <c r="O180" i="37"/>
  <c r="O181" i="37"/>
  <c r="O182" i="37"/>
  <c r="O183" i="37"/>
  <c r="O184" i="37"/>
  <c r="O185" i="37"/>
  <c r="O186" i="37"/>
  <c r="O187" i="37"/>
  <c r="O188" i="37"/>
  <c r="O189" i="37"/>
  <c r="O190" i="37"/>
  <c r="O191" i="37"/>
  <c r="O192" i="37"/>
  <c r="O193" i="37"/>
  <c r="O194" i="37"/>
  <c r="O195" i="37"/>
  <c r="O196" i="37"/>
  <c r="O197" i="37"/>
  <c r="O198" i="37"/>
  <c r="O199" i="37"/>
  <c r="O200" i="37"/>
  <c r="O201" i="37"/>
  <c r="O202" i="37"/>
  <c r="O203" i="37"/>
  <c r="O204" i="37"/>
  <c r="O205" i="37"/>
  <c r="O206" i="37"/>
  <c r="O207" i="37"/>
  <c r="O208" i="37"/>
  <c r="O209" i="37"/>
  <c r="O210" i="37"/>
  <c r="O211" i="37"/>
  <c r="O212" i="37"/>
  <c r="O213" i="37"/>
  <c r="O214" i="37"/>
  <c r="O215" i="37"/>
  <c r="O216" i="37"/>
  <c r="O217" i="37"/>
  <c r="O218" i="37"/>
  <c r="O219" i="37"/>
  <c r="O220" i="37"/>
  <c r="O221" i="37"/>
  <c r="O222" i="37"/>
  <c r="O223" i="37"/>
  <c r="O224" i="37"/>
  <c r="O225" i="37"/>
  <c r="O226" i="37"/>
  <c r="O227" i="37"/>
  <c r="O228" i="37"/>
  <c r="O229" i="37"/>
  <c r="O230" i="37"/>
  <c r="O231" i="37"/>
  <c r="O232" i="37"/>
  <c r="O233" i="37"/>
  <c r="O234" i="37"/>
  <c r="O235" i="37"/>
  <c r="O236" i="37"/>
  <c r="O237" i="37"/>
  <c r="O238" i="37"/>
  <c r="O239" i="37"/>
  <c r="O240" i="37"/>
  <c r="O241" i="37"/>
  <c r="O242" i="37"/>
  <c r="O243" i="37"/>
  <c r="O244" i="37"/>
  <c r="O245" i="37"/>
  <c r="O246" i="37"/>
  <c r="O247" i="37"/>
  <c r="O248" i="37"/>
  <c r="O249" i="37"/>
  <c r="O250" i="37"/>
  <c r="O251" i="37"/>
  <c r="O252" i="37"/>
  <c r="O253" i="37"/>
  <c r="O254" i="37"/>
  <c r="O255" i="37"/>
  <c r="O256" i="37"/>
  <c r="O257" i="37"/>
  <c r="O258" i="37"/>
  <c r="O259" i="37"/>
  <c r="O260" i="37"/>
  <c r="O261" i="37"/>
  <c r="O262" i="37"/>
  <c r="O263" i="37"/>
  <c r="O264" i="37"/>
  <c r="O265" i="37"/>
  <c r="O266" i="37"/>
  <c r="O267" i="37"/>
  <c r="O268" i="37"/>
  <c r="O269" i="37"/>
  <c r="O270" i="37"/>
  <c r="O271" i="37"/>
  <c r="O272" i="37"/>
  <c r="O273" i="37"/>
  <c r="O274" i="37"/>
  <c r="O275" i="37"/>
  <c r="O276" i="37"/>
  <c r="O277" i="37"/>
  <c r="O278" i="37"/>
  <c r="O279" i="37"/>
  <c r="O280" i="37"/>
  <c r="O281" i="37"/>
  <c r="O282" i="37"/>
  <c r="O283" i="37"/>
  <c r="O284" i="37"/>
  <c r="O285" i="37"/>
  <c r="O286" i="37"/>
  <c r="O287" i="37"/>
  <c r="O288" i="37"/>
  <c r="O289" i="37"/>
  <c r="O290" i="37"/>
  <c r="O291" i="37"/>
  <c r="O292" i="37"/>
  <c r="O293" i="37"/>
  <c r="O294" i="37"/>
  <c r="O295" i="37"/>
  <c r="O296" i="37"/>
  <c r="O297" i="37"/>
  <c r="O298" i="37"/>
  <c r="O299" i="37"/>
  <c r="O300" i="37"/>
  <c r="O301" i="37"/>
  <c r="O302" i="37"/>
  <c r="O303" i="37"/>
  <c r="O304" i="37"/>
  <c r="O305" i="37"/>
  <c r="O306" i="37"/>
  <c r="O307" i="37"/>
  <c r="O308" i="37"/>
  <c r="O309" i="37"/>
  <c r="O310" i="37"/>
  <c r="O311" i="37"/>
  <c r="O312" i="37"/>
  <c r="O313" i="37"/>
  <c r="O314" i="37"/>
  <c r="O315" i="37"/>
  <c r="O316" i="37"/>
  <c r="O317" i="37"/>
  <c r="O318" i="37"/>
  <c r="O319" i="37"/>
  <c r="O320" i="37"/>
  <c r="O321" i="37"/>
  <c r="O322" i="37"/>
  <c r="O323" i="37"/>
  <c r="O324" i="37"/>
  <c r="O325" i="37"/>
  <c r="O326" i="37"/>
  <c r="O327" i="37"/>
  <c r="O328" i="37"/>
  <c r="O329" i="37"/>
  <c r="O330" i="37"/>
  <c r="O331" i="37"/>
  <c r="O332" i="37"/>
  <c r="O333" i="37"/>
  <c r="O334" i="37"/>
  <c r="O335" i="37"/>
  <c r="O336" i="37"/>
  <c r="O337" i="37"/>
  <c r="O338" i="37"/>
  <c r="O339" i="37"/>
  <c r="O340" i="37"/>
  <c r="O341" i="37"/>
  <c r="O342" i="37"/>
  <c r="O343" i="37"/>
  <c r="O344" i="37"/>
  <c r="O345" i="37"/>
  <c r="O346" i="37"/>
  <c r="O347" i="37"/>
  <c r="O348" i="37"/>
  <c r="O349" i="37"/>
  <c r="O350" i="37"/>
  <c r="O351" i="37"/>
  <c r="O352" i="37"/>
  <c r="O353" i="37"/>
  <c r="O354" i="37"/>
  <c r="O355" i="37"/>
  <c r="O356" i="37"/>
  <c r="O357" i="37"/>
  <c r="O358" i="37"/>
  <c r="O359" i="37"/>
  <c r="O360" i="37"/>
  <c r="O361" i="37"/>
  <c r="O362" i="37"/>
  <c r="O363" i="37"/>
  <c r="O364" i="37"/>
  <c r="O365" i="37"/>
  <c r="O366" i="37"/>
  <c r="O367" i="37"/>
  <c r="O368" i="37"/>
  <c r="O369" i="37"/>
  <c r="O370" i="37"/>
  <c r="O371" i="37"/>
  <c r="O372" i="37"/>
  <c r="O373" i="37"/>
  <c r="O374" i="37"/>
  <c r="O375" i="37"/>
  <c r="O376" i="37"/>
  <c r="O377" i="37"/>
  <c r="O378" i="37"/>
  <c r="O379" i="37"/>
  <c r="O380" i="37"/>
  <c r="O381" i="37"/>
  <c r="O382" i="37"/>
  <c r="O383" i="37"/>
  <c r="O384" i="37"/>
  <c r="O385" i="37"/>
  <c r="O386" i="37"/>
  <c r="O387" i="37"/>
  <c r="O388" i="37"/>
  <c r="O389" i="37"/>
  <c r="O390" i="37"/>
  <c r="O391" i="37"/>
  <c r="O392" i="37"/>
  <c r="O393" i="37"/>
  <c r="O394" i="37"/>
  <c r="O395" i="37"/>
  <c r="O396" i="37"/>
  <c r="O397" i="37"/>
  <c r="O398" i="37"/>
  <c r="O399" i="37"/>
  <c r="O400" i="37"/>
  <c r="O401" i="37"/>
  <c r="O402" i="37"/>
  <c r="O403" i="37"/>
  <c r="O404" i="37"/>
  <c r="O405" i="37"/>
  <c r="O406" i="37"/>
  <c r="O407" i="37"/>
  <c r="O408" i="37"/>
  <c r="O409" i="37"/>
  <c r="O410" i="37"/>
  <c r="O411" i="37"/>
  <c r="O412" i="37"/>
  <c r="O413" i="37"/>
  <c r="O414" i="37"/>
  <c r="O415" i="37"/>
  <c r="O416" i="37"/>
  <c r="O417" i="37"/>
  <c r="O418" i="37"/>
  <c r="O419" i="37"/>
  <c r="O420" i="37"/>
  <c r="O421" i="37"/>
  <c r="O422" i="37"/>
  <c r="O423" i="37"/>
  <c r="O424" i="37"/>
  <c r="O425" i="37"/>
  <c r="O426" i="37"/>
  <c r="O427" i="37"/>
  <c r="O428" i="37"/>
  <c r="O429" i="37"/>
  <c r="O430" i="37"/>
  <c r="O431" i="37"/>
  <c r="O432" i="37"/>
  <c r="O433" i="37"/>
  <c r="O434" i="37"/>
  <c r="O435" i="37"/>
  <c r="O436" i="37"/>
  <c r="O437" i="37"/>
  <c r="O438" i="37"/>
  <c r="O439" i="37"/>
  <c r="O440" i="37"/>
  <c r="O441" i="37"/>
  <c r="O442" i="37"/>
  <c r="O443" i="37"/>
  <c r="O444" i="37"/>
  <c r="O445" i="37"/>
  <c r="O446" i="37"/>
  <c r="O447" i="37"/>
  <c r="O448" i="37"/>
  <c r="O449" i="37"/>
  <c r="O450" i="37"/>
  <c r="O451" i="37"/>
  <c r="O452" i="37"/>
  <c r="O453" i="37"/>
  <c r="O454" i="37"/>
  <c r="O455" i="37"/>
  <c r="O456" i="37"/>
  <c r="O457" i="37"/>
  <c r="O458" i="37"/>
  <c r="O459" i="37"/>
  <c r="O460" i="37"/>
  <c r="O461" i="37"/>
  <c r="O462" i="37"/>
  <c r="O463" i="37"/>
  <c r="O464" i="37"/>
  <c r="O465" i="37"/>
  <c r="O466" i="37"/>
  <c r="O467" i="37"/>
  <c r="O468" i="37"/>
  <c r="O469" i="37"/>
  <c r="O470" i="37"/>
  <c r="O471" i="37"/>
  <c r="O472" i="37"/>
  <c r="O473" i="37"/>
  <c r="O474" i="37"/>
  <c r="O475" i="37"/>
  <c r="O476" i="37"/>
  <c r="O477" i="37"/>
  <c r="O478" i="37"/>
  <c r="O479" i="37"/>
  <c r="O480" i="37"/>
  <c r="O481" i="37"/>
  <c r="O482" i="37"/>
  <c r="O483" i="37"/>
  <c r="O484" i="37"/>
  <c r="O485" i="37"/>
  <c r="O486" i="37"/>
  <c r="O487" i="37"/>
  <c r="O488" i="37"/>
  <c r="O489" i="37"/>
  <c r="O490" i="37"/>
  <c r="O491" i="37"/>
  <c r="O492" i="37"/>
  <c r="O493" i="37"/>
  <c r="O494" i="37"/>
  <c r="O495" i="37"/>
  <c r="O496" i="37"/>
  <c r="O497" i="37"/>
  <c r="O498" i="37"/>
  <c r="O499" i="37"/>
  <c r="O500" i="37"/>
  <c r="O501" i="37"/>
  <c r="O502" i="37"/>
  <c r="O503" i="37"/>
  <c r="O504" i="37"/>
  <c r="O505" i="37"/>
  <c r="O506" i="37"/>
  <c r="O507" i="37"/>
  <c r="O508" i="37"/>
  <c r="O509" i="37"/>
  <c r="O510" i="37"/>
  <c r="O511" i="37"/>
  <c r="O512" i="37"/>
  <c r="O513" i="37"/>
  <c r="O514" i="37"/>
  <c r="O515" i="37"/>
  <c r="O516" i="37"/>
  <c r="O517" i="37"/>
  <c r="O518" i="37"/>
  <c r="O519" i="37"/>
  <c r="O520" i="37"/>
  <c r="O521" i="37"/>
  <c r="O522" i="37"/>
  <c r="O523" i="37"/>
  <c r="O524" i="37"/>
  <c r="O525" i="37"/>
  <c r="O526" i="37"/>
  <c r="O527" i="37"/>
  <c r="O528" i="37"/>
  <c r="O529" i="37"/>
  <c r="O530" i="37"/>
  <c r="O531" i="37"/>
  <c r="O532" i="37"/>
  <c r="O533" i="37"/>
  <c r="O534" i="37"/>
  <c r="O535" i="37"/>
  <c r="O536" i="37"/>
  <c r="O537" i="37"/>
  <c r="O538" i="37"/>
  <c r="O539" i="37"/>
  <c r="O540" i="37"/>
  <c r="O541" i="37"/>
  <c r="O542" i="37"/>
  <c r="O543" i="37"/>
  <c r="O544" i="37"/>
  <c r="O545" i="37"/>
  <c r="O546" i="37"/>
  <c r="O547" i="37"/>
  <c r="O548" i="37"/>
  <c r="O549" i="37"/>
  <c r="O550" i="37"/>
  <c r="O551" i="37"/>
  <c r="O552" i="37"/>
  <c r="O553" i="37"/>
  <c r="O554" i="37"/>
  <c r="O555" i="37"/>
  <c r="O556" i="37"/>
  <c r="O557" i="37"/>
  <c r="O558" i="37"/>
  <c r="O559" i="37"/>
  <c r="O560" i="37"/>
  <c r="O561" i="37"/>
  <c r="O562" i="37"/>
  <c r="O563" i="37"/>
  <c r="O564" i="37"/>
  <c r="O565" i="37"/>
  <c r="O566" i="37"/>
  <c r="O567" i="37"/>
  <c r="O568" i="37"/>
  <c r="O569" i="37"/>
  <c r="O570" i="37"/>
  <c r="O571" i="37"/>
  <c r="O572" i="37"/>
  <c r="O573" i="37"/>
  <c r="O574" i="37"/>
  <c r="O575" i="37"/>
  <c r="O576" i="37"/>
  <c r="O577" i="37"/>
  <c r="O578" i="37"/>
  <c r="O579" i="37"/>
  <c r="O580" i="37"/>
  <c r="O581" i="37"/>
  <c r="O582" i="37"/>
  <c r="O583" i="37"/>
  <c r="O584" i="37"/>
  <c r="O585" i="37"/>
  <c r="O586" i="37"/>
  <c r="O587" i="37"/>
  <c r="O588" i="37"/>
  <c r="O589" i="37"/>
  <c r="O590" i="37"/>
  <c r="O591" i="37"/>
  <c r="O592" i="37"/>
  <c r="O593" i="37"/>
  <c r="O594" i="37"/>
  <c r="O595" i="37"/>
  <c r="O596" i="37"/>
  <c r="O597" i="37"/>
  <c r="O598" i="37"/>
  <c r="O599" i="37"/>
  <c r="O600" i="37"/>
  <c r="O601" i="37"/>
  <c r="O602" i="37"/>
  <c r="O603" i="37"/>
  <c r="O604" i="37"/>
  <c r="O605" i="37"/>
  <c r="O606" i="37"/>
  <c r="O607" i="37"/>
  <c r="O608" i="37"/>
  <c r="O609" i="37"/>
  <c r="O610" i="37"/>
  <c r="O611" i="37"/>
  <c r="O612" i="37"/>
  <c r="O613" i="37"/>
  <c r="O614" i="37"/>
  <c r="O615" i="37"/>
  <c r="O616" i="37"/>
  <c r="O617" i="37"/>
  <c r="O618" i="37"/>
  <c r="O619" i="37"/>
  <c r="O620" i="37"/>
  <c r="O621" i="37"/>
  <c r="O622" i="37"/>
  <c r="O623" i="37"/>
  <c r="O624" i="37"/>
  <c r="O625" i="37"/>
  <c r="O626" i="37"/>
  <c r="O627" i="37"/>
  <c r="O628" i="37"/>
  <c r="O629" i="37"/>
  <c r="O630" i="37"/>
  <c r="O631" i="37"/>
  <c r="O632" i="37"/>
  <c r="O633" i="37"/>
  <c r="O634" i="37"/>
  <c r="O635" i="37"/>
  <c r="O636" i="37"/>
  <c r="O637" i="37"/>
  <c r="O638" i="37"/>
  <c r="O639" i="37"/>
  <c r="O640" i="37"/>
  <c r="O641" i="37"/>
  <c r="O642" i="37"/>
  <c r="O643" i="37"/>
  <c r="O644" i="37"/>
  <c r="O645" i="37"/>
  <c r="O646" i="37"/>
  <c r="O647" i="37"/>
  <c r="O648" i="37"/>
  <c r="O649" i="37"/>
  <c r="O650" i="37"/>
  <c r="O651" i="37"/>
  <c r="O652" i="37"/>
  <c r="O653" i="37"/>
  <c r="O654" i="37"/>
  <c r="O655" i="37"/>
  <c r="O656" i="37"/>
  <c r="O657" i="37"/>
  <c r="O658" i="37"/>
  <c r="O659" i="37"/>
  <c r="O660" i="37"/>
  <c r="O661" i="37"/>
  <c r="O662" i="37"/>
  <c r="O663" i="37"/>
  <c r="O664" i="37"/>
  <c r="O665" i="37"/>
  <c r="O666" i="37"/>
  <c r="O667" i="37"/>
  <c r="O668" i="37"/>
  <c r="O669" i="37"/>
  <c r="O670" i="37"/>
  <c r="O671" i="37"/>
  <c r="O672" i="37"/>
  <c r="O673" i="37"/>
  <c r="O674" i="37"/>
  <c r="O675" i="37"/>
  <c r="O676" i="37"/>
  <c r="O677" i="37"/>
  <c r="O678" i="37"/>
  <c r="O679" i="37"/>
  <c r="O680" i="37"/>
  <c r="O681" i="37"/>
  <c r="O682" i="37"/>
  <c r="O683" i="37"/>
  <c r="O684" i="37"/>
  <c r="O685" i="37"/>
  <c r="O686" i="37"/>
  <c r="O687" i="37"/>
  <c r="O688" i="37"/>
  <c r="O689" i="37"/>
  <c r="O690" i="37"/>
  <c r="O691" i="37"/>
  <c r="O692" i="37"/>
  <c r="O693" i="37"/>
  <c r="O694" i="37"/>
  <c r="O695" i="37"/>
  <c r="O696" i="37"/>
  <c r="O697" i="37"/>
  <c r="O698" i="37"/>
  <c r="O699" i="37"/>
  <c r="O700" i="37"/>
  <c r="O701" i="37"/>
  <c r="O702" i="37"/>
  <c r="O703" i="37"/>
  <c r="O704" i="37"/>
  <c r="O705" i="37"/>
  <c r="O706" i="37"/>
  <c r="O707" i="37"/>
  <c r="O708" i="37"/>
  <c r="O709" i="37"/>
  <c r="O710" i="37"/>
  <c r="O711" i="37"/>
  <c r="O712" i="37"/>
  <c r="O713" i="37"/>
  <c r="O714" i="37"/>
  <c r="O715" i="37"/>
  <c r="O716" i="37"/>
  <c r="O717" i="37"/>
  <c r="O718" i="37"/>
  <c r="O719" i="37"/>
  <c r="O720" i="37"/>
  <c r="O721" i="37"/>
  <c r="O722" i="37"/>
  <c r="O723" i="37"/>
  <c r="O724" i="37"/>
  <c r="O725" i="37"/>
  <c r="O726" i="37"/>
  <c r="O727" i="37"/>
  <c r="O728" i="37"/>
  <c r="O729" i="37"/>
  <c r="O730" i="37"/>
  <c r="O731" i="37"/>
  <c r="O732" i="37"/>
  <c r="O733" i="37"/>
  <c r="O734" i="37"/>
  <c r="O735" i="37"/>
  <c r="O736" i="37"/>
  <c r="O737" i="37"/>
  <c r="O738" i="37"/>
  <c r="O739" i="37"/>
  <c r="O740" i="37"/>
  <c r="O741" i="37"/>
  <c r="O742" i="37"/>
  <c r="O743" i="37"/>
  <c r="O744" i="37"/>
  <c r="O745" i="37"/>
  <c r="O746" i="37"/>
  <c r="O747" i="37"/>
  <c r="O748" i="37"/>
  <c r="O749" i="37"/>
  <c r="O750" i="37"/>
  <c r="O751" i="37"/>
  <c r="O752" i="37"/>
  <c r="O753" i="37"/>
  <c r="O754" i="37"/>
  <c r="O755" i="37"/>
  <c r="O756" i="37"/>
  <c r="O757" i="37"/>
  <c r="O758" i="37"/>
  <c r="O759" i="37"/>
  <c r="O760" i="37"/>
  <c r="O761" i="37"/>
  <c r="O762" i="37"/>
  <c r="O763" i="37"/>
  <c r="O764" i="37"/>
  <c r="O765" i="37"/>
  <c r="O766" i="37"/>
  <c r="O767" i="37"/>
  <c r="O768" i="37"/>
  <c r="O769" i="37"/>
  <c r="O770" i="37"/>
  <c r="O771" i="37"/>
  <c r="O772" i="37"/>
  <c r="O773" i="37"/>
  <c r="O774" i="37"/>
  <c r="O775" i="37"/>
  <c r="O776" i="37"/>
  <c r="O777" i="37"/>
  <c r="O778" i="37"/>
  <c r="O779" i="37"/>
  <c r="O780" i="37"/>
  <c r="O781" i="37"/>
  <c r="O782" i="37"/>
  <c r="O783" i="37"/>
  <c r="O784" i="37"/>
  <c r="O785" i="37"/>
  <c r="O786" i="37"/>
  <c r="O787" i="37"/>
  <c r="O788" i="37"/>
  <c r="O789" i="37"/>
  <c r="O790" i="37"/>
  <c r="O791" i="37"/>
  <c r="O792" i="37"/>
  <c r="O793" i="37"/>
  <c r="O794" i="37"/>
  <c r="O795" i="37"/>
  <c r="O796" i="37"/>
  <c r="O797" i="37"/>
  <c r="O798" i="37"/>
  <c r="O799" i="37"/>
  <c r="O800" i="37"/>
  <c r="O801" i="37"/>
  <c r="O802" i="37"/>
  <c r="O803" i="37"/>
  <c r="O804" i="37"/>
  <c r="O805" i="37"/>
  <c r="O806" i="37"/>
  <c r="O807" i="37"/>
  <c r="O808" i="37"/>
  <c r="O809" i="37"/>
  <c r="O810" i="37"/>
  <c r="O811" i="37"/>
  <c r="O812" i="37"/>
  <c r="O813" i="37"/>
  <c r="O814" i="37"/>
  <c r="O815" i="37"/>
  <c r="O816" i="37"/>
  <c r="O817" i="37"/>
  <c r="O818" i="37"/>
  <c r="O819" i="37"/>
  <c r="O820" i="37"/>
  <c r="O821" i="37"/>
  <c r="O822" i="37"/>
  <c r="O823" i="37"/>
  <c r="O824" i="37"/>
  <c r="O825" i="37"/>
  <c r="O826" i="37"/>
  <c r="O827" i="37"/>
  <c r="O828" i="37"/>
  <c r="O829" i="37"/>
  <c r="O830" i="37"/>
  <c r="O831" i="37"/>
  <c r="O832" i="37"/>
  <c r="O833" i="37"/>
  <c r="O834" i="37"/>
  <c r="O835" i="37"/>
  <c r="O836" i="37"/>
  <c r="O837" i="37"/>
  <c r="O838" i="37"/>
  <c r="O839" i="37"/>
  <c r="O840" i="37"/>
  <c r="O841" i="37"/>
  <c r="O842" i="37"/>
  <c r="O843" i="37"/>
  <c r="O844" i="37"/>
  <c r="O845" i="37"/>
  <c r="O846" i="37"/>
  <c r="O847" i="37"/>
  <c r="O848" i="37"/>
  <c r="O849" i="37"/>
  <c r="O850" i="37"/>
  <c r="O851" i="37"/>
  <c r="O852" i="37"/>
  <c r="O853" i="37"/>
  <c r="O854" i="37"/>
  <c r="O855" i="37"/>
  <c r="O856" i="37"/>
  <c r="O857" i="37"/>
  <c r="O858" i="37"/>
  <c r="O859" i="37"/>
  <c r="O860" i="37"/>
  <c r="O861" i="37"/>
  <c r="O862" i="37"/>
  <c r="O863" i="37"/>
  <c r="O864" i="37"/>
  <c r="O865" i="37"/>
  <c r="O866" i="37"/>
  <c r="O867" i="37"/>
  <c r="O868" i="37"/>
  <c r="O869" i="37"/>
  <c r="O870" i="37"/>
  <c r="O871" i="37"/>
  <c r="O872" i="37"/>
  <c r="O873" i="37"/>
  <c r="O874" i="37"/>
  <c r="O875" i="37"/>
  <c r="O876" i="37"/>
  <c r="O877" i="37"/>
  <c r="O878" i="37"/>
  <c r="O879" i="37"/>
  <c r="O880" i="37"/>
  <c r="O881" i="37"/>
  <c r="O882" i="37"/>
  <c r="O883" i="37"/>
  <c r="O884" i="37"/>
  <c r="O885" i="37"/>
  <c r="O886" i="37"/>
  <c r="O887" i="37"/>
  <c r="O888" i="37"/>
  <c r="O889" i="37"/>
  <c r="O890" i="37"/>
  <c r="O891" i="37"/>
  <c r="O892" i="37"/>
  <c r="O893" i="37"/>
  <c r="O894" i="37"/>
  <c r="O895" i="37"/>
  <c r="O896" i="37"/>
  <c r="O897" i="37"/>
  <c r="O898" i="37"/>
  <c r="O899" i="37"/>
  <c r="O900" i="37"/>
  <c r="O901" i="37"/>
  <c r="O902" i="37"/>
  <c r="O903" i="37"/>
  <c r="O904" i="37"/>
  <c r="O905" i="37"/>
  <c r="O906" i="37"/>
  <c r="O907" i="37"/>
  <c r="O908" i="37"/>
  <c r="O909" i="37"/>
  <c r="O910" i="37"/>
  <c r="O911" i="37"/>
  <c r="O912" i="37"/>
  <c r="O913" i="37"/>
  <c r="O914" i="37"/>
  <c r="O915" i="37"/>
  <c r="O916" i="37"/>
  <c r="O917" i="37"/>
  <c r="O918" i="37"/>
  <c r="O919" i="37"/>
  <c r="O920" i="37"/>
  <c r="O921" i="37"/>
  <c r="O922" i="37"/>
  <c r="O923" i="37"/>
  <c r="O924" i="37"/>
  <c r="O925" i="37"/>
  <c r="O926" i="37"/>
  <c r="O927" i="37"/>
  <c r="O928" i="37"/>
  <c r="O929" i="37"/>
  <c r="O930" i="37"/>
  <c r="O931" i="37"/>
  <c r="O932" i="37"/>
  <c r="O933" i="37"/>
  <c r="O934" i="37"/>
  <c r="O935" i="37"/>
  <c r="O936" i="37"/>
  <c r="O937" i="37"/>
  <c r="O938" i="37"/>
  <c r="O939" i="37"/>
  <c r="O940" i="37"/>
  <c r="O941" i="37"/>
  <c r="O942" i="37"/>
  <c r="O943" i="37"/>
  <c r="O944" i="37"/>
  <c r="O945" i="37"/>
  <c r="O946" i="37"/>
  <c r="O947" i="37"/>
  <c r="O948" i="37"/>
  <c r="O949" i="37"/>
  <c r="O950" i="37"/>
  <c r="O951" i="37"/>
  <c r="O952" i="37"/>
  <c r="O953" i="37"/>
  <c r="O954" i="37"/>
  <c r="O955" i="37"/>
  <c r="O956" i="37"/>
  <c r="O957" i="37"/>
  <c r="O958" i="37"/>
  <c r="O959" i="37"/>
  <c r="O960" i="37"/>
  <c r="O961" i="37"/>
  <c r="O962" i="37"/>
  <c r="O963" i="37"/>
  <c r="O964" i="37"/>
  <c r="O965" i="37"/>
  <c r="O966" i="37"/>
  <c r="O967" i="37"/>
  <c r="O968" i="37"/>
  <c r="O969" i="37"/>
  <c r="O970" i="37"/>
  <c r="O971" i="37"/>
  <c r="O972" i="37"/>
  <c r="O973" i="37"/>
  <c r="O974" i="37"/>
  <c r="O975" i="37"/>
  <c r="O976" i="37"/>
  <c r="O977" i="37"/>
  <c r="O978" i="37"/>
  <c r="O979" i="37"/>
  <c r="O980" i="37"/>
  <c r="O981" i="37"/>
  <c r="O982" i="37"/>
  <c r="O983" i="37"/>
  <c r="O984" i="37"/>
  <c r="O985" i="37"/>
  <c r="O986" i="37"/>
  <c r="O987" i="37"/>
  <c r="O988" i="37"/>
  <c r="O989" i="37"/>
  <c r="O990" i="37"/>
  <c r="O991" i="37"/>
  <c r="O992" i="37"/>
  <c r="O993" i="37"/>
  <c r="O994" i="37"/>
  <c r="O995" i="37"/>
  <c r="O996" i="37"/>
  <c r="O997" i="37"/>
  <c r="O998" i="37"/>
  <c r="O999" i="37"/>
  <c r="O1000" i="37"/>
  <c r="O1001" i="37"/>
  <c r="O1002" i="37"/>
  <c r="O1003" i="37"/>
  <c r="O1004" i="37"/>
  <c r="O1005" i="37"/>
  <c r="O1006" i="37"/>
  <c r="O1007" i="37"/>
  <c r="O1008" i="37"/>
  <c r="O1009" i="37"/>
  <c r="O1010" i="37"/>
  <c r="O1011" i="37"/>
  <c r="O1012" i="37"/>
  <c r="O1013" i="37"/>
  <c r="O1014" i="37"/>
  <c r="O1015" i="37"/>
  <c r="O1016" i="37"/>
  <c r="O1017" i="37"/>
  <c r="O1018" i="37"/>
  <c r="O1019" i="37"/>
  <c r="O1020" i="37"/>
  <c r="O1021" i="37"/>
  <c r="O1022" i="37"/>
  <c r="O1023" i="37"/>
  <c r="O1024" i="37"/>
  <c r="O1025" i="37"/>
  <c r="O1026" i="37"/>
  <c r="O1027" i="37"/>
  <c r="O1028" i="37"/>
  <c r="O1029" i="37"/>
  <c r="O1030" i="37"/>
  <c r="O1031" i="37"/>
  <c r="O1032" i="37"/>
  <c r="O1033" i="37"/>
  <c r="O1034" i="37"/>
  <c r="O1035" i="37"/>
  <c r="O1036" i="37"/>
  <c r="O1037" i="37"/>
  <c r="O1038" i="37"/>
  <c r="O1039" i="37"/>
  <c r="O1040" i="37"/>
  <c r="O1041" i="37"/>
  <c r="O1042" i="37"/>
  <c r="O1043" i="37"/>
  <c r="O1044" i="37"/>
  <c r="O1045" i="37"/>
  <c r="O1046" i="37"/>
  <c r="O1047" i="37"/>
  <c r="O1048" i="37"/>
  <c r="O1049" i="37"/>
  <c r="O1050" i="37"/>
  <c r="O1051" i="37"/>
  <c r="O1052" i="37"/>
  <c r="O1053" i="37"/>
  <c r="O1054" i="37"/>
  <c r="O1055" i="37"/>
  <c r="O1056" i="37"/>
  <c r="O1057" i="37"/>
  <c r="O1058" i="37"/>
  <c r="O1059" i="37"/>
  <c r="O1060" i="37"/>
  <c r="O1061" i="37"/>
  <c r="Q3" i="37"/>
  <c r="Q4" i="37"/>
  <c r="Q5" i="37"/>
  <c r="Q6" i="37"/>
  <c r="Q7" i="37"/>
  <c r="Q8" i="37"/>
  <c r="Q9" i="37"/>
  <c r="Q10" i="37"/>
  <c r="Q11" i="37"/>
  <c r="Q12" i="37"/>
  <c r="Q13" i="37"/>
  <c r="Q14" i="37"/>
  <c r="Q15" i="37"/>
  <c r="Q16" i="37"/>
  <c r="Q17" i="37"/>
  <c r="Q18" i="37"/>
  <c r="Q19" i="37"/>
  <c r="Q20" i="37"/>
  <c r="Q21" i="37"/>
  <c r="Q22" i="37"/>
  <c r="Q23" i="37"/>
  <c r="Q24" i="37"/>
  <c r="Q25" i="37"/>
  <c r="Q26" i="37"/>
  <c r="Q27" i="37"/>
  <c r="Q28" i="37"/>
  <c r="Q29" i="37"/>
  <c r="Q30" i="37"/>
  <c r="Q31" i="37"/>
  <c r="Q32" i="37"/>
  <c r="Q33" i="37"/>
  <c r="Q34" i="37"/>
  <c r="Q35" i="37"/>
  <c r="Q36" i="37"/>
  <c r="Q37" i="37"/>
  <c r="Q38" i="37"/>
  <c r="Q39" i="37"/>
  <c r="Q40" i="37"/>
  <c r="Q41" i="37"/>
  <c r="Q42" i="37"/>
  <c r="Q43" i="37"/>
  <c r="Q44" i="37"/>
  <c r="Q45" i="37"/>
  <c r="Q46" i="37"/>
  <c r="Q47" i="37"/>
  <c r="Q48" i="37"/>
  <c r="Q49" i="37"/>
  <c r="Q50" i="37"/>
  <c r="Q51" i="37"/>
  <c r="Q52" i="37"/>
  <c r="Q53" i="37"/>
  <c r="Q54" i="37"/>
  <c r="Q55" i="37"/>
  <c r="Q56" i="37"/>
  <c r="Q57" i="37"/>
  <c r="Q58" i="37"/>
  <c r="Q59" i="37"/>
  <c r="Q60" i="37"/>
  <c r="Q61" i="37"/>
  <c r="Q62" i="37"/>
  <c r="Q63" i="37"/>
  <c r="Q64" i="37"/>
  <c r="Q65" i="37"/>
  <c r="Q66" i="37"/>
  <c r="Q67" i="37"/>
  <c r="Q68" i="37"/>
  <c r="Q69" i="37"/>
  <c r="Q70" i="37"/>
  <c r="Q71" i="37"/>
  <c r="Q72" i="37"/>
  <c r="Q73" i="37"/>
  <c r="Q74" i="37"/>
  <c r="Q75" i="37"/>
  <c r="Q76" i="37"/>
  <c r="Q77" i="37"/>
  <c r="Q78" i="37"/>
  <c r="Q79" i="37"/>
  <c r="Q80" i="37"/>
  <c r="Q81" i="37"/>
  <c r="Q82" i="37"/>
  <c r="Q83" i="37"/>
  <c r="Q84" i="37"/>
  <c r="Q85" i="37"/>
  <c r="Q86" i="37"/>
  <c r="Q87" i="37"/>
  <c r="Q88" i="37"/>
  <c r="Q89" i="37"/>
  <c r="Q90" i="37"/>
  <c r="Q91" i="37"/>
  <c r="Q92" i="37"/>
  <c r="Q93" i="37"/>
  <c r="Q94" i="37"/>
  <c r="Q95" i="37"/>
  <c r="Q96" i="37"/>
  <c r="Q97" i="37"/>
  <c r="Q98" i="37"/>
  <c r="Q99" i="37"/>
  <c r="Q100" i="37"/>
  <c r="Q101" i="37"/>
  <c r="Q102" i="37"/>
  <c r="Q103" i="37"/>
  <c r="Q104" i="37"/>
  <c r="Q105" i="37"/>
  <c r="Q106" i="37"/>
  <c r="Q107" i="37"/>
  <c r="Q108" i="37"/>
  <c r="Q109" i="37"/>
  <c r="Q110" i="37"/>
  <c r="Q111" i="37"/>
  <c r="Q112" i="37"/>
  <c r="Q113" i="37"/>
  <c r="Q114" i="37"/>
  <c r="Q115" i="37"/>
  <c r="Q116" i="37"/>
  <c r="Q117" i="37"/>
  <c r="Q118" i="37"/>
  <c r="Q119" i="37"/>
  <c r="Q120" i="37"/>
  <c r="Q121" i="37"/>
  <c r="Q122" i="37"/>
  <c r="Q123" i="37"/>
  <c r="Q124" i="37"/>
  <c r="Q125" i="37"/>
  <c r="Q126" i="37"/>
  <c r="Q127" i="37"/>
  <c r="Q128" i="37"/>
  <c r="Q129" i="37"/>
  <c r="Q130" i="37"/>
  <c r="Q131" i="37"/>
  <c r="Q132" i="37"/>
  <c r="Q133" i="37"/>
  <c r="Q134" i="37"/>
  <c r="Q135" i="37"/>
  <c r="Q136" i="37"/>
  <c r="Q137" i="37"/>
  <c r="Q138" i="37"/>
  <c r="Q139" i="37"/>
  <c r="Q140" i="37"/>
  <c r="Q141" i="37"/>
  <c r="Q142" i="37"/>
  <c r="Q143" i="37"/>
  <c r="Q144" i="37"/>
  <c r="Q145" i="37"/>
  <c r="Q146" i="37"/>
  <c r="Q147" i="37"/>
  <c r="Q148" i="37"/>
  <c r="Q149" i="37"/>
  <c r="Q150" i="37"/>
  <c r="Q151" i="37"/>
  <c r="Q152" i="37"/>
  <c r="Q153" i="37"/>
  <c r="Q154" i="37"/>
  <c r="Q155" i="37"/>
  <c r="Q156" i="37"/>
  <c r="Q157" i="37"/>
  <c r="Q158" i="37"/>
  <c r="Q159" i="37"/>
  <c r="Q160" i="37"/>
  <c r="Q161" i="37"/>
  <c r="Q162" i="37"/>
  <c r="Q163" i="37"/>
  <c r="Q164" i="37"/>
  <c r="Q165" i="37"/>
  <c r="Q166" i="37"/>
  <c r="Q167" i="37"/>
  <c r="Q168" i="37"/>
  <c r="Q169" i="37"/>
  <c r="Q170" i="37"/>
  <c r="Q171" i="37"/>
  <c r="Q172" i="37"/>
  <c r="Q173" i="37"/>
  <c r="Q174" i="37"/>
  <c r="Q175" i="37"/>
  <c r="Q176" i="37"/>
  <c r="Q177" i="37"/>
  <c r="Q178" i="37"/>
  <c r="Q179" i="37"/>
  <c r="Q180" i="37"/>
  <c r="Q181" i="37"/>
  <c r="Q182" i="37"/>
  <c r="Q183" i="37"/>
  <c r="Q184" i="37"/>
  <c r="Q185" i="37"/>
  <c r="Q186" i="37"/>
  <c r="Q187" i="37"/>
  <c r="Q188" i="37"/>
  <c r="Q189" i="37"/>
  <c r="Q190" i="37"/>
  <c r="Q191" i="37"/>
  <c r="Q192" i="37"/>
  <c r="Q193" i="37"/>
  <c r="Q194" i="37"/>
  <c r="Q195" i="37"/>
  <c r="Q196" i="37"/>
  <c r="Q197" i="37"/>
  <c r="Q198" i="37"/>
  <c r="Q199" i="37"/>
  <c r="Q200" i="37"/>
  <c r="Q201" i="37"/>
  <c r="Q202" i="37"/>
  <c r="Q203" i="37"/>
  <c r="Q204" i="37"/>
  <c r="Q205" i="37"/>
  <c r="Q206" i="37"/>
  <c r="Q207" i="37"/>
  <c r="Q208" i="37"/>
  <c r="Q209" i="37"/>
  <c r="Q210" i="37"/>
  <c r="Q211" i="37"/>
  <c r="Q212" i="37"/>
  <c r="Q213" i="37"/>
  <c r="Q214" i="37"/>
  <c r="Q215" i="37"/>
  <c r="Q216" i="37"/>
  <c r="Q217" i="37"/>
  <c r="Q218" i="37"/>
  <c r="Q219" i="37"/>
  <c r="Q220" i="37"/>
  <c r="Q221" i="37"/>
  <c r="Q222" i="37"/>
  <c r="Q223" i="37"/>
  <c r="Q224" i="37"/>
  <c r="Q225" i="37"/>
  <c r="Q226" i="37"/>
  <c r="Q227" i="37"/>
  <c r="Q228" i="37"/>
  <c r="Q229" i="37"/>
  <c r="Q230" i="37"/>
  <c r="Q231" i="37"/>
  <c r="Q232" i="37"/>
  <c r="Q233" i="37"/>
  <c r="Q234" i="37"/>
  <c r="Q235" i="37"/>
  <c r="Q236" i="37"/>
  <c r="Q237" i="37"/>
  <c r="Q238" i="37"/>
  <c r="Q239" i="37"/>
  <c r="Q240" i="37"/>
  <c r="Q241" i="37"/>
  <c r="Q242" i="37"/>
  <c r="Q243" i="37"/>
  <c r="Q244" i="37"/>
  <c r="Q245" i="37"/>
  <c r="Q246" i="37"/>
  <c r="Q247" i="37"/>
  <c r="Q248" i="37"/>
  <c r="Q249" i="37"/>
  <c r="Q250" i="37"/>
  <c r="Q251" i="37"/>
  <c r="Q252" i="37"/>
  <c r="Q253" i="37"/>
  <c r="Q254" i="37"/>
  <c r="Q255" i="37"/>
  <c r="Q256" i="37"/>
  <c r="Q257" i="37"/>
  <c r="Q258" i="37"/>
  <c r="Q259" i="37"/>
  <c r="Q260" i="37"/>
  <c r="Q261" i="37"/>
  <c r="Q262" i="37"/>
  <c r="Q263" i="37"/>
  <c r="Q264" i="37"/>
  <c r="Q265" i="37"/>
  <c r="Q266" i="37"/>
  <c r="Q267" i="37"/>
  <c r="Q268" i="37"/>
  <c r="Q269" i="37"/>
  <c r="Q270" i="37"/>
  <c r="Q271" i="37"/>
  <c r="Q272" i="37"/>
  <c r="Q273" i="37"/>
  <c r="Q274" i="37"/>
  <c r="Q275" i="37"/>
  <c r="Q276" i="37"/>
  <c r="Q277" i="37"/>
  <c r="Q278" i="37"/>
  <c r="Q279" i="37"/>
  <c r="Q280" i="37"/>
  <c r="Q281" i="37"/>
  <c r="Q282" i="37"/>
  <c r="Q283" i="37"/>
  <c r="Q284" i="37"/>
  <c r="Q285" i="37"/>
  <c r="Q286" i="37"/>
  <c r="Q287" i="37"/>
  <c r="Q288" i="37"/>
  <c r="Q289" i="37"/>
  <c r="Q290" i="37"/>
  <c r="Q291" i="37"/>
  <c r="Q292" i="37"/>
  <c r="Q293" i="37"/>
  <c r="Q294" i="37"/>
  <c r="Q295" i="37"/>
  <c r="Q296" i="37"/>
  <c r="Q297" i="37"/>
  <c r="Q298" i="37"/>
  <c r="Q299" i="37"/>
  <c r="Q300" i="37"/>
  <c r="Q301" i="37"/>
  <c r="Q302" i="37"/>
  <c r="Q303" i="37"/>
  <c r="Q304" i="37"/>
  <c r="Q305" i="37"/>
  <c r="Q306" i="37"/>
  <c r="Q307" i="37"/>
  <c r="Q308" i="37"/>
  <c r="Q309" i="37"/>
  <c r="Q310" i="37"/>
  <c r="Q311" i="37"/>
  <c r="Q312" i="37"/>
  <c r="Q313" i="37"/>
  <c r="Q314" i="37"/>
  <c r="Q315" i="37"/>
  <c r="Q316" i="37"/>
  <c r="Q317" i="37"/>
  <c r="Q318" i="37"/>
  <c r="Q319" i="37"/>
  <c r="Q320" i="37"/>
  <c r="Q321" i="37"/>
  <c r="Q322" i="37"/>
  <c r="Q323" i="37"/>
  <c r="Q324" i="37"/>
  <c r="Q325" i="37"/>
  <c r="Q326" i="37"/>
  <c r="Q327" i="37"/>
  <c r="Q328" i="37"/>
  <c r="Q329" i="37"/>
  <c r="Q330" i="37"/>
  <c r="Q331" i="37"/>
  <c r="Q332" i="37"/>
  <c r="Q333" i="37"/>
  <c r="Q334" i="37"/>
  <c r="Q335" i="37"/>
  <c r="Q336" i="37"/>
  <c r="Q337" i="37"/>
  <c r="Q338" i="37"/>
  <c r="Q339" i="37"/>
  <c r="Q340" i="37"/>
  <c r="Q341" i="37"/>
  <c r="Q342" i="37"/>
  <c r="Q343" i="37"/>
  <c r="Q344" i="37"/>
  <c r="Q345" i="37"/>
  <c r="Q346" i="37"/>
  <c r="Q347" i="37"/>
  <c r="Q348" i="37"/>
  <c r="Q349" i="37"/>
  <c r="Q350" i="37"/>
  <c r="Q351" i="37"/>
  <c r="Q352" i="37"/>
  <c r="Q353" i="37"/>
  <c r="Q354" i="37"/>
  <c r="Q355" i="37"/>
  <c r="Q356" i="37"/>
  <c r="Q357" i="37"/>
  <c r="Q358" i="37"/>
  <c r="Q359" i="37"/>
  <c r="Q360" i="37"/>
  <c r="Q361" i="37"/>
  <c r="Q362" i="37"/>
  <c r="Q363" i="37"/>
  <c r="Q364" i="37"/>
  <c r="Q365" i="37"/>
  <c r="Q366" i="37"/>
  <c r="Q367" i="37"/>
  <c r="Q368" i="37"/>
  <c r="Q369" i="37"/>
  <c r="Q370" i="37"/>
  <c r="Q371" i="37"/>
  <c r="Q372" i="37"/>
  <c r="Q373" i="37"/>
  <c r="Q374" i="37"/>
  <c r="Q375" i="37"/>
  <c r="Q376" i="37"/>
  <c r="Q377" i="37"/>
  <c r="Q378" i="37"/>
  <c r="Q379" i="37"/>
  <c r="Q380" i="37"/>
  <c r="Q381" i="37"/>
  <c r="Q382" i="37"/>
  <c r="Q383" i="37"/>
  <c r="Q384" i="37"/>
  <c r="Q385" i="37"/>
  <c r="Q386" i="37"/>
  <c r="Q387" i="37"/>
  <c r="Q388" i="37"/>
  <c r="Q389" i="37"/>
  <c r="Q390" i="37"/>
  <c r="Q391" i="37"/>
  <c r="Q392" i="37"/>
  <c r="Q393" i="37"/>
  <c r="Q394" i="37"/>
  <c r="Q395" i="37"/>
  <c r="Q396" i="37"/>
  <c r="Q397" i="37"/>
  <c r="Q398" i="37"/>
  <c r="Q399" i="37"/>
  <c r="Q400" i="37"/>
  <c r="Q401" i="37"/>
  <c r="Q402" i="37"/>
  <c r="Q403" i="37"/>
  <c r="Q404" i="37"/>
  <c r="Q405" i="37"/>
  <c r="Q406" i="37"/>
  <c r="Q407" i="37"/>
  <c r="Q408" i="37"/>
  <c r="Q409" i="37"/>
  <c r="Q410" i="37"/>
  <c r="Q411" i="37"/>
  <c r="Q412" i="37"/>
  <c r="Q413" i="37"/>
  <c r="Q414" i="37"/>
  <c r="Q415" i="37"/>
  <c r="Q416" i="37"/>
  <c r="Q417" i="37"/>
  <c r="Q418" i="37"/>
  <c r="Q419" i="37"/>
  <c r="Q420" i="37"/>
  <c r="Q421" i="37"/>
  <c r="Q422" i="37"/>
  <c r="Q423" i="37"/>
  <c r="Q424" i="37"/>
  <c r="Q425" i="37"/>
  <c r="Q426" i="37"/>
  <c r="Q427" i="37"/>
  <c r="Q428" i="37"/>
  <c r="Q429" i="37"/>
  <c r="Q430" i="37"/>
  <c r="Q431" i="37"/>
  <c r="Q432" i="37"/>
  <c r="Q433" i="37"/>
  <c r="Q434" i="37"/>
  <c r="Q435" i="37"/>
  <c r="Q436" i="37"/>
  <c r="Q437" i="37"/>
  <c r="Q438" i="37"/>
  <c r="Q439" i="37"/>
  <c r="Q440" i="37"/>
  <c r="Q441" i="37"/>
  <c r="Q442" i="37"/>
  <c r="Q443" i="37"/>
  <c r="Q444" i="37"/>
  <c r="Q445" i="37"/>
  <c r="Q446" i="37"/>
  <c r="Q447" i="37"/>
  <c r="Q448" i="37"/>
  <c r="Q449" i="37"/>
  <c r="Q450" i="37"/>
  <c r="Q451" i="37"/>
  <c r="Q452" i="37"/>
  <c r="Q453" i="37"/>
  <c r="Q454" i="37"/>
  <c r="Q455" i="37"/>
  <c r="Q456" i="37"/>
  <c r="Q457" i="37"/>
  <c r="Q458" i="37"/>
  <c r="Q459" i="37"/>
  <c r="Q460" i="37"/>
  <c r="Q461" i="37"/>
  <c r="Q462" i="37"/>
  <c r="Q463" i="37"/>
  <c r="Q464" i="37"/>
  <c r="Q465" i="37"/>
  <c r="Q466" i="37"/>
  <c r="Q467" i="37"/>
  <c r="Q468" i="37"/>
  <c r="Q469" i="37"/>
  <c r="Q470" i="37"/>
  <c r="Q471" i="37"/>
  <c r="Q472" i="37"/>
  <c r="Q473" i="37"/>
  <c r="Q474" i="37"/>
  <c r="Q475" i="37"/>
  <c r="Q476" i="37"/>
  <c r="Q477" i="37"/>
  <c r="Q478" i="37"/>
  <c r="Q479" i="37"/>
  <c r="Q480" i="37"/>
  <c r="Q481" i="37"/>
  <c r="Q482" i="37"/>
  <c r="Q483" i="37"/>
  <c r="Q484" i="37"/>
  <c r="Q485" i="37"/>
  <c r="Q486" i="37"/>
  <c r="Q487" i="37"/>
  <c r="Q488" i="37"/>
  <c r="Q489" i="37"/>
  <c r="Q490" i="37"/>
  <c r="Q491" i="37"/>
  <c r="Q492" i="37"/>
  <c r="Q493" i="37"/>
  <c r="Q494" i="37"/>
  <c r="Q495" i="37"/>
  <c r="Q496" i="37"/>
  <c r="Q497" i="37"/>
  <c r="Q498" i="37"/>
  <c r="Q499" i="37"/>
  <c r="Q500" i="37"/>
  <c r="Q501" i="37"/>
  <c r="Q502" i="37"/>
  <c r="Q503" i="37"/>
  <c r="Q504" i="37"/>
  <c r="Q505" i="37"/>
  <c r="Q506" i="37"/>
  <c r="Q507" i="37"/>
  <c r="Q508" i="37"/>
  <c r="Q509" i="37"/>
  <c r="Q510" i="37"/>
  <c r="Q511" i="37"/>
  <c r="Q512" i="37"/>
  <c r="Q513" i="37"/>
  <c r="Q514" i="37"/>
  <c r="Q515" i="37"/>
  <c r="Q516" i="37"/>
  <c r="Q517" i="37"/>
  <c r="Q518" i="37"/>
  <c r="Q519" i="37"/>
  <c r="Q520" i="37"/>
  <c r="Q521" i="37"/>
  <c r="Q522" i="37"/>
  <c r="Q523" i="37"/>
  <c r="Q524" i="37"/>
  <c r="Q525" i="37"/>
  <c r="Q526" i="37"/>
  <c r="Q527" i="37"/>
  <c r="Q528" i="37"/>
  <c r="Q529" i="37"/>
  <c r="Q530" i="37"/>
  <c r="Q531" i="37"/>
  <c r="Q532" i="37"/>
  <c r="Q533" i="37"/>
  <c r="Q534" i="37"/>
  <c r="Q535" i="37"/>
  <c r="Q536" i="37"/>
  <c r="Q537" i="37"/>
  <c r="Q538" i="37"/>
  <c r="Q539" i="37"/>
  <c r="Q540" i="37"/>
  <c r="Q541" i="37"/>
  <c r="Q542" i="37"/>
  <c r="Q543" i="37"/>
  <c r="Q544" i="37"/>
  <c r="Q545" i="37"/>
  <c r="Q546" i="37"/>
  <c r="Q547" i="37"/>
  <c r="Q548" i="37"/>
  <c r="Q549" i="37"/>
  <c r="Q550" i="37"/>
  <c r="Q551" i="37"/>
  <c r="Q552" i="37"/>
  <c r="Q553" i="37"/>
  <c r="Q554" i="37"/>
  <c r="Q555" i="37"/>
  <c r="Q556" i="37"/>
  <c r="Q557" i="37"/>
  <c r="Q558" i="37"/>
  <c r="Q559" i="37"/>
  <c r="Q560" i="37"/>
  <c r="Q561" i="37"/>
  <c r="Q562" i="37"/>
  <c r="Q563" i="37"/>
  <c r="Q564" i="37"/>
  <c r="Q565" i="37"/>
  <c r="Q566" i="37"/>
  <c r="Q567" i="37"/>
  <c r="Q568" i="37"/>
  <c r="Q569" i="37"/>
  <c r="Q570" i="37"/>
  <c r="Q571" i="37"/>
  <c r="Q572" i="37"/>
  <c r="Q573" i="37"/>
  <c r="Q574" i="37"/>
  <c r="Q575" i="37"/>
  <c r="Q576" i="37"/>
  <c r="Q577" i="37"/>
  <c r="Q578" i="37"/>
  <c r="Q579" i="37"/>
  <c r="Q580" i="37"/>
  <c r="Q581" i="37"/>
  <c r="Q582" i="37"/>
  <c r="Q583" i="37"/>
  <c r="Q584" i="37"/>
  <c r="Q585" i="37"/>
  <c r="Q586" i="37"/>
  <c r="Q587" i="37"/>
  <c r="Q588" i="37"/>
  <c r="Q589" i="37"/>
  <c r="Q590" i="37"/>
  <c r="Q591" i="37"/>
  <c r="Q592" i="37"/>
  <c r="Q593" i="37"/>
  <c r="Q594" i="37"/>
  <c r="Q595" i="37"/>
  <c r="Q596" i="37"/>
  <c r="Q597" i="37"/>
  <c r="Q598" i="37"/>
  <c r="Q599" i="37"/>
  <c r="Q600" i="37"/>
  <c r="Q601" i="37"/>
  <c r="Q602" i="37"/>
  <c r="Q603" i="37"/>
  <c r="Q604" i="37"/>
  <c r="Q605" i="37"/>
  <c r="Q606" i="37"/>
  <c r="Q607" i="37"/>
  <c r="Q608" i="37"/>
  <c r="Q609" i="37"/>
  <c r="Q610" i="37"/>
  <c r="Q611" i="37"/>
  <c r="Q612" i="37"/>
  <c r="Q613" i="37"/>
  <c r="Q614" i="37"/>
  <c r="Q615" i="37"/>
  <c r="Q616" i="37"/>
  <c r="Q617" i="37"/>
  <c r="Q618" i="37"/>
  <c r="Q619" i="37"/>
  <c r="Q620" i="37"/>
  <c r="Q621" i="37"/>
  <c r="Q622" i="37"/>
  <c r="Q623" i="37"/>
  <c r="Q624" i="37"/>
  <c r="Q625" i="37"/>
  <c r="Q626" i="37"/>
  <c r="Q627" i="37"/>
  <c r="Q628" i="37"/>
  <c r="Q629" i="37"/>
  <c r="Q630" i="37"/>
  <c r="Q631" i="37"/>
  <c r="Q632" i="37"/>
  <c r="Q633" i="37"/>
  <c r="Q634" i="37"/>
  <c r="Q635" i="37"/>
  <c r="Q636" i="37"/>
  <c r="Q637" i="37"/>
  <c r="Q638" i="37"/>
  <c r="Q639" i="37"/>
  <c r="Q640" i="37"/>
  <c r="Q641" i="37"/>
  <c r="Q642" i="37"/>
  <c r="Q643" i="37"/>
  <c r="Q644" i="37"/>
  <c r="Q645" i="37"/>
  <c r="Q646" i="37"/>
  <c r="Q647" i="37"/>
  <c r="Q648" i="37"/>
  <c r="Q649" i="37"/>
  <c r="Q650" i="37"/>
  <c r="Q651" i="37"/>
  <c r="Q652" i="37"/>
  <c r="Q653" i="37"/>
  <c r="Q654" i="37"/>
  <c r="Q655" i="37"/>
  <c r="Q656" i="37"/>
  <c r="Q657" i="37"/>
  <c r="Q658" i="37"/>
  <c r="Q659" i="37"/>
  <c r="Q660" i="37"/>
  <c r="Q661" i="37"/>
  <c r="Q662" i="37"/>
  <c r="Q663" i="37"/>
  <c r="Q664" i="37"/>
  <c r="Q665" i="37"/>
  <c r="Q666" i="37"/>
  <c r="Q667" i="37"/>
  <c r="Q668" i="37"/>
  <c r="Q669" i="37"/>
  <c r="Q670" i="37"/>
  <c r="Q671" i="37"/>
  <c r="Q672" i="37"/>
  <c r="Q673" i="37"/>
  <c r="Q674" i="37"/>
  <c r="Q675" i="37"/>
  <c r="Q676" i="37"/>
  <c r="Q677" i="37"/>
  <c r="Q678" i="37"/>
  <c r="Q679" i="37"/>
  <c r="Q680" i="37"/>
  <c r="Q681" i="37"/>
  <c r="Q682" i="37"/>
  <c r="Q683" i="37"/>
  <c r="Q684" i="37"/>
  <c r="Q685" i="37"/>
  <c r="Q686" i="37"/>
  <c r="Q687" i="37"/>
  <c r="Q688" i="37"/>
  <c r="Q689" i="37"/>
  <c r="Q690" i="37"/>
  <c r="Q691" i="37"/>
  <c r="Q692" i="37"/>
  <c r="Q693" i="37"/>
  <c r="Q694" i="37"/>
  <c r="Q695" i="37"/>
  <c r="Q696" i="37"/>
  <c r="Q697" i="37"/>
  <c r="Q698" i="37"/>
  <c r="Q699" i="37"/>
  <c r="Q700" i="37"/>
  <c r="Q701" i="37"/>
  <c r="Q702" i="37"/>
  <c r="Q703" i="37"/>
  <c r="Q704" i="37"/>
  <c r="Q705" i="37"/>
  <c r="Q706" i="37"/>
  <c r="Q707" i="37"/>
  <c r="Q708" i="37"/>
  <c r="Q709" i="37"/>
  <c r="Q710" i="37"/>
  <c r="Q711" i="37"/>
  <c r="Q712" i="37"/>
  <c r="Q713" i="37"/>
  <c r="Q714" i="37"/>
  <c r="Q715" i="37"/>
  <c r="Q716" i="37"/>
  <c r="Q717" i="37"/>
  <c r="Q718" i="37"/>
  <c r="Q719" i="37"/>
  <c r="Q720" i="37"/>
  <c r="Q721" i="37"/>
  <c r="Q722" i="37"/>
  <c r="Q723" i="37"/>
  <c r="Q724" i="37"/>
  <c r="Q725" i="37"/>
  <c r="Q726" i="37"/>
  <c r="Q727" i="37"/>
  <c r="Q728" i="37"/>
  <c r="Q729" i="37"/>
  <c r="Q730" i="37"/>
  <c r="Q731" i="37"/>
  <c r="Q732" i="37"/>
  <c r="Q733" i="37"/>
  <c r="Q734" i="37"/>
  <c r="Q735" i="37"/>
  <c r="Q736" i="37"/>
  <c r="Q737" i="37"/>
  <c r="Q738" i="37"/>
  <c r="Q739" i="37"/>
  <c r="Q740" i="37"/>
  <c r="Q741" i="37"/>
  <c r="Q742" i="37"/>
  <c r="Q743" i="37"/>
  <c r="Q744" i="37"/>
  <c r="Q745" i="37"/>
  <c r="Q746" i="37"/>
  <c r="Q747" i="37"/>
  <c r="Q748" i="37"/>
  <c r="Q749" i="37"/>
  <c r="Q750" i="37"/>
  <c r="Q751" i="37"/>
  <c r="Q752" i="37"/>
  <c r="Q753" i="37"/>
  <c r="Q754" i="37"/>
  <c r="Q755" i="37"/>
  <c r="Q756" i="37"/>
  <c r="Q757" i="37"/>
  <c r="Q758" i="37"/>
  <c r="Q759" i="37"/>
  <c r="Q760" i="37"/>
  <c r="Q761" i="37"/>
  <c r="Q762" i="37"/>
  <c r="Q763" i="37"/>
  <c r="Q764" i="37"/>
  <c r="Q765" i="37"/>
  <c r="Q766" i="37"/>
  <c r="Q767" i="37"/>
  <c r="Q768" i="37"/>
  <c r="Q769" i="37"/>
  <c r="Q770" i="37"/>
  <c r="Q771" i="37"/>
  <c r="Q772" i="37"/>
  <c r="Q773" i="37"/>
  <c r="Q774" i="37"/>
  <c r="Q775" i="37"/>
  <c r="Q776" i="37"/>
  <c r="Q777" i="37"/>
  <c r="Q778" i="37"/>
  <c r="Q779" i="37"/>
  <c r="Q780" i="37"/>
  <c r="Q781" i="37"/>
  <c r="Q782" i="37"/>
  <c r="Q783" i="37"/>
  <c r="Q784" i="37"/>
  <c r="Q785" i="37"/>
  <c r="Q786" i="37"/>
  <c r="Q787" i="37"/>
  <c r="Q788" i="37"/>
  <c r="Q789" i="37"/>
  <c r="Q790" i="37"/>
  <c r="Q791" i="37"/>
  <c r="Q792" i="37"/>
  <c r="Q793" i="37"/>
  <c r="Q794" i="37"/>
  <c r="Q795" i="37"/>
  <c r="Q796" i="37"/>
  <c r="Q797" i="37"/>
  <c r="Q798" i="37"/>
  <c r="Q799" i="37"/>
  <c r="Q800" i="37"/>
  <c r="Q801" i="37"/>
  <c r="Q802" i="37"/>
  <c r="Q803" i="37"/>
  <c r="Q804" i="37"/>
  <c r="Q805" i="37"/>
  <c r="Q806" i="37"/>
  <c r="Q807" i="37"/>
  <c r="Q808" i="37"/>
  <c r="Q809" i="37"/>
  <c r="Q810" i="37"/>
  <c r="Q811" i="37"/>
  <c r="Q812" i="37"/>
  <c r="Q813" i="37"/>
  <c r="Q814" i="37"/>
  <c r="Q815" i="37"/>
  <c r="Q816" i="37"/>
  <c r="Q817" i="37"/>
  <c r="Q818" i="37"/>
  <c r="Q819" i="37"/>
  <c r="Q820" i="37"/>
  <c r="Q821" i="37"/>
  <c r="Q822" i="37"/>
  <c r="Q823" i="37"/>
  <c r="Q824" i="37"/>
  <c r="Q825" i="37"/>
  <c r="Q826" i="37"/>
  <c r="Q827" i="37"/>
  <c r="Q828" i="37"/>
  <c r="Q829" i="37"/>
  <c r="Q830" i="37"/>
  <c r="Q831" i="37"/>
  <c r="Q832" i="37"/>
  <c r="Q833" i="37"/>
  <c r="Q834" i="37"/>
  <c r="Q835" i="37"/>
  <c r="Q836" i="37"/>
  <c r="Q837" i="37"/>
  <c r="Q838" i="37"/>
  <c r="Q839" i="37"/>
  <c r="Q840" i="37"/>
  <c r="Q841" i="37"/>
  <c r="Q842" i="37"/>
  <c r="Q843" i="37"/>
  <c r="Q844" i="37"/>
  <c r="Q845" i="37"/>
  <c r="Q846" i="37"/>
  <c r="Q847" i="37"/>
  <c r="Q848" i="37"/>
  <c r="Q849" i="37"/>
  <c r="Q850" i="37"/>
  <c r="Q851" i="37"/>
  <c r="Q852" i="37"/>
  <c r="Q853" i="37"/>
  <c r="Q854" i="37"/>
  <c r="Q855" i="37"/>
  <c r="Q856" i="37"/>
  <c r="Q857" i="37"/>
  <c r="Q858" i="37"/>
  <c r="Q859" i="37"/>
  <c r="Q860" i="37"/>
  <c r="Q861" i="37"/>
  <c r="Q862" i="37"/>
  <c r="Q863" i="37"/>
  <c r="Q864" i="37"/>
  <c r="Q865" i="37"/>
  <c r="Q866" i="37"/>
  <c r="Q867" i="37"/>
  <c r="Q868" i="37"/>
  <c r="Q869" i="37"/>
  <c r="Q870" i="37"/>
  <c r="Q871" i="37"/>
  <c r="Q872" i="37"/>
  <c r="Q873" i="37"/>
  <c r="Q874" i="37"/>
  <c r="Q875" i="37"/>
  <c r="Q876" i="37"/>
  <c r="Q877" i="37"/>
  <c r="Q878" i="37"/>
  <c r="Q879" i="37"/>
  <c r="Q880" i="37"/>
  <c r="Q881" i="37"/>
  <c r="Q882" i="37"/>
  <c r="Q883" i="37"/>
  <c r="Q884" i="37"/>
  <c r="Q885" i="37"/>
  <c r="Q886" i="37"/>
  <c r="Q887" i="37"/>
  <c r="Q888" i="37"/>
  <c r="Q889" i="37"/>
  <c r="Q890" i="37"/>
  <c r="Q891" i="37"/>
  <c r="Q892" i="37"/>
  <c r="Q893" i="37"/>
  <c r="Q894" i="37"/>
  <c r="Q895" i="37"/>
  <c r="Q896" i="37"/>
  <c r="Q897" i="37"/>
  <c r="Q898" i="37"/>
  <c r="Q899" i="37"/>
  <c r="Q900" i="37"/>
  <c r="Q901" i="37"/>
  <c r="Q902" i="37"/>
  <c r="Q903" i="37"/>
  <c r="Q904" i="37"/>
  <c r="Q905" i="37"/>
  <c r="Q906" i="37"/>
  <c r="Q907" i="37"/>
  <c r="Q908" i="37"/>
  <c r="Q909" i="37"/>
  <c r="Q910" i="37"/>
  <c r="Q911" i="37"/>
  <c r="Q912" i="37"/>
  <c r="Q913" i="37"/>
  <c r="Q914" i="37"/>
  <c r="Q915" i="37"/>
  <c r="Q916" i="37"/>
  <c r="Q917" i="37"/>
  <c r="Q918" i="37"/>
  <c r="Q919" i="37"/>
  <c r="Q920" i="37"/>
  <c r="Q921" i="37"/>
  <c r="Q922" i="37"/>
  <c r="Q923" i="37"/>
  <c r="Q924" i="37"/>
  <c r="Q925" i="37"/>
  <c r="Q926" i="37"/>
  <c r="Q927" i="37"/>
  <c r="Q928" i="37"/>
  <c r="Q929" i="37"/>
  <c r="Q930" i="37"/>
  <c r="Q931" i="37"/>
  <c r="Q932" i="37"/>
  <c r="Q933" i="37"/>
  <c r="Q934" i="37"/>
  <c r="Q935" i="37"/>
  <c r="Q936" i="37"/>
  <c r="Q937" i="37"/>
  <c r="Q938" i="37"/>
  <c r="Q939" i="37"/>
  <c r="Q940" i="37"/>
  <c r="Q941" i="37"/>
  <c r="Q942" i="37"/>
  <c r="Q943" i="37"/>
  <c r="Q944" i="37"/>
  <c r="Q945" i="37"/>
  <c r="Q946" i="37"/>
  <c r="Q947" i="37"/>
  <c r="Q948" i="37"/>
  <c r="Q949" i="37"/>
  <c r="Q950" i="37"/>
  <c r="Q951" i="37"/>
  <c r="Q952" i="37"/>
  <c r="Q953" i="37"/>
  <c r="Q954" i="37"/>
  <c r="Q955" i="37"/>
  <c r="Q956" i="37"/>
  <c r="Q957" i="37"/>
  <c r="Q958" i="37"/>
  <c r="Q959" i="37"/>
  <c r="Q960" i="37"/>
  <c r="Q961" i="37"/>
  <c r="Q962" i="37"/>
  <c r="Q963" i="37"/>
  <c r="Q964" i="37"/>
  <c r="Q965" i="37"/>
  <c r="Q966" i="37"/>
  <c r="Q967" i="37"/>
  <c r="Q968" i="37"/>
  <c r="Q969" i="37"/>
  <c r="Q970" i="37"/>
  <c r="Q971" i="37"/>
  <c r="Q972" i="37"/>
  <c r="Q973" i="37"/>
  <c r="Q974" i="37"/>
  <c r="Q975" i="37"/>
  <c r="Q976" i="37"/>
  <c r="Q977" i="37"/>
  <c r="Q978" i="37"/>
  <c r="Q979" i="37"/>
  <c r="Q980" i="37"/>
  <c r="Q981" i="37"/>
  <c r="Q982" i="37"/>
  <c r="Q983" i="37"/>
  <c r="Q984" i="37"/>
  <c r="Q985" i="37"/>
  <c r="Q986" i="37"/>
  <c r="Q987" i="37"/>
  <c r="Q988" i="37"/>
  <c r="Q989" i="37"/>
  <c r="Q990" i="37"/>
  <c r="Q991" i="37"/>
  <c r="Q992" i="37"/>
  <c r="Q993" i="37"/>
  <c r="Q994" i="37"/>
  <c r="Q995" i="37"/>
  <c r="Q996" i="37"/>
  <c r="Q997" i="37"/>
  <c r="Q998" i="37"/>
  <c r="Q999" i="37"/>
  <c r="Q1000" i="37"/>
  <c r="Q1001" i="37"/>
  <c r="Q1002" i="37"/>
  <c r="Q1003" i="37"/>
  <c r="Q1004" i="37"/>
  <c r="Q1005" i="37"/>
  <c r="Q1006" i="37"/>
  <c r="Q1007" i="37"/>
  <c r="Q1008" i="37"/>
  <c r="Q1009" i="37"/>
  <c r="Q1010" i="37"/>
  <c r="Q1011" i="37"/>
  <c r="Q1012" i="37"/>
  <c r="Q1013" i="37"/>
  <c r="Q1014" i="37"/>
  <c r="Q1015" i="37"/>
  <c r="Q1016" i="37"/>
  <c r="Q1017" i="37"/>
  <c r="Q1018" i="37"/>
  <c r="Q1019" i="37"/>
  <c r="Q1020" i="37"/>
  <c r="Q1021" i="37"/>
  <c r="Q1022" i="37"/>
  <c r="Q1023" i="37"/>
  <c r="Q1024" i="37"/>
  <c r="Q1025" i="37"/>
  <c r="Q1026" i="37"/>
  <c r="Q1027" i="37"/>
  <c r="Q1028" i="37"/>
  <c r="Q1029" i="37"/>
  <c r="Q1030" i="37"/>
  <c r="Q1031" i="37"/>
  <c r="Q1032" i="37"/>
  <c r="Q1033" i="37"/>
  <c r="Q1034" i="37"/>
  <c r="Q1035" i="37"/>
  <c r="Q1036" i="37"/>
  <c r="Q1037" i="37"/>
  <c r="Q1038" i="37"/>
  <c r="Q1039" i="37"/>
  <c r="Q1040" i="37"/>
  <c r="Q1041" i="37"/>
  <c r="Q1042" i="37"/>
  <c r="Q1043" i="37"/>
  <c r="Q1044" i="37"/>
  <c r="Q1045" i="37"/>
  <c r="Q1046" i="37"/>
  <c r="Q1047" i="37"/>
  <c r="Q1048" i="37"/>
  <c r="Q1049" i="37"/>
  <c r="Q1050" i="37"/>
  <c r="Q1051" i="37"/>
  <c r="Q1052" i="37"/>
  <c r="Q1053" i="37"/>
  <c r="Q1054" i="37"/>
  <c r="Q1055" i="37"/>
  <c r="Q1056" i="37"/>
  <c r="Q1057" i="37"/>
  <c r="Q1058" i="37"/>
  <c r="Q1059" i="37"/>
  <c r="Q1060" i="37"/>
  <c r="Q1061" i="37"/>
  <c r="Q2" i="37"/>
  <c r="P2" i="37"/>
  <c r="O2" i="37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59" i="37"/>
  <c r="H60" i="37"/>
  <c r="H61" i="37"/>
  <c r="H62" i="37"/>
  <c r="H63" i="37"/>
  <c r="H64" i="37"/>
  <c r="H65" i="37"/>
  <c r="H66" i="37"/>
  <c r="H67" i="37"/>
  <c r="H68" i="37"/>
  <c r="H69" i="37"/>
  <c r="H70" i="37"/>
  <c r="H71" i="37"/>
  <c r="H72" i="37"/>
  <c r="H73" i="37"/>
  <c r="H74" i="37"/>
  <c r="H75" i="37"/>
  <c r="H76" i="37"/>
  <c r="H77" i="37"/>
  <c r="H78" i="37"/>
  <c r="H79" i="37"/>
  <c r="H80" i="37"/>
  <c r="H81" i="37"/>
  <c r="H82" i="37"/>
  <c r="H83" i="37"/>
  <c r="H84" i="37"/>
  <c r="H85" i="37"/>
  <c r="H86" i="37"/>
  <c r="H87" i="37"/>
  <c r="H88" i="37"/>
  <c r="H89" i="37"/>
  <c r="H90" i="37"/>
  <c r="H91" i="37"/>
  <c r="H92" i="37"/>
  <c r="H93" i="37"/>
  <c r="H94" i="37"/>
  <c r="H95" i="37"/>
  <c r="H96" i="37"/>
  <c r="H97" i="37"/>
  <c r="H98" i="37"/>
  <c r="H99" i="37"/>
  <c r="H100" i="37"/>
  <c r="H101" i="37"/>
  <c r="H102" i="37"/>
  <c r="H103" i="37"/>
  <c r="H104" i="37"/>
  <c r="H105" i="37"/>
  <c r="H106" i="37"/>
  <c r="H107" i="37"/>
  <c r="H108" i="37"/>
  <c r="H109" i="37"/>
  <c r="H110" i="37"/>
  <c r="H111" i="37"/>
  <c r="H112" i="37"/>
  <c r="H113" i="37"/>
  <c r="H114" i="37"/>
  <c r="H115" i="37"/>
  <c r="H116" i="37"/>
  <c r="H117" i="37"/>
  <c r="H118" i="37"/>
  <c r="H119" i="37"/>
  <c r="H120" i="37"/>
  <c r="H121" i="37"/>
  <c r="H122" i="37"/>
  <c r="H123" i="37"/>
  <c r="H124" i="37"/>
  <c r="H125" i="37"/>
  <c r="H126" i="37"/>
  <c r="H127" i="37"/>
  <c r="H128" i="37"/>
  <c r="H129" i="37"/>
  <c r="H130" i="37"/>
  <c r="H131" i="37"/>
  <c r="H132" i="37"/>
  <c r="H133" i="37"/>
  <c r="H134" i="37"/>
  <c r="H135" i="37"/>
  <c r="H136" i="37"/>
  <c r="H137" i="37"/>
  <c r="H138" i="37"/>
  <c r="H139" i="37"/>
  <c r="H140" i="37"/>
  <c r="H141" i="37"/>
  <c r="H142" i="37"/>
  <c r="H143" i="37"/>
  <c r="H144" i="37"/>
  <c r="H145" i="37"/>
  <c r="H146" i="37"/>
  <c r="H147" i="37"/>
  <c r="H148" i="37"/>
  <c r="H149" i="37"/>
  <c r="H150" i="37"/>
  <c r="H151" i="37"/>
  <c r="H152" i="37"/>
  <c r="H153" i="37"/>
  <c r="H154" i="37"/>
  <c r="H155" i="37"/>
  <c r="H156" i="37"/>
  <c r="H157" i="37"/>
  <c r="H158" i="37"/>
  <c r="H159" i="37"/>
  <c r="H160" i="37"/>
  <c r="H161" i="37"/>
  <c r="H162" i="37"/>
  <c r="H163" i="37"/>
  <c r="H164" i="37"/>
  <c r="H165" i="37"/>
  <c r="H166" i="37"/>
  <c r="H167" i="37"/>
  <c r="H168" i="37"/>
  <c r="H169" i="37"/>
  <c r="H170" i="37"/>
  <c r="H171" i="37"/>
  <c r="H172" i="37"/>
  <c r="H173" i="37"/>
  <c r="H174" i="37"/>
  <c r="H175" i="37"/>
  <c r="H176" i="37"/>
  <c r="H177" i="37"/>
  <c r="H178" i="37"/>
  <c r="H179" i="37"/>
  <c r="H180" i="37"/>
  <c r="H181" i="37"/>
  <c r="H182" i="37"/>
  <c r="H183" i="37"/>
  <c r="H184" i="37"/>
  <c r="H185" i="37"/>
  <c r="H186" i="37"/>
  <c r="H187" i="37"/>
  <c r="H188" i="37"/>
  <c r="H189" i="37"/>
  <c r="H190" i="37"/>
  <c r="H191" i="37"/>
  <c r="H192" i="37"/>
  <c r="H193" i="37"/>
  <c r="H194" i="37"/>
  <c r="H195" i="37"/>
  <c r="H196" i="37"/>
  <c r="H197" i="37"/>
  <c r="H198" i="37"/>
  <c r="H199" i="37"/>
  <c r="H200" i="37"/>
  <c r="H201" i="37"/>
  <c r="H202" i="37"/>
  <c r="H203" i="37"/>
  <c r="H204" i="37"/>
  <c r="H205" i="37"/>
  <c r="H206" i="37"/>
  <c r="H207" i="37"/>
  <c r="H208" i="37"/>
  <c r="H209" i="37"/>
  <c r="H210" i="37"/>
  <c r="H211" i="37"/>
  <c r="H212" i="37"/>
  <c r="H213" i="37"/>
  <c r="H214" i="37"/>
  <c r="H215" i="37"/>
  <c r="H216" i="37"/>
  <c r="H217" i="37"/>
  <c r="H218" i="37"/>
  <c r="H219" i="37"/>
  <c r="H220" i="37"/>
  <c r="H221" i="37"/>
  <c r="H222" i="37"/>
  <c r="H223" i="37"/>
  <c r="H224" i="37"/>
  <c r="H225" i="37"/>
  <c r="H226" i="37"/>
  <c r="H227" i="37"/>
  <c r="H228" i="37"/>
  <c r="H229" i="37"/>
  <c r="H230" i="37"/>
  <c r="H231" i="37"/>
  <c r="H232" i="37"/>
  <c r="H233" i="37"/>
  <c r="H234" i="37"/>
  <c r="H235" i="37"/>
  <c r="H236" i="37"/>
  <c r="H237" i="37"/>
  <c r="H238" i="37"/>
  <c r="H239" i="37"/>
  <c r="H240" i="37"/>
  <c r="H241" i="37"/>
  <c r="H242" i="37"/>
  <c r="H243" i="37"/>
  <c r="H244" i="37"/>
  <c r="H245" i="37"/>
  <c r="H246" i="37"/>
  <c r="H247" i="37"/>
  <c r="H248" i="37"/>
  <c r="H249" i="37"/>
  <c r="H250" i="37"/>
  <c r="H251" i="37"/>
  <c r="H252" i="37"/>
  <c r="H253" i="37"/>
  <c r="H254" i="37"/>
  <c r="H255" i="37"/>
  <c r="H256" i="37"/>
  <c r="H257" i="37"/>
  <c r="H258" i="37"/>
  <c r="H259" i="37"/>
  <c r="H260" i="37"/>
  <c r="H261" i="37"/>
  <c r="H262" i="37"/>
  <c r="H263" i="37"/>
  <c r="H264" i="37"/>
  <c r="H265" i="37"/>
  <c r="H266" i="37"/>
  <c r="H267" i="37"/>
  <c r="H268" i="37"/>
  <c r="H269" i="37"/>
  <c r="H270" i="37"/>
  <c r="H271" i="37"/>
  <c r="H272" i="37"/>
  <c r="H273" i="37"/>
  <c r="H274" i="37"/>
  <c r="H275" i="37"/>
  <c r="H276" i="37"/>
  <c r="H277" i="37"/>
  <c r="H278" i="37"/>
  <c r="H279" i="37"/>
  <c r="H280" i="37"/>
  <c r="H281" i="37"/>
  <c r="H282" i="37"/>
  <c r="H283" i="37"/>
  <c r="H284" i="37"/>
  <c r="H285" i="37"/>
  <c r="H286" i="37"/>
  <c r="H287" i="37"/>
  <c r="H288" i="37"/>
  <c r="H289" i="37"/>
  <c r="H290" i="37"/>
  <c r="H291" i="37"/>
  <c r="H292" i="37"/>
  <c r="H293" i="37"/>
  <c r="H294" i="37"/>
  <c r="H295" i="37"/>
  <c r="H296" i="37"/>
  <c r="H297" i="37"/>
  <c r="H298" i="37"/>
  <c r="H299" i="37"/>
  <c r="H300" i="37"/>
  <c r="H301" i="37"/>
  <c r="H302" i="37"/>
  <c r="H303" i="37"/>
  <c r="H304" i="37"/>
  <c r="H305" i="37"/>
  <c r="H306" i="37"/>
  <c r="H307" i="37"/>
  <c r="H308" i="37"/>
  <c r="H309" i="37"/>
  <c r="H310" i="37"/>
  <c r="H311" i="37"/>
  <c r="H312" i="37"/>
  <c r="H313" i="37"/>
  <c r="H314" i="37"/>
  <c r="H315" i="37"/>
  <c r="H316" i="37"/>
  <c r="H317" i="37"/>
  <c r="H318" i="37"/>
  <c r="H319" i="37"/>
  <c r="H320" i="37"/>
  <c r="H321" i="37"/>
  <c r="H322" i="37"/>
  <c r="H323" i="37"/>
  <c r="H324" i="37"/>
  <c r="H325" i="37"/>
  <c r="H326" i="37"/>
  <c r="H327" i="37"/>
  <c r="H328" i="37"/>
  <c r="H329" i="37"/>
  <c r="H330" i="37"/>
  <c r="H331" i="37"/>
  <c r="H332" i="37"/>
  <c r="H333" i="37"/>
  <c r="H334" i="37"/>
  <c r="H335" i="37"/>
  <c r="H336" i="37"/>
  <c r="H337" i="37"/>
  <c r="H338" i="37"/>
  <c r="H339" i="37"/>
  <c r="H340" i="37"/>
  <c r="H341" i="37"/>
  <c r="H342" i="37"/>
  <c r="H343" i="37"/>
  <c r="H344" i="37"/>
  <c r="H345" i="37"/>
  <c r="H346" i="37"/>
  <c r="H347" i="37"/>
  <c r="H348" i="37"/>
  <c r="H349" i="37"/>
  <c r="H350" i="37"/>
  <c r="H351" i="37"/>
  <c r="H352" i="37"/>
  <c r="H353" i="37"/>
  <c r="H354" i="37"/>
  <c r="H355" i="37"/>
  <c r="H356" i="37"/>
  <c r="H357" i="37"/>
  <c r="H358" i="37"/>
  <c r="H359" i="37"/>
  <c r="H360" i="37"/>
  <c r="H361" i="37"/>
  <c r="H362" i="37"/>
  <c r="H363" i="37"/>
  <c r="H364" i="37"/>
  <c r="H365" i="37"/>
  <c r="H366" i="37"/>
  <c r="H367" i="37"/>
  <c r="H368" i="37"/>
  <c r="H369" i="37"/>
  <c r="H370" i="37"/>
  <c r="H371" i="37"/>
  <c r="H372" i="37"/>
  <c r="H373" i="37"/>
  <c r="H374" i="37"/>
  <c r="H375" i="37"/>
  <c r="H376" i="37"/>
  <c r="H377" i="37"/>
  <c r="H378" i="37"/>
  <c r="H379" i="37"/>
  <c r="H380" i="37"/>
  <c r="H381" i="37"/>
  <c r="H382" i="37"/>
  <c r="H383" i="37"/>
  <c r="H384" i="37"/>
  <c r="H385" i="37"/>
  <c r="H386" i="37"/>
  <c r="H387" i="37"/>
  <c r="H388" i="37"/>
  <c r="H389" i="37"/>
  <c r="H390" i="37"/>
  <c r="H391" i="37"/>
  <c r="H392" i="37"/>
  <c r="H393" i="37"/>
  <c r="H394" i="37"/>
  <c r="H395" i="37"/>
  <c r="H396" i="37"/>
  <c r="H397" i="37"/>
  <c r="H398" i="37"/>
  <c r="H399" i="37"/>
  <c r="H400" i="37"/>
  <c r="H401" i="37"/>
  <c r="H402" i="37"/>
  <c r="H403" i="37"/>
  <c r="H404" i="37"/>
  <c r="H405" i="37"/>
  <c r="H406" i="37"/>
  <c r="H407" i="37"/>
  <c r="H408" i="37"/>
  <c r="H409" i="37"/>
  <c r="H410" i="37"/>
  <c r="H411" i="37"/>
  <c r="H412" i="37"/>
  <c r="H413" i="37"/>
  <c r="H414" i="37"/>
  <c r="H415" i="37"/>
  <c r="H416" i="37"/>
  <c r="H417" i="37"/>
  <c r="H418" i="37"/>
  <c r="H419" i="37"/>
  <c r="H420" i="37"/>
  <c r="H421" i="37"/>
  <c r="H422" i="37"/>
  <c r="H423" i="37"/>
  <c r="H424" i="37"/>
  <c r="H425" i="37"/>
  <c r="H426" i="37"/>
  <c r="H427" i="37"/>
  <c r="H428" i="37"/>
  <c r="H429" i="37"/>
  <c r="H430" i="37"/>
  <c r="H431" i="37"/>
  <c r="H432" i="37"/>
  <c r="H433" i="37"/>
  <c r="H434" i="37"/>
  <c r="H435" i="37"/>
  <c r="H436" i="37"/>
  <c r="H437" i="37"/>
  <c r="H438" i="37"/>
  <c r="H439" i="37"/>
  <c r="H440" i="37"/>
  <c r="H441" i="37"/>
  <c r="H442" i="37"/>
  <c r="H443" i="37"/>
  <c r="H444" i="37"/>
  <c r="H445" i="37"/>
  <c r="H446" i="37"/>
  <c r="H447" i="37"/>
  <c r="H448" i="37"/>
  <c r="H449" i="37"/>
  <c r="H450" i="37"/>
  <c r="H451" i="37"/>
  <c r="H452" i="37"/>
  <c r="H453" i="37"/>
  <c r="H454" i="37"/>
  <c r="H455" i="37"/>
  <c r="H456" i="37"/>
  <c r="H457" i="37"/>
  <c r="H458" i="37"/>
  <c r="H459" i="37"/>
  <c r="H460" i="37"/>
  <c r="H461" i="37"/>
  <c r="H462" i="37"/>
  <c r="H463" i="37"/>
  <c r="H464" i="37"/>
  <c r="H465" i="37"/>
  <c r="H466" i="37"/>
  <c r="H467" i="37"/>
  <c r="H468" i="37"/>
  <c r="H469" i="37"/>
  <c r="H470" i="37"/>
  <c r="H471" i="37"/>
  <c r="H472" i="37"/>
  <c r="H473" i="37"/>
  <c r="H474" i="37"/>
  <c r="H475" i="37"/>
  <c r="H476" i="37"/>
  <c r="H477" i="37"/>
  <c r="H478" i="37"/>
  <c r="H479" i="37"/>
  <c r="H480" i="37"/>
  <c r="H481" i="37"/>
  <c r="H482" i="37"/>
  <c r="H483" i="37"/>
  <c r="H484" i="37"/>
  <c r="H485" i="37"/>
  <c r="H486" i="37"/>
  <c r="H487" i="37"/>
  <c r="H488" i="37"/>
  <c r="H489" i="37"/>
  <c r="H490" i="37"/>
  <c r="H491" i="37"/>
  <c r="H492" i="37"/>
  <c r="H493" i="37"/>
  <c r="H494" i="37"/>
  <c r="H495" i="37"/>
  <c r="H496" i="37"/>
  <c r="H497" i="37"/>
  <c r="H498" i="37"/>
  <c r="H499" i="37"/>
  <c r="H500" i="37"/>
  <c r="H501" i="37"/>
  <c r="H502" i="37"/>
  <c r="H503" i="37"/>
  <c r="H504" i="37"/>
  <c r="H505" i="37"/>
  <c r="H506" i="37"/>
  <c r="H507" i="37"/>
  <c r="H508" i="37"/>
  <c r="H509" i="37"/>
  <c r="H510" i="37"/>
  <c r="H511" i="37"/>
  <c r="H512" i="37"/>
  <c r="H513" i="37"/>
  <c r="H514" i="37"/>
  <c r="H515" i="37"/>
  <c r="H516" i="37"/>
  <c r="H517" i="37"/>
  <c r="H518" i="37"/>
  <c r="H519" i="37"/>
  <c r="H520" i="37"/>
  <c r="H521" i="37"/>
  <c r="H522" i="37"/>
  <c r="H523" i="37"/>
  <c r="H524" i="37"/>
  <c r="H525" i="37"/>
  <c r="H526" i="37"/>
  <c r="H527" i="37"/>
  <c r="H528" i="37"/>
  <c r="H529" i="37"/>
  <c r="H530" i="37"/>
  <c r="H531" i="37"/>
  <c r="H532" i="37"/>
  <c r="H533" i="37"/>
  <c r="H534" i="37"/>
  <c r="H535" i="37"/>
  <c r="H536" i="37"/>
  <c r="H537" i="37"/>
  <c r="H538" i="37"/>
  <c r="H539" i="37"/>
  <c r="H540" i="37"/>
  <c r="H541" i="37"/>
  <c r="H542" i="37"/>
  <c r="H543" i="37"/>
  <c r="H544" i="37"/>
  <c r="H545" i="37"/>
  <c r="H546" i="37"/>
  <c r="H547" i="37"/>
  <c r="H548" i="37"/>
  <c r="H549" i="37"/>
  <c r="H550" i="37"/>
  <c r="H551" i="37"/>
  <c r="H552" i="37"/>
  <c r="H553" i="37"/>
  <c r="H554" i="37"/>
  <c r="H555" i="37"/>
  <c r="H556" i="37"/>
  <c r="H557" i="37"/>
  <c r="H558" i="37"/>
  <c r="H559" i="37"/>
  <c r="H560" i="37"/>
  <c r="H561" i="37"/>
  <c r="H562" i="37"/>
  <c r="H563" i="37"/>
  <c r="H564" i="37"/>
  <c r="H565" i="37"/>
  <c r="H566" i="37"/>
  <c r="H567" i="37"/>
  <c r="H568" i="37"/>
  <c r="H569" i="37"/>
  <c r="H570" i="37"/>
  <c r="H571" i="37"/>
  <c r="H572" i="37"/>
  <c r="H573" i="37"/>
  <c r="H574" i="37"/>
  <c r="H575" i="37"/>
  <c r="H576" i="37"/>
  <c r="H577" i="37"/>
  <c r="H578" i="37"/>
  <c r="H579" i="37"/>
  <c r="H580" i="37"/>
  <c r="H581" i="37"/>
  <c r="H582" i="37"/>
  <c r="H583" i="37"/>
  <c r="H584" i="37"/>
  <c r="H585" i="37"/>
  <c r="H586" i="37"/>
  <c r="H587" i="37"/>
  <c r="H588" i="37"/>
  <c r="H589" i="37"/>
  <c r="H590" i="37"/>
  <c r="H591" i="37"/>
  <c r="H592" i="37"/>
  <c r="H593" i="37"/>
  <c r="H594" i="37"/>
  <c r="H595" i="37"/>
  <c r="H596" i="37"/>
  <c r="H597" i="37"/>
  <c r="H598" i="37"/>
  <c r="H599" i="37"/>
  <c r="H600" i="37"/>
  <c r="H601" i="37"/>
  <c r="H602" i="37"/>
  <c r="H603" i="37"/>
  <c r="H604" i="37"/>
  <c r="H605" i="37"/>
  <c r="H606" i="37"/>
  <c r="H607" i="37"/>
  <c r="H608" i="37"/>
  <c r="H609" i="37"/>
  <c r="H610" i="37"/>
  <c r="H611" i="37"/>
  <c r="H612" i="37"/>
  <c r="H613" i="37"/>
  <c r="H614" i="37"/>
  <c r="H615" i="37"/>
  <c r="H616" i="37"/>
  <c r="H617" i="37"/>
  <c r="H618" i="37"/>
  <c r="H619" i="37"/>
  <c r="H620" i="37"/>
  <c r="H621" i="37"/>
  <c r="H622" i="37"/>
  <c r="H623" i="37"/>
  <c r="H624" i="37"/>
  <c r="H625" i="37"/>
  <c r="H626" i="37"/>
  <c r="H627" i="37"/>
  <c r="H628" i="37"/>
  <c r="H629" i="37"/>
  <c r="H630" i="37"/>
  <c r="H631" i="37"/>
  <c r="H632" i="37"/>
  <c r="H633" i="37"/>
  <c r="H634" i="37"/>
  <c r="H635" i="37"/>
  <c r="H636" i="37"/>
  <c r="H637" i="37"/>
  <c r="H638" i="37"/>
  <c r="H639" i="37"/>
  <c r="H640" i="37"/>
  <c r="H641" i="37"/>
  <c r="H642" i="37"/>
  <c r="H643" i="37"/>
  <c r="H644" i="37"/>
  <c r="H645" i="37"/>
  <c r="H646" i="37"/>
  <c r="H647" i="37"/>
  <c r="H648" i="37"/>
  <c r="H649" i="37"/>
  <c r="H650" i="37"/>
  <c r="H651" i="37"/>
  <c r="H652" i="37"/>
  <c r="H653" i="37"/>
  <c r="H654" i="37"/>
  <c r="H655" i="37"/>
  <c r="H656" i="37"/>
  <c r="H657" i="37"/>
  <c r="H658" i="37"/>
  <c r="H659" i="37"/>
  <c r="H660" i="37"/>
  <c r="H661" i="37"/>
  <c r="H662" i="37"/>
  <c r="H663" i="37"/>
  <c r="H664" i="37"/>
  <c r="H665" i="37"/>
  <c r="H666" i="37"/>
  <c r="H667" i="37"/>
  <c r="H668" i="37"/>
  <c r="H669" i="37"/>
  <c r="H670" i="37"/>
  <c r="H671" i="37"/>
  <c r="H672" i="37"/>
  <c r="H673" i="37"/>
  <c r="H674" i="37"/>
  <c r="H675" i="37"/>
  <c r="H676" i="37"/>
  <c r="H677" i="37"/>
  <c r="H678" i="37"/>
  <c r="H679" i="37"/>
  <c r="H680" i="37"/>
  <c r="H681" i="37"/>
  <c r="H682" i="37"/>
  <c r="H683" i="37"/>
  <c r="H684" i="37"/>
  <c r="H685" i="37"/>
  <c r="H686" i="37"/>
  <c r="H687" i="37"/>
  <c r="H688" i="37"/>
  <c r="H689" i="37"/>
  <c r="H690" i="37"/>
  <c r="H691" i="37"/>
  <c r="H692" i="37"/>
  <c r="H693" i="37"/>
  <c r="H694" i="37"/>
  <c r="H695" i="37"/>
  <c r="H696" i="37"/>
  <c r="H697" i="37"/>
  <c r="H698" i="37"/>
  <c r="H699" i="37"/>
  <c r="H700" i="37"/>
  <c r="H701" i="37"/>
  <c r="H702" i="37"/>
  <c r="H703" i="37"/>
  <c r="H704" i="37"/>
  <c r="H705" i="37"/>
  <c r="H706" i="37"/>
  <c r="H707" i="37"/>
  <c r="H708" i="37"/>
  <c r="H709" i="37"/>
  <c r="H710" i="37"/>
  <c r="H711" i="37"/>
  <c r="H712" i="37"/>
  <c r="H713" i="37"/>
  <c r="H714" i="37"/>
  <c r="H715" i="37"/>
  <c r="H716" i="37"/>
  <c r="H717" i="37"/>
  <c r="H718" i="37"/>
  <c r="H719" i="37"/>
  <c r="H720" i="37"/>
  <c r="H721" i="37"/>
  <c r="H722" i="37"/>
  <c r="H723" i="37"/>
  <c r="H724" i="37"/>
  <c r="H725" i="37"/>
  <c r="H726" i="37"/>
  <c r="H727" i="37"/>
  <c r="H728" i="37"/>
  <c r="H729" i="37"/>
  <c r="H730" i="37"/>
  <c r="H731" i="37"/>
  <c r="H732" i="37"/>
  <c r="H733" i="37"/>
  <c r="H734" i="37"/>
  <c r="H735" i="37"/>
  <c r="H736" i="37"/>
  <c r="H737" i="37"/>
  <c r="H738" i="37"/>
  <c r="H739" i="37"/>
  <c r="H740" i="37"/>
  <c r="H741" i="37"/>
  <c r="H742" i="37"/>
  <c r="H743" i="37"/>
  <c r="H744" i="37"/>
  <c r="H745" i="37"/>
  <c r="H746" i="37"/>
  <c r="H747" i="37"/>
  <c r="H748" i="37"/>
  <c r="H749" i="37"/>
  <c r="H750" i="37"/>
  <c r="H751" i="37"/>
  <c r="H752" i="37"/>
  <c r="H753" i="37"/>
  <c r="H754" i="37"/>
  <c r="H755" i="37"/>
  <c r="H756" i="37"/>
  <c r="H757" i="37"/>
  <c r="H758" i="37"/>
  <c r="H759" i="37"/>
  <c r="H760" i="37"/>
  <c r="H761" i="37"/>
  <c r="H762" i="37"/>
  <c r="H763" i="37"/>
  <c r="H764" i="37"/>
  <c r="H765" i="37"/>
  <c r="H766" i="37"/>
  <c r="H767" i="37"/>
  <c r="H768" i="37"/>
  <c r="H769" i="37"/>
  <c r="H770" i="37"/>
  <c r="H771" i="37"/>
  <c r="H772" i="37"/>
  <c r="H773" i="37"/>
  <c r="H774" i="37"/>
  <c r="H775" i="37"/>
  <c r="H776" i="37"/>
  <c r="H777" i="37"/>
  <c r="H778" i="37"/>
  <c r="H779" i="37"/>
  <c r="H780" i="37"/>
  <c r="H781" i="37"/>
  <c r="H782" i="37"/>
  <c r="H783" i="37"/>
  <c r="H784" i="37"/>
  <c r="H785" i="37"/>
  <c r="H786" i="37"/>
  <c r="H787" i="37"/>
  <c r="H788" i="37"/>
  <c r="H789" i="37"/>
  <c r="H790" i="37"/>
  <c r="H791" i="37"/>
  <c r="H792" i="37"/>
  <c r="H793" i="37"/>
  <c r="H794" i="37"/>
  <c r="H795" i="37"/>
  <c r="H796" i="37"/>
  <c r="H797" i="37"/>
  <c r="H798" i="37"/>
  <c r="H799" i="37"/>
  <c r="H800" i="37"/>
  <c r="H801" i="37"/>
  <c r="H802" i="37"/>
  <c r="H803" i="37"/>
  <c r="H804" i="37"/>
  <c r="H805" i="37"/>
  <c r="H806" i="37"/>
  <c r="H807" i="37"/>
  <c r="H808" i="37"/>
  <c r="H809" i="37"/>
  <c r="H810" i="37"/>
  <c r="H811" i="37"/>
  <c r="H812" i="37"/>
  <c r="H813" i="37"/>
  <c r="H814" i="37"/>
  <c r="H815" i="37"/>
  <c r="H816" i="37"/>
  <c r="H817" i="37"/>
  <c r="H818" i="37"/>
  <c r="H819" i="37"/>
  <c r="H820" i="37"/>
  <c r="H821" i="37"/>
  <c r="H822" i="37"/>
  <c r="H823" i="37"/>
  <c r="H824" i="37"/>
  <c r="H825" i="37"/>
  <c r="H826" i="37"/>
  <c r="H827" i="37"/>
  <c r="H828" i="37"/>
  <c r="H829" i="37"/>
  <c r="H830" i="37"/>
  <c r="H831" i="37"/>
  <c r="H832" i="37"/>
  <c r="H833" i="37"/>
  <c r="H834" i="37"/>
  <c r="H835" i="37"/>
  <c r="H836" i="37"/>
  <c r="H837" i="37"/>
  <c r="H838" i="37"/>
  <c r="H839" i="37"/>
  <c r="H840" i="37"/>
  <c r="H841" i="37"/>
  <c r="H842" i="37"/>
  <c r="H843" i="37"/>
  <c r="H844" i="37"/>
  <c r="H845" i="37"/>
  <c r="H846" i="37"/>
  <c r="H847" i="37"/>
  <c r="H848" i="37"/>
  <c r="H849" i="37"/>
  <c r="H850" i="37"/>
  <c r="H851" i="37"/>
  <c r="H852" i="37"/>
  <c r="H853" i="37"/>
  <c r="H854" i="37"/>
  <c r="H855" i="37"/>
  <c r="H856" i="37"/>
  <c r="H857" i="37"/>
  <c r="H858" i="37"/>
  <c r="H859" i="37"/>
  <c r="H860" i="37"/>
  <c r="H861" i="37"/>
  <c r="H862" i="37"/>
  <c r="H863" i="37"/>
  <c r="H864" i="37"/>
  <c r="H865" i="37"/>
  <c r="H866" i="37"/>
  <c r="H867" i="37"/>
  <c r="H868" i="37"/>
  <c r="H869" i="37"/>
  <c r="H870" i="37"/>
  <c r="H871" i="37"/>
  <c r="H872" i="37"/>
  <c r="H873" i="37"/>
  <c r="H874" i="37"/>
  <c r="H875" i="37"/>
  <c r="H876" i="37"/>
  <c r="H877" i="37"/>
  <c r="H878" i="37"/>
  <c r="H879" i="37"/>
  <c r="H880" i="37"/>
  <c r="H881" i="37"/>
  <c r="H882" i="37"/>
  <c r="H883" i="37"/>
  <c r="H884" i="37"/>
  <c r="H885" i="37"/>
  <c r="H886" i="37"/>
  <c r="H887" i="37"/>
  <c r="H888" i="37"/>
  <c r="H889" i="37"/>
  <c r="H890" i="37"/>
  <c r="H891" i="37"/>
  <c r="H892" i="37"/>
  <c r="H893" i="37"/>
  <c r="H894" i="37"/>
  <c r="H895" i="37"/>
  <c r="H896" i="37"/>
  <c r="H897" i="37"/>
  <c r="H898" i="37"/>
  <c r="H899" i="37"/>
  <c r="H900" i="37"/>
  <c r="H901" i="37"/>
  <c r="H902" i="37"/>
  <c r="H903" i="37"/>
  <c r="H904" i="37"/>
  <c r="H905" i="37"/>
  <c r="H906" i="37"/>
  <c r="H907" i="37"/>
  <c r="H908" i="37"/>
  <c r="H909" i="37"/>
  <c r="H910" i="37"/>
  <c r="H911" i="37"/>
  <c r="H912" i="37"/>
  <c r="H913" i="37"/>
  <c r="H914" i="37"/>
  <c r="H915" i="37"/>
  <c r="H916" i="37"/>
  <c r="H917" i="37"/>
  <c r="H918" i="37"/>
  <c r="H919" i="37"/>
  <c r="H920" i="37"/>
  <c r="H921" i="37"/>
  <c r="H922" i="37"/>
  <c r="H923" i="37"/>
  <c r="H924" i="37"/>
  <c r="H925" i="37"/>
  <c r="H926" i="37"/>
  <c r="H927" i="37"/>
  <c r="H928" i="37"/>
  <c r="H929" i="37"/>
  <c r="H930" i="37"/>
  <c r="H931" i="37"/>
  <c r="H932" i="37"/>
  <c r="H933" i="37"/>
  <c r="H934" i="37"/>
  <c r="H935" i="37"/>
  <c r="H936" i="37"/>
  <c r="H937" i="37"/>
  <c r="H938" i="37"/>
  <c r="H939" i="37"/>
  <c r="H940" i="37"/>
  <c r="H941" i="37"/>
  <c r="H942" i="37"/>
  <c r="H943" i="37"/>
  <c r="H944" i="37"/>
  <c r="H945" i="37"/>
  <c r="H946" i="37"/>
  <c r="H947" i="37"/>
  <c r="H948" i="37"/>
  <c r="H949" i="37"/>
  <c r="H950" i="37"/>
  <c r="H951" i="37"/>
  <c r="H952" i="37"/>
  <c r="H953" i="37"/>
  <c r="H954" i="37"/>
  <c r="H955" i="37"/>
  <c r="H956" i="37"/>
  <c r="H957" i="37"/>
  <c r="H958" i="37"/>
  <c r="H959" i="37"/>
  <c r="H960" i="37"/>
  <c r="H961" i="37"/>
  <c r="H962" i="37"/>
  <c r="H963" i="37"/>
  <c r="H964" i="37"/>
  <c r="H965" i="37"/>
  <c r="H966" i="37"/>
  <c r="H967" i="37"/>
  <c r="H968" i="37"/>
  <c r="H969" i="37"/>
  <c r="H970" i="37"/>
  <c r="H971" i="37"/>
  <c r="H972" i="37"/>
  <c r="H973" i="37"/>
  <c r="H974" i="37"/>
  <c r="H975" i="37"/>
  <c r="H976" i="37"/>
  <c r="H977" i="37"/>
  <c r="H978" i="37"/>
  <c r="H979" i="37"/>
  <c r="H980" i="37"/>
  <c r="H981" i="37"/>
  <c r="H982" i="37"/>
  <c r="H983" i="37"/>
  <c r="H984" i="37"/>
  <c r="H985" i="37"/>
  <c r="H986" i="37"/>
  <c r="H987" i="37"/>
  <c r="H988" i="37"/>
  <c r="H989" i="37"/>
  <c r="H990" i="37"/>
  <c r="H991" i="37"/>
  <c r="H992" i="37"/>
  <c r="H993" i="37"/>
  <c r="H994" i="37"/>
  <c r="H995" i="37"/>
  <c r="H996" i="37"/>
  <c r="H997" i="37"/>
  <c r="H998" i="37"/>
  <c r="H999" i="37"/>
  <c r="H1000" i="37"/>
  <c r="H1001" i="37"/>
  <c r="H1002" i="37"/>
  <c r="H1003" i="37"/>
  <c r="H1004" i="37"/>
  <c r="H1005" i="37"/>
  <c r="H1006" i="37"/>
  <c r="H1007" i="37"/>
  <c r="H1008" i="37"/>
  <c r="H1009" i="37"/>
  <c r="H1010" i="37"/>
  <c r="H1011" i="37"/>
  <c r="H1012" i="37"/>
  <c r="H1013" i="37"/>
  <c r="H1014" i="37"/>
  <c r="H1015" i="37"/>
  <c r="H1016" i="37"/>
  <c r="H1017" i="37"/>
  <c r="H1018" i="37"/>
  <c r="H1019" i="37"/>
  <c r="H1020" i="37"/>
  <c r="H1021" i="37"/>
  <c r="H1022" i="37"/>
  <c r="H1023" i="37"/>
  <c r="H1024" i="37"/>
  <c r="H1025" i="37"/>
  <c r="H1026" i="37"/>
  <c r="H1027" i="37"/>
  <c r="H1028" i="37"/>
  <c r="H1029" i="37"/>
  <c r="H1030" i="37"/>
  <c r="H1031" i="37"/>
  <c r="H1032" i="37"/>
  <c r="H1033" i="37"/>
  <c r="H1034" i="37"/>
  <c r="H1035" i="37"/>
  <c r="H1036" i="37"/>
  <c r="H1037" i="37"/>
  <c r="H1038" i="37"/>
  <c r="H1039" i="37"/>
  <c r="H1040" i="37"/>
  <c r="H1041" i="37"/>
  <c r="H1042" i="37"/>
  <c r="H1043" i="37"/>
  <c r="H1044" i="37"/>
  <c r="H1045" i="37"/>
  <c r="H1046" i="37"/>
  <c r="H1047" i="37"/>
  <c r="H1048" i="37"/>
  <c r="H1049" i="37"/>
  <c r="H1050" i="37"/>
  <c r="H1051" i="37"/>
  <c r="H1052" i="37"/>
  <c r="H1053" i="37"/>
  <c r="H1054" i="37"/>
  <c r="H1055" i="37"/>
  <c r="H1056" i="37"/>
  <c r="H1057" i="37"/>
  <c r="H1058" i="37"/>
  <c r="H1059" i="37"/>
  <c r="H1060" i="37"/>
  <c r="H1061" i="37"/>
  <c r="H2" i="37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123" i="37"/>
  <c r="G124" i="37"/>
  <c r="G125" i="37"/>
  <c r="G126" i="37"/>
  <c r="G127" i="37"/>
  <c r="G128" i="37"/>
  <c r="G129" i="37"/>
  <c r="G130" i="37"/>
  <c r="G131" i="37"/>
  <c r="G132" i="37"/>
  <c r="G133" i="37"/>
  <c r="G134" i="37"/>
  <c r="G135" i="37"/>
  <c r="G136" i="37"/>
  <c r="G137" i="37"/>
  <c r="G138" i="37"/>
  <c r="G139" i="37"/>
  <c r="G140" i="37"/>
  <c r="G141" i="37"/>
  <c r="G142" i="37"/>
  <c r="G143" i="37"/>
  <c r="G144" i="37"/>
  <c r="G145" i="37"/>
  <c r="G146" i="37"/>
  <c r="G147" i="37"/>
  <c r="G148" i="37"/>
  <c r="G149" i="37"/>
  <c r="G150" i="37"/>
  <c r="G151" i="37"/>
  <c r="G152" i="37"/>
  <c r="G153" i="37"/>
  <c r="G154" i="37"/>
  <c r="G155" i="37"/>
  <c r="G156" i="37"/>
  <c r="G157" i="37"/>
  <c r="G158" i="37"/>
  <c r="G159" i="37"/>
  <c r="G160" i="37"/>
  <c r="G161" i="37"/>
  <c r="G162" i="37"/>
  <c r="G163" i="37"/>
  <c r="G164" i="37"/>
  <c r="G165" i="37"/>
  <c r="G166" i="37"/>
  <c r="G167" i="37"/>
  <c r="G168" i="37"/>
  <c r="G169" i="37"/>
  <c r="G170" i="37"/>
  <c r="G171" i="37"/>
  <c r="G172" i="37"/>
  <c r="G173" i="37"/>
  <c r="G174" i="37"/>
  <c r="G175" i="37"/>
  <c r="G176" i="37"/>
  <c r="G177" i="37"/>
  <c r="G178" i="37"/>
  <c r="G179" i="37"/>
  <c r="G180" i="37"/>
  <c r="G181" i="37"/>
  <c r="G182" i="37"/>
  <c r="G183" i="37"/>
  <c r="G184" i="37"/>
  <c r="G185" i="37"/>
  <c r="G186" i="37"/>
  <c r="G187" i="37"/>
  <c r="G188" i="37"/>
  <c r="G189" i="37"/>
  <c r="G190" i="37"/>
  <c r="G191" i="37"/>
  <c r="G192" i="37"/>
  <c r="G193" i="37"/>
  <c r="G194" i="37"/>
  <c r="G195" i="37"/>
  <c r="G196" i="37"/>
  <c r="G197" i="37"/>
  <c r="G198" i="37"/>
  <c r="G199" i="37"/>
  <c r="G200" i="37"/>
  <c r="G201" i="37"/>
  <c r="G202" i="37"/>
  <c r="G203" i="37"/>
  <c r="G204" i="37"/>
  <c r="G205" i="37"/>
  <c r="G206" i="37"/>
  <c r="G207" i="37"/>
  <c r="G208" i="37"/>
  <c r="G209" i="37"/>
  <c r="G210" i="37"/>
  <c r="G211" i="37"/>
  <c r="G212" i="37"/>
  <c r="G213" i="37"/>
  <c r="G214" i="37"/>
  <c r="G215" i="37"/>
  <c r="G216" i="37"/>
  <c r="G217" i="37"/>
  <c r="G218" i="37"/>
  <c r="G219" i="37"/>
  <c r="G220" i="37"/>
  <c r="G221" i="37"/>
  <c r="G222" i="37"/>
  <c r="G223" i="37"/>
  <c r="G224" i="37"/>
  <c r="G225" i="37"/>
  <c r="G226" i="37"/>
  <c r="G227" i="37"/>
  <c r="G228" i="37"/>
  <c r="G229" i="37"/>
  <c r="G230" i="37"/>
  <c r="G231" i="37"/>
  <c r="G232" i="37"/>
  <c r="G233" i="37"/>
  <c r="G234" i="37"/>
  <c r="G235" i="37"/>
  <c r="G236" i="37"/>
  <c r="G237" i="37"/>
  <c r="G238" i="37"/>
  <c r="G239" i="37"/>
  <c r="G240" i="37"/>
  <c r="G241" i="37"/>
  <c r="G242" i="37"/>
  <c r="G243" i="37"/>
  <c r="G244" i="37"/>
  <c r="G245" i="37"/>
  <c r="G246" i="37"/>
  <c r="G247" i="37"/>
  <c r="G248" i="37"/>
  <c r="G249" i="37"/>
  <c r="G250" i="37"/>
  <c r="G251" i="37"/>
  <c r="G252" i="37"/>
  <c r="G253" i="37"/>
  <c r="G254" i="37"/>
  <c r="G255" i="37"/>
  <c r="G256" i="37"/>
  <c r="G257" i="37"/>
  <c r="G258" i="37"/>
  <c r="G259" i="37"/>
  <c r="G260" i="37"/>
  <c r="G261" i="37"/>
  <c r="G262" i="37"/>
  <c r="G263" i="37"/>
  <c r="G264" i="37"/>
  <c r="G265" i="37"/>
  <c r="G266" i="37"/>
  <c r="G267" i="37"/>
  <c r="G268" i="37"/>
  <c r="G269" i="37"/>
  <c r="G270" i="37"/>
  <c r="G271" i="37"/>
  <c r="G272" i="37"/>
  <c r="G273" i="37"/>
  <c r="G274" i="37"/>
  <c r="G275" i="37"/>
  <c r="G276" i="37"/>
  <c r="G277" i="37"/>
  <c r="G278" i="37"/>
  <c r="G279" i="37"/>
  <c r="G280" i="37"/>
  <c r="G281" i="37"/>
  <c r="G282" i="37"/>
  <c r="G283" i="37"/>
  <c r="G284" i="37"/>
  <c r="G285" i="37"/>
  <c r="G286" i="37"/>
  <c r="G287" i="37"/>
  <c r="G288" i="37"/>
  <c r="G289" i="37"/>
  <c r="G290" i="37"/>
  <c r="G291" i="37"/>
  <c r="G292" i="37"/>
  <c r="G293" i="37"/>
  <c r="G294" i="37"/>
  <c r="G295" i="37"/>
  <c r="G296" i="37"/>
  <c r="G297" i="37"/>
  <c r="G298" i="37"/>
  <c r="G299" i="37"/>
  <c r="G300" i="37"/>
  <c r="G301" i="37"/>
  <c r="G302" i="37"/>
  <c r="G303" i="37"/>
  <c r="G304" i="37"/>
  <c r="G305" i="37"/>
  <c r="G306" i="37"/>
  <c r="G307" i="37"/>
  <c r="G308" i="37"/>
  <c r="G309" i="37"/>
  <c r="G310" i="37"/>
  <c r="G311" i="37"/>
  <c r="G312" i="37"/>
  <c r="G313" i="37"/>
  <c r="G314" i="37"/>
  <c r="G315" i="37"/>
  <c r="G316" i="37"/>
  <c r="G317" i="37"/>
  <c r="G318" i="37"/>
  <c r="G319" i="37"/>
  <c r="G320" i="37"/>
  <c r="G321" i="37"/>
  <c r="G322" i="37"/>
  <c r="G323" i="37"/>
  <c r="G324" i="37"/>
  <c r="G325" i="37"/>
  <c r="G326" i="37"/>
  <c r="G327" i="37"/>
  <c r="G328" i="37"/>
  <c r="G329" i="37"/>
  <c r="G330" i="37"/>
  <c r="G331" i="37"/>
  <c r="G332" i="37"/>
  <c r="G333" i="37"/>
  <c r="G334" i="37"/>
  <c r="G335" i="37"/>
  <c r="G336" i="37"/>
  <c r="G337" i="37"/>
  <c r="G338" i="37"/>
  <c r="G339" i="37"/>
  <c r="G340" i="37"/>
  <c r="G341" i="37"/>
  <c r="G342" i="37"/>
  <c r="G343" i="37"/>
  <c r="G344" i="37"/>
  <c r="G345" i="37"/>
  <c r="G346" i="37"/>
  <c r="G347" i="37"/>
  <c r="G348" i="37"/>
  <c r="G349" i="37"/>
  <c r="G350" i="37"/>
  <c r="G351" i="37"/>
  <c r="G352" i="37"/>
  <c r="G353" i="37"/>
  <c r="G354" i="37"/>
  <c r="G355" i="37"/>
  <c r="G356" i="37"/>
  <c r="G357" i="37"/>
  <c r="G358" i="37"/>
  <c r="G359" i="37"/>
  <c r="G360" i="37"/>
  <c r="G361" i="37"/>
  <c r="G362" i="37"/>
  <c r="G363" i="37"/>
  <c r="G364" i="37"/>
  <c r="G365" i="37"/>
  <c r="G366" i="37"/>
  <c r="G367" i="37"/>
  <c r="G368" i="37"/>
  <c r="G369" i="37"/>
  <c r="G370" i="37"/>
  <c r="G371" i="37"/>
  <c r="G372" i="37"/>
  <c r="G373" i="37"/>
  <c r="G374" i="37"/>
  <c r="G375" i="37"/>
  <c r="G376" i="37"/>
  <c r="G377" i="37"/>
  <c r="G378" i="37"/>
  <c r="G379" i="37"/>
  <c r="G380" i="37"/>
  <c r="G381" i="37"/>
  <c r="G382" i="37"/>
  <c r="G383" i="37"/>
  <c r="G384" i="37"/>
  <c r="G385" i="37"/>
  <c r="G386" i="37"/>
  <c r="G387" i="37"/>
  <c r="G388" i="37"/>
  <c r="G389" i="37"/>
  <c r="G390" i="37"/>
  <c r="G391" i="37"/>
  <c r="G392" i="37"/>
  <c r="G393" i="37"/>
  <c r="G394" i="37"/>
  <c r="G395" i="37"/>
  <c r="G396" i="37"/>
  <c r="G397" i="37"/>
  <c r="G398" i="37"/>
  <c r="G399" i="37"/>
  <c r="G400" i="37"/>
  <c r="G401" i="37"/>
  <c r="G402" i="37"/>
  <c r="G403" i="37"/>
  <c r="G404" i="37"/>
  <c r="G405" i="37"/>
  <c r="G406" i="37"/>
  <c r="G407" i="37"/>
  <c r="G408" i="37"/>
  <c r="G409" i="37"/>
  <c r="G410" i="37"/>
  <c r="G411" i="37"/>
  <c r="G412" i="37"/>
  <c r="G413" i="37"/>
  <c r="G414" i="37"/>
  <c r="G415" i="37"/>
  <c r="G416" i="37"/>
  <c r="G417" i="37"/>
  <c r="G418" i="37"/>
  <c r="G419" i="37"/>
  <c r="G420" i="37"/>
  <c r="G421" i="37"/>
  <c r="G422" i="37"/>
  <c r="G423" i="37"/>
  <c r="G424" i="37"/>
  <c r="G425" i="37"/>
  <c r="G426" i="37"/>
  <c r="G427" i="37"/>
  <c r="G428" i="37"/>
  <c r="G429" i="37"/>
  <c r="G430" i="37"/>
  <c r="G431" i="37"/>
  <c r="G432" i="37"/>
  <c r="G433" i="37"/>
  <c r="G434" i="37"/>
  <c r="G435" i="37"/>
  <c r="G436" i="37"/>
  <c r="G437" i="37"/>
  <c r="G438" i="37"/>
  <c r="G439" i="37"/>
  <c r="G440" i="37"/>
  <c r="G441" i="37"/>
  <c r="G442" i="37"/>
  <c r="G443" i="37"/>
  <c r="G444" i="37"/>
  <c r="G445" i="37"/>
  <c r="G446" i="37"/>
  <c r="G447" i="37"/>
  <c r="G448" i="37"/>
  <c r="G449" i="37"/>
  <c r="G450" i="37"/>
  <c r="G451" i="37"/>
  <c r="G452" i="37"/>
  <c r="G453" i="37"/>
  <c r="G454" i="37"/>
  <c r="G455" i="37"/>
  <c r="G456" i="37"/>
  <c r="G457" i="37"/>
  <c r="G458" i="37"/>
  <c r="G459" i="37"/>
  <c r="G460" i="37"/>
  <c r="G461" i="37"/>
  <c r="G462" i="37"/>
  <c r="G463" i="37"/>
  <c r="G464" i="37"/>
  <c r="G465" i="37"/>
  <c r="G466" i="37"/>
  <c r="G467" i="37"/>
  <c r="G468" i="37"/>
  <c r="G469" i="37"/>
  <c r="G470" i="37"/>
  <c r="G471" i="37"/>
  <c r="G472" i="37"/>
  <c r="G473" i="37"/>
  <c r="G474" i="37"/>
  <c r="G475" i="37"/>
  <c r="G476" i="37"/>
  <c r="G477" i="37"/>
  <c r="G478" i="37"/>
  <c r="G479" i="37"/>
  <c r="G480" i="37"/>
  <c r="G481" i="37"/>
  <c r="G482" i="37"/>
  <c r="G483" i="37"/>
  <c r="G484" i="37"/>
  <c r="G485" i="37"/>
  <c r="G486" i="37"/>
  <c r="G487" i="37"/>
  <c r="G488" i="37"/>
  <c r="G489" i="37"/>
  <c r="G490" i="37"/>
  <c r="G491" i="37"/>
  <c r="G492" i="37"/>
  <c r="G493" i="37"/>
  <c r="G494" i="37"/>
  <c r="G495" i="37"/>
  <c r="G496" i="37"/>
  <c r="G497" i="37"/>
  <c r="G498" i="37"/>
  <c r="G499" i="37"/>
  <c r="G500" i="37"/>
  <c r="G501" i="37"/>
  <c r="G502" i="37"/>
  <c r="G503" i="37"/>
  <c r="G504" i="37"/>
  <c r="G505" i="37"/>
  <c r="G506" i="37"/>
  <c r="G507" i="37"/>
  <c r="G508" i="37"/>
  <c r="G509" i="37"/>
  <c r="G510" i="37"/>
  <c r="G511" i="37"/>
  <c r="G512" i="37"/>
  <c r="G513" i="37"/>
  <c r="G514" i="37"/>
  <c r="G515" i="37"/>
  <c r="G516" i="37"/>
  <c r="G517" i="37"/>
  <c r="G518" i="37"/>
  <c r="G519" i="37"/>
  <c r="G520" i="37"/>
  <c r="G521" i="37"/>
  <c r="G522" i="37"/>
  <c r="G523" i="37"/>
  <c r="G524" i="37"/>
  <c r="G525" i="37"/>
  <c r="G526" i="37"/>
  <c r="G527" i="37"/>
  <c r="G528" i="37"/>
  <c r="G529" i="37"/>
  <c r="G530" i="37"/>
  <c r="G531" i="37"/>
  <c r="G532" i="37"/>
  <c r="G533" i="37"/>
  <c r="G534" i="37"/>
  <c r="G535" i="37"/>
  <c r="G536" i="37"/>
  <c r="G537" i="37"/>
  <c r="G538" i="37"/>
  <c r="G539" i="37"/>
  <c r="G540" i="37"/>
  <c r="G541" i="37"/>
  <c r="G542" i="37"/>
  <c r="G543" i="37"/>
  <c r="G544" i="37"/>
  <c r="G545" i="37"/>
  <c r="G546" i="37"/>
  <c r="G547" i="37"/>
  <c r="G548" i="37"/>
  <c r="G549" i="37"/>
  <c r="G550" i="37"/>
  <c r="G551" i="37"/>
  <c r="G552" i="37"/>
  <c r="G553" i="37"/>
  <c r="G554" i="37"/>
  <c r="G555" i="37"/>
  <c r="G556" i="37"/>
  <c r="G557" i="37"/>
  <c r="G558" i="37"/>
  <c r="G559" i="37"/>
  <c r="G560" i="37"/>
  <c r="G561" i="37"/>
  <c r="G562" i="37"/>
  <c r="G563" i="37"/>
  <c r="G564" i="37"/>
  <c r="G565" i="37"/>
  <c r="G566" i="37"/>
  <c r="G567" i="37"/>
  <c r="G568" i="37"/>
  <c r="G569" i="37"/>
  <c r="G570" i="37"/>
  <c r="G571" i="37"/>
  <c r="G572" i="37"/>
  <c r="G573" i="37"/>
  <c r="G574" i="37"/>
  <c r="G575" i="37"/>
  <c r="G576" i="37"/>
  <c r="G577" i="37"/>
  <c r="G578" i="37"/>
  <c r="G579" i="37"/>
  <c r="G580" i="37"/>
  <c r="G581" i="37"/>
  <c r="G582" i="37"/>
  <c r="G583" i="37"/>
  <c r="G584" i="37"/>
  <c r="G585" i="37"/>
  <c r="G586" i="37"/>
  <c r="G587" i="37"/>
  <c r="G588" i="37"/>
  <c r="G589" i="37"/>
  <c r="G590" i="37"/>
  <c r="G591" i="37"/>
  <c r="G592" i="37"/>
  <c r="G593" i="37"/>
  <c r="G594" i="37"/>
  <c r="G595" i="37"/>
  <c r="G596" i="37"/>
  <c r="G597" i="37"/>
  <c r="G598" i="37"/>
  <c r="G599" i="37"/>
  <c r="G600" i="37"/>
  <c r="G601" i="37"/>
  <c r="G602" i="37"/>
  <c r="G603" i="37"/>
  <c r="G604" i="37"/>
  <c r="G605" i="37"/>
  <c r="G606" i="37"/>
  <c r="G607" i="37"/>
  <c r="G608" i="37"/>
  <c r="G609" i="37"/>
  <c r="G610" i="37"/>
  <c r="G611" i="37"/>
  <c r="G612" i="37"/>
  <c r="G613" i="37"/>
  <c r="G614" i="37"/>
  <c r="G615" i="37"/>
  <c r="G616" i="37"/>
  <c r="G617" i="37"/>
  <c r="G618" i="37"/>
  <c r="G619" i="37"/>
  <c r="G620" i="37"/>
  <c r="G621" i="37"/>
  <c r="G622" i="37"/>
  <c r="G623" i="37"/>
  <c r="G624" i="37"/>
  <c r="G625" i="37"/>
  <c r="G626" i="37"/>
  <c r="G627" i="37"/>
  <c r="G628" i="37"/>
  <c r="G629" i="37"/>
  <c r="G630" i="37"/>
  <c r="G631" i="37"/>
  <c r="G632" i="37"/>
  <c r="G633" i="37"/>
  <c r="G634" i="37"/>
  <c r="G635" i="37"/>
  <c r="G636" i="37"/>
  <c r="G637" i="37"/>
  <c r="G638" i="37"/>
  <c r="G639" i="37"/>
  <c r="G640" i="37"/>
  <c r="G641" i="37"/>
  <c r="G642" i="37"/>
  <c r="G643" i="37"/>
  <c r="G644" i="37"/>
  <c r="G645" i="37"/>
  <c r="G646" i="37"/>
  <c r="G647" i="37"/>
  <c r="G648" i="37"/>
  <c r="G649" i="37"/>
  <c r="G650" i="37"/>
  <c r="G651" i="37"/>
  <c r="G652" i="37"/>
  <c r="G653" i="37"/>
  <c r="G654" i="37"/>
  <c r="G655" i="37"/>
  <c r="G656" i="37"/>
  <c r="G657" i="37"/>
  <c r="G658" i="37"/>
  <c r="G659" i="37"/>
  <c r="G660" i="37"/>
  <c r="G661" i="37"/>
  <c r="G662" i="37"/>
  <c r="G663" i="37"/>
  <c r="G664" i="37"/>
  <c r="G665" i="37"/>
  <c r="G666" i="37"/>
  <c r="G667" i="37"/>
  <c r="G668" i="37"/>
  <c r="G669" i="37"/>
  <c r="G670" i="37"/>
  <c r="G671" i="37"/>
  <c r="G672" i="37"/>
  <c r="G673" i="37"/>
  <c r="G674" i="37"/>
  <c r="G675" i="37"/>
  <c r="G676" i="37"/>
  <c r="G677" i="37"/>
  <c r="G678" i="37"/>
  <c r="G679" i="37"/>
  <c r="G680" i="37"/>
  <c r="G681" i="37"/>
  <c r="G682" i="37"/>
  <c r="G683" i="37"/>
  <c r="G684" i="37"/>
  <c r="G685" i="37"/>
  <c r="G686" i="37"/>
  <c r="G687" i="37"/>
  <c r="G688" i="37"/>
  <c r="G689" i="37"/>
  <c r="G690" i="37"/>
  <c r="G691" i="37"/>
  <c r="G692" i="37"/>
  <c r="G693" i="37"/>
  <c r="G694" i="37"/>
  <c r="G695" i="37"/>
  <c r="G696" i="37"/>
  <c r="G697" i="37"/>
  <c r="G698" i="37"/>
  <c r="G699" i="37"/>
  <c r="G700" i="37"/>
  <c r="G701" i="37"/>
  <c r="G702" i="37"/>
  <c r="G703" i="37"/>
  <c r="G704" i="37"/>
  <c r="G705" i="37"/>
  <c r="G706" i="37"/>
  <c r="G707" i="37"/>
  <c r="G708" i="37"/>
  <c r="G709" i="37"/>
  <c r="G710" i="37"/>
  <c r="G711" i="37"/>
  <c r="G712" i="37"/>
  <c r="G713" i="37"/>
  <c r="G714" i="37"/>
  <c r="G715" i="37"/>
  <c r="G716" i="37"/>
  <c r="G717" i="37"/>
  <c r="G718" i="37"/>
  <c r="G719" i="37"/>
  <c r="G720" i="37"/>
  <c r="G721" i="37"/>
  <c r="G722" i="37"/>
  <c r="G723" i="37"/>
  <c r="G724" i="37"/>
  <c r="G725" i="37"/>
  <c r="G726" i="37"/>
  <c r="G727" i="37"/>
  <c r="G728" i="37"/>
  <c r="G729" i="37"/>
  <c r="G730" i="37"/>
  <c r="G731" i="37"/>
  <c r="G732" i="37"/>
  <c r="G733" i="37"/>
  <c r="G734" i="37"/>
  <c r="G735" i="37"/>
  <c r="G736" i="37"/>
  <c r="G737" i="37"/>
  <c r="G738" i="37"/>
  <c r="G739" i="37"/>
  <c r="G740" i="37"/>
  <c r="G741" i="37"/>
  <c r="G742" i="37"/>
  <c r="G743" i="37"/>
  <c r="G744" i="37"/>
  <c r="G745" i="37"/>
  <c r="G746" i="37"/>
  <c r="G747" i="37"/>
  <c r="G748" i="37"/>
  <c r="G749" i="37"/>
  <c r="G750" i="37"/>
  <c r="G751" i="37"/>
  <c r="G752" i="37"/>
  <c r="G753" i="37"/>
  <c r="G754" i="37"/>
  <c r="G755" i="37"/>
  <c r="G756" i="37"/>
  <c r="G757" i="37"/>
  <c r="G758" i="37"/>
  <c r="G759" i="37"/>
  <c r="G760" i="37"/>
  <c r="G761" i="37"/>
  <c r="G762" i="37"/>
  <c r="G763" i="37"/>
  <c r="G764" i="37"/>
  <c r="G765" i="37"/>
  <c r="G766" i="37"/>
  <c r="G767" i="37"/>
  <c r="G768" i="37"/>
  <c r="G769" i="37"/>
  <c r="G770" i="37"/>
  <c r="G771" i="37"/>
  <c r="G772" i="37"/>
  <c r="G773" i="37"/>
  <c r="G774" i="37"/>
  <c r="G775" i="37"/>
  <c r="G776" i="37"/>
  <c r="G777" i="37"/>
  <c r="G778" i="37"/>
  <c r="G779" i="37"/>
  <c r="G780" i="37"/>
  <c r="G781" i="37"/>
  <c r="G782" i="37"/>
  <c r="G783" i="37"/>
  <c r="G784" i="37"/>
  <c r="G785" i="37"/>
  <c r="G786" i="37"/>
  <c r="G787" i="37"/>
  <c r="G788" i="37"/>
  <c r="G789" i="37"/>
  <c r="G790" i="37"/>
  <c r="G791" i="37"/>
  <c r="G792" i="37"/>
  <c r="G793" i="37"/>
  <c r="G794" i="37"/>
  <c r="G795" i="37"/>
  <c r="G796" i="37"/>
  <c r="G797" i="37"/>
  <c r="G798" i="37"/>
  <c r="G799" i="37"/>
  <c r="G800" i="37"/>
  <c r="G801" i="37"/>
  <c r="G802" i="37"/>
  <c r="G803" i="37"/>
  <c r="G804" i="37"/>
  <c r="G805" i="37"/>
  <c r="G806" i="37"/>
  <c r="G807" i="37"/>
  <c r="G808" i="37"/>
  <c r="G809" i="37"/>
  <c r="G810" i="37"/>
  <c r="G811" i="37"/>
  <c r="G812" i="37"/>
  <c r="G813" i="37"/>
  <c r="G814" i="37"/>
  <c r="G815" i="37"/>
  <c r="G816" i="37"/>
  <c r="G817" i="37"/>
  <c r="G818" i="37"/>
  <c r="G819" i="37"/>
  <c r="G820" i="37"/>
  <c r="G821" i="37"/>
  <c r="G822" i="37"/>
  <c r="G823" i="37"/>
  <c r="G824" i="37"/>
  <c r="G825" i="37"/>
  <c r="G826" i="37"/>
  <c r="G827" i="37"/>
  <c r="G828" i="37"/>
  <c r="G829" i="37"/>
  <c r="G830" i="37"/>
  <c r="G831" i="37"/>
  <c r="G832" i="37"/>
  <c r="G833" i="37"/>
  <c r="G834" i="37"/>
  <c r="G835" i="37"/>
  <c r="G836" i="37"/>
  <c r="G837" i="37"/>
  <c r="G838" i="37"/>
  <c r="G839" i="37"/>
  <c r="G840" i="37"/>
  <c r="G841" i="37"/>
  <c r="G842" i="37"/>
  <c r="G843" i="37"/>
  <c r="G844" i="37"/>
  <c r="G845" i="37"/>
  <c r="G846" i="37"/>
  <c r="G847" i="37"/>
  <c r="G848" i="37"/>
  <c r="G849" i="37"/>
  <c r="G850" i="37"/>
  <c r="G851" i="37"/>
  <c r="G852" i="37"/>
  <c r="G853" i="37"/>
  <c r="G854" i="37"/>
  <c r="G855" i="37"/>
  <c r="G856" i="37"/>
  <c r="G857" i="37"/>
  <c r="G858" i="37"/>
  <c r="G859" i="37"/>
  <c r="G860" i="37"/>
  <c r="G861" i="37"/>
  <c r="G862" i="37"/>
  <c r="G863" i="37"/>
  <c r="G864" i="37"/>
  <c r="G865" i="37"/>
  <c r="G866" i="37"/>
  <c r="G867" i="37"/>
  <c r="G868" i="37"/>
  <c r="G869" i="37"/>
  <c r="G870" i="37"/>
  <c r="G871" i="37"/>
  <c r="G872" i="37"/>
  <c r="G873" i="37"/>
  <c r="G874" i="37"/>
  <c r="G875" i="37"/>
  <c r="G876" i="37"/>
  <c r="G877" i="37"/>
  <c r="G878" i="37"/>
  <c r="G879" i="37"/>
  <c r="G880" i="37"/>
  <c r="G881" i="37"/>
  <c r="G882" i="37"/>
  <c r="G883" i="37"/>
  <c r="G884" i="37"/>
  <c r="G885" i="37"/>
  <c r="G886" i="37"/>
  <c r="G887" i="37"/>
  <c r="G888" i="37"/>
  <c r="G889" i="37"/>
  <c r="G890" i="37"/>
  <c r="G891" i="37"/>
  <c r="G892" i="37"/>
  <c r="G893" i="37"/>
  <c r="G894" i="37"/>
  <c r="G895" i="37"/>
  <c r="G896" i="37"/>
  <c r="G897" i="37"/>
  <c r="G898" i="37"/>
  <c r="G899" i="37"/>
  <c r="G900" i="37"/>
  <c r="G901" i="37"/>
  <c r="G902" i="37"/>
  <c r="G903" i="37"/>
  <c r="G904" i="37"/>
  <c r="G905" i="37"/>
  <c r="G906" i="37"/>
  <c r="G907" i="37"/>
  <c r="G908" i="37"/>
  <c r="G909" i="37"/>
  <c r="G910" i="37"/>
  <c r="G911" i="37"/>
  <c r="G912" i="37"/>
  <c r="G913" i="37"/>
  <c r="G914" i="37"/>
  <c r="G915" i="37"/>
  <c r="G916" i="37"/>
  <c r="G917" i="37"/>
  <c r="G918" i="37"/>
  <c r="G919" i="37"/>
  <c r="G920" i="37"/>
  <c r="G921" i="37"/>
  <c r="G922" i="37"/>
  <c r="G923" i="37"/>
  <c r="G924" i="37"/>
  <c r="G925" i="37"/>
  <c r="G926" i="37"/>
  <c r="G927" i="37"/>
  <c r="G928" i="37"/>
  <c r="G929" i="37"/>
  <c r="G930" i="37"/>
  <c r="G931" i="37"/>
  <c r="G932" i="37"/>
  <c r="G933" i="37"/>
  <c r="G934" i="37"/>
  <c r="G935" i="37"/>
  <c r="G936" i="37"/>
  <c r="G937" i="37"/>
  <c r="G938" i="37"/>
  <c r="G939" i="37"/>
  <c r="G940" i="37"/>
  <c r="G941" i="37"/>
  <c r="G942" i="37"/>
  <c r="G943" i="37"/>
  <c r="G944" i="37"/>
  <c r="G945" i="37"/>
  <c r="G946" i="37"/>
  <c r="G947" i="37"/>
  <c r="G948" i="37"/>
  <c r="G949" i="37"/>
  <c r="G950" i="37"/>
  <c r="G951" i="37"/>
  <c r="G952" i="37"/>
  <c r="G953" i="37"/>
  <c r="G954" i="37"/>
  <c r="G955" i="37"/>
  <c r="G956" i="37"/>
  <c r="G957" i="37"/>
  <c r="G958" i="37"/>
  <c r="G959" i="37"/>
  <c r="G960" i="37"/>
  <c r="G961" i="37"/>
  <c r="G962" i="37"/>
  <c r="G963" i="37"/>
  <c r="G964" i="37"/>
  <c r="G965" i="37"/>
  <c r="G966" i="37"/>
  <c r="G967" i="37"/>
  <c r="G968" i="37"/>
  <c r="G969" i="37"/>
  <c r="G970" i="37"/>
  <c r="G971" i="37"/>
  <c r="G972" i="37"/>
  <c r="G973" i="37"/>
  <c r="G974" i="37"/>
  <c r="G975" i="37"/>
  <c r="G976" i="37"/>
  <c r="G977" i="37"/>
  <c r="G978" i="37"/>
  <c r="G979" i="37"/>
  <c r="G980" i="37"/>
  <c r="G981" i="37"/>
  <c r="G982" i="37"/>
  <c r="G983" i="37"/>
  <c r="G984" i="37"/>
  <c r="G985" i="37"/>
  <c r="G986" i="37"/>
  <c r="G987" i="37"/>
  <c r="G988" i="37"/>
  <c r="G989" i="37"/>
  <c r="G990" i="37"/>
  <c r="G991" i="37"/>
  <c r="G992" i="37"/>
  <c r="G993" i="37"/>
  <c r="G994" i="37"/>
  <c r="G995" i="37"/>
  <c r="G996" i="37"/>
  <c r="G997" i="37"/>
  <c r="G998" i="37"/>
  <c r="G999" i="37"/>
  <c r="G1000" i="37"/>
  <c r="G1001" i="37"/>
  <c r="G1002" i="37"/>
  <c r="G1003" i="37"/>
  <c r="G1004" i="37"/>
  <c r="G1005" i="37"/>
  <c r="G1006" i="37"/>
  <c r="G1007" i="37"/>
  <c r="G1008" i="37"/>
  <c r="G1009" i="37"/>
  <c r="G1010" i="37"/>
  <c r="G1011" i="37"/>
  <c r="G1012" i="37"/>
  <c r="G1013" i="37"/>
  <c r="G1014" i="37"/>
  <c r="G1015" i="37"/>
  <c r="G1016" i="37"/>
  <c r="G1017" i="37"/>
  <c r="G1018" i="37"/>
  <c r="G1019" i="37"/>
  <c r="G1020" i="37"/>
  <c r="G1021" i="37"/>
  <c r="G1022" i="37"/>
  <c r="G1023" i="37"/>
  <c r="G1024" i="37"/>
  <c r="G1025" i="37"/>
  <c r="G1026" i="37"/>
  <c r="G1027" i="37"/>
  <c r="G1028" i="37"/>
  <c r="G1029" i="37"/>
  <c r="G1030" i="37"/>
  <c r="G1031" i="37"/>
  <c r="G1032" i="37"/>
  <c r="G1033" i="37"/>
  <c r="G1034" i="37"/>
  <c r="G1035" i="37"/>
  <c r="G1036" i="37"/>
  <c r="G1037" i="37"/>
  <c r="G1038" i="37"/>
  <c r="G1039" i="37"/>
  <c r="G1040" i="37"/>
  <c r="G1041" i="37"/>
  <c r="G1042" i="37"/>
  <c r="G1043" i="37"/>
  <c r="G1044" i="37"/>
  <c r="G1045" i="37"/>
  <c r="G1046" i="37"/>
  <c r="G1047" i="37"/>
  <c r="G1048" i="37"/>
  <c r="G1049" i="37"/>
  <c r="G1050" i="37"/>
  <c r="G1051" i="37"/>
  <c r="G1052" i="37"/>
  <c r="G1053" i="37"/>
  <c r="G1054" i="37"/>
  <c r="G1055" i="37"/>
  <c r="G1056" i="37"/>
  <c r="G1057" i="37"/>
  <c r="G1058" i="37"/>
  <c r="G1059" i="37"/>
  <c r="G1060" i="37"/>
  <c r="G1061" i="37"/>
  <c r="G2" i="37"/>
  <c r="Y2" i="37"/>
  <c r="U2" i="34"/>
  <c r="O2" i="33"/>
  <c r="P2" i="33"/>
  <c r="Q2" i="33"/>
  <c r="O3" i="33"/>
  <c r="P3" i="33"/>
  <c r="Q3" i="33"/>
  <c r="O4" i="33"/>
  <c r="P4" i="33"/>
  <c r="Q4" i="33"/>
  <c r="O5" i="33"/>
  <c r="P5" i="33"/>
  <c r="Q5" i="33"/>
  <c r="O6" i="33"/>
  <c r="P6" i="33"/>
  <c r="Q6" i="33"/>
  <c r="O7" i="33"/>
  <c r="P7" i="33"/>
  <c r="Q7" i="33"/>
  <c r="O8" i="33"/>
  <c r="P8" i="33"/>
  <c r="Q8" i="33"/>
  <c r="O9" i="33"/>
  <c r="P9" i="33"/>
  <c r="Q9" i="33"/>
  <c r="O10" i="33"/>
  <c r="P10" i="33"/>
  <c r="Q10" i="33"/>
  <c r="O11" i="33"/>
  <c r="P11" i="33"/>
  <c r="Q11" i="33"/>
  <c r="O12" i="33"/>
  <c r="P12" i="33"/>
  <c r="Q12" i="33"/>
  <c r="O13" i="33"/>
  <c r="P13" i="33"/>
  <c r="Q13" i="33"/>
  <c r="O14" i="33"/>
  <c r="P14" i="33"/>
  <c r="Q14" i="33"/>
  <c r="O15" i="33"/>
  <c r="P15" i="33"/>
  <c r="Q15" i="33"/>
  <c r="O16" i="33"/>
  <c r="P16" i="33"/>
  <c r="Q16" i="33"/>
  <c r="O17" i="33"/>
  <c r="P17" i="33"/>
  <c r="Q17" i="33"/>
  <c r="O18" i="33"/>
  <c r="P18" i="33"/>
  <c r="Q18" i="33"/>
  <c r="O19" i="33"/>
  <c r="P19" i="33"/>
  <c r="Q19" i="33"/>
  <c r="O20" i="33"/>
  <c r="P20" i="33"/>
  <c r="Q20" i="33"/>
  <c r="O21" i="33"/>
  <c r="P21" i="33"/>
  <c r="Q21" i="33"/>
  <c r="O22" i="33"/>
  <c r="P22" i="33"/>
  <c r="Q22" i="33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2" i="9"/>
  <c r="O47" i="21"/>
  <c r="N47" i="21"/>
  <c r="M47" i="21"/>
  <c r="L47" i="21"/>
  <c r="O46" i="21"/>
  <c r="N46" i="21"/>
  <c r="M46" i="21"/>
  <c r="L46" i="21"/>
  <c r="O45" i="21"/>
  <c r="N45" i="21"/>
  <c r="M45" i="21"/>
  <c r="L45" i="21"/>
  <c r="O44" i="21"/>
  <c r="N44" i="21"/>
  <c r="M44" i="21"/>
  <c r="L44" i="21"/>
  <c r="O43" i="21"/>
  <c r="N43" i="21"/>
  <c r="M43" i="21"/>
  <c r="L43" i="21"/>
  <c r="O42" i="21"/>
  <c r="N42" i="21"/>
  <c r="M42" i="21"/>
  <c r="L42" i="21"/>
  <c r="O41" i="21"/>
  <c r="N41" i="21"/>
  <c r="M41" i="21"/>
  <c r="L41" i="21"/>
  <c r="O40" i="21"/>
  <c r="N40" i="21"/>
  <c r="M40" i="21"/>
  <c r="L40" i="21"/>
  <c r="O39" i="21"/>
  <c r="N39" i="21"/>
  <c r="M39" i="21"/>
  <c r="L39" i="21"/>
  <c r="O38" i="21"/>
  <c r="N38" i="21"/>
  <c r="M38" i="21"/>
  <c r="L38" i="21"/>
  <c r="O37" i="2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O32" i="21"/>
  <c r="N32" i="21"/>
  <c r="M32" i="21"/>
  <c r="L32" i="21"/>
  <c r="O31" i="21"/>
  <c r="N31" i="21"/>
  <c r="M31" i="21"/>
  <c r="L31" i="21"/>
  <c r="O30" i="21"/>
  <c r="N30" i="21"/>
  <c r="M30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O25" i="21"/>
  <c r="N25" i="21"/>
  <c r="M25" i="21"/>
  <c r="L25" i="21"/>
  <c r="O24" i="21"/>
  <c r="N24" i="21"/>
  <c r="M24" i="21"/>
  <c r="L24" i="21"/>
  <c r="O23" i="21"/>
  <c r="N23" i="21"/>
  <c r="M23" i="21"/>
  <c r="L23" i="21"/>
  <c r="O22" i="21"/>
  <c r="N22" i="21"/>
  <c r="M22" i="21"/>
  <c r="L22" i="21"/>
  <c r="O21" i="21"/>
  <c r="N21" i="21"/>
  <c r="M21" i="21"/>
  <c r="L21" i="21"/>
  <c r="O20" i="21"/>
  <c r="N20" i="21"/>
  <c r="M20" i="21"/>
  <c r="L20" i="21"/>
  <c r="O19" i="21"/>
  <c r="N19" i="21"/>
  <c r="M19" i="21"/>
  <c r="L19" i="21"/>
  <c r="O18" i="21"/>
  <c r="N18" i="21"/>
  <c r="M18" i="21"/>
  <c r="L18" i="21"/>
  <c r="O17" i="21"/>
  <c r="N17" i="21"/>
  <c r="M17" i="21"/>
  <c r="L17" i="21"/>
  <c r="O16" i="21"/>
  <c r="N16" i="21"/>
  <c r="M16" i="21"/>
  <c r="L16" i="21"/>
  <c r="O15" i="21"/>
  <c r="N15" i="21"/>
  <c r="M15" i="21"/>
  <c r="L15" i="21"/>
  <c r="O14" i="21"/>
  <c r="N14" i="21"/>
  <c r="M14" i="21"/>
  <c r="L14" i="21"/>
  <c r="O13" i="21"/>
  <c r="N13" i="21"/>
  <c r="M13" i="21"/>
  <c r="L13" i="21"/>
  <c r="O12" i="21"/>
  <c r="N12" i="21"/>
  <c r="M12" i="21"/>
  <c r="L12" i="21"/>
  <c r="O11" i="21"/>
  <c r="N11" i="21"/>
  <c r="M11" i="21"/>
  <c r="L11" i="21"/>
  <c r="O10" i="21"/>
  <c r="N10" i="21"/>
  <c r="M10" i="21"/>
  <c r="L10" i="21"/>
  <c r="O9" i="21"/>
  <c r="N9" i="21"/>
  <c r="M9" i="21"/>
  <c r="L9" i="21"/>
  <c r="O8" i="21"/>
  <c r="N8" i="21"/>
  <c r="M8" i="21"/>
  <c r="L8" i="21"/>
  <c r="O7" i="21"/>
  <c r="N7" i="21"/>
  <c r="M7" i="21"/>
  <c r="L7" i="21"/>
  <c r="O6" i="21"/>
  <c r="N6" i="21"/>
  <c r="M6" i="21"/>
  <c r="L6" i="21"/>
  <c r="O5" i="21"/>
  <c r="N5" i="21"/>
  <c r="M5" i="21"/>
  <c r="L5" i="21"/>
  <c r="O4" i="21"/>
  <c r="N4" i="21"/>
  <c r="M4" i="21"/>
  <c r="L4" i="21"/>
  <c r="O3" i="21"/>
  <c r="N3" i="21"/>
  <c r="M3" i="21"/>
  <c r="L3" i="21"/>
  <c r="O2" i="21"/>
  <c r="N2" i="21"/>
  <c r="M2" i="21"/>
  <c r="L2" i="21"/>
  <c r="T61" i="16"/>
  <c r="S61" i="16"/>
  <c r="Q61" i="16"/>
  <c r="O61" i="16"/>
  <c r="K61" i="16"/>
  <c r="J61" i="16"/>
  <c r="I61" i="16"/>
  <c r="H61" i="16"/>
  <c r="T60" i="16"/>
  <c r="S60" i="16"/>
  <c r="R60" i="16"/>
  <c r="Q60" i="16"/>
  <c r="P60" i="16"/>
  <c r="O60" i="16"/>
  <c r="N60" i="16"/>
  <c r="M60" i="16"/>
  <c r="L60" i="16"/>
  <c r="T59" i="16"/>
  <c r="S59" i="16"/>
  <c r="R59" i="16"/>
  <c r="Q59" i="16"/>
  <c r="P59" i="16"/>
  <c r="O59" i="16"/>
  <c r="N59" i="16"/>
  <c r="M59" i="16"/>
  <c r="L59" i="16"/>
  <c r="T58" i="16"/>
  <c r="S58" i="16"/>
  <c r="R58" i="16"/>
  <c r="Q58" i="16"/>
  <c r="P58" i="16"/>
  <c r="O58" i="16"/>
  <c r="N58" i="16"/>
  <c r="M58" i="16"/>
  <c r="L58" i="16"/>
  <c r="T57" i="16"/>
  <c r="S57" i="16"/>
  <c r="R57" i="16"/>
  <c r="Q57" i="16"/>
  <c r="P57" i="16"/>
  <c r="O57" i="16"/>
  <c r="N57" i="16"/>
  <c r="M57" i="16"/>
  <c r="L57" i="16"/>
  <c r="T56" i="16"/>
  <c r="S56" i="16"/>
  <c r="R56" i="16"/>
  <c r="Q56" i="16"/>
  <c r="P56" i="16"/>
  <c r="O56" i="16"/>
  <c r="N56" i="16"/>
  <c r="M56" i="16"/>
  <c r="L56" i="16"/>
  <c r="T55" i="16"/>
  <c r="S55" i="16"/>
  <c r="R55" i="16"/>
  <c r="Q55" i="16"/>
  <c r="P55" i="16"/>
  <c r="O55" i="16"/>
  <c r="N55" i="16"/>
  <c r="M55" i="16"/>
  <c r="L55" i="16"/>
  <c r="T54" i="16"/>
  <c r="S54" i="16"/>
  <c r="R54" i="16"/>
  <c r="Q54" i="16"/>
  <c r="P54" i="16"/>
  <c r="O54" i="16"/>
  <c r="N54" i="16"/>
  <c r="M54" i="16"/>
  <c r="L54" i="16"/>
  <c r="T53" i="16"/>
  <c r="S53" i="16"/>
  <c r="R53" i="16"/>
  <c r="Q53" i="16"/>
  <c r="P53" i="16"/>
  <c r="O53" i="16"/>
  <c r="N53" i="16"/>
  <c r="M53" i="16"/>
  <c r="L53" i="16"/>
  <c r="T52" i="16"/>
  <c r="S52" i="16"/>
  <c r="R52" i="16"/>
  <c r="Q52" i="16"/>
  <c r="P52" i="16"/>
  <c r="O52" i="16"/>
  <c r="N52" i="16"/>
  <c r="M52" i="16"/>
  <c r="L52" i="16"/>
  <c r="T51" i="16"/>
  <c r="S51" i="16"/>
  <c r="R51" i="16"/>
  <c r="Q51" i="16"/>
  <c r="P51" i="16"/>
  <c r="O51" i="16"/>
  <c r="N51" i="16"/>
  <c r="M51" i="16"/>
  <c r="L51" i="16"/>
  <c r="T47" i="16"/>
  <c r="T46" i="16"/>
</calcChain>
</file>

<file path=xl/sharedStrings.xml><?xml version="1.0" encoding="utf-8"?>
<sst xmlns="http://schemas.openxmlformats.org/spreadsheetml/2006/main" count="9010" uniqueCount="1063">
  <si>
    <t>逾期迁移率</t>
  </si>
  <si>
    <t>C-&gt;M1</t>
  </si>
  <si>
    <t>M1-&gt;M2</t>
  </si>
  <si>
    <t>M2-&gt;M3</t>
  </si>
  <si>
    <t>M3-&gt;M4</t>
  </si>
  <si>
    <t>M4-&gt;M5</t>
  </si>
  <si>
    <t>M5-&gt;M6</t>
  </si>
  <si>
    <t>M6-&gt;WO</t>
  </si>
  <si>
    <t>M2-&gt;M3基本上是100%，因此定义坏为曾经进入M2，即ever_dpd30+。</t>
    <phoneticPr fontId="7" type="noConversion"/>
  </si>
  <si>
    <t>放款月份</t>
  </si>
  <si>
    <t>#</t>
  </si>
  <si>
    <t>target_label</t>
  </si>
  <si>
    <t>Bad</t>
  </si>
  <si>
    <t>Good</t>
  </si>
  <si>
    <t>类型</t>
  </si>
  <si>
    <t>数值</t>
  </si>
  <si>
    <t>AVG_INCOME_MONTH</t>
  </si>
  <si>
    <t>AVG_LIABILITY_MONTH</t>
  </si>
  <si>
    <t>CARD_60_PASTDUE_FREQUENCY</t>
  </si>
  <si>
    <t>CARD_60_PASTDUE_M3_01_CNT</t>
  </si>
  <si>
    <t>CARD_60_PASTDUE_M3_E01_NON2M_CNT</t>
  </si>
  <si>
    <t>CARD_60_PASTDUE_M3_E02_CNT</t>
  </si>
  <si>
    <t>CARD_60_PASTDUE_M3_E02_NON2M_CNT</t>
  </si>
  <si>
    <t>CARD_60_PASTDUE_M3_FREQUENCY</t>
  </si>
  <si>
    <t>CARD_APPLY_01_MONTH_FREQUENCY_SA</t>
  </si>
  <si>
    <t>CARD_APPLY_03_MONTH_FREQUENCY_SA</t>
  </si>
  <si>
    <t>CARD_APPLY_06_MONTH_FREQUENCY</t>
  </si>
  <si>
    <t>CARD_APPLY_24_MONTH_FREQUENCY</t>
  </si>
  <si>
    <t>CARD_APPLY_24_MONTH_FREQUENCY_SA</t>
  </si>
  <si>
    <t>CARD_AVG_CREDIT_LINE_AMT</t>
  </si>
  <si>
    <t>CARD_BAD_DEBT_CNT</t>
  </si>
  <si>
    <t>CARD_CANCEL_CNT</t>
  </si>
  <si>
    <t>CARD_CREDIT_LINE_AMT_SUM</t>
  </si>
  <si>
    <t>CARD_CREDIT_USED_LINE_TOTAL</t>
  </si>
  <si>
    <t>CARD_CREDIT_USED_PERCENT</t>
  </si>
  <si>
    <t>CARD_FIRST_OPEN_MONTH</t>
  </si>
  <si>
    <t>CARD_FOREIGN_ORG_CNT</t>
  </si>
  <si>
    <t>CARD_FREEZE_CNT</t>
  </si>
  <si>
    <t>CARD_MAX_CREDIT_LINE_AMT</t>
  </si>
  <si>
    <t>CARD_MAX_CREDIT_LINE_AMT_SUM</t>
  </si>
  <si>
    <t>CARD_OPEN_06_MONTH_ORG_CNT</t>
  </si>
  <si>
    <t>CARD_OPEN_24_MONTH_ORG_CNT</t>
  </si>
  <si>
    <t>CARD_ORG_CNT</t>
  </si>
  <si>
    <t>CARD_OVER_100PCT</t>
  </si>
  <si>
    <t>CARD_PASTDUE_CNT</t>
  </si>
  <si>
    <t>CARD_REJECT_06_MONTH_FREQUENCY</t>
  </si>
  <si>
    <t>CARD_REJECT_24_MONTH_FREQUENCY</t>
  </si>
  <si>
    <t>CARD_STOP_CNT</t>
  </si>
  <si>
    <t>CARD_TOTAL_USEDAMT</t>
  </si>
  <si>
    <t>CARD_UNCANCEL_ORG_CNT</t>
  </si>
  <si>
    <t>CARD_USEDCREDIT_LINE_AMT_SUM</t>
  </si>
  <si>
    <t>CHILD_COUNT</t>
  </si>
  <si>
    <t>HOURSE_COUNT</t>
  </si>
  <si>
    <t>LOAN_60_PASTDUE_CNT</t>
  </si>
  <si>
    <t>LOAN_60_PASTDUE_FREQUENCY</t>
  </si>
  <si>
    <t>LOAN_60_PASTDUE_M3_01_CNT</t>
  </si>
  <si>
    <t>LOAN_60_PASTDUE_M3_E01_NON2M_CNT</t>
  </si>
  <si>
    <t>LOAN_60_PASTDUE_M3_E02_CNT</t>
  </si>
  <si>
    <t>LOAN_60_PASTDUE_M3_E02_NON2M_CNT</t>
  </si>
  <si>
    <t>LOAN_ACCOUNT_CNT</t>
  </si>
  <si>
    <t>LOAN_APPLY_24_MONTH_FREQUENCY</t>
  </si>
  <si>
    <t>LOAN_BAD_DEBT_CNT</t>
  </si>
  <si>
    <t>LOAN_BALANCE_PERCENT</t>
  </si>
  <si>
    <t>LOAN_BALANCE_SUM</t>
  </si>
  <si>
    <t>LOAN_CANCEL_CNT</t>
  </si>
  <si>
    <t>LOAN_EXAM_01_MONTH_FREQUENCY</t>
  </si>
  <si>
    <t>LOAN_FIRST_OPEN_MONTH</t>
  </si>
  <si>
    <t>LOAN_FOLLOW_DEBT_CNT</t>
  </si>
  <si>
    <t>LOAN_GUARANTEE_QUERY_01_MONTH_FR</t>
  </si>
  <si>
    <t>LOAN_GUARANTEE_QUERY_03_MONTH_FR</t>
  </si>
  <si>
    <t>LOAN_GUARANTEE_QUERY_24_MONTH_FR</t>
  </si>
  <si>
    <t>LOAN_LOSS_CNT</t>
  </si>
  <si>
    <t>LOAN_MAX_CREDIT_LINE_AMT</t>
  </si>
  <si>
    <t>LOAN_MONTH_RETURN</t>
  </si>
  <si>
    <t>LOAN_MORTGAGE_60_PASTDUE_FREQUEN</t>
  </si>
  <si>
    <t>LOAN_MORTGAGE_PASTDUE_M3_FREQUEN</t>
  </si>
  <si>
    <t>LOAN_NAMORTGAGE_60_PASTDUE_FREQU</t>
  </si>
  <si>
    <t>LOAN_NAMORTGAGE_PASTDUE_M3_FREQU</t>
  </si>
  <si>
    <t>LOAN_OTHER_60_PASTDUE_FREQUENCY</t>
  </si>
  <si>
    <t>LOAN_OTHER_PASTDUE_M3_FREQUENCY</t>
  </si>
  <si>
    <t>LOAN_PASTDUE_CNT</t>
  </si>
  <si>
    <t>LOAN_PERIOD</t>
  </si>
  <si>
    <t>LOAN_SECONDARY_CNT</t>
  </si>
  <si>
    <t>LOAN_SUSPENSE_CNT</t>
  </si>
  <si>
    <t>LOAN_UNCLEARED_ACCOUNT_CNT</t>
  </si>
  <si>
    <t>LOAN_UNCLEARED_CREDIT_LINE_AMT_S</t>
  </si>
  <si>
    <t>LOAN_Z_CNT</t>
  </si>
  <si>
    <t>LOCAL_RES_YEARS</t>
  </si>
  <si>
    <t>MONTHLY_EXPENSE</t>
  </si>
  <si>
    <t>MONTHLY_OTHER_INCOME</t>
  </si>
  <si>
    <t>MONTHLY_SALARY</t>
  </si>
  <si>
    <t>ORG_QUERY_01_MONTH_FREQUENCY</t>
  </si>
  <si>
    <t>ORG_QUERY_03_MONTH_FREQUENCY</t>
  </si>
  <si>
    <t>ORG_QUERY_06_MONTH_FREQUENCY</t>
  </si>
  <si>
    <t>ORG_QUERY_12_MONTH_FREQUENCY</t>
  </si>
  <si>
    <t>ORG_QUERY_24_MONTH_FREQUENCY</t>
  </si>
  <si>
    <t>SELF_QUERY_01_MONTH_FREQUENCY</t>
  </si>
  <si>
    <t>SELF_QUERY_01_MONTH_FREQUENCY_SA</t>
  </si>
  <si>
    <t>SELF_QUERY_03_MONTH_FREQUENCY</t>
  </si>
  <si>
    <t>SELF_QUERY_03_MONTH_FREQUENCY_RA</t>
  </si>
  <si>
    <t>SELF_QUERY_03_MONTH_FREQUENCY_SA</t>
  </si>
  <si>
    <t>SELF_QUERY_06_MONTH_FREQUENCY</t>
  </si>
  <si>
    <t>SELF_QUERY_12_MONTH_FREQUENCY</t>
  </si>
  <si>
    <t>SELF_QUERY_24_MONTH_FREQUENCY</t>
  </si>
  <si>
    <t>SELF_QUERY_24_MONTH_FREQUENCY_SA</t>
  </si>
  <si>
    <t>SELF_QUERY_WEEK_FREQUENCY</t>
  </si>
  <si>
    <t>SEMI_CARD_BAD_DEBT_CNT</t>
  </si>
  <si>
    <t>SEMI_CARD_FREEZE_CNT</t>
  </si>
  <si>
    <t>SEMI_CARD_PASTDUE_CNT</t>
  </si>
  <si>
    <t>SEMI_STOP_DEBT_CNT</t>
  </si>
  <si>
    <t>SEMI_WRITE_OFF_DEBT_CNT</t>
  </si>
  <si>
    <t>social_security_month</t>
  </si>
  <si>
    <t>WORK_CHANGE_TIMES</t>
  </si>
  <si>
    <t>WORK_YEARS</t>
  </si>
  <si>
    <t>YEARLY_INCOME</t>
  </si>
  <si>
    <t>产品</t>
  </si>
  <si>
    <t>EDUCATION</t>
  </si>
  <si>
    <t>MARRIAGE</t>
  </si>
  <si>
    <t>GENDER1</t>
  </si>
  <si>
    <t>IS_HAS_HOURSE1</t>
  </si>
  <si>
    <t>IS_HAS_CAR1</t>
  </si>
  <si>
    <t>IS_LIVE_WITH_PARENTS1</t>
  </si>
  <si>
    <t>IS_HAS_INSUR</t>
  </si>
  <si>
    <t>SALARY_PAY_WAY1</t>
  </si>
  <si>
    <t>LOCAL_RESCONDITION_G</t>
  </si>
  <si>
    <t>position_G</t>
  </si>
  <si>
    <t>comp_type</t>
  </si>
  <si>
    <t>nonlocal</t>
  </si>
  <si>
    <t>asset</t>
  </si>
  <si>
    <t>MIV</t>
  </si>
  <si>
    <t>ori_IV</t>
  </si>
  <si>
    <t>var_name</t>
  </si>
  <si>
    <t>selfquery_cardquery_in3m</t>
  </si>
  <si>
    <t>selfquery_cardquery_in6m</t>
  </si>
  <si>
    <t>selfquery_loquery_in6m</t>
  </si>
  <si>
    <t>selfquery_loquery_in3m</t>
  </si>
  <si>
    <t>selfquery_cardquery_in12m</t>
  </si>
  <si>
    <t>fund_month</t>
  </si>
  <si>
    <t>selfquery6_in6m</t>
  </si>
  <si>
    <t>selfquery_loquery_cardquery_in6m</t>
  </si>
  <si>
    <t>card_cardquery_rate</t>
  </si>
  <si>
    <t>selfquery_in6m</t>
  </si>
  <si>
    <t>query_in3m</t>
  </si>
  <si>
    <t>query_in6m</t>
  </si>
  <si>
    <t>selfquery6_in3m</t>
  </si>
  <si>
    <t>query_inl3m</t>
  </si>
  <si>
    <t>selfquery_in12m</t>
  </si>
  <si>
    <t>mean_cardline</t>
  </si>
  <si>
    <t>normal_card_num</t>
  </si>
  <si>
    <t>selfquery_in3m</t>
  </si>
  <si>
    <t>selfquery_loquery_cardquery_in3m</t>
  </si>
  <si>
    <t>max_loanline</t>
  </si>
  <si>
    <t>selfquery_in3m_min_interval</t>
  </si>
  <si>
    <t>selfquery_inl3m</t>
  </si>
  <si>
    <t>use_card_num</t>
  </si>
  <si>
    <t>cardquery_in6m</t>
  </si>
  <si>
    <t>selfquery6_inl3m</t>
  </si>
  <si>
    <t>selfquery_loquery_cardquery_in1m</t>
  </si>
  <si>
    <t>max_cardline</t>
  </si>
  <si>
    <t>selfquery_in3m_max_interval</t>
  </si>
  <si>
    <t>sum_carloan_line</t>
  </si>
  <si>
    <t>near_newopen_carloan</t>
  </si>
  <si>
    <t>can_card_rate</t>
  </si>
  <si>
    <t>ave_carloan_line</t>
  </si>
  <si>
    <t>max_carloan_line</t>
  </si>
  <si>
    <t>min_carloan_line</t>
  </si>
  <si>
    <t>selfquery_loquery_in12m</t>
  </si>
  <si>
    <t>selfquery6_in12m</t>
  </si>
  <si>
    <t>manaquery_in24m_def</t>
  </si>
  <si>
    <t>pettyloan_loquery_in6m</t>
  </si>
  <si>
    <t>can_card_num</t>
  </si>
  <si>
    <t>loquery_pettyloan_com_num</t>
  </si>
  <si>
    <t>selfquery_loquery_cardquery_i12m</t>
  </si>
  <si>
    <t>far_open_loan</t>
  </si>
  <si>
    <t>selfquery_cardquery_in24m</t>
  </si>
  <si>
    <t>query_in1m</t>
  </si>
  <si>
    <t>cardquery_in12m</t>
  </si>
  <si>
    <t>manaquery_in12m</t>
  </si>
  <si>
    <t>selfquery_loquery_in1m</t>
  </si>
  <si>
    <t>manaquery_in24m</t>
  </si>
  <si>
    <t>card_num_cn</t>
  </si>
  <si>
    <t>od_card_rate</t>
  </si>
  <si>
    <t>loquery_in6m_def</t>
  </si>
  <si>
    <t>card_num_fo</t>
  </si>
  <si>
    <t>manaquery_in3m_def</t>
  </si>
  <si>
    <t>near_open_loan</t>
  </si>
  <si>
    <t>inac_card_rate</t>
  </si>
  <si>
    <t>loanquery_in24m</t>
  </si>
  <si>
    <t>loqurry_com_num</t>
  </si>
  <si>
    <t>age</t>
  </si>
  <si>
    <t>manaquery_in1m_def</t>
  </si>
  <si>
    <t>query_in12m</t>
  </si>
  <si>
    <t>unclear_loanamount</t>
  </si>
  <si>
    <t>pettyloan_query_in6m</t>
  </si>
  <si>
    <t>selfquery_cardquery_in1m</t>
  </si>
  <si>
    <t>cardquery_in3m</t>
  </si>
  <si>
    <t>min_cardline</t>
  </si>
  <si>
    <t>cardquery_in6m_max</t>
  </si>
  <si>
    <t>min_cardline_f</t>
  </si>
  <si>
    <t>loanquery_in12m</t>
  </si>
  <si>
    <t>loanquery_inl3m</t>
  </si>
  <si>
    <t>com_cardquery_max_in3m</t>
  </si>
  <si>
    <t>CARD_60_PASTDUE_CNT</t>
  </si>
  <si>
    <t>cardquery_in3m_max</t>
  </si>
  <si>
    <t>unclear_monthpay</t>
  </si>
  <si>
    <t>open_card_num_in24m</t>
  </si>
  <si>
    <t>loquerry_loan_num_dvalue</t>
  </si>
  <si>
    <t>max_cardline_f</t>
  </si>
  <si>
    <t>clear_loan_num</t>
  </si>
  <si>
    <t>cardquery_com_num</t>
  </si>
  <si>
    <t>loanquery_in6m</t>
  </si>
  <si>
    <t>loanquery_in6m_de8</t>
  </si>
  <si>
    <t>loquery_in12m_def</t>
  </si>
  <si>
    <t>selfquery_loquery_in24m</t>
  </si>
  <si>
    <t>near_open_percosloan</t>
  </si>
  <si>
    <t>cardquery_in24m</t>
  </si>
  <si>
    <t>sum_percosloan_line</t>
  </si>
  <si>
    <t>manaquery_in12m_def</t>
  </si>
  <si>
    <t>query_in24m</t>
  </si>
  <si>
    <t>selfquery_loquery_cardquery_i24m</t>
  </si>
  <si>
    <t>unclear_loan_num</t>
  </si>
  <si>
    <t>card_num</t>
  </si>
  <si>
    <t>near_house_loan</t>
  </si>
  <si>
    <t>loquery_in24m</t>
  </si>
  <si>
    <t>insurquery_com_num</t>
  </si>
  <si>
    <t>loan_num_in24m</t>
  </si>
  <si>
    <t>selfquery_in24m</t>
  </si>
  <si>
    <t>pettyloan_loquery_in3m</t>
  </si>
  <si>
    <t>webank_loan_num</t>
  </si>
  <si>
    <t>selfquery6_in24m</t>
  </si>
  <si>
    <t>loan_num</t>
  </si>
  <si>
    <t>manaquery_in3m</t>
  </si>
  <si>
    <t>loanquery_in24m_de8</t>
  </si>
  <si>
    <t>cardquery_in1m</t>
  </si>
  <si>
    <t>pettyloan_loquery_in12m</t>
  </si>
  <si>
    <t>loquery_in24m_def</t>
  </si>
  <si>
    <t>clear_loan_num_24m</t>
  </si>
  <si>
    <t>cardquery_card_num_dvalue</t>
  </si>
  <si>
    <t>ave_percosloan_line</t>
  </si>
  <si>
    <t>consumerfinance_loquery_in6m</t>
  </si>
  <si>
    <t>loquery_in12m</t>
  </si>
  <si>
    <t>bus_loan_num</t>
  </si>
  <si>
    <t>manaquery_in1m</t>
  </si>
  <si>
    <t>consumerfinance_query_in24m</t>
  </si>
  <si>
    <t>pettyloan_query_in3m</t>
  </si>
  <si>
    <t>selfquery5_in6m</t>
  </si>
  <si>
    <t>pettyloan_query_in12m</t>
  </si>
  <si>
    <t>webank_query_in6m</t>
  </si>
  <si>
    <t>manaquery_in6m_def</t>
  </si>
  <si>
    <t>consumerfinance_query_in6m</t>
  </si>
  <si>
    <t>mean_cardline_f</t>
  </si>
  <si>
    <t>com_insurquery_max</t>
  </si>
  <si>
    <t>insurquery_in24m</t>
  </si>
  <si>
    <t>selfquery5_in12m</t>
  </si>
  <si>
    <t>manaquery_in6m_f</t>
  </si>
  <si>
    <t>loanquery_in3m_de8</t>
  </si>
  <si>
    <t>selfquery5_in3m</t>
  </si>
  <si>
    <t>selfquery_in1m</t>
  </si>
  <si>
    <t>loquery_in6m</t>
  </si>
  <si>
    <t>min_houseloan_line</t>
  </si>
  <si>
    <t>max_percosloan_line</t>
  </si>
  <si>
    <t>sum_houseloan_line</t>
  </si>
  <si>
    <t>cardquery_in1m_max</t>
  </si>
  <si>
    <t>ave_houseloan_line</t>
  </si>
  <si>
    <t>selfquery5_in24m</t>
  </si>
  <si>
    <t>manaquery_in24m_f</t>
  </si>
  <si>
    <t>manaquery_in6m</t>
  </si>
  <si>
    <t>webank_query_in24m</t>
  </si>
  <si>
    <t>consumerfinance_manaquery_in24m</t>
  </si>
  <si>
    <t>consumerfinance_loquery_in24m</t>
  </si>
  <si>
    <t>inac_card_num</t>
  </si>
  <si>
    <t>consumerfinance_loquery_in12m</t>
  </si>
  <si>
    <t>pettyloan_loquery_in24m</t>
  </si>
  <si>
    <t>loquery_in3m_def</t>
  </si>
  <si>
    <t>cardquery_in12m_max</t>
  </si>
  <si>
    <t>webank_loquery_in24m</t>
  </si>
  <si>
    <t>loanquery_in12m_de8</t>
  </si>
  <si>
    <t>pettyloan_query_in24m</t>
  </si>
  <si>
    <t>open_loan_in12m</t>
  </si>
  <si>
    <t>manaquery_in12m_f</t>
  </si>
  <si>
    <t>selfquery6_in1m</t>
  </si>
  <si>
    <t>consumerfinance_query_in12m</t>
  </si>
  <si>
    <t>highconsum_loan_num</t>
  </si>
  <si>
    <t>loquery_in3m</t>
  </si>
  <si>
    <t>otherloan_num</t>
  </si>
  <si>
    <t>consumerfinance_loquery_in3m</t>
  </si>
  <si>
    <t>max_houseloan_line</t>
  </si>
  <si>
    <t>loquery_in1m</t>
  </si>
  <si>
    <t>min_percosloan_line</t>
  </si>
  <si>
    <t>pettyloan_loquery_in1m</t>
  </si>
  <si>
    <t>loanquery_in1m_de8</t>
  </si>
  <si>
    <t>selfquery5_inl3m</t>
  </si>
  <si>
    <t>webank_loquery_in12m</t>
  </si>
  <si>
    <t>pettyloan_query_in1m</t>
  </si>
  <si>
    <t>loanquery_in1m</t>
  </si>
  <si>
    <t>loquery_in1m_def</t>
  </si>
  <si>
    <t>consumerfinance_query_in3m</t>
  </si>
  <si>
    <t>loanquery_in3m</t>
  </si>
  <si>
    <t>webank_query_in12m</t>
  </si>
  <si>
    <t>com_cardquery_max</t>
  </si>
  <si>
    <t>cardquery_in24m_max</t>
  </si>
  <si>
    <t>insurquery_in6m</t>
  </si>
  <si>
    <t>com_loquery_max</t>
  </si>
  <si>
    <t>loquery_in24m_f</t>
  </si>
  <si>
    <t>manaquery_in1m_f</t>
  </si>
  <si>
    <t>webank_query_in3m</t>
  </si>
  <si>
    <t>clear_loan_num_12m</t>
  </si>
  <si>
    <t>insurquery_in12m</t>
  </si>
  <si>
    <t>max_manloan_line</t>
  </si>
  <si>
    <t>ave_manloan_line</t>
  </si>
  <si>
    <t>consumloan_num</t>
  </si>
  <si>
    <t>insurquery_in3m</t>
  </si>
  <si>
    <t>cosloan_loanamount_due_in12m</t>
  </si>
  <si>
    <t>com_insurquery_max_in3m</t>
  </si>
  <si>
    <t>CAR_COUNT</t>
  </si>
  <si>
    <t>com_loquery_max_in3m</t>
  </si>
  <si>
    <t>near_newopen_manloan</t>
  </si>
  <si>
    <t>consumerfinance_loan_num</t>
  </si>
  <si>
    <t>sum_manloan_line</t>
  </si>
  <si>
    <t>clear_loan_num_6m</t>
  </si>
  <si>
    <t>min_manloan_line</t>
  </si>
  <si>
    <t>manaquery_in3m_f</t>
  </si>
  <si>
    <t>od_card_num</t>
  </si>
  <si>
    <t>selfquery5_in1m</t>
  </si>
  <si>
    <t>pettyloan_loan_num</t>
  </si>
  <si>
    <t>loquery_in12m_f</t>
  </si>
  <si>
    <t>loquery_in6m_f</t>
  </si>
  <si>
    <t>编号</t>
  </si>
  <si>
    <t>变量名</t>
  </si>
  <si>
    <t>来源</t>
  </si>
  <si>
    <t>是否稳定</t>
  </si>
  <si>
    <t>IV</t>
  </si>
  <si>
    <t>是否加入模型</t>
  </si>
  <si>
    <t>类别</t>
  </si>
  <si>
    <t>申请表</t>
  </si>
  <si>
    <t>系统征信</t>
  </si>
  <si>
    <t>自建征信</t>
  </si>
  <si>
    <t>bad_card_num</t>
  </si>
  <si>
    <t>bad_card_rate</t>
  </si>
  <si>
    <t>consumerfinance_loquery_in1m</t>
  </si>
  <si>
    <t>consumerfinance_manaquery_in12m</t>
  </si>
  <si>
    <t>consumerfinance_manaquery_in1m</t>
  </si>
  <si>
    <t>consumerfinance_manaquery_in3m</t>
  </si>
  <si>
    <t>consumerfinance_manaquery_in6m</t>
  </si>
  <si>
    <t>consumerfinance_query_in1m</t>
  </si>
  <si>
    <t>insurquery_in1m</t>
  </si>
  <si>
    <t>loquery_in1m_f</t>
  </si>
  <si>
    <t>loquery_in3m_f</t>
  </si>
  <si>
    <t>od_m90_card_num</t>
  </si>
  <si>
    <t>od_m90_card_number</t>
  </si>
  <si>
    <t>od_m90_card_rate</t>
  </si>
  <si>
    <t>pettyloan_manaquery_in12m</t>
  </si>
  <si>
    <t>pettyloan_manaquery_in1m</t>
  </si>
  <si>
    <t>pettyloan_manaquery_in24m</t>
  </si>
  <si>
    <t>pettyloan_manaquery_in3m</t>
  </si>
  <si>
    <t>pettyloan_manaquery_in6m</t>
  </si>
  <si>
    <t>presod_card_num</t>
  </si>
  <si>
    <t>presod_card_rate</t>
  </si>
  <si>
    <t>webank_loquery_in1m</t>
  </si>
  <si>
    <t>webank_loquery_in3m</t>
  </si>
  <si>
    <t>webank_loquery_in6m</t>
  </si>
  <si>
    <t>webank_manaquery_in12m</t>
  </si>
  <si>
    <t>webank_manaquery_in1m</t>
  </si>
  <si>
    <t>webank_manaquery_in24m</t>
  </si>
  <si>
    <t>webank_manaquery_in3m</t>
  </si>
  <si>
    <t>webank_manaquery_in6m</t>
  </si>
  <si>
    <t>webank_query_in1m</t>
  </si>
  <si>
    <t>申请表衍生变量</t>
  </si>
  <si>
    <t>YEAR_INCOME</t>
  </si>
  <si>
    <t>连续型</t>
  </si>
  <si>
    <t>（月收入+月其他收入）*12</t>
  </si>
  <si>
    <t>YEAR_CINCOME</t>
  </si>
  <si>
    <t>（月收入+月其他收入-月消费）*12</t>
  </si>
  <si>
    <t>其他</t>
  </si>
  <si>
    <t>target</t>
  </si>
  <si>
    <t>特征处理</t>
    <phoneticPr fontId="7" type="noConversion"/>
  </si>
  <si>
    <t>total</t>
  </si>
  <si>
    <t>NEW_WORK_YEAR</t>
    <phoneticPr fontId="7" type="noConversion"/>
  </si>
  <si>
    <t>连续型</t>
    <phoneticPr fontId="7" type="noConversion"/>
  </si>
  <si>
    <t>申请时间-入职时间</t>
    <phoneticPr fontId="7" type="noConversion"/>
  </si>
  <si>
    <t>rank</t>
  </si>
  <si>
    <t>min</t>
    <phoneticPr fontId="20" type="noConversion"/>
  </si>
  <si>
    <t>max</t>
    <phoneticPr fontId="20" type="noConversion"/>
  </si>
  <si>
    <t>BAD</t>
  </si>
  <si>
    <t>GOOD</t>
  </si>
  <si>
    <t>BAD_rate</t>
  </si>
  <si>
    <t>GOOD_rate</t>
  </si>
  <si>
    <t>total_rate</t>
    <phoneticPr fontId="20" type="noConversion"/>
  </si>
  <si>
    <t>rate</t>
    <phoneticPr fontId="20" type="noConversion"/>
  </si>
  <si>
    <t>woe</t>
  </si>
  <si>
    <t>localas</t>
  </si>
  <si>
    <t>GM</t>
  </si>
  <si>
    <t>far_open_loan</t>
    <phoneticPr fontId="7" type="noConversion"/>
  </si>
  <si>
    <t>变量解释</t>
    <phoneticPr fontId="7" type="noConversion"/>
  </si>
  <si>
    <t>本地+住房</t>
    <phoneticPr fontId="7" type="noConversion"/>
  </si>
  <si>
    <t>信用卡最早开卡时间</t>
    <phoneticPr fontId="7" type="noConversion"/>
  </si>
  <si>
    <t>公积金，社保基数</t>
    <phoneticPr fontId="7" type="noConversion"/>
  </si>
  <si>
    <t>性别+婚姻</t>
    <phoneticPr fontId="7" type="noConversion"/>
  </si>
  <si>
    <t>0：女性未婚</t>
    <phoneticPr fontId="7" type="noConversion"/>
  </si>
  <si>
    <t>2：男性已婚</t>
    <phoneticPr fontId="7" type="noConversion"/>
  </si>
  <si>
    <t>公司类型</t>
    <phoneticPr fontId="7" type="noConversion"/>
  </si>
  <si>
    <t>0：本地有房无车</t>
    <phoneticPr fontId="7" type="noConversion"/>
  </si>
  <si>
    <t>2：本地无房无车</t>
    <phoneticPr fontId="7" type="noConversion"/>
  </si>
  <si>
    <t>2：外资、民营</t>
    <phoneticPr fontId="7" type="noConversion"/>
  </si>
  <si>
    <t>0：个体、机关、社会团体、私营</t>
    <phoneticPr fontId="7" type="noConversion"/>
  </si>
  <si>
    <t>年收入</t>
    <phoneticPr fontId="7" type="noConversion"/>
  </si>
  <si>
    <t>年龄</t>
    <phoneticPr fontId="7" type="noConversion"/>
  </si>
  <si>
    <t>最大贷款金额</t>
    <phoneticPr fontId="7" type="noConversion"/>
  </si>
  <si>
    <t>房产数量</t>
    <phoneticPr fontId="7" type="noConversion"/>
  </si>
  <si>
    <t>信用卡数量</t>
    <phoneticPr fontId="7" type="noConversion"/>
  </si>
  <si>
    <t>近1月本人+贷款+信用卡查询次数</t>
    <phoneticPr fontId="7" type="noConversion"/>
  </si>
  <si>
    <t>信用卡平均额度</t>
    <phoneticPr fontId="7" type="noConversion"/>
  </si>
  <si>
    <t>近6月小贷公司贷款查询次数</t>
    <phoneticPr fontId="7" type="noConversion"/>
  </si>
  <si>
    <t>教育</t>
    <phoneticPr fontId="7" type="noConversion"/>
  </si>
  <si>
    <t>1：专科及以下</t>
    <phoneticPr fontId="7" type="noConversion"/>
  </si>
  <si>
    <t>0：本科及以上</t>
    <phoneticPr fontId="7" type="noConversion"/>
  </si>
  <si>
    <t>最小信用卡额度</t>
    <phoneticPr fontId="7" type="noConversion"/>
  </si>
  <si>
    <t>有问题</t>
    <phoneticPr fontId="7" type="noConversion"/>
  </si>
  <si>
    <t>变量</t>
    <phoneticPr fontId="7" type="noConversion"/>
  </si>
  <si>
    <t>模型KS</t>
    <phoneticPr fontId="7" type="noConversion"/>
  </si>
  <si>
    <t>V</t>
    <phoneticPr fontId="7" type="noConversion"/>
  </si>
  <si>
    <t>model_1</t>
    <phoneticPr fontId="7" type="noConversion"/>
  </si>
  <si>
    <t>Train</t>
  </si>
  <si>
    <t>Bad#%(Train)</t>
  </si>
  <si>
    <t>Score_Band</t>
  </si>
  <si>
    <t>Bad#</t>
  </si>
  <si>
    <t>Bad#%</t>
  </si>
  <si>
    <t>Good#</t>
  </si>
  <si>
    <t>Cul_good#</t>
  </si>
  <si>
    <t>Cul_bad#</t>
  </si>
  <si>
    <t>Cul_good#%</t>
  </si>
  <si>
    <t>Cul_bad#%</t>
  </si>
  <si>
    <t>KS</t>
  </si>
  <si>
    <t/>
  </si>
  <si>
    <t>CARD_60_PASTDUE_FREQUENCY</t>
    <phoneticPr fontId="7" type="noConversion"/>
  </si>
  <si>
    <t>信用卡90天以下逾期次数</t>
    <phoneticPr fontId="7" type="noConversion"/>
  </si>
  <si>
    <t>IV</t>
    <phoneticPr fontId="7" type="noConversion"/>
  </si>
  <si>
    <t>住房类型</t>
    <phoneticPr fontId="7" type="noConversion"/>
  </si>
  <si>
    <t>平均信用卡额度</t>
    <phoneticPr fontId="7" type="noConversion"/>
  </si>
  <si>
    <t>selfquery_loquery_in6m</t>
    <phoneticPr fontId="7" type="noConversion"/>
  </si>
  <si>
    <t>申请表已更新，此字段无</t>
    <phoneticPr fontId="7" type="noConversion"/>
  </si>
  <si>
    <t>selfquery_cardquery_in3m</t>
    <phoneticPr fontId="7" type="noConversion"/>
  </si>
  <si>
    <t>近6月个人+贷款查询次数</t>
    <phoneticPr fontId="7" type="noConversion"/>
  </si>
  <si>
    <t>CARD_60_PASTDUE_FREQUENCY</t>
    <phoneticPr fontId="7" type="noConversion"/>
  </si>
  <si>
    <t>&lt; - 320</t>
  </si>
  <si>
    <t>320 - 365</t>
  </si>
  <si>
    <t>365 - 411</t>
  </si>
  <si>
    <t>411 - 456</t>
  </si>
  <si>
    <t>456 - 502</t>
  </si>
  <si>
    <t>502 - 547</t>
  </si>
  <si>
    <t>547 - 593</t>
  </si>
  <si>
    <t>593 - 638</t>
  </si>
  <si>
    <t>638 - 684</t>
  </si>
  <si>
    <t>684 - &gt;</t>
  </si>
  <si>
    <t>Parameter</t>
    <phoneticPr fontId="26" type="noConversion"/>
  </si>
  <si>
    <t>DF</t>
    <phoneticPr fontId="26" type="noConversion"/>
  </si>
  <si>
    <t>Estimate</t>
    <phoneticPr fontId="26" type="noConversion"/>
  </si>
  <si>
    <t>Label</t>
    <phoneticPr fontId="26" type="noConversion"/>
  </si>
  <si>
    <t>Intercept</t>
  </si>
  <si>
    <t>Intercept</t>
    <phoneticPr fontId="26" type="noConversion"/>
  </si>
  <si>
    <r>
      <rPr>
        <b/>
        <sz val="9"/>
        <rFont val="宋体"/>
        <family val="3"/>
        <charset val="134"/>
      </rPr>
      <t>开发样本期间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开发样本</t>
    </r>
    <r>
      <rPr>
        <b/>
        <sz val="9"/>
        <rFont val="Verdana"/>
        <family val="2"/>
      </rPr>
      <t xml:space="preserve"> (2008 ~ 2011.05 * 70%)</t>
    </r>
    <phoneticPr fontId="33" type="noConversion"/>
  </si>
  <si>
    <t>GINI Coefficient:</t>
    <phoneticPr fontId="33" type="noConversion"/>
  </si>
  <si>
    <t>KS Statistic:</t>
    <phoneticPr fontId="33" type="noConversion"/>
  </si>
  <si>
    <t>Score Interval</t>
    <phoneticPr fontId="33" type="noConversion"/>
  </si>
  <si>
    <t># of</t>
  </si>
  <si>
    <t># of</t>
    <phoneticPr fontId="33" type="noConversion"/>
  </si>
  <si>
    <t>Cumulative</t>
    <phoneticPr fontId="33" type="noConversion"/>
  </si>
  <si>
    <t>Bad Rate</t>
    <phoneticPr fontId="33" type="noConversion"/>
  </si>
  <si>
    <t>Odds (G/B)</t>
    <phoneticPr fontId="33" type="noConversion"/>
  </si>
  <si>
    <t>KS Statistics</t>
    <phoneticPr fontId="33" type="noConversion"/>
  </si>
  <si>
    <t>GINI</t>
    <phoneticPr fontId="33" type="noConversion"/>
  </si>
  <si>
    <t>Customers</t>
    <phoneticPr fontId="33" type="noConversion"/>
  </si>
  <si>
    <t>Goods</t>
    <phoneticPr fontId="33" type="noConversion"/>
  </si>
  <si>
    <t>Indet.</t>
    <phoneticPr fontId="33" type="noConversion"/>
  </si>
  <si>
    <t>Bads</t>
    <phoneticPr fontId="33" type="noConversion"/>
  </si>
  <si>
    <t>Total</t>
    <phoneticPr fontId="33" type="noConversion"/>
  </si>
  <si>
    <t>Interval</t>
  </si>
  <si>
    <t>(A)</t>
  </si>
  <si>
    <t>(B)</t>
    <phoneticPr fontId="33" type="noConversion"/>
  </si>
  <si>
    <t>(C)</t>
  </si>
  <si>
    <t>(D)</t>
    <phoneticPr fontId="33" type="noConversion"/>
  </si>
  <si>
    <t>(E)</t>
    <phoneticPr fontId="33" type="noConversion"/>
  </si>
  <si>
    <t>(F)</t>
    <phoneticPr fontId="33" type="noConversion"/>
  </si>
  <si>
    <t>(G)</t>
    <phoneticPr fontId="33" type="noConversion"/>
  </si>
  <si>
    <t>(H)</t>
    <phoneticPr fontId="33" type="noConversion"/>
  </si>
  <si>
    <t>(I)</t>
    <phoneticPr fontId="33" type="noConversion"/>
  </si>
  <si>
    <t>(J)</t>
    <phoneticPr fontId="33" type="noConversion"/>
  </si>
  <si>
    <t>(K)</t>
    <phoneticPr fontId="33" type="noConversion"/>
  </si>
  <si>
    <t>(L)</t>
    <phoneticPr fontId="33" type="noConversion"/>
  </si>
  <si>
    <t>(M)</t>
    <phoneticPr fontId="33" type="noConversion"/>
  </si>
  <si>
    <t>(N)</t>
    <phoneticPr fontId="33" type="noConversion"/>
  </si>
  <si>
    <t>-</t>
  </si>
  <si>
    <t>Total</t>
  </si>
  <si>
    <t>year_income</t>
    <phoneticPr fontId="7" type="noConversion"/>
  </si>
  <si>
    <t>card_60_pastdue_frequency</t>
  </si>
  <si>
    <t>gm</t>
    <phoneticPr fontId="7" type="noConversion"/>
  </si>
  <si>
    <t>近6月本人+贷款查询</t>
    <phoneticPr fontId="7" type="noConversion"/>
  </si>
  <si>
    <t>近3月本人+信用卡查询</t>
    <phoneticPr fontId="7" type="noConversion"/>
  </si>
  <si>
    <t>公积金、社保基数</t>
    <phoneticPr fontId="7" type="noConversion"/>
  </si>
  <si>
    <t>近3月连续两次本人查询最短间隔</t>
  </si>
  <si>
    <t>近3月连续两次本人查询最短间隔</t>
    <phoneticPr fontId="7" type="noConversion"/>
  </si>
  <si>
    <t>年收入</t>
    <phoneticPr fontId="7" type="noConversion"/>
  </si>
  <si>
    <t>card_credit_line_amt_sum</t>
    <phoneticPr fontId="7" type="noConversion"/>
  </si>
  <si>
    <t>信用卡总额</t>
    <phoneticPr fontId="7" type="noConversion"/>
  </si>
  <si>
    <t>信用卡90天以下逾期次数</t>
    <phoneticPr fontId="7" type="noConversion"/>
  </si>
  <si>
    <t>年龄</t>
    <phoneticPr fontId="7" type="noConversion"/>
  </si>
  <si>
    <t>最早开卡时间</t>
    <phoneticPr fontId="7" type="noConversion"/>
  </si>
  <si>
    <r>
      <t>2.</t>
    </r>
    <r>
      <rPr>
        <sz val="10"/>
        <color theme="1"/>
        <rFont val="宋体"/>
        <family val="3"/>
        <charset val="134"/>
      </rPr>
      <t>模型单调性不强，调整变量</t>
    </r>
    <r>
      <rPr>
        <sz val="10"/>
        <color theme="1"/>
        <rFont val="Verdana"/>
        <family val="2"/>
      </rPr>
      <t>IV</t>
    </r>
    <r>
      <rPr>
        <sz val="10"/>
        <color theme="1"/>
        <rFont val="宋体"/>
        <family val="3"/>
        <charset val="134"/>
      </rPr>
      <t>可以调整模型单调性，但会减低模型</t>
    </r>
    <r>
      <rPr>
        <sz val="10"/>
        <color theme="1"/>
        <rFont val="Verdana"/>
        <family val="2"/>
      </rPr>
      <t>KS</t>
    </r>
    <r>
      <rPr>
        <sz val="10"/>
        <color theme="1"/>
        <rFont val="宋体"/>
        <family val="3"/>
        <charset val="134"/>
      </rPr>
      <t>。</t>
    </r>
    <phoneticPr fontId="7" type="noConversion"/>
  </si>
  <si>
    <t>变量</t>
    <phoneticPr fontId="7" type="noConversion"/>
  </si>
  <si>
    <t>min</t>
    <phoneticPr fontId="7" type="noConversion"/>
  </si>
  <si>
    <t>max</t>
    <phoneticPr fontId="7" type="noConversion"/>
  </si>
  <si>
    <t>woe</t>
    <phoneticPr fontId="7" type="noConversion"/>
  </si>
  <si>
    <t>score</t>
    <phoneticPr fontId="7" type="noConversion"/>
  </si>
  <si>
    <r>
      <rPr>
        <sz val="10"/>
        <color theme="1"/>
        <rFont val="宋体"/>
        <family val="3"/>
        <charset val="134"/>
      </rPr>
      <t>问题：</t>
    </r>
    <r>
      <rPr>
        <sz val="10"/>
        <color theme="1"/>
        <rFont val="Verdana"/>
        <family val="2"/>
      </rPr>
      <t>1.</t>
    </r>
    <r>
      <rPr>
        <sz val="10"/>
        <color theme="1"/>
        <rFont val="宋体"/>
        <family val="3"/>
        <charset val="134"/>
      </rPr>
      <t>模型系数：近</t>
    </r>
    <r>
      <rPr>
        <sz val="10"/>
        <color theme="1"/>
        <rFont val="Verdana"/>
        <family val="2"/>
      </rPr>
      <t>6</t>
    </r>
    <r>
      <rPr>
        <sz val="10"/>
        <color theme="1"/>
        <rFont val="宋体"/>
        <family val="3"/>
        <charset val="134"/>
      </rPr>
      <t>个月本人</t>
    </r>
    <r>
      <rPr>
        <sz val="10"/>
        <color theme="1"/>
        <rFont val="Verdana"/>
        <family val="2"/>
      </rPr>
      <t>+</t>
    </r>
    <r>
      <rPr>
        <sz val="10"/>
        <color theme="1"/>
        <rFont val="宋体"/>
        <family val="3"/>
        <charset val="134"/>
      </rPr>
      <t>贷款查询的系数过高，
对模型影响太大。可以减低IV进行调整</t>
    </r>
    <phoneticPr fontId="7" type="noConversion"/>
  </si>
  <si>
    <r>
      <t>3.</t>
    </r>
    <r>
      <rPr>
        <sz val="10"/>
        <color theme="1"/>
        <rFont val="宋体"/>
        <family val="3"/>
        <charset val="134"/>
      </rPr>
      <t>变量过多（</t>
    </r>
    <r>
      <rPr>
        <sz val="10"/>
        <color theme="1"/>
        <rFont val="Verdana"/>
        <family val="2"/>
      </rPr>
      <t>16</t>
    </r>
    <r>
      <rPr>
        <sz val="10"/>
        <color theme="1"/>
        <rFont val="宋体"/>
        <family val="3"/>
        <charset val="134"/>
      </rPr>
      <t>个）</t>
    </r>
    <phoneticPr fontId="7" type="noConversion"/>
  </si>
  <si>
    <t>个体、机关、社会团体、私营</t>
  </si>
  <si>
    <t>合资、国有</t>
  </si>
  <si>
    <t>1：合资、国有</t>
    <phoneticPr fontId="7" type="noConversion"/>
  </si>
  <si>
    <t>外资、民营</t>
  </si>
  <si>
    <t>本地有房无车</t>
  </si>
  <si>
    <t>1：有车</t>
    <phoneticPr fontId="7" type="noConversion"/>
  </si>
  <si>
    <t>有车</t>
  </si>
  <si>
    <t>本地无房无车</t>
  </si>
  <si>
    <t>3：外地无车</t>
    <phoneticPr fontId="7" type="noConversion"/>
  </si>
  <si>
    <t>外地无车</t>
  </si>
  <si>
    <t>女性未婚</t>
  </si>
  <si>
    <t>1：女性其他</t>
    <phoneticPr fontId="7" type="noConversion"/>
  </si>
  <si>
    <t>女性其他</t>
  </si>
  <si>
    <t>男性已婚</t>
  </si>
  <si>
    <t>3：男性其他</t>
    <phoneticPr fontId="7" type="noConversion"/>
  </si>
  <si>
    <t>男性其他</t>
  </si>
  <si>
    <t>min</t>
  </si>
  <si>
    <t>max</t>
  </si>
  <si>
    <t>rate</t>
  </si>
  <si>
    <t>total_rate</t>
  </si>
  <si>
    <t>模型</t>
    <phoneticPr fontId="7" type="noConversion"/>
  </si>
  <si>
    <t>模型更新</t>
    <phoneticPr fontId="7" type="noConversion"/>
  </si>
  <si>
    <t>auc</t>
    <phoneticPr fontId="7" type="noConversion"/>
  </si>
  <si>
    <t>ks</t>
    <phoneticPr fontId="7" type="noConversion"/>
  </si>
  <si>
    <t>模型特征</t>
    <phoneticPr fontId="7" type="noConversion"/>
  </si>
  <si>
    <t>评分卡Ks</t>
    <phoneticPr fontId="7" type="noConversion"/>
  </si>
  <si>
    <t>模型2</t>
    <phoneticPr fontId="7" type="noConversion"/>
  </si>
  <si>
    <t>模型2-1：</t>
    <phoneticPr fontId="7" type="noConversion"/>
  </si>
  <si>
    <t>模型结果</t>
    <phoneticPr fontId="7" type="noConversion"/>
  </si>
  <si>
    <t>模型1</t>
    <phoneticPr fontId="7" type="noConversion"/>
  </si>
  <si>
    <t>模型1-1</t>
    <phoneticPr fontId="7" type="noConversion"/>
  </si>
  <si>
    <t>模型更新</t>
    <phoneticPr fontId="7" type="noConversion"/>
  </si>
  <si>
    <t>模型结果</t>
    <phoneticPr fontId="7" type="noConversion"/>
  </si>
  <si>
    <t>根据单调性进行分箱，加上分类变量合并。全变量跑模型</t>
    <phoneticPr fontId="7" type="noConversion"/>
  </si>
  <si>
    <t>向后淘汰</t>
    <phoneticPr fontId="7" type="noConversion"/>
  </si>
  <si>
    <t>DESIRED_LOAN_AMOUNT</t>
  </si>
  <si>
    <t>最优分箱结果</t>
    <phoneticPr fontId="7" type="noConversion"/>
  </si>
  <si>
    <t>2.表现窗口：</t>
    <phoneticPr fontId="7" type="noConversion"/>
  </si>
  <si>
    <t>3.数据排除：</t>
    <phoneticPr fontId="7" type="noConversion"/>
  </si>
  <si>
    <t>样本源：</t>
    <phoneticPr fontId="7" type="noConversion"/>
  </si>
  <si>
    <t>好坏客户定义：</t>
    <phoneticPr fontId="7" type="noConversion"/>
  </si>
  <si>
    <t>在2016.06-2017.04期间申请，在2017.02-2017.12期间表现：</t>
    <phoneticPr fontId="7" type="noConversion"/>
  </si>
  <si>
    <t>坏：曾经最大逾期超过30天。</t>
    <phoneticPr fontId="7" type="noConversion"/>
  </si>
  <si>
    <t>好：当前逾期为0，且曾经最大逾期天数&lt;8天。</t>
    <phoneticPr fontId="7" type="noConversion"/>
  </si>
  <si>
    <t>其他：</t>
    <phoneticPr fontId="7" type="noConversion"/>
  </si>
  <si>
    <t>far_open_loan</t>
    <phoneticPr fontId="7" type="noConversion"/>
  </si>
  <si>
    <t>card_num_cn</t>
    <phoneticPr fontId="7" type="noConversion"/>
  </si>
  <si>
    <t>far_open_card</t>
  </si>
  <si>
    <t>max_od_in5y</t>
  </si>
  <si>
    <t>max_loan_balance_rate</t>
  </si>
  <si>
    <t>card_usage_rate</t>
  </si>
  <si>
    <t>max_card_usage_rate</t>
  </si>
  <si>
    <t>max_loan_period</t>
  </si>
  <si>
    <t>near_open_card</t>
  </si>
  <si>
    <t>open_card_num_in6m</t>
  </si>
  <si>
    <t>max_month_repay</t>
  </si>
  <si>
    <t>age</t>
    <phoneticPr fontId="7" type="noConversion"/>
  </si>
  <si>
    <t>GM</t>
    <phoneticPr fontId="7" type="noConversion"/>
  </si>
  <si>
    <t>简单模型1</t>
    <phoneticPr fontId="7" type="noConversion"/>
  </si>
  <si>
    <t>简单模型2</t>
    <phoneticPr fontId="7" type="noConversion"/>
  </si>
  <si>
    <t>IV(Information Value):信息价值</t>
    <phoneticPr fontId="7" type="noConversion"/>
  </si>
  <si>
    <t>WOE(Weight of Evidence):即证据权重。WOE是对原始自变量的一种编码形式。</t>
    <phoneticPr fontId="7" type="noConversion"/>
  </si>
  <si>
    <t>分箱的定义</t>
  </si>
  <si>
    <t>1.将连续变量离散化</t>
    <phoneticPr fontId="7" type="noConversion"/>
  </si>
  <si>
    <t>2.将多状态的离散变量合并成少状态</t>
    <phoneticPr fontId="7" type="noConversion"/>
  </si>
  <si>
    <t>分箱的重要性及其优势</t>
  </si>
  <si>
    <t>1. 离散特征的增加和减少都很容易，易于模型的快速迭代；</t>
  </si>
  <si>
    <t>2. 稀疏向量内积乘法运算速度快，计算结果方便存储，容易扩展；</t>
  </si>
  <si>
    <t>3. 离散化后的特征对异常数据有很强的鲁棒性：比如一个特征是年龄&gt;30是1，否则0。如果特征没有离散化，一个异常数据“年龄300岁”会给模型造成很大的干扰；</t>
  </si>
  <si>
    <t>4. 逻辑回归属于广义线性模型，表达能力受限；单变量离散化为N个后，每个变量有单独的权重，相当于为模型引入了非线性，能够提升模型表达能力，加大拟合；</t>
  </si>
  <si>
    <t>5. 离散化后可以进行特征交叉，由M+N个变量变为M*N个变量，进一步引入非线性，提升表达能力；</t>
  </si>
  <si>
    <t>6. 特征离散化后，模型会更稳定，比如如果对用户年龄离散化，20-30作为一个区间，不会因为一个用户年龄长了一岁就变成一个完全不同的人。当然处于区间相邻处的样本会刚好相反，所以怎么划分区间是门学问；</t>
  </si>
  <si>
    <t>7. 特征离散化以后，起到了简化了逻辑回归模型的作用，降低了模型过拟合的风险。</t>
  </si>
  <si>
    <t>8. 可以将缺失作为独立的一类带入模型。</t>
  </si>
  <si>
    <t>9. 将所有变量变换到相似的尺度上。</t>
  </si>
  <si>
    <t>分箱方法</t>
    <phoneticPr fontId="7" type="noConversion"/>
  </si>
  <si>
    <t>合并</t>
    <phoneticPr fontId="7" type="noConversion"/>
  </si>
  <si>
    <t>切分</t>
    <phoneticPr fontId="7" type="noConversion"/>
  </si>
  <si>
    <t>有监督</t>
    <phoneticPr fontId="7" type="noConversion"/>
  </si>
  <si>
    <t>无监督</t>
    <phoneticPr fontId="7" type="noConversion"/>
  </si>
  <si>
    <t>有监督</t>
    <phoneticPr fontId="7" type="noConversion"/>
  </si>
  <si>
    <t>ChiMerge</t>
    <phoneticPr fontId="7" type="noConversion"/>
  </si>
  <si>
    <t>熵</t>
    <phoneticPr fontId="7" type="noConversion"/>
  </si>
  <si>
    <t>等距</t>
    <phoneticPr fontId="7" type="noConversion"/>
  </si>
  <si>
    <t>IV</t>
    <phoneticPr fontId="7" type="noConversion"/>
  </si>
  <si>
    <t>等频</t>
    <phoneticPr fontId="7" type="noConversion"/>
  </si>
  <si>
    <t>距离</t>
    <phoneticPr fontId="7" type="noConversion"/>
  </si>
  <si>
    <t>python实现</t>
    <phoneticPr fontId="7" type="noConversion"/>
  </si>
  <si>
    <t>针对离散值，将每个值作为一个分组，计算个分组woe值，再计算IV值</t>
  </si>
  <si>
    <t>针对连续值： </t>
  </si>
  <si>
    <t>1. 计算将整体数据作为一个分组的IV值（命名为IV0）。</t>
  </si>
  <si>
    <t>2. 对所有值排序，根据最大，最小值平均划分100个取值区间（99个区间分割点，每个分割点可以将整体数据分割为左右两部分）</t>
  </si>
  <si>
    <t>3. 针对每个分割点，尝试将左右两部分作为两个分组，计算IV值（如果此种分组中，左右有一个分组中数据少于总体数据量的5%，不计算此分组IV）。获取99中分组方式中的最大IV值（IVmax）。</t>
  </si>
  <si>
    <t>4. 假如此最大IV值（IVmax）大于不分组IV值的101%（IV0），不进行分割。否则，以此分割点将数据整体分为左右两个组。每个组独立重新进行1步骤，进入下一轮循环。</t>
  </si>
  <si>
    <t>5. 根据记录所有分组点进行数据整体分组，计算IV。</t>
  </si>
  <si>
    <t>分箱结果：</t>
    <phoneticPr fontId="7" type="noConversion"/>
  </si>
  <si>
    <t>连续变量bad rate的单调性(可以放宽到U型)</t>
    <phoneticPr fontId="7" type="noConversion"/>
  </si>
  <si>
    <t>变量的两两相关性，当相关性高时,只能保留一个:</t>
    <phoneticPr fontId="7" type="noConversion"/>
  </si>
  <si>
    <t>可以选择IV高的留下</t>
    <phoneticPr fontId="7" type="noConversion"/>
  </si>
  <si>
    <t>或者选择分箱均衡的留下（后期评分得分会均匀）</t>
    <phoneticPr fontId="7" type="noConversion"/>
  </si>
  <si>
    <t>单一区间的占比不宜过高（一般不能超过90%，如果超过则弃用这个变量）或过低(低于5%，需要将区间合并）</t>
    <phoneticPr fontId="7" type="noConversion"/>
  </si>
  <si>
    <t>金融数据：年龄、职业、收入、学历、工作单位、借贷情况、房产，汽车、单位、还贷记录等，区域、产品、理财方式、行业、缴款方式、缴款记录、金额、时间、频率。</t>
  </si>
  <si>
    <t>一：验证借款人身份。</t>
  </si>
  <si>
    <t>二：分析提交的信息来识别欺诈</t>
  </si>
  <si>
    <t>2.变量的单调性</t>
  </si>
  <si>
    <t>3.未来是否可获得</t>
  </si>
  <si>
    <t>4.变量的区分能力（IV）:</t>
  </si>
  <si>
    <t>5.变量的相关性（变量聚类）</t>
  </si>
  <si>
    <t>6.变量的缺失率</t>
  </si>
  <si>
    <t>7.变量分档后的稳定性</t>
  </si>
  <si>
    <t>8.变量的可信程度</t>
  </si>
  <si>
    <t>1.变量的直观意义（和Y的关系）：</t>
    <phoneticPr fontId="7" type="noConversion"/>
  </si>
  <si>
    <r>
      <t>特征</t>
    </r>
    <r>
      <rPr>
        <sz val="12"/>
        <color theme="1"/>
        <rFont val="微软雅黑"/>
        <family val="2"/>
        <charset val="134"/>
      </rPr>
      <t>分箱（连续变量离散化或类别型变量使其更少类别）</t>
    </r>
    <r>
      <rPr>
        <sz val="12"/>
        <color rgb="FF3F3F3F"/>
        <rFont val="微软雅黑"/>
        <family val="2"/>
        <charset val="134"/>
      </rPr>
      <t> </t>
    </r>
    <phoneticPr fontId="7" type="noConversion"/>
  </si>
  <si>
    <t>基于申请数据的申请评分卡(初步给客户分群）</t>
    <phoneticPr fontId="7" type="noConversion"/>
  </si>
  <si>
    <t>解决问题：</t>
    <phoneticPr fontId="7" type="noConversion"/>
  </si>
  <si>
    <t>使用申请人填写的申请数据及简版征信数据，建立基于申请数据的申请评分卡—用于用户分群</t>
    <phoneticPr fontId="7" type="noConversion"/>
  </si>
  <si>
    <t>1）征信数据有误</t>
    <phoneticPr fontId="7" type="noConversion"/>
  </si>
  <si>
    <t>2）欺诈客户</t>
    <phoneticPr fontId="7" type="noConversion"/>
  </si>
  <si>
    <t>3）剔除信用空白客户，合肥离异客户，单位名称含有速递、快递客户，E微贷的近三信用查询大于6，评分D、E的201611-201705客户，呼和浩特的居住赛罕区客户，职位含有教师、老师的客户，职级是退休人员的客户，单位名称含有铁路的客户，"后勤（司机/保安/防损员/门卫/清洁工/保修保养保"、"派遣员工"、"一线工"、"交通协管员/治安联防队队员"、"服务员"的客户</t>
    <phoneticPr fontId="7" type="noConversion"/>
  </si>
  <si>
    <t>mean_card_usage_rate</t>
  </si>
  <si>
    <t>#</t>
    <phoneticPr fontId="7" type="noConversion"/>
  </si>
  <si>
    <t>201607-201705</t>
    <phoneticPr fontId="7" type="noConversion"/>
  </si>
  <si>
    <t>newbin</t>
  </si>
  <si>
    <t>lower</t>
  </si>
  <si>
    <t>upper</t>
  </si>
  <si>
    <t>bad</t>
  </si>
  <si>
    <t>good</t>
  </si>
  <si>
    <t>WOE</t>
  </si>
  <si>
    <t>in_rate2</t>
  </si>
  <si>
    <t>sum_od_in5y</t>
  </si>
  <si>
    <t>mean_loan_line</t>
  </si>
  <si>
    <t>max_loan_line</t>
  </si>
  <si>
    <t>sum_cardline</t>
  </si>
  <si>
    <t>sum_loan_line</t>
  </si>
  <si>
    <t>sum_month_repay</t>
  </si>
  <si>
    <t>loan_balance_rate</t>
  </si>
  <si>
    <t>in_rate</t>
  </si>
  <si>
    <t>in_month_repay</t>
  </si>
  <si>
    <t>sum_USEDCREDIT_LINE_AMT</t>
  </si>
  <si>
    <t>open_card_num_in12m</t>
  </si>
  <si>
    <t>sum_loan_balance</t>
  </si>
  <si>
    <t>max_od_loan</t>
  </si>
  <si>
    <t>sum_od_loan</t>
  </si>
  <si>
    <t>loan_num_in6m</t>
  </si>
  <si>
    <t>od_loan_num</t>
  </si>
  <si>
    <t>loan_num_in3m</t>
  </si>
  <si>
    <t>loan_num_in12m</t>
  </si>
  <si>
    <t>open_card_num_in3m</t>
  </si>
  <si>
    <t>sum_od_in2y</t>
  </si>
  <si>
    <t>信用卡使用时长</t>
  </si>
  <si>
    <t>近3个月查询次数</t>
  </si>
  <si>
    <t>未结清信用卡账户数</t>
  </si>
  <si>
    <t>信用卡最大授信额度</t>
  </si>
  <si>
    <t>未结清抵押贷款数量</t>
  </si>
  <si>
    <t>近2年查询次数</t>
  </si>
  <si>
    <t>贷款发放时长</t>
  </si>
  <si>
    <t>信用卡平均授信额度</t>
  </si>
  <si>
    <t>有外币账户的信用卡张数</t>
  </si>
  <si>
    <t>近2年信用卡申请被拒次数</t>
  </si>
  <si>
    <t>近6个月信用卡申请被拒次数</t>
  </si>
  <si>
    <t>未结清消费贷款余额</t>
  </si>
  <si>
    <t>未结清其他贷款余额</t>
  </si>
  <si>
    <t>未结清消费贷款数量</t>
  </si>
  <si>
    <t>信用卡使用率</t>
  </si>
  <si>
    <t>近6个月新开信用卡张数</t>
  </si>
  <si>
    <t>未结清其他贷款数量</t>
  </si>
  <si>
    <t>ori_IV1</t>
    <phoneticPr fontId="7" type="noConversion"/>
  </si>
  <si>
    <t>参数</t>
  </si>
  <si>
    <t>估计值</t>
  </si>
  <si>
    <r>
      <t>1.观测窗口：201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.0</t>
    </r>
    <r>
      <rPr>
        <sz val="11"/>
        <color theme="1"/>
        <rFont val="微软雅黑"/>
        <family val="2"/>
        <charset val="134"/>
      </rPr>
      <t>6-2017.08</t>
    </r>
    <phoneticPr fontId="7" type="noConversion"/>
  </si>
  <si>
    <t>频数</t>
  </si>
  <si>
    <t>百分比</t>
  </si>
  <si>
    <t>累积</t>
  </si>
  <si>
    <t>Indet</t>
  </si>
  <si>
    <r>
      <t>m</t>
    </r>
    <r>
      <rPr>
        <sz val="11"/>
        <color theme="1"/>
        <rFont val="微软雅黑"/>
        <family val="2"/>
        <charset val="134"/>
      </rPr>
      <t>ob=6</t>
    </r>
    <phoneticPr fontId="7" type="noConversion"/>
  </si>
  <si>
    <r>
      <t>m</t>
    </r>
    <r>
      <rPr>
        <sz val="11"/>
        <color theme="1"/>
        <rFont val="微软雅黑"/>
        <family val="2"/>
        <charset val="134"/>
      </rPr>
      <t>ob=7</t>
    </r>
    <phoneticPr fontId="7" type="noConversion"/>
  </si>
  <si>
    <r>
      <t>m</t>
    </r>
    <r>
      <rPr>
        <sz val="11"/>
        <color theme="1"/>
        <rFont val="微软雅黑"/>
        <family val="2"/>
        <charset val="134"/>
      </rPr>
      <t>ob=8</t>
    </r>
    <phoneticPr fontId="7" type="noConversion"/>
  </si>
  <si>
    <r>
      <t>m</t>
    </r>
    <r>
      <rPr>
        <sz val="11"/>
        <color theme="1"/>
        <rFont val="微软雅黑"/>
        <family val="2"/>
        <charset val="134"/>
      </rPr>
      <t>ob=9</t>
    </r>
    <phoneticPr fontId="7" type="noConversion"/>
  </si>
  <si>
    <t>mob=10</t>
    <phoneticPr fontId="7" type="noConversion"/>
  </si>
  <si>
    <t>mob=11</t>
    <phoneticPr fontId="7" type="noConversion"/>
  </si>
  <si>
    <r>
      <t>dpd30+的vintage没有要稳定的趋势，为了在尽可能多地抓坏客户的情况下有一定的建模样本量，先将表现期定为</t>
    </r>
    <r>
      <rPr>
        <sz val="11"/>
        <color theme="1"/>
        <rFont val="微软雅黑"/>
        <family val="2"/>
        <charset val="134"/>
      </rPr>
      <t>9期。</t>
    </r>
    <phoneticPr fontId="7" type="noConversion"/>
  </si>
  <si>
    <r>
      <t>2017.02-2018.0</t>
    </r>
    <r>
      <rPr>
        <sz val="11"/>
        <color theme="1"/>
        <rFont val="微软雅黑"/>
        <family val="2"/>
        <charset val="134"/>
      </rPr>
      <t>4</t>
    </r>
    <phoneticPr fontId="7" type="noConversion"/>
  </si>
  <si>
    <t>坏客户</t>
  </si>
  <si>
    <t>好客户</t>
  </si>
  <si>
    <t>总计</t>
    <phoneticPr fontId="7" type="noConversion"/>
  </si>
  <si>
    <t>抽取总量的三分之二的数据作为训练样本，其他的作为测试样本</t>
    <phoneticPr fontId="7" type="noConversion"/>
  </si>
  <si>
    <t>训练样本</t>
    <phoneticPr fontId="7" type="noConversion"/>
  </si>
  <si>
    <t>%</t>
    <phoneticPr fontId="7" type="noConversion"/>
  </si>
  <si>
    <t>ALL</t>
    <phoneticPr fontId="7" type="noConversion"/>
  </si>
  <si>
    <t>序号</t>
    <phoneticPr fontId="7" type="noConversion"/>
  </si>
  <si>
    <t>变量</t>
    <phoneticPr fontId="7" type="noConversion"/>
  </si>
  <si>
    <t>类型</t>
    <phoneticPr fontId="7" type="noConversion"/>
  </si>
  <si>
    <t>含义</t>
    <phoneticPr fontId="7" type="noConversion"/>
  </si>
  <si>
    <t>APPLY_CODE</t>
  </si>
  <si>
    <t>数值</t>
    <phoneticPr fontId="7" type="noConversion"/>
  </si>
  <si>
    <t>申请编码</t>
    <phoneticPr fontId="7" type="noConversion"/>
  </si>
  <si>
    <t>NAME</t>
  </si>
  <si>
    <t>字符</t>
    <phoneticPr fontId="7" type="noConversion"/>
  </si>
  <si>
    <t>姓名</t>
    <phoneticPr fontId="7" type="noConversion"/>
  </si>
  <si>
    <t>门店</t>
  </si>
  <si>
    <t>营业部</t>
    <phoneticPr fontId="7" type="noConversion"/>
  </si>
  <si>
    <t>LOCAL_RES_YEARS</t>
    <phoneticPr fontId="7" type="noConversion"/>
  </si>
  <si>
    <t>当地居住年限</t>
    <phoneticPr fontId="7" type="noConversion"/>
  </si>
  <si>
    <t>数值</t>
    <phoneticPr fontId="7" type="noConversion"/>
  </si>
  <si>
    <t>子女个数</t>
    <phoneticPr fontId="7" type="noConversion"/>
  </si>
  <si>
    <t>居住省</t>
    <phoneticPr fontId="7" type="noConversion"/>
  </si>
  <si>
    <t>居住市</t>
  </si>
  <si>
    <t>居住区</t>
  </si>
  <si>
    <t>户籍省</t>
  </si>
  <si>
    <t>户籍市</t>
  </si>
  <si>
    <t>户籍区</t>
  </si>
  <si>
    <t>住房性质</t>
  </si>
  <si>
    <t>教育程度</t>
  </si>
  <si>
    <t>婚姻状况</t>
  </si>
  <si>
    <t>性别</t>
  </si>
  <si>
    <t>户口性质</t>
  </si>
  <si>
    <t>WORK_YEARS</t>
    <phoneticPr fontId="7" type="noConversion"/>
  </si>
  <si>
    <t>工作年限</t>
    <phoneticPr fontId="7" type="noConversion"/>
  </si>
  <si>
    <t>工作变更次数</t>
    <phoneticPr fontId="7" type="noConversion"/>
  </si>
  <si>
    <t>入职时间</t>
    <phoneticPr fontId="7" type="noConversion"/>
  </si>
  <si>
    <t>工作省</t>
  </si>
  <si>
    <t>工作市</t>
    <phoneticPr fontId="7" type="noConversion"/>
  </si>
  <si>
    <t>工作区</t>
  </si>
  <si>
    <t>职级</t>
  </si>
  <si>
    <t>单位性质</t>
  </si>
  <si>
    <t>INDUSTRY_NAME</t>
  </si>
  <si>
    <t>行业大类</t>
    <phoneticPr fontId="7" type="noConversion"/>
  </si>
  <si>
    <t>日期</t>
    <phoneticPr fontId="7" type="noConversion"/>
  </si>
  <si>
    <t>CC_NAME</t>
    <phoneticPr fontId="7" type="noConversion"/>
  </si>
  <si>
    <t>OC_NAME</t>
  </si>
  <si>
    <t>行业类型</t>
    <phoneticPr fontId="7" type="noConversion"/>
  </si>
  <si>
    <t>职级</t>
    <phoneticPr fontId="7" type="noConversion"/>
  </si>
  <si>
    <t>贷款月还</t>
  </si>
  <si>
    <t>信用卡月还</t>
  </si>
  <si>
    <t>社保基数</t>
  </si>
  <si>
    <t>公积金基数</t>
  </si>
  <si>
    <t>IS_HAS_HOURSE</t>
  </si>
  <si>
    <t>是否有房</t>
    <phoneticPr fontId="7" type="noConversion"/>
  </si>
  <si>
    <t>IS_LIVE_WITH_PARENTS</t>
  </si>
  <si>
    <t>是否跟父母同住</t>
    <phoneticPr fontId="7" type="noConversion"/>
  </si>
  <si>
    <t>房子数量</t>
    <phoneticPr fontId="7" type="noConversion"/>
  </si>
  <si>
    <t>IS_HAS_CAR</t>
  </si>
  <si>
    <t>是否有车</t>
    <phoneticPr fontId="7" type="noConversion"/>
  </si>
  <si>
    <t>车子的数量</t>
    <phoneticPr fontId="7" type="noConversion"/>
  </si>
  <si>
    <t>财产信息</t>
  </si>
  <si>
    <t>财产信息</t>
    <phoneticPr fontId="7" type="noConversion"/>
  </si>
  <si>
    <t>房产性质</t>
  </si>
  <si>
    <t>准贷记卡月还</t>
  </si>
  <si>
    <t>其他负债</t>
  </si>
  <si>
    <t>外部负债率</t>
  </si>
  <si>
    <t>负债率</t>
  </si>
  <si>
    <t>PAY_DAY</t>
  </si>
  <si>
    <t>薪资发放方式</t>
  </si>
  <si>
    <t>年收入</t>
    <phoneticPr fontId="7" type="noConversion"/>
  </si>
  <si>
    <t>月收入</t>
    <phoneticPr fontId="7" type="noConversion"/>
  </si>
  <si>
    <t>月其他收入</t>
    <phoneticPr fontId="7" type="noConversion"/>
  </si>
  <si>
    <t>月支出</t>
    <phoneticPr fontId="7" type="noConversion"/>
  </si>
  <si>
    <t>发薪日</t>
    <phoneticPr fontId="7" type="noConversion"/>
  </si>
  <si>
    <t>近3个月本人查询次数</t>
  </si>
  <si>
    <t>近3个月贷款查询次数</t>
    <phoneticPr fontId="7" type="noConversion"/>
  </si>
  <si>
    <t>近2年贷款查询次数</t>
  </si>
  <si>
    <t>近2年信用卡查询次数</t>
  </si>
  <si>
    <t>近3个月信用卡查询次数</t>
  </si>
  <si>
    <t>loan_month_return_new</t>
  </si>
  <si>
    <t>card_used_amt_sum_new</t>
  </si>
  <si>
    <t>新贷款月还</t>
  </si>
  <si>
    <t>新信用卡月还</t>
  </si>
  <si>
    <t>备注</t>
    <phoneticPr fontId="20" type="noConversion"/>
  </si>
  <si>
    <t>rename</t>
    <phoneticPr fontId="20" type="noConversion"/>
  </si>
  <si>
    <t>时间</t>
    <phoneticPr fontId="7" type="noConversion"/>
  </si>
  <si>
    <t>期望产品</t>
  </si>
  <si>
    <t>期望产品</t>
    <phoneticPr fontId="7" type="noConversion"/>
  </si>
  <si>
    <t>Y</t>
  </si>
  <si>
    <t>Y</t>
    <phoneticPr fontId="7" type="noConversion"/>
  </si>
  <si>
    <t>借钱用途</t>
  </si>
  <si>
    <t>申请金额</t>
  </si>
  <si>
    <t>贷款期限</t>
  </si>
  <si>
    <t>渠道</t>
  </si>
  <si>
    <t>获取本平台途径</t>
  </si>
  <si>
    <t>手机</t>
  </si>
  <si>
    <t>民族</t>
  </si>
  <si>
    <t>子女个数</t>
  </si>
  <si>
    <t>身份证号</t>
  </si>
  <si>
    <t>最高学历</t>
    <phoneticPr fontId="7" type="noConversion"/>
  </si>
  <si>
    <t>芝麻分</t>
  </si>
  <si>
    <t>现住址起居时间</t>
  </si>
  <si>
    <t>居住省</t>
  </si>
  <si>
    <t>月租金</t>
  </si>
  <si>
    <t>微信号码</t>
  </si>
  <si>
    <t>QQ号码</t>
  </si>
  <si>
    <t>是否有房</t>
  </si>
  <si>
    <t>是否有车</t>
  </si>
  <si>
    <t>是否有保单</t>
  </si>
  <si>
    <t>借款人信息</t>
    <phoneticPr fontId="7" type="noConversion"/>
  </si>
  <si>
    <t>是否自雇</t>
  </si>
  <si>
    <t>单位省</t>
  </si>
  <si>
    <t>单位市</t>
  </si>
  <si>
    <t>单位区</t>
  </si>
  <si>
    <t>所属行业</t>
  </si>
  <si>
    <t>工作年限</t>
  </si>
  <si>
    <t>入职时间</t>
  </si>
  <si>
    <t>职位</t>
  </si>
  <si>
    <t>年收入</t>
  </si>
  <si>
    <t>代发工资</t>
  </si>
  <si>
    <t>其他收入/现金收入</t>
  </si>
  <si>
    <t>发薪日</t>
  </si>
  <si>
    <t>支薪方式</t>
  </si>
  <si>
    <t>客户职业信息</t>
    <phoneticPr fontId="7" type="noConversion"/>
  </si>
  <si>
    <t>N</t>
    <phoneticPr fontId="7" type="noConversion"/>
  </si>
  <si>
    <t>月供</t>
  </si>
  <si>
    <t>月供</t>
    <phoneticPr fontId="7" type="noConversion"/>
  </si>
  <si>
    <t>是否与父母同住</t>
  </si>
  <si>
    <t>是否与父母同住</t>
    <phoneticPr fontId="7" type="noConversion"/>
  </si>
  <si>
    <t>房产数量</t>
  </si>
  <si>
    <t>车辆数目</t>
  </si>
  <si>
    <t>车辆数目</t>
    <phoneticPr fontId="7" type="noConversion"/>
  </si>
  <si>
    <t>电子邮件</t>
  </si>
  <si>
    <t>电子邮件</t>
    <phoneticPr fontId="7" type="noConversion"/>
  </si>
  <si>
    <t>N</t>
    <phoneticPr fontId="7" type="noConversion"/>
  </si>
  <si>
    <t>N</t>
    <phoneticPr fontId="7" type="noConversion"/>
  </si>
  <si>
    <t>工作制</t>
  </si>
  <si>
    <t>工作制</t>
    <phoneticPr fontId="7" type="noConversion"/>
  </si>
  <si>
    <t>三年内工作变动次数</t>
  </si>
  <si>
    <t>三年内工作变动次数</t>
    <phoneticPr fontId="7" type="noConversion"/>
  </si>
  <si>
    <t>N</t>
    <phoneticPr fontId="7" type="noConversion"/>
  </si>
  <si>
    <t>申请信息</t>
    <phoneticPr fontId="7" type="noConversion"/>
  </si>
  <si>
    <t>借款人信息</t>
    <phoneticPr fontId="7" type="noConversion"/>
  </si>
  <si>
    <t>芝麻分</t>
    <phoneticPr fontId="7" type="noConversion"/>
  </si>
  <si>
    <t>居住市</t>
    <phoneticPr fontId="7" type="noConversion"/>
  </si>
  <si>
    <t>借钱用途</t>
    <phoneticPr fontId="7" type="noConversion"/>
  </si>
  <si>
    <t>是否自雇</t>
    <phoneticPr fontId="7" type="noConversion"/>
  </si>
  <si>
    <t>字段名称</t>
    <phoneticPr fontId="7" type="noConversion"/>
  </si>
  <si>
    <t>申请信息</t>
    <phoneticPr fontId="7" type="noConversion"/>
  </si>
  <si>
    <t>申请金额</t>
    <phoneticPr fontId="7" type="noConversion"/>
  </si>
  <si>
    <t>贷款期限</t>
    <phoneticPr fontId="7" type="noConversion"/>
  </si>
  <si>
    <t>渠道</t>
    <phoneticPr fontId="7" type="noConversion"/>
  </si>
  <si>
    <t>来源</t>
    <phoneticPr fontId="7" type="noConversion"/>
  </si>
  <si>
    <t>获取本平台途径</t>
    <phoneticPr fontId="7" type="noConversion"/>
  </si>
  <si>
    <t>性别</t>
    <phoneticPr fontId="7" type="noConversion"/>
  </si>
  <si>
    <t>手机</t>
    <phoneticPr fontId="7" type="noConversion"/>
  </si>
  <si>
    <t>民族</t>
    <phoneticPr fontId="7" type="noConversion"/>
  </si>
  <si>
    <t>婚姻状况</t>
    <phoneticPr fontId="7" type="noConversion"/>
  </si>
  <si>
    <t>子女个数</t>
    <phoneticPr fontId="7" type="noConversion"/>
  </si>
  <si>
    <t>身份证号</t>
    <phoneticPr fontId="7" type="noConversion"/>
  </si>
  <si>
    <t>最高学历</t>
    <phoneticPr fontId="7" type="noConversion"/>
  </si>
  <si>
    <t>户籍省</t>
    <phoneticPr fontId="7" type="noConversion"/>
  </si>
  <si>
    <t>户籍市</t>
    <phoneticPr fontId="7" type="noConversion"/>
  </si>
  <si>
    <t>户籍区</t>
    <phoneticPr fontId="7" type="noConversion"/>
  </si>
  <si>
    <t>现住址起居时间</t>
    <phoneticPr fontId="7" type="noConversion"/>
  </si>
  <si>
    <t>户口性质</t>
    <phoneticPr fontId="7" type="noConversion"/>
  </si>
  <si>
    <t>居住省</t>
    <phoneticPr fontId="7" type="noConversion"/>
  </si>
  <si>
    <t>居住区</t>
    <phoneticPr fontId="7" type="noConversion"/>
  </si>
  <si>
    <t>住房性质</t>
    <phoneticPr fontId="7" type="noConversion"/>
  </si>
  <si>
    <t>月租金</t>
    <phoneticPr fontId="7" type="noConversion"/>
  </si>
  <si>
    <t>微信号码</t>
    <phoneticPr fontId="7" type="noConversion"/>
  </si>
  <si>
    <t>QQ号码</t>
    <phoneticPr fontId="7" type="noConversion"/>
  </si>
  <si>
    <t>是否有房</t>
    <phoneticPr fontId="7" type="noConversion"/>
  </si>
  <si>
    <t>是否有车</t>
    <phoneticPr fontId="7" type="noConversion"/>
  </si>
  <si>
    <t>是否有保单</t>
    <phoneticPr fontId="7" type="noConversion"/>
  </si>
  <si>
    <t>单位省</t>
    <phoneticPr fontId="7" type="noConversion"/>
  </si>
  <si>
    <t>单位市</t>
    <phoneticPr fontId="7" type="noConversion"/>
  </si>
  <si>
    <t>单位区</t>
    <phoneticPr fontId="7" type="noConversion"/>
  </si>
  <si>
    <t>所属行业</t>
    <phoneticPr fontId="7" type="noConversion"/>
  </si>
  <si>
    <t>工作年限</t>
    <phoneticPr fontId="7" type="noConversion"/>
  </si>
  <si>
    <t>入职时间</t>
    <phoneticPr fontId="7" type="noConversion"/>
  </si>
  <si>
    <t>职位</t>
    <phoneticPr fontId="7" type="noConversion"/>
  </si>
  <si>
    <t>部门</t>
    <phoneticPr fontId="7" type="noConversion"/>
  </si>
  <si>
    <t>职级</t>
    <phoneticPr fontId="7" type="noConversion"/>
  </si>
  <si>
    <t>单位性质</t>
    <phoneticPr fontId="7" type="noConversion"/>
  </si>
  <si>
    <t>年收入</t>
    <phoneticPr fontId="7" type="noConversion"/>
  </si>
  <si>
    <t>代发工资</t>
    <phoneticPr fontId="7" type="noConversion"/>
  </si>
  <si>
    <t>其他收入/现金收入</t>
    <phoneticPr fontId="7" type="noConversion"/>
  </si>
  <si>
    <t>发薪日</t>
    <phoneticPr fontId="7" type="noConversion"/>
  </si>
  <si>
    <t>支薪方式</t>
    <phoneticPr fontId="7" type="noConversion"/>
  </si>
  <si>
    <t>是否有社保</t>
    <phoneticPr fontId="7" type="noConversion"/>
  </si>
  <si>
    <t>社保缴费基数</t>
    <phoneticPr fontId="7" type="noConversion"/>
  </si>
  <si>
    <t>公积金缴费基数</t>
    <phoneticPr fontId="7" type="noConversion"/>
  </si>
  <si>
    <t>Y</t>
    <phoneticPr fontId="7" type="noConversion"/>
  </si>
  <si>
    <t>201708-201803</t>
    <phoneticPr fontId="7" type="noConversion"/>
  </si>
  <si>
    <t>说明：到了201708月申请表才改版</t>
    <phoneticPr fontId="7" type="noConversion"/>
  </si>
  <si>
    <t>序号</t>
    <phoneticPr fontId="20" type="noConversion"/>
  </si>
  <si>
    <t>类型</t>
    <phoneticPr fontId="20" type="noConversion"/>
  </si>
  <si>
    <t>客户职业信息</t>
    <phoneticPr fontId="7" type="noConversion"/>
  </si>
  <si>
    <t>是否选入</t>
    <phoneticPr fontId="20" type="noConversion"/>
  </si>
  <si>
    <t>N</t>
    <phoneticPr fontId="7" type="noConversion"/>
  </si>
  <si>
    <t>字符</t>
  </si>
  <si>
    <t>数据库变量名</t>
    <phoneticPr fontId="7" type="noConversion"/>
  </si>
  <si>
    <t>申请表含义</t>
    <phoneticPr fontId="20" type="noConversion"/>
  </si>
  <si>
    <t>教育程度</t>
    <phoneticPr fontId="7" type="noConversion"/>
  </si>
  <si>
    <t>工作市</t>
  </si>
  <si>
    <t>日期</t>
  </si>
  <si>
    <t>DESIRED_PRODUCT</t>
  </si>
  <si>
    <t>PHONE1</t>
  </si>
  <si>
    <t>DESIRED_LOAN_LIFE</t>
    <phoneticPr fontId="7" type="noConversion"/>
  </si>
  <si>
    <t>DESIRED_LOAN_AMOUNT</t>
    <phoneticPr fontId="7" type="noConversion"/>
  </si>
  <si>
    <t>ID_CARD_NO</t>
  </si>
  <si>
    <t>CC_NAME</t>
  </si>
  <si>
    <t>201706-201707</t>
    <phoneticPr fontId="7" type="noConversion"/>
  </si>
  <si>
    <t>测试样本</t>
    <phoneticPr fontId="7" type="noConversion"/>
  </si>
  <si>
    <t>N</t>
    <phoneticPr fontId="7" type="noConversion"/>
  </si>
  <si>
    <t>C2016091315172590886752</t>
    <phoneticPr fontId="18" type="noConversion"/>
  </si>
  <si>
    <t>年龄</t>
    <phoneticPr fontId="7" type="noConversion"/>
  </si>
  <si>
    <t>数值</t>
    <phoneticPr fontId="7" type="noConversion"/>
  </si>
  <si>
    <t>Y</t>
    <phoneticPr fontId="7" type="noConversion"/>
  </si>
  <si>
    <t>年龄计算 ID_CARD_NO 取出生年月日计算-实足年龄</t>
  </si>
  <si>
    <t>DESIRED_PRODUCT_NAME</t>
  </si>
  <si>
    <t>门店</t>
    <phoneticPr fontId="7" type="noConversion"/>
  </si>
  <si>
    <t>Y</t>
    <phoneticPr fontId="7" type="noConversion"/>
  </si>
  <si>
    <t>LOAN_PURPOSE</t>
    <phoneticPr fontId="7" type="noConversion"/>
  </si>
  <si>
    <t>LOAN_PURPOSE_NAME</t>
    <phoneticPr fontId="7" type="noConversion"/>
  </si>
  <si>
    <t>DESIRED_LOAN_AMOUNT_NAME</t>
    <phoneticPr fontId="7" type="noConversion"/>
  </si>
  <si>
    <t>DESIRED_LOAN_LIFE_NAME</t>
    <phoneticPr fontId="7" type="noConversion"/>
  </si>
  <si>
    <t>N</t>
    <phoneticPr fontId="7" type="noConversion"/>
  </si>
  <si>
    <t>N</t>
    <phoneticPr fontId="7" type="noConversion"/>
  </si>
  <si>
    <t>BRANCH_NAME</t>
    <phoneticPr fontId="7" type="noConversion"/>
  </si>
  <si>
    <t>1.现在申请表不存在该字段</t>
  </si>
  <si>
    <t>1.之前申请表不存在该字段</t>
    <phoneticPr fontId="7" type="noConversion"/>
  </si>
  <si>
    <t>1.之前申请表不存在该字段</t>
    <phoneticPr fontId="7" type="noConversion"/>
  </si>
  <si>
    <t>2.同质性，85%都是146</t>
    <phoneticPr fontId="7" type="noConversion"/>
  </si>
  <si>
    <t>2.同质性，90%都是345</t>
    <phoneticPr fontId="7" type="noConversion"/>
  </si>
  <si>
    <t>性别</t>
    <phoneticPr fontId="7" type="noConversion"/>
  </si>
  <si>
    <t>N</t>
    <phoneticPr fontId="7" type="noConversion"/>
  </si>
  <si>
    <t>2.同质性，73%都是男的</t>
    <phoneticPr fontId="7" type="noConversion"/>
  </si>
  <si>
    <t>MARRIAGE_NAME</t>
    <phoneticPr fontId="7" type="noConversion"/>
  </si>
  <si>
    <t>CHILD_COUNT_NAME</t>
  </si>
  <si>
    <t>AGE_NAME</t>
  </si>
  <si>
    <t>EDUCATION_NAME</t>
  </si>
  <si>
    <t>CENSUS_REGISTER_NAME</t>
    <phoneticPr fontId="7" type="noConversion"/>
  </si>
  <si>
    <t>LIVE_REGISTER_NAME</t>
    <phoneticPr fontId="7" type="noConversion"/>
  </si>
  <si>
    <t>N</t>
    <phoneticPr fontId="7" type="noConversion"/>
  </si>
  <si>
    <t>3.太多</t>
    <phoneticPr fontId="7" type="noConversion"/>
  </si>
  <si>
    <t>WORK_REGISTER_NAME</t>
    <phoneticPr fontId="7" type="noConversion"/>
  </si>
  <si>
    <t>LOCAL_RES_YEARS_NAME</t>
    <phoneticPr fontId="7" type="noConversion"/>
  </si>
  <si>
    <t>PROPERTY_HOUSING_NAME</t>
    <phoneticPr fontId="7" type="noConversion"/>
  </si>
  <si>
    <t>IS_HAS_HOURSE_NAME</t>
    <phoneticPr fontId="7" type="noConversion"/>
  </si>
  <si>
    <t>衍生变量</t>
    <phoneticPr fontId="7" type="noConversion"/>
  </si>
  <si>
    <t>IS_HAS_HOURSE_CAR_NAME</t>
  </si>
  <si>
    <t>Y</t>
    <phoneticPr fontId="7" type="noConversion"/>
  </si>
  <si>
    <t>IS_HAS_CAR_NAME</t>
    <phoneticPr fontId="7" type="noConversion"/>
  </si>
  <si>
    <t>IS_HAS_HOURSE_NAME、IS_HAS_CAR_NAME衍生的</t>
    <phoneticPr fontId="7" type="noConversion"/>
  </si>
  <si>
    <t>N</t>
    <phoneticPr fontId="7" type="noConversion"/>
  </si>
  <si>
    <t>N</t>
    <phoneticPr fontId="7" type="noConversion"/>
  </si>
  <si>
    <t>INDUSTRYS_NAME</t>
  </si>
  <si>
    <t>WORK_YEARS_NAME</t>
    <phoneticPr fontId="7" type="noConversion"/>
  </si>
  <si>
    <t>已使用工作年限，不考虑该字段</t>
    <phoneticPr fontId="7" type="noConversion"/>
  </si>
  <si>
    <t>N</t>
    <phoneticPr fontId="7" type="noConversion"/>
  </si>
  <si>
    <t>OCS_NAME</t>
    <phoneticPr fontId="7" type="noConversion"/>
  </si>
  <si>
    <t>PROPERTY_WORKING_NAME</t>
    <phoneticPr fontId="7" type="noConversion"/>
  </si>
  <si>
    <t>YEARLY_INCOME_NAME</t>
    <phoneticPr fontId="7" type="noConversion"/>
  </si>
  <si>
    <t>已折算成年收入</t>
    <phoneticPr fontId="7" type="noConversion"/>
  </si>
  <si>
    <t>N</t>
    <phoneticPr fontId="7" type="noConversion"/>
  </si>
  <si>
    <t>已折算成年收入？</t>
    <phoneticPr fontId="7" type="noConversion"/>
  </si>
  <si>
    <t>与所属行业重复，不考虑该字段</t>
    <phoneticPr fontId="7" type="noConversion"/>
  </si>
  <si>
    <t>有每月发两次及两次以上工资的，不好区分</t>
    <phoneticPr fontId="7" type="noConversion"/>
  </si>
  <si>
    <t>公积金缴费基数</t>
    <phoneticPr fontId="7" type="noConversion"/>
  </si>
  <si>
    <t>N</t>
    <phoneticPr fontId="7" type="noConversion"/>
  </si>
  <si>
    <t>2.同质性，89%都是没车</t>
    <phoneticPr fontId="7" type="noConversion"/>
  </si>
  <si>
    <t>4.缺失值较多</t>
  </si>
  <si>
    <t>4.缺失值较多</t>
    <phoneticPr fontId="7" type="noConversion"/>
  </si>
  <si>
    <t>社保缴费基数</t>
    <phoneticPr fontId="7" type="noConversion"/>
  </si>
  <si>
    <t>社保缴费基数、公积金缴费基数二者之中较高者衍生的</t>
    <phoneticPr fontId="7" type="noConversion"/>
  </si>
  <si>
    <t>SOCIAL_SECURITY_NAME</t>
    <phoneticPr fontId="7" type="noConversion"/>
  </si>
  <si>
    <t>SALARY_DISTRIBUTION_NAME</t>
    <phoneticPr fontId="7" type="noConversion"/>
  </si>
  <si>
    <t>Y</t>
    <phoneticPr fontId="7" type="noConversion"/>
  </si>
  <si>
    <t>财产信息</t>
    <phoneticPr fontId="7" type="noConversion"/>
  </si>
  <si>
    <t>社保、公积金缴费基数较高者</t>
    <phoneticPr fontId="7" type="noConversion"/>
  </si>
  <si>
    <t>是否有社保或公积金</t>
    <phoneticPr fontId="7" type="noConversion"/>
  </si>
  <si>
    <t>HOUSING_FUND_NAME</t>
    <phoneticPr fontId="7" type="noConversion"/>
  </si>
  <si>
    <t>N</t>
    <phoneticPr fontId="7" type="noConversion"/>
  </si>
  <si>
    <t>2.同质性，90%都有公积金或社保</t>
    <phoneticPr fontId="7" type="noConversion"/>
  </si>
  <si>
    <t>IS_HAS_SOCIAL_HOUSING_NAME</t>
    <phoneticPr fontId="7" type="noConversion"/>
  </si>
  <si>
    <t>IS_HAS_SOCIAL_HOUSING_H_NAME</t>
    <phoneticPr fontId="7" type="noConversion"/>
  </si>
  <si>
    <t>暂时不考虑</t>
    <phoneticPr fontId="7" type="noConversion"/>
  </si>
  <si>
    <t>N</t>
    <phoneticPr fontId="7" type="noConversion"/>
  </si>
  <si>
    <t>N</t>
    <phoneticPr fontId="7" type="noConversion"/>
  </si>
  <si>
    <t>2.同质性，80%都是本地</t>
    <phoneticPr fontId="7" type="noConversion"/>
  </si>
  <si>
    <t>系统征信变量</t>
    <phoneticPr fontId="7" type="noConversion"/>
  </si>
  <si>
    <t>按字母排序的变量和属性列表</t>
  </si>
  <si>
    <t>变量</t>
  </si>
  <si>
    <t>长度</t>
  </si>
  <si>
    <t>输出格式</t>
  </si>
  <si>
    <t>输入格式</t>
  </si>
  <si>
    <t>标签</t>
  </si>
  <si>
    <t>CARD_APPLY_01_MONTH_FREQUENCY_SAMEORG</t>
  </si>
  <si>
    <t>CARD_APPLY_03_MONTH_FREQUENCY_SAMEORG</t>
  </si>
  <si>
    <t>CARD_APPLY_24_MONTH_FREQUENCY_SAMEORG</t>
  </si>
  <si>
    <t>CREATED_TIME</t>
  </si>
  <si>
    <t>DATETIME20.</t>
  </si>
  <si>
    <t>ID_CARD</t>
  </si>
  <si>
    <t>LOAN_GUARANTEE_QUERY_01_MONTH_FREQUENCY</t>
  </si>
  <si>
    <t>LOAN_GUARANTEE_QUERY_03_MONTH_FREQUENCY</t>
  </si>
  <si>
    <t>LOAN_GUARANTEE_QUERY_24_MONTH_FREQUENCY</t>
  </si>
  <si>
    <t>LOAN_MORTGAGE_60_PASTDUE_FREQUENCY</t>
  </si>
  <si>
    <t>LOAN_MORTGAGE_PASTDUE_M3_FREQUENCY</t>
  </si>
  <si>
    <t>LOAN_NAMORTGAGE_60_PASTDUE_FREQUENCY</t>
  </si>
  <si>
    <t>LOAN_NAMORTGAGE_PASTDUE_M3_FREQUENCY</t>
  </si>
  <si>
    <t>LOAN_UNCLEARED_CREDIT_LINE_AMT_SUM</t>
  </si>
  <si>
    <t>REPORT_NUMBER</t>
  </si>
  <si>
    <t>SELF_QUERY_01_MONTH_FREQUENCY_SAMEDAY</t>
  </si>
  <si>
    <t>SELF_QUERY_03_MONTH_FREQUENCY_RAW</t>
  </si>
  <si>
    <t>SELF_QUERY_03_MONTH_FREQUENCY_SAMEDAY</t>
  </si>
  <si>
    <t>SELF_QUERY_24_MONTH_FREQUENCY_SAMEDAY</t>
  </si>
  <si>
    <t>apply_code</t>
  </si>
  <si>
    <t>bussiness_key_</t>
  </si>
  <si>
    <t>AGE_G</t>
  </si>
  <si>
    <t>CHILD_COUNT_G</t>
  </si>
  <si>
    <t>DESIRED_LOAN_AMOUNT_G</t>
  </si>
  <si>
    <t>DESIRED_PRODUCT_G</t>
  </si>
  <si>
    <t>EDUCATION_G</t>
  </si>
  <si>
    <t>IS_HAS_HOURSE_CAR_G</t>
  </si>
  <si>
    <t>IS_HAS_HOURSE_G</t>
  </si>
  <si>
    <t>IS_HAS_SOCIAL_HOUSING_G</t>
  </si>
  <si>
    <t>IS_HAS_SOCIAL_HOUSING_H_G</t>
  </si>
  <si>
    <t>LOCAL_RES_YEARS_G</t>
  </si>
  <si>
    <t>MARRIAGE_G</t>
  </si>
  <si>
    <t>OC_G</t>
  </si>
  <si>
    <t>PROPERTY_HOUSING_G</t>
  </si>
  <si>
    <t>PROPERTY_WORKING_G</t>
  </si>
  <si>
    <t>SALARY_DISTRIBUTION_G</t>
  </si>
  <si>
    <t>WORK_YEARS_G</t>
  </si>
  <si>
    <t>YEARLY_INCOME_G</t>
  </si>
  <si>
    <t>BAD_rate1</t>
    <phoneticPr fontId="7" type="noConversion"/>
  </si>
  <si>
    <t>z-Missing</t>
  </si>
  <si>
    <t>广告/市场/媒体艺术</t>
  </si>
  <si>
    <t>建筑/房地产</t>
  </si>
  <si>
    <t>教育/科研</t>
  </si>
  <si>
    <t>服务业</t>
  </si>
  <si>
    <t>法律/会计/金融/银行/</t>
  </si>
  <si>
    <t>生产/营运/采购/物流</t>
  </si>
  <si>
    <t>行政事业编制内人员</t>
  </si>
  <si>
    <t>group</t>
  </si>
  <si>
    <t>y1_num</t>
  </si>
  <si>
    <t>y0_num</t>
  </si>
  <si>
    <t>N</t>
  </si>
  <si>
    <t>bad_cum</t>
  </si>
  <si>
    <t>good_cum</t>
  </si>
  <si>
    <t>y1_percent</t>
  </si>
  <si>
    <t>y0_percent</t>
  </si>
  <si>
    <t>y0/y1</t>
  </si>
  <si>
    <t>od</t>
  </si>
  <si>
    <t>total_percent</t>
  </si>
  <si>
    <r>
      <t>train</t>
    </r>
    <r>
      <rPr>
        <sz val="11"/>
        <color theme="1"/>
        <rFont val="微软雅黑"/>
        <family val="2"/>
        <charset val="134"/>
      </rPr>
      <t>:</t>
    </r>
    <phoneticPr fontId="7" type="noConversion"/>
  </si>
  <si>
    <r>
      <t>test</t>
    </r>
    <r>
      <rPr>
        <sz val="11"/>
        <color theme="1"/>
        <rFont val="微软雅黑"/>
        <family val="2"/>
        <charset val="134"/>
      </rPr>
      <t>:</t>
    </r>
    <phoneticPr fontId="7" type="noConversion"/>
  </si>
  <si>
    <r>
      <t>K</t>
    </r>
    <r>
      <rPr>
        <sz val="11"/>
        <color theme="1"/>
        <rFont val="微软雅黑"/>
        <family val="2"/>
        <charset val="134"/>
      </rPr>
      <t>S=</t>
    </r>
    <phoneticPr fontId="7" type="noConversion"/>
  </si>
  <si>
    <r>
      <t>K</t>
    </r>
    <r>
      <rPr>
        <sz val="11"/>
        <color theme="1"/>
        <rFont val="微软雅黑"/>
        <family val="2"/>
        <charset val="134"/>
      </rPr>
      <t>S=</t>
    </r>
    <phoneticPr fontId="7" type="noConversion"/>
  </si>
  <si>
    <t>互联网/计算机/通信</t>
  </si>
  <si>
    <t>group_num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</si>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</sst>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26" formatCode="\$#,##0.00_);[Red]\(\$#,##0.00\)"/>
    <numFmt numFmtId="176" formatCode="[$-409]mmm\-yy;@"/>
    <numFmt numFmtId="177" formatCode="0.0000_ "/>
    <numFmt numFmtId="178" formatCode="0.000_);[Red]\(0.000\)"/>
    <numFmt numFmtId="179" formatCode="0.0000_);[Red]\(0.0000\)"/>
    <numFmt numFmtId="180" formatCode="0.000_ "/>
    <numFmt numFmtId="181" formatCode="0.0%"/>
    <numFmt numFmtId="182" formatCode="#,##0.0_ "/>
    <numFmt numFmtId="183" formatCode="0.0"/>
    <numFmt numFmtId="184" formatCode="0.00_);[Red]\(0.00\)"/>
    <numFmt numFmtId="185" formatCode="000000"/>
    <numFmt numFmtId="186" formatCode="0.0000"/>
    <numFmt numFmtId="187" formatCode="0_ "/>
    <numFmt numFmtId="188" formatCode="0.00_ 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Calibri"/>
      <family val="2"/>
    </font>
    <font>
      <b/>
      <sz val="10"/>
      <name val="Calibri"/>
      <family val="2"/>
    </font>
    <font>
      <b/>
      <sz val="9"/>
      <color rgb="FF000000"/>
      <name val="Arial Unicode MS"/>
      <family val="2"/>
      <charset val="134"/>
    </font>
    <font>
      <sz val="9"/>
      <color rgb="FF000000"/>
      <name val="Arial Unicode MS"/>
      <family val="2"/>
      <charset val="134"/>
    </font>
    <font>
      <sz val="9"/>
      <color theme="1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rgb="FFFF0000"/>
      <name val="Calibri"/>
      <family val="2"/>
    </font>
    <font>
      <sz val="11"/>
      <color theme="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  <font>
      <b/>
      <sz val="8"/>
      <color theme="0"/>
      <name val="Verdana"/>
      <family val="2"/>
    </font>
    <font>
      <sz val="9"/>
      <name val="細明體"/>
      <family val="3"/>
      <charset val="136"/>
    </font>
    <font>
      <sz val="10"/>
      <color theme="1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12"/>
      <name val="Arial"/>
      <family val="2"/>
    </font>
    <font>
      <b/>
      <sz val="9"/>
      <name val="Verdana"/>
      <family val="2"/>
    </font>
    <font>
      <b/>
      <sz val="9"/>
      <name val="宋体"/>
      <family val="3"/>
      <charset val="134"/>
    </font>
    <font>
      <sz val="9"/>
      <name val="新細明體"/>
      <family val="1"/>
      <charset val="136"/>
    </font>
    <font>
      <b/>
      <i/>
      <sz val="9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b/>
      <sz val="8"/>
      <color rgb="FFC00000"/>
      <name val="Verdana"/>
      <family val="2"/>
    </font>
    <font>
      <sz val="10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8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sz val="20"/>
      <color theme="1"/>
      <name val="微软雅黑"/>
      <family val="2"/>
      <charset val="134"/>
    </font>
    <font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2"/>
      <color rgb="FF3F3F3F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3F3F3F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333333"/>
      <name val="Arial"/>
      <family val="2"/>
    </font>
    <font>
      <b/>
      <sz val="11"/>
      <color rgb="FF000000"/>
      <name val="MYingHei_18030_C-Medium"/>
      <family val="1"/>
      <charset val="134"/>
    </font>
    <font>
      <sz val="11"/>
      <color rgb="FF000000"/>
      <name val="MYingHei_18030_C-Medium"/>
      <family val="1"/>
      <charset val="134"/>
    </font>
  </fonts>
  <fills count="17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0" fontId="8" fillId="0" borderId="0">
      <alignment vertical="center"/>
    </xf>
    <xf numFmtId="0" fontId="30" fillId="0" borderId="0"/>
    <xf numFmtId="0" fontId="8" fillId="0" borderId="0"/>
    <xf numFmtId="0" fontId="46" fillId="0" borderId="0"/>
    <xf numFmtId="9" fontId="46" fillId="0" borderId="0" applyFont="0" applyFill="0" applyBorder="0" applyAlignment="0" applyProtection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503">
    <xf numFmtId="0" fontId="0" fillId="0" borderId="0" xfId="0">
      <alignment vertical="center"/>
    </xf>
    <xf numFmtId="0" fontId="0" fillId="0" borderId="0" xfId="0" applyBorder="1">
      <alignment vertical="center"/>
    </xf>
    <xf numFmtId="0" fontId="18" fillId="0" borderId="0" xfId="0" applyFont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3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18" fillId="0" borderId="12" xfId="0" applyFont="1" applyBorder="1" applyAlignment="1">
      <alignment vertical="top"/>
    </xf>
    <xf numFmtId="0" fontId="18" fillId="0" borderId="3" xfId="0" applyFont="1" applyBorder="1">
      <alignment vertical="center"/>
    </xf>
    <xf numFmtId="0" fontId="18" fillId="0" borderId="4" xfId="0" applyFont="1" applyBorder="1">
      <alignment vertical="center"/>
    </xf>
    <xf numFmtId="0" fontId="18" fillId="0" borderId="8" xfId="0" applyFont="1" applyBorder="1">
      <alignment vertical="center"/>
    </xf>
    <xf numFmtId="0" fontId="18" fillId="0" borderId="9" xfId="0" applyFont="1" applyBorder="1">
      <alignment vertical="center"/>
    </xf>
    <xf numFmtId="0" fontId="19" fillId="0" borderId="0" xfId="0" applyFont="1" applyAlignment="1">
      <alignment vertical="center"/>
    </xf>
    <xf numFmtId="1" fontId="19" fillId="0" borderId="0" xfId="0" applyNumberFormat="1" applyFont="1" applyAlignment="1">
      <alignment vertical="center"/>
    </xf>
    <xf numFmtId="0" fontId="19" fillId="0" borderId="0" xfId="0" applyFont="1">
      <alignment vertical="center"/>
    </xf>
    <xf numFmtId="0" fontId="19" fillId="0" borderId="16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0" xfId="0" applyFont="1" applyBorder="1">
      <alignment vertical="center"/>
    </xf>
    <xf numFmtId="180" fontId="19" fillId="0" borderId="0" xfId="0" applyNumberFormat="1" applyFont="1">
      <alignment vertical="center"/>
    </xf>
    <xf numFmtId="180" fontId="19" fillId="0" borderId="16" xfId="0" applyNumberFormat="1" applyFont="1" applyBorder="1">
      <alignment vertical="center"/>
    </xf>
    <xf numFmtId="180" fontId="19" fillId="0" borderId="0" xfId="0" applyNumberFormat="1" applyFont="1" applyBorder="1">
      <alignment vertical="center"/>
    </xf>
    <xf numFmtId="180" fontId="19" fillId="0" borderId="21" xfId="0" applyNumberFormat="1" applyFont="1" applyBorder="1">
      <alignment vertical="center"/>
    </xf>
    <xf numFmtId="0" fontId="19" fillId="0" borderId="0" xfId="0" applyFont="1" applyAlignment="1">
      <alignment horizontal="center" vertical="center"/>
    </xf>
    <xf numFmtId="10" fontId="19" fillId="0" borderId="0" xfId="1" applyNumberFormat="1" applyFont="1">
      <alignment vertical="center"/>
    </xf>
    <xf numFmtId="10" fontId="19" fillId="0" borderId="16" xfId="1" applyNumberFormat="1" applyFont="1" applyBorder="1">
      <alignment vertical="center"/>
    </xf>
    <xf numFmtId="10" fontId="19" fillId="0" borderId="0" xfId="1" applyNumberFormat="1" applyFont="1" applyBorder="1">
      <alignment vertical="center"/>
    </xf>
    <xf numFmtId="10" fontId="19" fillId="0" borderId="21" xfId="1" applyNumberFormat="1" applyFont="1" applyBorder="1">
      <alignment vertical="center"/>
    </xf>
    <xf numFmtId="179" fontId="19" fillId="0" borderId="0" xfId="0" applyNumberFormat="1" applyFont="1" applyAlignment="1">
      <alignment horizontal="center" vertical="center"/>
    </xf>
    <xf numFmtId="179" fontId="19" fillId="6" borderId="0" xfId="0" applyNumberFormat="1" applyFont="1" applyFill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80" fontId="19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22" xfId="0" applyFont="1" applyBorder="1" applyAlignment="1">
      <alignment vertical="center"/>
    </xf>
    <xf numFmtId="0" fontId="18" fillId="0" borderId="17" xfId="0" applyNumberFormat="1" applyFont="1" applyBorder="1" applyAlignment="1">
      <alignment vertical="center"/>
    </xf>
    <xf numFmtId="0" fontId="21" fillId="0" borderId="16" xfId="0" applyFont="1" applyBorder="1">
      <alignment vertical="center"/>
    </xf>
    <xf numFmtId="10" fontId="21" fillId="0" borderId="16" xfId="1" applyNumberFormat="1" applyFont="1" applyBorder="1">
      <alignment vertical="center"/>
    </xf>
    <xf numFmtId="180" fontId="21" fillId="0" borderId="16" xfId="0" applyNumberFormat="1" applyFont="1" applyBorder="1">
      <alignment vertical="center"/>
    </xf>
    <xf numFmtId="0" fontId="21" fillId="0" borderId="0" xfId="0" applyFont="1" applyBorder="1">
      <alignment vertical="center"/>
    </xf>
    <xf numFmtId="10" fontId="21" fillId="0" borderId="0" xfId="1" applyNumberFormat="1" applyFont="1" applyBorder="1">
      <alignment vertical="center"/>
    </xf>
    <xf numFmtId="180" fontId="21" fillId="0" borderId="0" xfId="0" applyNumberFormat="1" applyFont="1" applyBorder="1">
      <alignment vertical="center"/>
    </xf>
    <xf numFmtId="0" fontId="21" fillId="0" borderId="21" xfId="0" applyFont="1" applyBorder="1">
      <alignment vertical="center"/>
    </xf>
    <xf numFmtId="10" fontId="21" fillId="0" borderId="21" xfId="1" applyNumberFormat="1" applyFont="1" applyBorder="1">
      <alignment vertical="center"/>
    </xf>
    <xf numFmtId="180" fontId="21" fillId="0" borderId="21" xfId="0" applyNumberFormat="1" applyFont="1" applyBorder="1">
      <alignment vertical="center"/>
    </xf>
    <xf numFmtId="0" fontId="22" fillId="0" borderId="0" xfId="0" applyFont="1" applyAlignment="1">
      <alignment vertical="center"/>
    </xf>
    <xf numFmtId="0" fontId="18" fillId="0" borderId="0" xfId="0" applyFont="1" applyBorder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81" fontId="18" fillId="0" borderId="0" xfId="1" applyNumberFormat="1" applyFont="1">
      <alignment vertical="center"/>
    </xf>
    <xf numFmtId="10" fontId="18" fillId="0" borderId="0" xfId="1" applyNumberFormat="1" applyFont="1">
      <alignment vertical="center"/>
    </xf>
    <xf numFmtId="10" fontId="18" fillId="0" borderId="3" xfId="1" applyNumberFormat="1" applyFont="1" applyBorder="1" applyAlignment="1">
      <alignment horizontal="center" vertical="center"/>
    </xf>
    <xf numFmtId="10" fontId="18" fillId="0" borderId="0" xfId="1" applyNumberFormat="1" applyFont="1" applyBorder="1" applyAlignment="1">
      <alignment horizontal="center" vertical="center"/>
    </xf>
    <xf numFmtId="10" fontId="18" fillId="0" borderId="8" xfId="1" applyNumberFormat="1" applyFont="1" applyBorder="1" applyAlignment="1">
      <alignment horizontal="center" vertical="center"/>
    </xf>
    <xf numFmtId="0" fontId="18" fillId="0" borderId="2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7" xfId="0" applyFont="1" applyBorder="1">
      <alignment vertical="center"/>
    </xf>
    <xf numFmtId="181" fontId="18" fillId="0" borderId="3" xfId="1" applyNumberFormat="1" applyFont="1" applyBorder="1">
      <alignment vertical="center"/>
    </xf>
    <xf numFmtId="181" fontId="18" fillId="0" borderId="0" xfId="1" applyNumberFormat="1" applyFont="1" applyBorder="1">
      <alignment vertical="center"/>
    </xf>
    <xf numFmtId="181" fontId="18" fillId="0" borderId="8" xfId="1" applyNumberFormat="1" applyFont="1" applyBorder="1">
      <alignment vertical="center"/>
    </xf>
    <xf numFmtId="10" fontId="18" fillId="0" borderId="3" xfId="1" applyNumberFormat="1" applyFont="1" applyBorder="1">
      <alignment vertical="center"/>
    </xf>
    <xf numFmtId="10" fontId="18" fillId="0" borderId="0" xfId="1" applyNumberFormat="1" applyFont="1" applyBorder="1">
      <alignment vertical="center"/>
    </xf>
    <xf numFmtId="10" fontId="18" fillId="0" borderId="8" xfId="1" applyNumberFormat="1" applyFont="1" applyBorder="1">
      <alignment vertical="center"/>
    </xf>
    <xf numFmtId="10" fontId="18" fillId="0" borderId="4" xfId="1" applyNumberFormat="1" applyFont="1" applyBorder="1">
      <alignment vertical="center"/>
    </xf>
    <xf numFmtId="10" fontId="18" fillId="0" borderId="6" xfId="1" applyNumberFormat="1" applyFont="1" applyBorder="1">
      <alignment vertical="center"/>
    </xf>
    <xf numFmtId="10" fontId="18" fillId="0" borderId="9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7" borderId="26" xfId="4" applyFont="1" applyFill="1" applyBorder="1" applyAlignment="1">
      <alignment horizontal="center" vertical="center"/>
    </xf>
    <xf numFmtId="0" fontId="27" fillId="8" borderId="0" xfId="0" applyFont="1" applyFill="1">
      <alignment vertical="center"/>
    </xf>
    <xf numFmtId="0" fontId="28" fillId="8" borderId="14" xfId="4" applyFont="1" applyFill="1" applyBorder="1" applyAlignment="1">
      <alignment horizontal="center" vertical="center"/>
    </xf>
    <xf numFmtId="177" fontId="28" fillId="8" borderId="14" xfId="4" applyNumberFormat="1" applyFont="1" applyFill="1" applyBorder="1" applyAlignment="1">
      <alignment horizontal="right" vertical="center"/>
    </xf>
    <xf numFmtId="0" fontId="28" fillId="8" borderId="30" xfId="4" applyFont="1" applyFill="1" applyBorder="1" applyAlignment="1">
      <alignment horizontal="center" vertical="center"/>
    </xf>
    <xf numFmtId="177" fontId="28" fillId="8" borderId="30" xfId="4" applyNumberFormat="1" applyFont="1" applyFill="1" applyBorder="1" applyAlignment="1">
      <alignment horizontal="right" vertical="center"/>
    </xf>
    <xf numFmtId="0" fontId="31" fillId="9" borderId="31" xfId="5" applyFont="1" applyFill="1" applyBorder="1"/>
    <xf numFmtId="0" fontId="34" fillId="9" borderId="32" xfId="6" quotePrefix="1" applyFont="1" applyFill="1" applyBorder="1" applyAlignment="1">
      <alignment horizontal="left"/>
    </xf>
    <xf numFmtId="0" fontId="29" fillId="9" borderId="32" xfId="5" applyFont="1" applyFill="1" applyBorder="1"/>
    <xf numFmtId="1" fontId="34" fillId="9" borderId="32" xfId="6" applyNumberFormat="1" applyFont="1" applyFill="1" applyBorder="1" applyAlignment="1"/>
    <xf numFmtId="3" fontId="34" fillId="9" borderId="32" xfId="6" applyNumberFormat="1" applyFont="1" applyFill="1" applyBorder="1" applyAlignment="1"/>
    <xf numFmtId="0" fontId="29" fillId="9" borderId="32" xfId="6" applyFont="1" applyFill="1" applyBorder="1" applyAlignment="1"/>
    <xf numFmtId="0" fontId="29" fillId="9" borderId="32" xfId="6" applyFont="1" applyFill="1" applyBorder="1"/>
    <xf numFmtId="0" fontId="34" fillId="9" borderId="32" xfId="6" applyFont="1" applyFill="1" applyBorder="1"/>
    <xf numFmtId="181" fontId="34" fillId="9" borderId="33" xfId="6" applyNumberFormat="1" applyFont="1" applyFill="1" applyBorder="1"/>
    <xf numFmtId="0" fontId="29" fillId="9" borderId="34" xfId="5" applyFont="1" applyFill="1" applyBorder="1"/>
    <xf numFmtId="0" fontId="34" fillId="9" borderId="21" xfId="6" quotePrefix="1" applyFont="1" applyFill="1" applyBorder="1" applyAlignment="1">
      <alignment horizontal="left"/>
    </xf>
    <xf numFmtId="0" fontId="29" fillId="9" borderId="21" xfId="5" applyFont="1" applyFill="1" applyBorder="1"/>
    <xf numFmtId="0" fontId="34" fillId="9" borderId="21" xfId="6" applyFont="1" applyFill="1" applyBorder="1"/>
    <xf numFmtId="1" fontId="34" fillId="9" borderId="21" xfId="6" applyNumberFormat="1" applyFont="1" applyFill="1" applyBorder="1" applyAlignment="1"/>
    <xf numFmtId="0" fontId="34" fillId="9" borderId="21" xfId="6" applyFont="1" applyFill="1" applyBorder="1" applyAlignment="1"/>
    <xf numFmtId="1" fontId="35" fillId="7" borderId="37" xfId="6" applyNumberFormat="1" applyFont="1" applyFill="1" applyBorder="1" applyAlignment="1">
      <alignment horizontal="center"/>
    </xf>
    <xf numFmtId="1" fontId="35" fillId="7" borderId="16" xfId="6" applyNumberFormat="1" applyFont="1" applyFill="1" applyBorder="1" applyAlignment="1">
      <alignment horizontal="center"/>
    </xf>
    <xf numFmtId="3" fontId="35" fillId="7" borderId="16" xfId="6" applyNumberFormat="1" applyFont="1" applyFill="1" applyBorder="1" applyAlignment="1">
      <alignment horizontal="center"/>
    </xf>
    <xf numFmtId="1" fontId="35" fillId="7" borderId="38" xfId="6" applyNumberFormat="1" applyFont="1" applyFill="1" applyBorder="1" applyAlignment="1">
      <alignment horizontal="center"/>
    </xf>
    <xf numFmtId="1" fontId="35" fillId="7" borderId="5" xfId="6" applyNumberFormat="1" applyFont="1" applyFill="1" applyBorder="1" applyAlignment="1">
      <alignment horizontal="center"/>
    </xf>
    <xf numFmtId="1" fontId="35" fillId="7" borderId="0" xfId="6" applyNumberFormat="1" applyFont="1" applyFill="1" applyBorder="1" applyAlignment="1">
      <alignment horizontal="center"/>
    </xf>
    <xf numFmtId="3" fontId="35" fillId="7" borderId="0" xfId="6" applyNumberFormat="1" applyFont="1" applyFill="1" applyBorder="1" applyAlignment="1">
      <alignment horizontal="center"/>
    </xf>
    <xf numFmtId="1" fontId="35" fillId="7" borderId="6" xfId="6" applyNumberFormat="1" applyFont="1" applyFill="1" applyBorder="1" applyAlignment="1">
      <alignment horizontal="center"/>
    </xf>
    <xf numFmtId="0" fontId="35" fillId="7" borderId="0" xfId="6" applyFont="1" applyFill="1" applyBorder="1" applyAlignment="1">
      <alignment horizontal="center"/>
    </xf>
    <xf numFmtId="0" fontId="35" fillId="7" borderId="5" xfId="6" applyFont="1" applyFill="1" applyBorder="1" applyAlignment="1">
      <alignment horizontal="center"/>
    </xf>
    <xf numFmtId="0" fontId="35" fillId="7" borderId="6" xfId="6" applyFont="1" applyFill="1" applyBorder="1" applyAlignment="1">
      <alignment horizontal="center"/>
    </xf>
    <xf numFmtId="3" fontId="35" fillId="7" borderId="42" xfId="6" applyNumberFormat="1" applyFont="1" applyFill="1" applyBorder="1" applyAlignment="1">
      <alignment horizontal="centerContinuous"/>
    </xf>
    <xf numFmtId="1" fontId="35" fillId="7" borderId="44" xfId="6" applyNumberFormat="1" applyFont="1" applyFill="1" applyBorder="1" applyAlignment="1">
      <alignment horizontal="center"/>
    </xf>
    <xf numFmtId="1" fontId="35" fillId="7" borderId="43" xfId="6" applyNumberFormat="1" applyFont="1" applyFill="1" applyBorder="1" applyAlignment="1">
      <alignment horizontal="center"/>
    </xf>
    <xf numFmtId="3" fontId="35" fillId="7" borderId="45" xfId="6" applyNumberFormat="1" applyFont="1" applyFill="1" applyBorder="1" applyAlignment="1">
      <alignment horizontal="center"/>
    </xf>
    <xf numFmtId="0" fontId="35" fillId="7" borderId="43" xfId="6" applyFont="1" applyFill="1" applyBorder="1" applyAlignment="1">
      <alignment horizontal="center"/>
    </xf>
    <xf numFmtId="0" fontId="35" fillId="7" borderId="44" xfId="6" applyFont="1" applyFill="1" applyBorder="1" applyAlignment="1">
      <alignment horizontal="center"/>
    </xf>
    <xf numFmtId="0" fontId="35" fillId="7" borderId="45" xfId="6" applyFont="1" applyFill="1" applyBorder="1" applyAlignment="1">
      <alignment horizontal="center"/>
    </xf>
    <xf numFmtId="0" fontId="35" fillId="7" borderId="46" xfId="6" applyFont="1" applyFill="1" applyBorder="1" applyAlignment="1">
      <alignment horizontal="center"/>
    </xf>
    <xf numFmtId="3" fontId="28" fillId="9" borderId="47" xfId="6" applyNumberFormat="1" applyFont="1" applyFill="1" applyBorder="1" applyAlignment="1">
      <alignment horizontal="center"/>
    </xf>
    <xf numFmtId="0" fontId="28" fillId="9" borderId="0" xfId="5" applyFont="1" applyFill="1" applyBorder="1" applyAlignment="1">
      <alignment horizontal="center"/>
    </xf>
    <xf numFmtId="3" fontId="28" fillId="9" borderId="5" xfId="6" applyNumberFormat="1" applyFont="1" applyFill="1" applyBorder="1" applyAlignment="1">
      <alignment horizontal="right"/>
    </xf>
    <xf numFmtId="3" fontId="28" fillId="9" borderId="0" xfId="5" applyNumberFormat="1" applyFont="1" applyFill="1" applyBorder="1" applyAlignment="1" applyProtection="1">
      <alignment horizontal="right"/>
    </xf>
    <xf numFmtId="3" fontId="28" fillId="9" borderId="0" xfId="6" applyNumberFormat="1" applyFont="1" applyFill="1" applyBorder="1" applyAlignment="1">
      <alignment horizontal="right"/>
    </xf>
    <xf numFmtId="37" fontId="28" fillId="9" borderId="6" xfId="5" applyNumberFormat="1" applyFont="1" applyFill="1" applyBorder="1" applyAlignment="1" applyProtection="1">
      <alignment horizontal="right"/>
    </xf>
    <xf numFmtId="181" fontId="28" fillId="9" borderId="0" xfId="6" applyNumberFormat="1" applyFont="1" applyFill="1" applyBorder="1" applyAlignment="1">
      <alignment horizontal="right"/>
    </xf>
    <xf numFmtId="181" fontId="28" fillId="9" borderId="6" xfId="1" applyNumberFormat="1" applyFont="1" applyFill="1" applyBorder="1" applyAlignment="1">
      <alignment horizontal="right"/>
    </xf>
    <xf numFmtId="182" fontId="28" fillId="9" borderId="5" xfId="6" applyNumberFormat="1" applyFont="1" applyFill="1" applyBorder="1" applyAlignment="1">
      <alignment horizontal="right"/>
    </xf>
    <xf numFmtId="182" fontId="28" fillId="9" borderId="0" xfId="6" applyNumberFormat="1" applyFont="1" applyFill="1" applyBorder="1" applyAlignment="1">
      <alignment horizontal="right"/>
    </xf>
    <xf numFmtId="181" fontId="28" fillId="9" borderId="5" xfId="1" applyNumberFormat="1" applyFont="1" applyFill="1" applyBorder="1" applyAlignment="1">
      <alignment horizontal="right"/>
    </xf>
    <xf numFmtId="181" fontId="28" fillId="9" borderId="41" xfId="1" applyNumberFormat="1" applyFont="1" applyFill="1" applyBorder="1" applyAlignment="1">
      <alignment horizontal="right"/>
    </xf>
    <xf numFmtId="0" fontId="37" fillId="8" borderId="0" xfId="0" applyFont="1" applyFill="1">
      <alignment vertical="center"/>
    </xf>
    <xf numFmtId="3" fontId="28" fillId="9" borderId="48" xfId="6" applyNumberFormat="1" applyFont="1" applyFill="1" applyBorder="1" applyAlignment="1">
      <alignment horizontal="center"/>
    </xf>
    <xf numFmtId="0" fontId="28" fillId="9" borderId="8" xfId="5" applyFont="1" applyFill="1" applyBorder="1" applyAlignment="1">
      <alignment horizontal="center"/>
    </xf>
    <xf numFmtId="3" fontId="28" fillId="9" borderId="7" xfId="6" applyNumberFormat="1" applyFont="1" applyFill="1" applyBorder="1" applyAlignment="1">
      <alignment horizontal="right"/>
    </xf>
    <xf numFmtId="3" fontId="28" fillId="9" borderId="8" xfId="6" applyNumberFormat="1" applyFont="1" applyFill="1" applyBorder="1" applyAlignment="1">
      <alignment horizontal="right"/>
    </xf>
    <xf numFmtId="37" fontId="28" fillId="9" borderId="9" xfId="5" applyNumberFormat="1" applyFont="1" applyFill="1" applyBorder="1" applyAlignment="1" applyProtection="1">
      <alignment horizontal="right"/>
    </xf>
    <xf numFmtId="181" fontId="28" fillId="9" borderId="8" xfId="6" applyNumberFormat="1" applyFont="1" applyFill="1" applyBorder="1" applyAlignment="1">
      <alignment horizontal="right"/>
    </xf>
    <xf numFmtId="181" fontId="28" fillId="9" borderId="9" xfId="1" applyNumberFormat="1" applyFont="1" applyFill="1" applyBorder="1" applyAlignment="1">
      <alignment horizontal="right"/>
    </xf>
    <xf numFmtId="3" fontId="38" fillId="9" borderId="42" xfId="6" applyNumberFormat="1" applyFont="1" applyFill="1" applyBorder="1" applyAlignment="1">
      <alignment horizontal="center"/>
    </xf>
    <xf numFmtId="3" fontId="38" fillId="9" borderId="43" xfId="6" applyNumberFormat="1" applyFont="1" applyFill="1" applyBorder="1" applyAlignment="1">
      <alignment horizontal="center"/>
    </xf>
    <xf numFmtId="3" fontId="28" fillId="9" borderId="49" xfId="6" applyNumberFormat="1" applyFont="1" applyFill="1" applyBorder="1" applyAlignment="1">
      <alignment horizontal="right"/>
    </xf>
    <xf numFmtId="3" fontId="28" fillId="9" borderId="50" xfId="6" applyNumberFormat="1" applyFont="1" applyFill="1" applyBorder="1" applyAlignment="1">
      <alignment horizontal="right"/>
    </xf>
    <xf numFmtId="3" fontId="28" fillId="9" borderId="45" xfId="6" applyNumberFormat="1" applyFont="1" applyFill="1" applyBorder="1" applyAlignment="1">
      <alignment horizontal="right"/>
    </xf>
    <xf numFmtId="10" fontId="28" fillId="9" borderId="43" xfId="6" applyNumberFormat="1" applyFont="1" applyFill="1" applyBorder="1" applyAlignment="1">
      <alignment horizontal="right"/>
    </xf>
    <xf numFmtId="183" fontId="28" fillId="9" borderId="45" xfId="6" applyNumberFormat="1" applyFont="1" applyFill="1" applyBorder="1" applyAlignment="1">
      <alignment horizontal="right"/>
    </xf>
    <xf numFmtId="182" fontId="28" fillId="9" borderId="49" xfId="6" applyNumberFormat="1" applyFont="1" applyFill="1" applyBorder="1" applyAlignment="1">
      <alignment horizontal="right"/>
    </xf>
    <xf numFmtId="183" fontId="28" fillId="9" borderId="50" xfId="6" applyNumberFormat="1" applyFont="1" applyFill="1" applyBorder="1" applyAlignment="1">
      <alignment horizontal="right"/>
    </xf>
    <xf numFmtId="181" fontId="28" fillId="9" borderId="51" xfId="6" applyNumberFormat="1" applyFont="1" applyFill="1" applyBorder="1" applyAlignment="1">
      <alignment horizontal="right"/>
    </xf>
    <xf numFmtId="0" fontId="28" fillId="8" borderId="0" xfId="4" applyFont="1" applyFill="1" applyBorder="1" applyAlignment="1">
      <alignment horizontal="left" vertical="center"/>
    </xf>
    <xf numFmtId="0" fontId="28" fillId="8" borderId="6" xfId="4" applyFont="1" applyFill="1" applyBorder="1" applyAlignment="1">
      <alignment horizontal="left" vertical="center"/>
    </xf>
    <xf numFmtId="0" fontId="28" fillId="8" borderId="0" xfId="4" applyFont="1" applyFill="1" applyBorder="1" applyAlignment="1">
      <alignment vertical="center"/>
    </xf>
    <xf numFmtId="0" fontId="28" fillId="8" borderId="6" xfId="4" applyFont="1" applyFill="1" applyBorder="1" applyAlignment="1">
      <alignment vertical="center"/>
    </xf>
    <xf numFmtId="0" fontId="28" fillId="8" borderId="21" xfId="4" applyFont="1" applyFill="1" applyBorder="1" applyAlignment="1">
      <alignment vertical="center"/>
    </xf>
    <xf numFmtId="0" fontId="28" fillId="8" borderId="29" xfId="4" applyFont="1" applyFill="1" applyBorder="1" applyAlignment="1">
      <alignment vertical="center"/>
    </xf>
    <xf numFmtId="0" fontId="18" fillId="0" borderId="18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181" fontId="28" fillId="9" borderId="2" xfId="6" applyNumberFormat="1" applyFont="1" applyFill="1" applyBorder="1" applyAlignment="1">
      <alignment horizontal="right"/>
    </xf>
    <xf numFmtId="181" fontId="28" fillId="9" borderId="3" xfId="6" applyNumberFormat="1" applyFont="1" applyFill="1" applyBorder="1" applyAlignment="1">
      <alignment horizontal="right"/>
    </xf>
    <xf numFmtId="181" fontId="28" fillId="9" borderId="4" xfId="6" applyNumberFormat="1" applyFont="1" applyFill="1" applyBorder="1" applyAlignment="1">
      <alignment horizontal="right"/>
    </xf>
    <xf numFmtId="181" fontId="28" fillId="9" borderId="5" xfId="6" applyNumberFormat="1" applyFont="1" applyFill="1" applyBorder="1" applyAlignment="1">
      <alignment horizontal="right"/>
    </xf>
    <xf numFmtId="181" fontId="28" fillId="9" borderId="6" xfId="6" applyNumberFormat="1" applyFont="1" applyFill="1" applyBorder="1" applyAlignment="1">
      <alignment horizontal="right"/>
    </xf>
    <xf numFmtId="181" fontId="28" fillId="9" borderId="7" xfId="6" applyNumberFormat="1" applyFont="1" applyFill="1" applyBorder="1" applyAlignment="1">
      <alignment horizontal="right"/>
    </xf>
    <xf numFmtId="181" fontId="28" fillId="9" borderId="9" xfId="6" applyNumberFormat="1" applyFont="1" applyFill="1" applyBorder="1" applyAlignment="1">
      <alignment horizontal="right"/>
    </xf>
    <xf numFmtId="3" fontId="35" fillId="7" borderId="0" xfId="6" applyNumberFormat="1" applyFont="1" applyFill="1" applyBorder="1" applyAlignment="1">
      <alignment horizontal="centerContinuous"/>
    </xf>
    <xf numFmtId="0" fontId="28" fillId="9" borderId="2" xfId="5" applyFont="1" applyFill="1" applyBorder="1" applyAlignment="1">
      <alignment horizontal="center"/>
    </xf>
    <xf numFmtId="0" fontId="28" fillId="9" borderId="3" xfId="5" applyFont="1" applyFill="1" applyBorder="1" applyAlignment="1">
      <alignment horizontal="center"/>
    </xf>
    <xf numFmtId="0" fontId="28" fillId="9" borderId="4" xfId="5" applyFont="1" applyFill="1" applyBorder="1" applyAlignment="1">
      <alignment horizontal="center"/>
    </xf>
    <xf numFmtId="0" fontId="28" fillId="9" borderId="5" xfId="5" applyFont="1" applyFill="1" applyBorder="1" applyAlignment="1">
      <alignment horizontal="center"/>
    </xf>
    <xf numFmtId="0" fontId="28" fillId="9" borderId="6" xfId="5" applyFont="1" applyFill="1" applyBorder="1" applyAlignment="1">
      <alignment horizontal="center"/>
    </xf>
    <xf numFmtId="0" fontId="28" fillId="9" borderId="7" xfId="5" applyFont="1" applyFill="1" applyBorder="1" applyAlignment="1">
      <alignment horizontal="center"/>
    </xf>
    <xf numFmtId="0" fontId="28" fillId="9" borderId="9" xfId="5" applyFont="1" applyFill="1" applyBorder="1" applyAlignment="1">
      <alignment horizontal="center"/>
    </xf>
    <xf numFmtId="181" fontId="39" fillId="9" borderId="44" xfId="6" applyNumberFormat="1" applyFont="1" applyFill="1" applyBorder="1" applyAlignment="1">
      <alignment horizontal="right"/>
    </xf>
    <xf numFmtId="181" fontId="28" fillId="9" borderId="52" xfId="1" applyNumberFormat="1" applyFont="1" applyFill="1" applyBorder="1" applyAlignment="1">
      <alignment horizontal="right"/>
    </xf>
    <xf numFmtId="181" fontId="28" fillId="10" borderId="5" xfId="1" applyNumberFormat="1" applyFont="1" applyFill="1" applyBorder="1" applyAlignment="1">
      <alignment horizontal="right"/>
    </xf>
    <xf numFmtId="181" fontId="28" fillId="10" borderId="7" xfId="1" applyNumberFormat="1" applyFont="1" applyFill="1" applyBorder="1" applyAlignment="1">
      <alignment horizontal="right"/>
    </xf>
    <xf numFmtId="177" fontId="28" fillId="10" borderId="14" xfId="4" applyNumberFormat="1" applyFont="1" applyFill="1" applyBorder="1" applyAlignment="1">
      <alignment horizontal="right" vertical="center"/>
    </xf>
    <xf numFmtId="0" fontId="41" fillId="0" borderId="11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7" fillId="8" borderId="0" xfId="0" applyFont="1" applyFill="1" applyAlignment="1">
      <alignment vertical="center"/>
    </xf>
    <xf numFmtId="0" fontId="43" fillId="8" borderId="5" xfId="4" applyFont="1" applyFill="1" applyBorder="1" applyAlignment="1">
      <alignment vertical="center"/>
    </xf>
    <xf numFmtId="0" fontId="43" fillId="8" borderId="0" xfId="4" applyFont="1" applyFill="1" applyBorder="1" applyAlignment="1">
      <alignment vertical="center"/>
    </xf>
    <xf numFmtId="0" fontId="43" fillId="8" borderId="19" xfId="4" applyFont="1" applyFill="1" applyBorder="1" applyAlignment="1">
      <alignment vertical="center"/>
    </xf>
    <xf numFmtId="0" fontId="43" fillId="8" borderId="5" xfId="4" applyFont="1" applyFill="1" applyBorder="1" applyAlignment="1">
      <alignment horizontal="left" vertical="center"/>
    </xf>
    <xf numFmtId="0" fontId="43" fillId="8" borderId="0" xfId="4" applyFont="1" applyFill="1" applyBorder="1" applyAlignment="1">
      <alignment horizontal="left" vertical="center"/>
    </xf>
    <xf numFmtId="0" fontId="43" fillId="8" borderId="19" xfId="4" applyFont="1" applyFill="1" applyBorder="1" applyAlignment="1">
      <alignment horizontal="left" vertical="center"/>
    </xf>
    <xf numFmtId="0" fontId="43" fillId="8" borderId="54" xfId="4" applyFont="1" applyFill="1" applyBorder="1" applyAlignment="1">
      <alignment vertical="center"/>
    </xf>
    <xf numFmtId="0" fontId="43" fillId="8" borderId="21" xfId="4" applyFont="1" applyFill="1" applyBorder="1" applyAlignment="1">
      <alignment vertical="center"/>
    </xf>
    <xf numFmtId="0" fontId="43" fillId="8" borderId="22" xfId="4" applyFont="1" applyFill="1" applyBorder="1" applyAlignment="1">
      <alignment vertical="center"/>
    </xf>
    <xf numFmtId="184" fontId="28" fillId="9" borderId="44" xfId="6" applyNumberFormat="1" applyFont="1" applyFill="1" applyBorder="1" applyAlignment="1">
      <alignment horizontal="right"/>
    </xf>
    <xf numFmtId="184" fontId="34" fillId="9" borderId="35" xfId="6" applyNumberFormat="1" applyFont="1" applyFill="1" applyBorder="1"/>
    <xf numFmtId="184" fontId="18" fillId="0" borderId="0" xfId="0" applyNumberFormat="1" applyFont="1" applyAlignment="1">
      <alignment horizontal="center" vertical="center"/>
    </xf>
    <xf numFmtId="184" fontId="27" fillId="8" borderId="0" xfId="0" applyNumberFormat="1" applyFont="1" applyFill="1">
      <alignment vertical="center"/>
    </xf>
    <xf numFmtId="184" fontId="34" fillId="9" borderId="32" xfId="6" applyNumberFormat="1" applyFont="1" applyFill="1" applyBorder="1"/>
    <xf numFmtId="184" fontId="34" fillId="9" borderId="21" xfId="6" applyNumberFormat="1" applyFont="1" applyFill="1" applyBorder="1"/>
    <xf numFmtId="184" fontId="35" fillId="7" borderId="44" xfId="6" applyNumberFormat="1" applyFont="1" applyFill="1" applyBorder="1" applyAlignment="1">
      <alignment horizontal="center"/>
    </xf>
    <xf numFmtId="184" fontId="28" fillId="9" borderId="5" xfId="1" applyNumberFormat="1" applyFont="1" applyFill="1" applyBorder="1" applyAlignment="1">
      <alignment horizontal="right"/>
    </xf>
    <xf numFmtId="0" fontId="18" fillId="0" borderId="15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85" fontId="44" fillId="11" borderId="1" xfId="0" applyNumberFormat="1" applyFont="1" applyFill="1" applyBorder="1" applyAlignment="1">
      <alignment vertical="center" wrapText="1"/>
    </xf>
    <xf numFmtId="185" fontId="0" fillId="0" borderId="9" xfId="0" applyNumberFormat="1" applyBorder="1" applyAlignment="1" applyProtection="1">
      <alignment vertical="center" wrapText="1"/>
      <protection locked="0"/>
    </xf>
    <xf numFmtId="185" fontId="0" fillId="0" borderId="12" xfId="0" applyNumberFormat="1" applyBorder="1" applyAlignment="1" applyProtection="1">
      <alignment vertical="center" wrapText="1"/>
      <protection locked="0"/>
    </xf>
    <xf numFmtId="0" fontId="0" fillId="0" borderId="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9" fillId="0" borderId="15" xfId="0" applyFont="1" applyBorder="1" applyAlignment="1">
      <alignment vertical="center"/>
    </xf>
    <xf numFmtId="179" fontId="19" fillId="6" borderId="16" xfId="0" applyNumberFormat="1" applyFont="1" applyFill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8" fillId="0" borderId="15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9" fillId="0" borderId="18" xfId="0" applyFont="1" applyBorder="1" applyAlignment="1">
      <alignment vertical="center"/>
    </xf>
    <xf numFmtId="179" fontId="19" fillId="6" borderId="0" xfId="0" applyNumberFormat="1" applyFont="1" applyFill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9" fillId="0" borderId="20" xfId="0" applyFont="1" applyBorder="1" applyAlignment="1">
      <alignment vertical="center"/>
    </xf>
    <xf numFmtId="179" fontId="19" fillId="6" borderId="21" xfId="0" applyNumberFormat="1" applyFont="1" applyFill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8" fillId="0" borderId="20" xfId="0" applyFont="1" applyBorder="1" applyAlignment="1">
      <alignment vertical="center" wrapText="1"/>
    </xf>
    <xf numFmtId="0" fontId="18" fillId="0" borderId="22" xfId="0" applyFont="1" applyBorder="1" applyAlignment="1">
      <alignment vertical="center" wrapText="1"/>
    </xf>
    <xf numFmtId="180" fontId="18" fillId="0" borderId="15" xfId="0" applyNumberFormat="1" applyFont="1" applyBorder="1" applyAlignment="1">
      <alignment vertical="center"/>
    </xf>
    <xf numFmtId="180" fontId="18" fillId="0" borderId="18" xfId="0" applyNumberFormat="1" applyFont="1" applyBorder="1" applyAlignment="1">
      <alignment vertical="center"/>
    </xf>
    <xf numFmtId="180" fontId="18" fillId="0" borderId="20" xfId="0" applyNumberFormat="1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179" fontId="21" fillId="6" borderId="16" xfId="0" applyNumberFormat="1" applyFont="1" applyFill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179" fontId="21" fillId="6" borderId="0" xfId="0" applyNumberFormat="1" applyFont="1" applyFill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179" fontId="21" fillId="6" borderId="21" xfId="0" applyNumberFormat="1" applyFont="1" applyFill="1" applyBorder="1" applyAlignment="1">
      <alignment vertical="center"/>
    </xf>
    <xf numFmtId="0" fontId="21" fillId="0" borderId="22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0" fontId="23" fillId="0" borderId="18" xfId="0" applyFont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0" fontId="14" fillId="0" borderId="0" xfId="0" applyFont="1" applyBorder="1" applyAlignment="1">
      <alignment horizontal="center" vertical="top" wrapText="1"/>
    </xf>
    <xf numFmtId="0" fontId="11" fillId="0" borderId="1" xfId="0" applyFont="1" applyBorder="1" applyAlignment="1" applyProtection="1"/>
    <xf numFmtId="176" fontId="12" fillId="2" borderId="1" xfId="2" applyNumberFormat="1" applyFont="1" applyFill="1" applyBorder="1">
      <alignment vertical="center"/>
    </xf>
    <xf numFmtId="176" fontId="13" fillId="2" borderId="1" xfId="3" applyNumberFormat="1" applyFont="1" applyFill="1" applyBorder="1">
      <alignment vertical="center"/>
    </xf>
    <xf numFmtId="176" fontId="13" fillId="2" borderId="1" xfId="2" applyNumberFormat="1" applyFont="1" applyFill="1" applyBorder="1">
      <alignment vertical="center"/>
    </xf>
    <xf numFmtId="0" fontId="8" fillId="0" borderId="1" xfId="0" applyFont="1" applyBorder="1" applyAlignment="1" applyProtection="1">
      <alignment horizontal="right"/>
    </xf>
    <xf numFmtId="9" fontId="10" fillId="0" borderId="1" xfId="1" applyFont="1" applyBorder="1">
      <alignment vertical="center"/>
    </xf>
    <xf numFmtId="0" fontId="8" fillId="13" borderId="1" xfId="0" applyFont="1" applyFill="1" applyBorder="1" applyAlignment="1" applyProtection="1">
      <alignment horizontal="right"/>
    </xf>
    <xf numFmtId="9" fontId="10" fillId="13" borderId="1" xfId="1" applyFont="1" applyFill="1" applyBorder="1">
      <alignment vertical="center"/>
    </xf>
    <xf numFmtId="0" fontId="45" fillId="0" borderId="0" xfId="0" applyFont="1">
      <alignment vertical="center"/>
    </xf>
    <xf numFmtId="0" fontId="16" fillId="0" borderId="0" xfId="0" applyFont="1" applyBorder="1">
      <alignment vertical="center"/>
    </xf>
    <xf numFmtId="0" fontId="15" fillId="0" borderId="0" xfId="0" applyFont="1" applyBorder="1" applyAlignment="1">
      <alignment vertical="top" wrapText="1"/>
    </xf>
    <xf numFmtId="184" fontId="15" fillId="0" borderId="0" xfId="1" applyNumberFormat="1" applyFont="1" applyBorder="1" applyAlignment="1">
      <alignment vertical="top" wrapText="1"/>
    </xf>
    <xf numFmtId="184" fontId="16" fillId="0" borderId="0" xfId="0" applyNumberFormat="1" applyFont="1" applyBorder="1">
      <alignment vertical="center"/>
    </xf>
    <xf numFmtId="184" fontId="15" fillId="0" borderId="0" xfId="0" applyNumberFormat="1" applyFont="1" applyBorder="1" applyAlignment="1">
      <alignment vertical="top" wrapText="1"/>
    </xf>
    <xf numFmtId="0" fontId="15" fillId="0" borderId="0" xfId="0" applyNumberFormat="1" applyFont="1" applyBorder="1" applyAlignment="1">
      <alignment vertical="top" wrapText="1"/>
    </xf>
    <xf numFmtId="0" fontId="18" fillId="0" borderId="3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81" fontId="19" fillId="0" borderId="0" xfId="1" applyNumberFormat="1" applyFont="1" applyAlignment="1">
      <alignment horizontal="center" vertical="center"/>
    </xf>
    <xf numFmtId="0" fontId="0" fillId="0" borderId="0" xfId="0" applyAlignment="1"/>
    <xf numFmtId="0" fontId="46" fillId="0" borderId="0" xfId="7" applyFont="1"/>
    <xf numFmtId="0" fontId="46" fillId="0" borderId="0" xfId="7"/>
    <xf numFmtId="0" fontId="47" fillId="0" borderId="0" xfId="7" applyFont="1"/>
    <xf numFmtId="0" fontId="46" fillId="0" borderId="0" xfId="7" applyAlignment="1">
      <alignment vertical="center"/>
    </xf>
    <xf numFmtId="1" fontId="46" fillId="0" borderId="0" xfId="7" applyNumberFormat="1"/>
    <xf numFmtId="181" fontId="0" fillId="0" borderId="0" xfId="8" applyNumberFormat="1" applyFont="1"/>
    <xf numFmtId="9" fontId="0" fillId="0" borderId="0" xfId="8" applyFont="1"/>
    <xf numFmtId="186" fontId="46" fillId="0" borderId="0" xfId="7" applyNumberFormat="1" applyAlignment="1">
      <alignment vertical="center"/>
    </xf>
    <xf numFmtId="181" fontId="48" fillId="0" borderId="0" xfId="8" applyNumberFormat="1" applyFont="1"/>
    <xf numFmtId="186" fontId="46" fillId="0" borderId="0" xfId="7" applyNumberFormat="1"/>
    <xf numFmtId="0" fontId="49" fillId="0" borderId="1" xfId="0" applyFont="1" applyBorder="1" applyAlignment="1">
      <alignment horizontal="center" vertical="top"/>
    </xf>
    <xf numFmtId="0" fontId="50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18" fillId="0" borderId="1" xfId="0" applyFont="1" applyBorder="1">
      <alignment vertical="center"/>
    </xf>
    <xf numFmtId="0" fontId="18" fillId="0" borderId="10" xfId="0" applyFont="1" applyBorder="1">
      <alignment vertical="center"/>
    </xf>
    <xf numFmtId="0" fontId="18" fillId="0" borderId="12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10" fontId="18" fillId="0" borderId="0" xfId="1" applyNumberFormat="1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81" fontId="19" fillId="0" borderId="0" xfId="1" applyNumberFormat="1" applyFont="1" applyBorder="1" applyAlignment="1">
      <alignment horizontal="center" vertical="center"/>
    </xf>
    <xf numFmtId="180" fontId="19" fillId="0" borderId="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top" wrapText="1"/>
    </xf>
    <xf numFmtId="0" fontId="53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top" wrapText="1"/>
    </xf>
    <xf numFmtId="0" fontId="53" fillId="0" borderId="0" xfId="0" applyFont="1" applyBorder="1" applyAlignment="1">
      <alignment horizontal="center" vertical="top" wrapText="1"/>
    </xf>
    <xf numFmtId="0" fontId="53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top" wrapText="1"/>
    </xf>
    <xf numFmtId="184" fontId="54" fillId="0" borderId="1" xfId="1" applyNumberFormat="1" applyFont="1" applyBorder="1" applyAlignment="1">
      <alignment horizontal="center" vertical="top" wrapText="1"/>
    </xf>
    <xf numFmtId="184" fontId="4" fillId="0" borderId="0" xfId="0" applyNumberFormat="1" applyFont="1" applyAlignment="1">
      <alignment horizontal="center" vertical="center"/>
    </xf>
    <xf numFmtId="184" fontId="54" fillId="0" borderId="1" xfId="0" applyNumberFormat="1" applyFont="1" applyBorder="1" applyAlignment="1">
      <alignment horizontal="center" vertical="top" wrapText="1"/>
    </xf>
    <xf numFmtId="0" fontId="54" fillId="0" borderId="1" xfId="0" applyNumberFormat="1" applyFont="1" applyBorder="1" applyAlignment="1">
      <alignment horizontal="center" vertical="top" wrapText="1"/>
    </xf>
    <xf numFmtId="0" fontId="4" fillId="0" borderId="0" xfId="9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54" fillId="0" borderId="2" xfId="0" applyFont="1" applyBorder="1" applyAlignment="1">
      <alignment horizontal="center" vertical="top" wrapText="1"/>
    </xf>
    <xf numFmtId="0" fontId="54" fillId="0" borderId="5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top" wrapText="1"/>
    </xf>
    <xf numFmtId="0" fontId="54" fillId="0" borderId="6" xfId="0" applyFont="1" applyBorder="1" applyAlignment="1">
      <alignment horizontal="center" vertical="top" wrapText="1"/>
    </xf>
    <xf numFmtId="10" fontId="54" fillId="0" borderId="0" xfId="1" applyNumberFormat="1" applyFont="1" applyBorder="1" applyAlignment="1">
      <alignment horizontal="center" vertical="top" wrapText="1"/>
    </xf>
    <xf numFmtId="10" fontId="54" fillId="0" borderId="6" xfId="1" applyNumberFormat="1" applyFont="1" applyBorder="1" applyAlignment="1">
      <alignment horizontal="center" vertical="top" wrapText="1"/>
    </xf>
    <xf numFmtId="0" fontId="54" fillId="0" borderId="7" xfId="0" applyFont="1" applyBorder="1" applyAlignment="1">
      <alignment horizontal="center" vertical="top" wrapText="1"/>
    </xf>
    <xf numFmtId="0" fontId="54" fillId="0" borderId="8" xfId="0" applyFont="1" applyBorder="1" applyAlignment="1">
      <alignment horizontal="center" vertical="top" wrapText="1"/>
    </xf>
    <xf numFmtId="10" fontId="54" fillId="0" borderId="8" xfId="1" applyNumberFormat="1" applyFont="1" applyBorder="1" applyAlignment="1">
      <alignment horizontal="center" vertical="top" wrapText="1"/>
    </xf>
    <xf numFmtId="10" fontId="54" fillId="0" borderId="9" xfId="1" applyNumberFormat="1" applyFont="1" applyBorder="1" applyAlignment="1">
      <alignment horizontal="center" vertical="top" wrapText="1"/>
    </xf>
    <xf numFmtId="10" fontId="19" fillId="0" borderId="0" xfId="1" applyNumberFormat="1" applyFont="1" applyBorder="1" applyAlignment="1">
      <alignment horizontal="center" vertical="center"/>
    </xf>
    <xf numFmtId="10" fontId="0" fillId="0" borderId="0" xfId="1" applyNumberFormat="1" applyFont="1">
      <alignment vertical="center"/>
    </xf>
    <xf numFmtId="181" fontId="19" fillId="14" borderId="0" xfId="1" applyNumberFormat="1" applyFont="1" applyFill="1" applyBorder="1" applyAlignment="1">
      <alignment horizontal="center" vertical="center"/>
    </xf>
    <xf numFmtId="180" fontId="19" fillId="14" borderId="0" xfId="0" applyNumberFormat="1" applyFont="1" applyFill="1" applyBorder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0" fillId="14" borderId="0" xfId="0" applyFill="1">
      <alignment vertical="center"/>
    </xf>
    <xf numFmtId="181" fontId="49" fillId="14" borderId="1" xfId="1" applyNumberFormat="1" applyFont="1" applyFill="1" applyBorder="1" applyAlignment="1">
      <alignment horizontal="center" vertical="top"/>
    </xf>
    <xf numFmtId="181" fontId="0" fillId="14" borderId="0" xfId="1" applyNumberFormat="1" applyFont="1" applyFill="1" applyAlignment="1"/>
    <xf numFmtId="0" fontId="49" fillId="14" borderId="1" xfId="0" applyFont="1" applyFill="1" applyBorder="1" applyAlignment="1">
      <alignment horizontal="center" vertical="top"/>
    </xf>
    <xf numFmtId="0" fontId="0" fillId="14" borderId="0" xfId="0" applyFill="1" applyAlignment="1"/>
    <xf numFmtId="0" fontId="0" fillId="0" borderId="0" xfId="0" applyAlignment="1">
      <alignment vertical="center"/>
    </xf>
    <xf numFmtId="0" fontId="0" fillId="14" borderId="0" xfId="0" applyFill="1" applyBorder="1">
      <alignment vertical="center"/>
    </xf>
    <xf numFmtId="10" fontId="19" fillId="14" borderId="0" xfId="1" applyNumberFormat="1" applyFont="1" applyFill="1" applyBorder="1">
      <alignment vertical="center"/>
    </xf>
    <xf numFmtId="178" fontId="19" fillId="14" borderId="0" xfId="0" applyNumberFormat="1" applyFont="1" applyFill="1" applyBorder="1">
      <alignment vertical="center"/>
    </xf>
    <xf numFmtId="178" fontId="19" fillId="0" borderId="0" xfId="0" applyNumberFormat="1" applyFont="1" applyBorder="1" applyAlignment="1">
      <alignment horizontal="center" vertical="center"/>
    </xf>
    <xf numFmtId="178" fontId="19" fillId="14" borderId="0" xfId="1" applyNumberFormat="1" applyFont="1" applyFill="1" applyBorder="1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8" fillId="14" borderId="6" xfId="0" applyFont="1" applyFill="1" applyBorder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6" xfId="0" applyFont="1" applyBorder="1" applyAlignment="1">
      <alignment horizontal="center" vertical="center" wrapText="1"/>
    </xf>
    <xf numFmtId="0" fontId="54" fillId="0" borderId="9" xfId="0" applyFont="1" applyBorder="1" applyAlignment="1">
      <alignment horizontal="center" vertical="center" wrapText="1"/>
    </xf>
    <xf numFmtId="0" fontId="54" fillId="0" borderId="0" xfId="0" applyFont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1" fillId="0" borderId="5" xfId="1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 wrapText="1"/>
    </xf>
    <xf numFmtId="0" fontId="54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4" fillId="0" borderId="8" xfId="0" applyFont="1" applyBorder="1" applyAlignment="1">
      <alignment horizontal="center" vertical="center" wrapText="1"/>
    </xf>
    <xf numFmtId="187" fontId="54" fillId="0" borderId="0" xfId="1" applyNumberFormat="1" applyFont="1" applyBorder="1" applyAlignment="1">
      <alignment horizontal="center" vertical="top" wrapText="1"/>
    </xf>
    <xf numFmtId="0" fontId="41" fillId="15" borderId="0" xfId="0" applyFont="1" applyFill="1" applyBorder="1" applyAlignment="1">
      <alignment horizontal="center" vertical="center" wrapText="1"/>
    </xf>
    <xf numFmtId="0" fontId="1" fillId="8" borderId="0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 applyBorder="1" applyAlignment="1"/>
    <xf numFmtId="0" fontId="1" fillId="8" borderId="0" xfId="0" applyFont="1" applyFill="1" applyAlignment="1"/>
    <xf numFmtId="0" fontId="1" fillId="0" borderId="0" xfId="0" applyFont="1" applyAlignment="1"/>
    <xf numFmtId="0" fontId="1" fillId="0" borderId="0" xfId="0" applyFont="1" applyBorder="1" applyAlignment="1"/>
    <xf numFmtId="0" fontId="1" fillId="8" borderId="1" xfId="0" applyFont="1" applyFill="1" applyBorder="1" applyAlignment="1">
      <alignment vertical="center" wrapText="1"/>
    </xf>
    <xf numFmtId="0" fontId="41" fillId="1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54" fillId="0" borderId="8" xfId="1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55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14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56" fillId="0" borderId="0" xfId="0" applyFont="1" applyAlignment="1">
      <alignment horizontal="center" vertical="top" wrapText="1"/>
    </xf>
    <xf numFmtId="0" fontId="57" fillId="0" borderId="0" xfId="0" applyFont="1" applyAlignment="1">
      <alignment vertical="top" wrapText="1"/>
    </xf>
    <xf numFmtId="26" fontId="57" fillId="0" borderId="0" xfId="0" applyNumberFormat="1" applyFont="1" applyAlignment="1">
      <alignment vertical="top" wrapText="1"/>
    </xf>
    <xf numFmtId="0" fontId="56" fillId="0" borderId="57" xfId="0" applyFont="1" applyBorder="1" applyAlignment="1">
      <alignment horizontal="center" vertical="top" wrapText="1"/>
    </xf>
    <xf numFmtId="0" fontId="55" fillId="8" borderId="1" xfId="0" applyFont="1" applyFill="1" applyBorder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9" fillId="0" borderId="0" xfId="0" applyNumberFormat="1" applyFont="1" applyBorder="1" applyAlignment="1">
      <alignment horizontal="center" vertical="center"/>
    </xf>
    <xf numFmtId="186" fontId="19" fillId="0" borderId="0" xfId="0" applyNumberFormat="1" applyFont="1" applyBorder="1" applyAlignment="1">
      <alignment horizontal="center" vertical="center"/>
    </xf>
    <xf numFmtId="188" fontId="19" fillId="0" borderId="0" xfId="0" applyNumberFormat="1" applyFont="1" applyBorder="1" applyAlignment="1">
      <alignment horizontal="center" vertical="center"/>
    </xf>
    <xf numFmtId="181" fontId="18" fillId="0" borderId="0" xfId="1" applyNumberFormat="1" applyFont="1" applyBorder="1" applyAlignment="1">
      <alignment horizontal="center" vertical="center"/>
    </xf>
    <xf numFmtId="181" fontId="18" fillId="0" borderId="8" xfId="1" applyNumberFormat="1" applyFont="1" applyBorder="1" applyAlignment="1">
      <alignment horizontal="center" vertical="center"/>
    </xf>
    <xf numFmtId="188" fontId="0" fillId="0" borderId="0" xfId="0" applyNumberFormat="1" applyAlignment="1"/>
    <xf numFmtId="188" fontId="0" fillId="0" borderId="0" xfId="0" applyNumberFormat="1">
      <alignment vertical="center"/>
    </xf>
    <xf numFmtId="10" fontId="1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14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top"/>
    </xf>
    <xf numFmtId="0" fontId="54" fillId="0" borderId="3" xfId="0" applyFont="1" applyBorder="1" applyAlignment="1">
      <alignment horizontal="center" vertical="top" wrapText="1"/>
    </xf>
    <xf numFmtId="0" fontId="54" fillId="0" borderId="0" xfId="0" applyFont="1" applyBorder="1" applyAlignment="1">
      <alignment horizontal="center" vertical="center"/>
    </xf>
    <xf numFmtId="0" fontId="54" fillId="0" borderId="6" xfId="0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top" wrapText="1"/>
    </xf>
    <xf numFmtId="0" fontId="18" fillId="5" borderId="4" xfId="0" applyFont="1" applyFill="1" applyBorder="1" applyAlignment="1">
      <alignment horizontal="center" vertical="top"/>
    </xf>
    <xf numFmtId="0" fontId="18" fillId="5" borderId="6" xfId="0" applyFont="1" applyFill="1" applyBorder="1" applyAlignment="1">
      <alignment horizontal="center" vertical="top"/>
    </xf>
    <xf numFmtId="0" fontId="18" fillId="5" borderId="9" xfId="0" applyFont="1" applyFill="1" applyBorder="1" applyAlignment="1">
      <alignment horizontal="center" vertical="top"/>
    </xf>
    <xf numFmtId="0" fontId="18" fillId="3" borderId="4" xfId="0" applyFont="1" applyFill="1" applyBorder="1" applyAlignment="1">
      <alignment horizontal="center" vertical="top"/>
    </xf>
    <xf numFmtId="0" fontId="18" fillId="3" borderId="6" xfId="0" applyFont="1" applyFill="1" applyBorder="1" applyAlignment="1">
      <alignment horizontal="center" vertical="top"/>
    </xf>
    <xf numFmtId="0" fontId="18" fillId="3" borderId="9" xfId="0" applyFont="1" applyFill="1" applyBorder="1" applyAlignment="1">
      <alignment horizontal="center" vertical="top"/>
    </xf>
    <xf numFmtId="0" fontId="18" fillId="4" borderId="6" xfId="0" applyFont="1" applyFill="1" applyBorder="1" applyAlignment="1">
      <alignment horizontal="center" vertical="top"/>
    </xf>
    <xf numFmtId="0" fontId="18" fillId="4" borderId="9" xfId="0" applyFont="1" applyFill="1" applyBorder="1" applyAlignment="1">
      <alignment horizontal="center" vertical="top"/>
    </xf>
    <xf numFmtId="0" fontId="18" fillId="0" borderId="3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56" fillId="0" borderId="55" xfId="0" applyFont="1" applyBorder="1" applyAlignment="1">
      <alignment horizontal="center" vertical="top" wrapText="1"/>
    </xf>
    <xf numFmtId="0" fontId="56" fillId="0" borderId="56" xfId="0" applyFont="1" applyBorder="1" applyAlignment="1">
      <alignment horizontal="center" vertical="top" wrapText="1"/>
    </xf>
    <xf numFmtId="0" fontId="25" fillId="7" borderId="23" xfId="4" applyFont="1" applyFill="1" applyBorder="1" applyAlignment="1">
      <alignment horizontal="center" vertical="center"/>
    </xf>
    <xf numFmtId="0" fontId="25" fillId="7" borderId="24" xfId="4" applyFont="1" applyFill="1" applyBorder="1" applyAlignment="1">
      <alignment horizontal="center" vertical="center"/>
    </xf>
    <xf numFmtId="0" fontId="25" fillId="7" borderId="25" xfId="4" applyFont="1" applyFill="1" applyBorder="1" applyAlignment="1">
      <alignment horizontal="center" vertical="center"/>
    </xf>
    <xf numFmtId="0" fontId="25" fillId="7" borderId="27" xfId="4" applyFont="1" applyFill="1" applyBorder="1" applyAlignment="1">
      <alignment horizontal="center" vertical="center"/>
    </xf>
    <xf numFmtId="0" fontId="25" fillId="7" borderId="28" xfId="4" applyFont="1" applyFill="1" applyBorder="1" applyAlignment="1">
      <alignment horizontal="center" vertical="center"/>
    </xf>
    <xf numFmtId="0" fontId="42" fillId="8" borderId="52" xfId="4" applyFont="1" applyFill="1" applyBorder="1" applyAlignment="1">
      <alignment horizontal="left" vertical="center"/>
    </xf>
    <xf numFmtId="0" fontId="42" fillId="8" borderId="32" xfId="4" applyFont="1" applyFill="1" applyBorder="1" applyAlignment="1">
      <alignment horizontal="left" vertical="center"/>
    </xf>
    <xf numFmtId="0" fontId="42" fillId="8" borderId="53" xfId="4" applyFont="1" applyFill="1" applyBorder="1" applyAlignment="1">
      <alignment horizontal="left" vertical="center"/>
    </xf>
    <xf numFmtId="0" fontId="35" fillId="7" borderId="37" xfId="6" applyFont="1" applyFill="1" applyBorder="1" applyAlignment="1">
      <alignment horizontal="center" wrapText="1"/>
    </xf>
    <xf numFmtId="0" fontId="35" fillId="7" borderId="38" xfId="6" applyFont="1" applyFill="1" applyBorder="1" applyAlignment="1">
      <alignment horizontal="center" wrapText="1"/>
    </xf>
    <xf numFmtId="184" fontId="35" fillId="7" borderId="37" xfId="6" applyNumberFormat="1" applyFont="1" applyFill="1" applyBorder="1" applyAlignment="1">
      <alignment horizontal="center" wrapText="1"/>
    </xf>
    <xf numFmtId="184" fontId="35" fillId="7" borderId="5" xfId="6" applyNumberFormat="1" applyFont="1" applyFill="1" applyBorder="1" applyAlignment="1">
      <alignment horizontal="center" wrapText="1"/>
    </xf>
    <xf numFmtId="0" fontId="35" fillId="7" borderId="39" xfId="6" applyFont="1" applyFill="1" applyBorder="1" applyAlignment="1">
      <alignment horizontal="center" wrapText="1"/>
    </xf>
    <xf numFmtId="0" fontId="35" fillId="7" borderId="41" xfId="6" applyFont="1" applyFill="1" applyBorder="1" applyAlignment="1">
      <alignment horizontal="center" wrapText="1"/>
    </xf>
    <xf numFmtId="3" fontId="35" fillId="7" borderId="36" xfId="6" applyNumberFormat="1" applyFont="1" applyFill="1" applyBorder="1" applyAlignment="1">
      <alignment horizontal="center" wrapText="1"/>
    </xf>
    <xf numFmtId="3" fontId="35" fillId="7" borderId="16" xfId="6" applyNumberFormat="1" applyFont="1" applyFill="1" applyBorder="1" applyAlignment="1">
      <alignment horizontal="center" wrapText="1"/>
    </xf>
    <xf numFmtId="0" fontId="36" fillId="7" borderId="16" xfId="0" applyFont="1" applyFill="1" applyBorder="1" applyAlignment="1">
      <alignment wrapText="1"/>
    </xf>
    <xf numFmtId="0" fontId="36" fillId="7" borderId="40" xfId="0" applyFont="1" applyFill="1" applyBorder="1" applyAlignment="1">
      <alignment wrapText="1"/>
    </xf>
    <xf numFmtId="0" fontId="36" fillId="7" borderId="0" xfId="0" applyFont="1" applyFill="1" applyBorder="1" applyAlignment="1">
      <alignment wrapText="1"/>
    </xf>
    <xf numFmtId="0" fontId="35" fillId="7" borderId="16" xfId="6" applyFont="1" applyFill="1" applyBorder="1" applyAlignment="1">
      <alignment horizontal="center" wrapText="1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</cellXfs>
  <cellStyles count="13">
    <cellStyle name="Normal_Equalized FivePct Wtd KS 001" xfId="5"/>
    <cellStyle name="百分比" xfId="1" builtinId="5"/>
    <cellStyle name="百分比 2" xfId="8"/>
    <cellStyle name="常规" xfId="0" builtinId="0"/>
    <cellStyle name="常规 2" xfId="7"/>
    <cellStyle name="常规 29" xfId="2"/>
    <cellStyle name="常规 3" xfId="9"/>
    <cellStyle name="常规 35" xfId="3"/>
    <cellStyle name="常规 4" xfId="10"/>
    <cellStyle name="常规 5" xfId="11"/>
    <cellStyle name="常规 6" xfId="12"/>
    <cellStyle name="一般_02-1. Summa_Autobin_v2" xfId="4"/>
    <cellStyle name="一般_Performance - response model" xfId="6"/>
  </cellStyles>
  <dxfs count="10"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185" formatCode="00000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9"/>
      <tableStyleElement type="headerRow" dxfId="8"/>
    </tableStyle>
    <tableStyle name="表样式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bad_rate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model_KS!$N$7:$N$16</c:f>
              <c:numCache>
                <c:formatCode>0.00%</c:formatCode>
                <c:ptCount val="10"/>
                <c:pt idx="0">
                  <c:v>0.44186046511627902</c:v>
                </c:pt>
                <c:pt idx="1">
                  <c:v>0.32926829268292601</c:v>
                </c:pt>
                <c:pt idx="2">
                  <c:v>0.284974093264248</c:v>
                </c:pt>
                <c:pt idx="3">
                  <c:v>0.21153846153846101</c:v>
                </c:pt>
                <c:pt idx="4">
                  <c:v>0.184782608695652</c:v>
                </c:pt>
                <c:pt idx="5">
                  <c:v>0.100591715976331</c:v>
                </c:pt>
                <c:pt idx="6">
                  <c:v>8.5778781038374705E-2</c:v>
                </c:pt>
                <c:pt idx="7">
                  <c:v>6.8181818181818094E-2</c:v>
                </c:pt>
                <c:pt idx="8">
                  <c:v>5.5248618784530301E-2</c:v>
                </c:pt>
                <c:pt idx="9">
                  <c:v>2.5641025641025599E-2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2886128"/>
        <c:axId val="1662889392"/>
      </c:lineChart>
      <c:catAx>
        <c:axId val="16628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889392"/>
        <c:crosses val="autoZero"/>
        <c:auto val="1"/>
        <c:lblAlgn val="ctr"/>
        <c:lblOffset val="100"/>
        <c:noMultiLvlLbl val="0"/>
      </c:catAx>
      <c:valAx>
        <c:axId val="16628893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8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BAD_RATE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model_KS!$N$24:$N$33</c:f>
              <c:numCache>
                <c:formatCode>0.0%</c:formatCode>
                <c:ptCount val="10"/>
                <c:pt idx="0">
                  <c:v>0.43137254901960698</c:v>
                </c:pt>
                <c:pt idx="1">
                  <c:v>0.33928571428571402</c:v>
                </c:pt>
                <c:pt idx="2">
                  <c:v>0.27828746177370001</c:v>
                </c:pt>
                <c:pt idx="3">
                  <c:v>0.205533596837944</c:v>
                </c:pt>
                <c:pt idx="4">
                  <c:v>0.18295739348370901</c:v>
                </c:pt>
                <c:pt idx="5">
                  <c:v>0.10849056603773501</c:v>
                </c:pt>
                <c:pt idx="6">
                  <c:v>0.100443131462333</c:v>
                </c:pt>
                <c:pt idx="7">
                  <c:v>6.1674008810572598E-2</c:v>
                </c:pt>
                <c:pt idx="8">
                  <c:v>4.5833333333333302E-2</c:v>
                </c:pt>
                <c:pt idx="9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2887760"/>
        <c:axId val="1662890480"/>
      </c:lineChart>
      <c:catAx>
        <c:axId val="16628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890480"/>
        <c:crosses val="autoZero"/>
        <c:auto val="1"/>
        <c:lblAlgn val="ctr"/>
        <c:lblOffset val="100"/>
        <c:noMultiLvlLbl val="0"/>
      </c:catAx>
      <c:valAx>
        <c:axId val="16628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8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bad_rate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model!$O$51:$O$60</c:f>
              <c:numCache>
                <c:formatCode>0.0%</c:formatCode>
                <c:ptCount val="10"/>
                <c:pt idx="0">
                  <c:v>0.3482142857142857</c:v>
                </c:pt>
                <c:pt idx="1">
                  <c:v>0.23423423423423423</c:v>
                </c:pt>
                <c:pt idx="2">
                  <c:v>0.15348837209302327</c:v>
                </c:pt>
                <c:pt idx="3">
                  <c:v>9.9567099567099568E-2</c:v>
                </c:pt>
                <c:pt idx="4">
                  <c:v>0.10810810810810811</c:v>
                </c:pt>
                <c:pt idx="5">
                  <c:v>7.476635514018691E-2</c:v>
                </c:pt>
                <c:pt idx="6">
                  <c:v>4.0178571428571432E-2</c:v>
                </c:pt>
                <c:pt idx="7">
                  <c:v>2.1739130434782608E-2</c:v>
                </c:pt>
                <c:pt idx="8">
                  <c:v>1.3574660633484163E-2</c:v>
                </c:pt>
                <c:pt idx="9">
                  <c:v>3.4782608695652174E-2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2191984"/>
        <c:axId val="1432192528"/>
      </c:lineChart>
      <c:catAx>
        <c:axId val="14321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192528"/>
        <c:crosses val="autoZero"/>
        <c:auto val="1"/>
        <c:lblAlgn val="ctr"/>
        <c:lblOffset val="100"/>
        <c:noMultiLvlLbl val="0"/>
      </c:catAx>
      <c:valAx>
        <c:axId val="14321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1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model_KS2!$L$7:$L$16</c:f>
              <c:numCache>
                <c:formatCode>0.0%</c:formatCode>
                <c:ptCount val="10"/>
                <c:pt idx="0">
                  <c:v>0.52631578947368418</c:v>
                </c:pt>
                <c:pt idx="1">
                  <c:v>0.35</c:v>
                </c:pt>
                <c:pt idx="2">
                  <c:v>0.29949238578680204</c:v>
                </c:pt>
                <c:pt idx="3">
                  <c:v>0.17966903073286053</c:v>
                </c:pt>
                <c:pt idx="4">
                  <c:v>8.3969465648854963E-2</c:v>
                </c:pt>
                <c:pt idx="5">
                  <c:v>5.7471264367816091E-2</c:v>
                </c:pt>
                <c:pt idx="6">
                  <c:v>1.0344827586206896E-2</c:v>
                </c:pt>
                <c:pt idx="7">
                  <c:v>4.0540540540540543E-2</c:v>
                </c:pt>
                <c:pt idx="8">
                  <c:v>2.6315789473684209E-2</c:v>
                </c:pt>
                <c:pt idx="9">
                  <c:v>7.6923076923076927E-2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0235248"/>
        <c:axId val="1590248304"/>
      </c:lineChart>
      <c:catAx>
        <c:axId val="15902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248304"/>
        <c:crosses val="autoZero"/>
        <c:auto val="1"/>
        <c:lblAlgn val="ctr"/>
        <c:lblOffset val="100"/>
        <c:noMultiLvlLbl val="0"/>
      </c:catAx>
      <c:valAx>
        <c:axId val="15902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2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model_KS2!$T$7:$T$16</c:f>
              <c:numCache>
                <c:formatCode>0.00%</c:formatCode>
                <c:ptCount val="10"/>
                <c:pt idx="0">
                  <c:v>3.9840637450199202E-2</c:v>
                </c:pt>
                <c:pt idx="1">
                  <c:v>8.3665338645418322E-2</c:v>
                </c:pt>
                <c:pt idx="2">
                  <c:v>0.23505976095617531</c:v>
                </c:pt>
                <c:pt idx="3">
                  <c:v>0.30278884462151395</c:v>
                </c:pt>
                <c:pt idx="4">
                  <c:v>0.1752988047808765</c:v>
                </c:pt>
                <c:pt idx="5">
                  <c:v>0.11952191235059761</c:v>
                </c:pt>
                <c:pt idx="6">
                  <c:v>1.1952191235059761E-2</c:v>
                </c:pt>
                <c:pt idx="7">
                  <c:v>2.3904382470119521E-2</c:v>
                </c:pt>
                <c:pt idx="8">
                  <c:v>3.9840637450199202E-3</c:v>
                </c:pt>
                <c:pt idx="9">
                  <c:v>3.9840637450199202E-3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model_KS2!$U$7:$U$16</c:f>
              <c:numCache>
                <c:formatCode>0.00%</c:formatCode>
                <c:ptCount val="10"/>
                <c:pt idx="0">
                  <c:v>4.5385779122541605E-3</c:v>
                </c:pt>
                <c:pt idx="1">
                  <c:v>1.9667170953101363E-2</c:v>
                </c:pt>
                <c:pt idx="2">
                  <c:v>6.9591527987897125E-2</c:v>
                </c:pt>
                <c:pt idx="3">
                  <c:v>0.17498739283913262</c:v>
                </c:pt>
                <c:pt idx="4">
                  <c:v>0.24205748865355523</c:v>
                </c:pt>
                <c:pt idx="5">
                  <c:v>0.24810892586989411</c:v>
                </c:pt>
                <c:pt idx="6">
                  <c:v>0.14473020675743822</c:v>
                </c:pt>
                <c:pt idx="7">
                  <c:v>7.1608673726676758E-2</c:v>
                </c:pt>
                <c:pt idx="8">
                  <c:v>1.8658598083711547E-2</c:v>
                </c:pt>
                <c:pt idx="9">
                  <c:v>6.0514372163388806E-3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239600"/>
        <c:axId val="1590244496"/>
      </c:lineChart>
      <c:catAx>
        <c:axId val="15902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244496"/>
        <c:crosses val="autoZero"/>
        <c:auto val="1"/>
        <c:lblAlgn val="ctr"/>
        <c:lblOffset val="100"/>
        <c:noMultiLvlLbl val="0"/>
      </c:catAx>
      <c:valAx>
        <c:axId val="15902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2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357187</xdr:colOff>
      <xdr:row>3</xdr:row>
      <xdr:rowOff>158353</xdr:rowOff>
    </xdr:from>
    <xdr:to>
      <xdr:col>25</xdr:col>
      <xdr:colOff>642937</xdr:colOff>
      <xdr:row>16</xdr:row>
      <xdr:rowOff>115491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321468</xdr:colOff>
      <xdr:row>21</xdr:row>
      <xdr:rowOff>134540</xdr:rowOff>
    </xdr:from>
    <xdr:to>
      <xdr:col>25</xdr:col>
      <xdr:colOff>607218</xdr:colOff>
      <xdr:row>34</xdr:row>
      <xdr:rowOff>91678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63</xdr:row>
      <xdr:rowOff>57150</xdr:rowOff>
    </xdr:from>
    <xdr:to>
      <xdr:col>14</xdr:col>
      <xdr:colOff>28575</xdr:colOff>
      <xdr:row>76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323850</xdr:colOff>
      <xdr:row>3</xdr:row>
      <xdr:rowOff>190500</xdr:rowOff>
    </xdr:from>
    <xdr:to>
      <xdr:col>28</xdr:col>
      <xdr:colOff>95250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333375</xdr:colOff>
      <xdr:row>4</xdr:row>
      <xdr:rowOff>47625</xdr:rowOff>
    </xdr:from>
    <xdr:to>
      <xdr:col>36</xdr:col>
      <xdr:colOff>104775</xdr:colOff>
      <xdr:row>17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4" displayName="表4" ref="G20:I27" totalsRowShown="0" headerRowDxfId="7" dataDxfId="5" headerRowBorderDxfId="6" tableBorderDxfId="4" totalsRowBorderDxfId="3">
  <tableColumns count="3">
    <tableColumn id="1" name="模型" dataDxfId="2"/>
    <tableColumn id="2" name="模型2" dataDxfId="1"/>
    <tableColumn id="3" name="模型2-1：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2"/>
  <sheetViews>
    <sheetView showGridLines="0" workbookViewId="0">
      <selection activeCell="G22" sqref="G22"/>
    </sheetView>
  </sheetViews>
  <sheetFormatPr defaultRowHeight="16.5"/>
  <cols>
    <col min="1" max="16384" width="9" style="7"/>
  </cols>
  <sheetData>
    <row r="11" spans="5:6">
      <c r="E11" s="7" t="s">
        <v>629</v>
      </c>
      <c r="F11" s="7" t="s">
        <v>628</v>
      </c>
    </row>
    <row r="12" spans="5:6">
      <c r="F12" s="7" t="s">
        <v>630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2"/>
  <sheetViews>
    <sheetView workbookViewId="0">
      <selection activeCell="D50" sqref="D50"/>
    </sheetView>
  </sheetViews>
  <sheetFormatPr defaultRowHeight="16.5"/>
  <cols>
    <col min="1" max="1" width="2.25" style="393" customWidth="1"/>
    <col min="2" max="2" width="7.5" style="393" customWidth="1"/>
    <col min="3" max="3" width="21.875" style="393" customWidth="1"/>
    <col min="4" max="4" width="40.25" style="393" customWidth="1"/>
    <col min="5" max="5" width="29.75" style="393" customWidth="1"/>
    <col min="6" max="6" width="9" style="394"/>
    <col min="7" max="7" width="9" style="393"/>
    <col min="8" max="8" width="58.875" style="394" bestFit="1" customWidth="1"/>
    <col min="9" max="9" width="52.25" style="393" customWidth="1"/>
    <col min="10" max="16384" width="9" style="393"/>
  </cols>
  <sheetData>
    <row r="1" spans="1:9" ht="18.75" customHeight="1"/>
    <row r="2" spans="1:9">
      <c r="A2" s="395"/>
      <c r="B2" s="401" t="s">
        <v>895</v>
      </c>
      <c r="C2" s="401" t="s">
        <v>896</v>
      </c>
      <c r="D2" s="401" t="s">
        <v>902</v>
      </c>
      <c r="E2" s="401" t="s">
        <v>901</v>
      </c>
      <c r="F2" s="401" t="s">
        <v>14</v>
      </c>
      <c r="G2" s="401" t="s">
        <v>898</v>
      </c>
      <c r="H2" s="401" t="s">
        <v>783</v>
      </c>
      <c r="I2" s="401" t="s">
        <v>782</v>
      </c>
    </row>
    <row r="3" spans="1:9" s="397" customFormat="1">
      <c r="A3" s="396"/>
      <c r="B3" s="402">
        <v>1</v>
      </c>
      <c r="C3" s="467" t="s">
        <v>840</v>
      </c>
      <c r="D3" s="389" t="s">
        <v>785</v>
      </c>
      <c r="E3" s="389" t="s">
        <v>906</v>
      </c>
      <c r="F3" s="406" t="s">
        <v>900</v>
      </c>
      <c r="G3" s="389" t="s">
        <v>892</v>
      </c>
      <c r="H3" s="413" t="s">
        <v>920</v>
      </c>
      <c r="I3" s="404"/>
    </row>
    <row r="4" spans="1:9" s="397" customFormat="1" hidden="1">
      <c r="A4" s="396"/>
      <c r="B4" s="402">
        <v>2</v>
      </c>
      <c r="C4" s="468"/>
      <c r="D4" s="389" t="s">
        <v>789</v>
      </c>
      <c r="E4" s="389" t="s">
        <v>923</v>
      </c>
      <c r="F4" s="406" t="s">
        <v>900</v>
      </c>
      <c r="G4" s="389" t="s">
        <v>927</v>
      </c>
      <c r="H4" s="413" t="s">
        <v>924</v>
      </c>
      <c r="I4" s="405" t="s">
        <v>933</v>
      </c>
    </row>
    <row r="5" spans="1:9" s="397" customFormat="1">
      <c r="A5" s="396"/>
      <c r="B5" s="402">
        <v>3</v>
      </c>
      <c r="C5" s="468"/>
      <c r="D5" s="389" t="s">
        <v>790</v>
      </c>
      <c r="E5" s="389" t="s">
        <v>909</v>
      </c>
      <c r="F5" s="406" t="s">
        <v>15</v>
      </c>
      <c r="G5" s="389" t="s">
        <v>892</v>
      </c>
      <c r="H5" s="412" t="s">
        <v>925</v>
      </c>
      <c r="I5" s="404"/>
    </row>
    <row r="6" spans="1:9" s="397" customFormat="1" hidden="1">
      <c r="A6" s="396"/>
      <c r="B6" s="402">
        <v>4</v>
      </c>
      <c r="C6" s="468"/>
      <c r="D6" s="389" t="s">
        <v>791</v>
      </c>
      <c r="E6" s="389" t="s">
        <v>908</v>
      </c>
      <c r="F6" s="406" t="s">
        <v>15</v>
      </c>
      <c r="G6" s="389" t="s">
        <v>928</v>
      </c>
      <c r="H6" s="412" t="s">
        <v>926</v>
      </c>
      <c r="I6" s="403" t="s">
        <v>934</v>
      </c>
    </row>
    <row r="7" spans="1:9" s="397" customFormat="1">
      <c r="A7" s="396"/>
      <c r="B7" s="402">
        <v>5</v>
      </c>
      <c r="C7" s="468"/>
      <c r="D7" s="409" t="s">
        <v>921</v>
      </c>
      <c r="E7" s="409" t="s">
        <v>921</v>
      </c>
      <c r="F7" s="410" t="s">
        <v>900</v>
      </c>
      <c r="G7" s="409" t="s">
        <v>922</v>
      </c>
      <c r="H7" s="413" t="s">
        <v>929</v>
      </c>
      <c r="I7" s="404"/>
    </row>
    <row r="8" spans="1:9" ht="16.5" hidden="1" customHeight="1">
      <c r="A8" s="395"/>
      <c r="B8" s="402">
        <v>6</v>
      </c>
      <c r="C8" s="468"/>
      <c r="D8" s="389" t="s">
        <v>792</v>
      </c>
      <c r="E8" s="389"/>
      <c r="F8" s="406"/>
      <c r="G8" s="390" t="s">
        <v>839</v>
      </c>
      <c r="H8" s="413"/>
      <c r="I8" s="405" t="s">
        <v>930</v>
      </c>
    </row>
    <row r="9" spans="1:9" hidden="1">
      <c r="A9" s="395"/>
      <c r="B9" s="402">
        <v>7</v>
      </c>
      <c r="C9" s="468"/>
      <c r="D9" s="389" t="s">
        <v>329</v>
      </c>
      <c r="E9" s="389"/>
      <c r="F9" s="406"/>
      <c r="G9" s="390" t="s">
        <v>834</v>
      </c>
      <c r="H9" s="413"/>
      <c r="I9" s="405" t="s">
        <v>930</v>
      </c>
    </row>
    <row r="10" spans="1:9" hidden="1">
      <c r="A10" s="395"/>
      <c r="B10" s="402">
        <v>8</v>
      </c>
      <c r="C10" s="468"/>
      <c r="D10" s="389" t="s">
        <v>793</v>
      </c>
      <c r="E10" s="389"/>
      <c r="F10" s="406"/>
      <c r="G10" s="390" t="s">
        <v>834</v>
      </c>
      <c r="H10" s="413"/>
      <c r="I10" s="405" t="s">
        <v>930</v>
      </c>
    </row>
    <row r="11" spans="1:9" hidden="1">
      <c r="A11" s="395"/>
      <c r="B11" s="402">
        <v>9</v>
      </c>
      <c r="C11" s="469" t="s">
        <v>841</v>
      </c>
      <c r="D11" s="389" t="s">
        <v>935</v>
      </c>
      <c r="E11" s="389" t="s">
        <v>729</v>
      </c>
      <c r="F11" s="406" t="s">
        <v>900</v>
      </c>
      <c r="G11" s="389" t="s">
        <v>936</v>
      </c>
      <c r="H11" s="413"/>
      <c r="I11" s="403" t="s">
        <v>937</v>
      </c>
    </row>
    <row r="12" spans="1:9" hidden="1">
      <c r="A12" s="395"/>
      <c r="B12" s="402">
        <v>10</v>
      </c>
      <c r="C12" s="469"/>
      <c r="D12" s="389" t="s">
        <v>794</v>
      </c>
      <c r="E12" s="389" t="s">
        <v>907</v>
      </c>
      <c r="F12" s="406" t="s">
        <v>15</v>
      </c>
      <c r="G12" s="389" t="s">
        <v>914</v>
      </c>
      <c r="H12" s="413"/>
      <c r="I12" s="405"/>
    </row>
    <row r="13" spans="1:9" hidden="1">
      <c r="A13" s="395"/>
      <c r="B13" s="402">
        <v>11</v>
      </c>
      <c r="C13" s="468"/>
      <c r="D13" s="389" t="s">
        <v>795</v>
      </c>
      <c r="E13" s="389"/>
      <c r="F13" s="406"/>
      <c r="G13" s="408" t="s">
        <v>834</v>
      </c>
      <c r="H13" s="417"/>
      <c r="I13" s="405" t="s">
        <v>931</v>
      </c>
    </row>
    <row r="14" spans="1:9">
      <c r="A14" s="395"/>
      <c r="B14" s="402">
        <v>12</v>
      </c>
      <c r="C14" s="469"/>
      <c r="D14" s="389" t="s">
        <v>856</v>
      </c>
      <c r="E14" s="389" t="s">
        <v>728</v>
      </c>
      <c r="F14" s="406" t="s">
        <v>900</v>
      </c>
      <c r="G14" s="389" t="s">
        <v>788</v>
      </c>
      <c r="H14" s="413" t="s">
        <v>938</v>
      </c>
      <c r="I14" s="405"/>
    </row>
    <row r="15" spans="1:9">
      <c r="A15" s="395"/>
      <c r="B15" s="402">
        <v>13</v>
      </c>
      <c r="C15" s="469"/>
      <c r="D15" s="389" t="s">
        <v>796</v>
      </c>
      <c r="E15" s="389" t="s">
        <v>51</v>
      </c>
      <c r="F15" s="406" t="s">
        <v>15</v>
      </c>
      <c r="G15" s="389" t="s">
        <v>788</v>
      </c>
      <c r="H15" s="413" t="s">
        <v>939</v>
      </c>
      <c r="I15" s="405"/>
    </row>
    <row r="16" spans="1:9" hidden="1">
      <c r="A16" s="395"/>
      <c r="B16" s="402">
        <v>14</v>
      </c>
      <c r="C16" s="469"/>
      <c r="D16" s="389" t="s">
        <v>797</v>
      </c>
      <c r="E16" s="389" t="s">
        <v>910</v>
      </c>
      <c r="F16" s="406" t="s">
        <v>15</v>
      </c>
      <c r="G16" s="389" t="s">
        <v>823</v>
      </c>
      <c r="H16" s="413"/>
      <c r="I16" s="405" t="s">
        <v>987</v>
      </c>
    </row>
    <row r="17" spans="1:9">
      <c r="A17" s="395"/>
      <c r="B17" s="402">
        <v>15</v>
      </c>
      <c r="C17" s="469"/>
      <c r="D17" s="409" t="s">
        <v>916</v>
      </c>
      <c r="E17" s="409" t="s">
        <v>571</v>
      </c>
      <c r="F17" s="410" t="s">
        <v>917</v>
      </c>
      <c r="G17" s="409" t="s">
        <v>918</v>
      </c>
      <c r="H17" s="413" t="s">
        <v>940</v>
      </c>
      <c r="I17" s="405" t="s">
        <v>919</v>
      </c>
    </row>
    <row r="18" spans="1:9" s="397" customFormat="1">
      <c r="A18" s="396"/>
      <c r="B18" s="402">
        <v>16</v>
      </c>
      <c r="C18" s="469"/>
      <c r="D18" s="389" t="s">
        <v>798</v>
      </c>
      <c r="E18" s="389" t="s">
        <v>727</v>
      </c>
      <c r="F18" s="406" t="s">
        <v>900</v>
      </c>
      <c r="G18" s="389" t="s">
        <v>788</v>
      </c>
      <c r="H18" s="416" t="s">
        <v>941</v>
      </c>
      <c r="I18" s="405"/>
    </row>
    <row r="19" spans="1:9" hidden="1">
      <c r="A19" s="395"/>
      <c r="B19" s="402">
        <v>17</v>
      </c>
      <c r="C19" s="468"/>
      <c r="D19" s="389" t="s">
        <v>799</v>
      </c>
      <c r="E19" s="389"/>
      <c r="F19" s="406"/>
      <c r="G19" s="389" t="s">
        <v>823</v>
      </c>
      <c r="H19" s="407"/>
      <c r="I19" s="405" t="s">
        <v>930</v>
      </c>
    </row>
    <row r="20" spans="1:9" s="397" customFormat="1">
      <c r="A20" s="396"/>
      <c r="B20" s="402">
        <v>18</v>
      </c>
      <c r="C20" s="469"/>
      <c r="D20" s="389" t="s">
        <v>723</v>
      </c>
      <c r="E20" s="389" t="s">
        <v>723</v>
      </c>
      <c r="F20" s="406" t="s">
        <v>900</v>
      </c>
      <c r="G20" s="389" t="s">
        <v>787</v>
      </c>
      <c r="H20" s="416" t="s">
        <v>942</v>
      </c>
      <c r="I20" s="405"/>
    </row>
    <row r="21" spans="1:9" s="398" customFormat="1" ht="15.75" hidden="1" customHeight="1">
      <c r="B21" s="402">
        <v>19</v>
      </c>
      <c r="C21" s="469"/>
      <c r="D21" s="389" t="s">
        <v>724</v>
      </c>
      <c r="E21" s="389" t="s">
        <v>724</v>
      </c>
      <c r="F21" s="406" t="s">
        <v>900</v>
      </c>
      <c r="G21" s="389" t="s">
        <v>928</v>
      </c>
      <c r="H21" s="416"/>
      <c r="I21" s="400" t="s">
        <v>945</v>
      </c>
    </row>
    <row r="22" spans="1:9" hidden="1">
      <c r="A22" s="395"/>
      <c r="B22" s="402">
        <v>20</v>
      </c>
      <c r="C22" s="469"/>
      <c r="D22" s="389" t="s">
        <v>725</v>
      </c>
      <c r="E22" s="389" t="s">
        <v>725</v>
      </c>
      <c r="F22" s="406" t="s">
        <v>900</v>
      </c>
      <c r="G22" s="389" t="s">
        <v>928</v>
      </c>
      <c r="H22" s="407"/>
      <c r="I22" s="400" t="s">
        <v>945</v>
      </c>
    </row>
    <row r="23" spans="1:9" s="397" customFormat="1">
      <c r="A23" s="396"/>
      <c r="B23" s="402">
        <v>21</v>
      </c>
      <c r="C23" s="469"/>
      <c r="D23" s="389" t="s">
        <v>800</v>
      </c>
      <c r="E23" s="389" t="s">
        <v>87</v>
      </c>
      <c r="F23" s="406" t="s">
        <v>15</v>
      </c>
      <c r="G23" s="389" t="s">
        <v>787</v>
      </c>
      <c r="H23" s="415" t="s">
        <v>947</v>
      </c>
      <c r="I23" s="405"/>
    </row>
    <row r="24" spans="1:9" s="397" customFormat="1" hidden="1">
      <c r="A24" s="396"/>
      <c r="B24" s="402">
        <v>22</v>
      </c>
      <c r="C24" s="469"/>
      <c r="D24" s="389" t="s">
        <v>730</v>
      </c>
      <c r="E24" s="389" t="s">
        <v>730</v>
      </c>
      <c r="F24" s="406" t="s">
        <v>900</v>
      </c>
      <c r="G24" s="389" t="s">
        <v>988</v>
      </c>
      <c r="H24" s="416"/>
      <c r="I24" s="403" t="s">
        <v>990</v>
      </c>
    </row>
    <row r="25" spans="1:9">
      <c r="A25" s="395"/>
      <c r="B25" s="402">
        <v>23</v>
      </c>
      <c r="C25" s="469"/>
      <c r="D25" s="389" t="s">
        <v>801</v>
      </c>
      <c r="E25" s="389" t="s">
        <v>801</v>
      </c>
      <c r="F25" s="406" t="s">
        <v>900</v>
      </c>
      <c r="G25" s="389" t="s">
        <v>787</v>
      </c>
      <c r="H25" s="407" t="s">
        <v>943</v>
      </c>
      <c r="I25" s="405"/>
    </row>
    <row r="26" spans="1:9" hidden="1">
      <c r="A26" s="395"/>
      <c r="B26" s="402">
        <v>24</v>
      </c>
      <c r="C26" s="469"/>
      <c r="D26" s="389" t="s">
        <v>721</v>
      </c>
      <c r="E26" s="389" t="s">
        <v>721</v>
      </c>
      <c r="F26" s="406" t="s">
        <v>900</v>
      </c>
      <c r="G26" s="389" t="s">
        <v>944</v>
      </c>
      <c r="H26" s="407"/>
      <c r="I26" s="400" t="s">
        <v>945</v>
      </c>
    </row>
    <row r="27" spans="1:9" hidden="1">
      <c r="A27" s="395"/>
      <c r="B27" s="402">
        <v>25</v>
      </c>
      <c r="C27" s="469"/>
      <c r="D27" s="389" t="s">
        <v>722</v>
      </c>
      <c r="E27" s="389" t="s">
        <v>722</v>
      </c>
      <c r="F27" s="406" t="s">
        <v>900</v>
      </c>
      <c r="G27" s="389" t="s">
        <v>928</v>
      </c>
      <c r="H27" s="407"/>
      <c r="I27" s="400" t="s">
        <v>945</v>
      </c>
    </row>
    <row r="28" spans="1:9">
      <c r="A28" s="395"/>
      <c r="B28" s="402">
        <v>26</v>
      </c>
      <c r="C28" s="469"/>
      <c r="D28" s="389" t="s">
        <v>726</v>
      </c>
      <c r="E28" s="389" t="s">
        <v>726</v>
      </c>
      <c r="F28" s="406" t="s">
        <v>900</v>
      </c>
      <c r="G28" s="389" t="s">
        <v>787</v>
      </c>
      <c r="H28" s="407" t="s">
        <v>948</v>
      </c>
      <c r="I28" s="405"/>
    </row>
    <row r="29" spans="1:9" s="397" customFormat="1" hidden="1">
      <c r="A29" s="396"/>
      <c r="B29" s="402">
        <v>27</v>
      </c>
      <c r="C29" s="468"/>
      <c r="D29" s="389" t="s">
        <v>828</v>
      </c>
      <c r="E29" s="389"/>
      <c r="F29" s="406"/>
      <c r="G29" s="390" t="s">
        <v>823</v>
      </c>
      <c r="H29" s="416"/>
      <c r="I29" s="405" t="s">
        <v>930</v>
      </c>
    </row>
    <row r="30" spans="1:9" hidden="1">
      <c r="A30" s="395"/>
      <c r="B30" s="402">
        <v>28</v>
      </c>
      <c r="C30" s="468"/>
      <c r="D30" s="389" t="s">
        <v>824</v>
      </c>
      <c r="E30" s="389"/>
      <c r="F30" s="406"/>
      <c r="G30" s="390" t="s">
        <v>823</v>
      </c>
      <c r="H30" s="407"/>
      <c r="I30" s="405" t="s">
        <v>930</v>
      </c>
    </row>
    <row r="31" spans="1:9" hidden="1">
      <c r="A31" s="395"/>
      <c r="B31" s="402">
        <v>29</v>
      </c>
      <c r="C31" s="468"/>
      <c r="D31" s="389" t="s">
        <v>802</v>
      </c>
      <c r="E31" s="389"/>
      <c r="F31" s="406"/>
      <c r="G31" s="390" t="s">
        <v>823</v>
      </c>
      <c r="H31" s="407"/>
      <c r="I31" s="405" t="s">
        <v>930</v>
      </c>
    </row>
    <row r="32" spans="1:9" hidden="1">
      <c r="A32" s="395"/>
      <c r="B32" s="402">
        <v>30</v>
      </c>
      <c r="C32" s="468"/>
      <c r="D32" s="389" t="s">
        <v>826</v>
      </c>
      <c r="E32" s="389" t="s">
        <v>753</v>
      </c>
      <c r="F32" s="406" t="s">
        <v>900</v>
      </c>
      <c r="G32" s="390" t="s">
        <v>823</v>
      </c>
      <c r="H32" s="407"/>
      <c r="I32" s="405" t="s">
        <v>930</v>
      </c>
    </row>
    <row r="33" spans="1:9" hidden="1">
      <c r="A33" s="395"/>
      <c r="B33" s="402">
        <v>31</v>
      </c>
      <c r="C33" s="468"/>
      <c r="D33" s="389" t="s">
        <v>829</v>
      </c>
      <c r="E33" s="389"/>
      <c r="F33" s="406"/>
      <c r="G33" s="390" t="s">
        <v>823</v>
      </c>
      <c r="H33" s="407"/>
      <c r="I33" s="405" t="s">
        <v>930</v>
      </c>
    </row>
    <row r="34" spans="1:9" hidden="1">
      <c r="A34" s="395"/>
      <c r="B34" s="402">
        <v>32</v>
      </c>
      <c r="C34" s="468"/>
      <c r="D34" s="389" t="s">
        <v>831</v>
      </c>
      <c r="E34" s="389"/>
      <c r="F34" s="406"/>
      <c r="G34" s="390" t="s">
        <v>823</v>
      </c>
      <c r="H34" s="407"/>
      <c r="I34" s="405" t="s">
        <v>930</v>
      </c>
    </row>
    <row r="35" spans="1:9" s="398" customFormat="1" hidden="1">
      <c r="A35" s="399"/>
      <c r="B35" s="402">
        <v>33</v>
      </c>
      <c r="C35" s="469"/>
      <c r="D35" s="389" t="s">
        <v>803</v>
      </c>
      <c r="E35" s="389"/>
      <c r="F35" s="406"/>
      <c r="G35" s="389" t="s">
        <v>955</v>
      </c>
      <c r="H35" s="416"/>
      <c r="I35" s="400" t="s">
        <v>945</v>
      </c>
    </row>
    <row r="36" spans="1:9" s="398" customFormat="1" hidden="1">
      <c r="A36" s="399"/>
      <c r="B36" s="402">
        <v>34</v>
      </c>
      <c r="C36" s="469"/>
      <c r="D36" s="389" t="s">
        <v>804</v>
      </c>
      <c r="E36" s="389"/>
      <c r="F36" s="406"/>
      <c r="G36" s="389" t="s">
        <v>956</v>
      </c>
      <c r="H36" s="416"/>
      <c r="I36" s="400" t="s">
        <v>945</v>
      </c>
    </row>
    <row r="37" spans="1:9" s="398" customFormat="1">
      <c r="A37" s="399"/>
      <c r="B37" s="402">
        <v>35</v>
      </c>
      <c r="C37" s="469"/>
      <c r="D37" s="389" t="s">
        <v>805</v>
      </c>
      <c r="E37" s="389" t="s">
        <v>751</v>
      </c>
      <c r="F37" s="406" t="s">
        <v>900</v>
      </c>
      <c r="G37" s="389" t="s">
        <v>788</v>
      </c>
      <c r="H37" s="418" t="s">
        <v>949</v>
      </c>
      <c r="I37" s="405"/>
    </row>
    <row r="38" spans="1:9" hidden="1">
      <c r="A38" s="395"/>
      <c r="B38" s="402">
        <v>36</v>
      </c>
      <c r="C38" s="469"/>
      <c r="D38" s="389" t="s">
        <v>806</v>
      </c>
      <c r="E38" s="389" t="s">
        <v>756</v>
      </c>
      <c r="F38" s="406" t="s">
        <v>900</v>
      </c>
      <c r="G38" s="389" t="s">
        <v>823</v>
      </c>
      <c r="H38" s="418" t="s">
        <v>953</v>
      </c>
      <c r="I38" s="403" t="s">
        <v>971</v>
      </c>
    </row>
    <row r="39" spans="1:9" s="398" customFormat="1" hidden="1">
      <c r="A39" s="399"/>
      <c r="B39" s="402">
        <v>37</v>
      </c>
      <c r="C39" s="470"/>
      <c r="D39" s="389" t="s">
        <v>807</v>
      </c>
      <c r="E39" s="389"/>
      <c r="F39" s="406"/>
      <c r="G39" s="408" t="s">
        <v>834</v>
      </c>
      <c r="H39" s="416"/>
      <c r="I39" s="405" t="s">
        <v>931</v>
      </c>
    </row>
    <row r="40" spans="1:9" hidden="1">
      <c r="A40" s="395"/>
      <c r="B40" s="402">
        <v>38</v>
      </c>
      <c r="C40" s="467" t="s">
        <v>897</v>
      </c>
      <c r="D40" s="389" t="s">
        <v>809</v>
      </c>
      <c r="E40" s="389"/>
      <c r="F40" s="406"/>
      <c r="G40" s="408" t="s">
        <v>899</v>
      </c>
      <c r="H40" s="407"/>
      <c r="I40" s="405" t="s">
        <v>932</v>
      </c>
    </row>
    <row r="41" spans="1:9">
      <c r="A41" s="395"/>
      <c r="B41" s="402">
        <v>39</v>
      </c>
      <c r="C41" s="468"/>
      <c r="D41" s="389" t="s">
        <v>810</v>
      </c>
      <c r="E41" s="389" t="s">
        <v>735</v>
      </c>
      <c r="F41" s="406" t="s">
        <v>900</v>
      </c>
      <c r="G41" s="389" t="s">
        <v>788</v>
      </c>
      <c r="H41" s="407" t="s">
        <v>946</v>
      </c>
      <c r="I41" s="405"/>
    </row>
    <row r="42" spans="1:9" hidden="1">
      <c r="A42" s="395"/>
      <c r="B42" s="402">
        <v>40</v>
      </c>
      <c r="C42" s="468"/>
      <c r="D42" s="389" t="s">
        <v>811</v>
      </c>
      <c r="E42" s="389" t="s">
        <v>904</v>
      </c>
      <c r="F42" s="406" t="s">
        <v>900</v>
      </c>
      <c r="G42" s="389" t="s">
        <v>823</v>
      </c>
      <c r="H42" s="407"/>
      <c r="I42" s="400" t="s">
        <v>945</v>
      </c>
    </row>
    <row r="43" spans="1:9" hidden="1">
      <c r="A43" s="395"/>
      <c r="B43" s="402">
        <v>41</v>
      </c>
      <c r="C43" s="468"/>
      <c r="D43" s="389" t="s">
        <v>812</v>
      </c>
      <c r="E43" s="389" t="s">
        <v>737</v>
      </c>
      <c r="F43" s="406" t="s">
        <v>900</v>
      </c>
      <c r="G43" s="389" t="s">
        <v>823</v>
      </c>
      <c r="H43" s="407"/>
      <c r="I43" s="400" t="s">
        <v>945</v>
      </c>
    </row>
    <row r="44" spans="1:9" s="398" customFormat="1">
      <c r="A44" s="399"/>
      <c r="B44" s="402">
        <v>42</v>
      </c>
      <c r="C44" s="468"/>
      <c r="D44" s="389" t="s">
        <v>813</v>
      </c>
      <c r="E44" s="389" t="s">
        <v>740</v>
      </c>
      <c r="F44" s="406" t="s">
        <v>900</v>
      </c>
      <c r="G44" s="389" t="s">
        <v>892</v>
      </c>
      <c r="H44" s="418" t="s">
        <v>957</v>
      </c>
      <c r="I44" s="405"/>
    </row>
    <row r="45" spans="1:9" s="398" customFormat="1">
      <c r="A45" s="399"/>
      <c r="B45" s="402">
        <v>43</v>
      </c>
      <c r="C45" s="468"/>
      <c r="D45" s="389" t="s">
        <v>814</v>
      </c>
      <c r="E45" s="389" t="s">
        <v>113</v>
      </c>
      <c r="F45" s="406" t="s">
        <v>15</v>
      </c>
      <c r="G45" s="389" t="s">
        <v>788</v>
      </c>
      <c r="H45" s="418" t="s">
        <v>958</v>
      </c>
      <c r="I45" s="405"/>
    </row>
    <row r="46" spans="1:9" ht="15" hidden="1" customHeight="1">
      <c r="B46" s="402">
        <v>44</v>
      </c>
      <c r="C46" s="468"/>
      <c r="D46" s="389" t="s">
        <v>815</v>
      </c>
      <c r="E46" s="389" t="s">
        <v>815</v>
      </c>
      <c r="F46" s="407" t="s">
        <v>905</v>
      </c>
      <c r="G46" s="389" t="s">
        <v>823</v>
      </c>
      <c r="H46" s="407"/>
      <c r="I46" s="405" t="s">
        <v>959</v>
      </c>
    </row>
    <row r="47" spans="1:9" hidden="1">
      <c r="B47" s="402">
        <v>45</v>
      </c>
      <c r="C47" s="468"/>
      <c r="D47" s="389" t="s">
        <v>816</v>
      </c>
      <c r="E47" s="389"/>
      <c r="F47" s="407"/>
      <c r="G47" s="389" t="s">
        <v>960</v>
      </c>
      <c r="H47" s="407"/>
      <c r="I47" s="400"/>
    </row>
    <row r="48" spans="1:9" hidden="1">
      <c r="B48" s="402">
        <v>46</v>
      </c>
      <c r="C48" s="468"/>
      <c r="D48" s="389" t="s">
        <v>911</v>
      </c>
      <c r="E48" s="389" t="s">
        <v>911</v>
      </c>
      <c r="F48" s="407" t="s">
        <v>900</v>
      </c>
      <c r="G48" s="389" t="s">
        <v>823</v>
      </c>
      <c r="H48" s="407"/>
      <c r="I48" s="400" t="s">
        <v>967</v>
      </c>
    </row>
    <row r="49" spans="2:9">
      <c r="B49" s="402">
        <v>47</v>
      </c>
      <c r="C49" s="468"/>
      <c r="D49" s="389" t="s">
        <v>738</v>
      </c>
      <c r="E49" s="389" t="s">
        <v>744</v>
      </c>
      <c r="F49" s="407" t="s">
        <v>900</v>
      </c>
      <c r="G49" s="389" t="s">
        <v>892</v>
      </c>
      <c r="H49" s="418" t="s">
        <v>961</v>
      </c>
      <c r="I49" s="405"/>
    </row>
    <row r="50" spans="2:9">
      <c r="B50" s="402">
        <v>48</v>
      </c>
      <c r="C50" s="468"/>
      <c r="D50" s="389" t="s">
        <v>739</v>
      </c>
      <c r="E50" s="389" t="s">
        <v>739</v>
      </c>
      <c r="F50" s="407" t="s">
        <v>900</v>
      </c>
      <c r="G50" s="389" t="s">
        <v>892</v>
      </c>
      <c r="H50" s="407" t="s">
        <v>962</v>
      </c>
      <c r="I50" s="405"/>
    </row>
    <row r="51" spans="2:9" hidden="1">
      <c r="B51" s="402">
        <v>49</v>
      </c>
      <c r="C51" s="468"/>
      <c r="D51" s="389" t="s">
        <v>835</v>
      </c>
      <c r="E51" s="389"/>
      <c r="F51" s="407"/>
      <c r="G51" s="390" t="s">
        <v>823</v>
      </c>
      <c r="H51" s="407"/>
      <c r="I51" s="405" t="s">
        <v>930</v>
      </c>
    </row>
    <row r="52" spans="2:9" hidden="1">
      <c r="B52" s="402">
        <v>50</v>
      </c>
      <c r="C52" s="468"/>
      <c r="D52" s="389" t="s">
        <v>837</v>
      </c>
      <c r="E52" s="389" t="s">
        <v>112</v>
      </c>
      <c r="F52" s="407" t="s">
        <v>15</v>
      </c>
      <c r="G52" s="390" t="s">
        <v>834</v>
      </c>
      <c r="H52" s="407"/>
      <c r="I52" s="405" t="s">
        <v>930</v>
      </c>
    </row>
    <row r="53" spans="2:9">
      <c r="B53" s="402">
        <v>51</v>
      </c>
      <c r="C53" s="468"/>
      <c r="D53" s="389" t="s">
        <v>817</v>
      </c>
      <c r="E53" s="389" t="s">
        <v>114</v>
      </c>
      <c r="F53" s="407" t="s">
        <v>15</v>
      </c>
      <c r="G53" s="389" t="s">
        <v>788</v>
      </c>
      <c r="H53" s="418" t="s">
        <v>963</v>
      </c>
      <c r="I53" s="405"/>
    </row>
    <row r="54" spans="2:9" hidden="1">
      <c r="B54" s="402">
        <v>52</v>
      </c>
      <c r="C54" s="468"/>
      <c r="D54" s="389" t="s">
        <v>818</v>
      </c>
      <c r="E54" s="389" t="s">
        <v>90</v>
      </c>
      <c r="F54" s="407" t="s">
        <v>15</v>
      </c>
      <c r="G54" s="389" t="s">
        <v>965</v>
      </c>
      <c r="H54" s="407"/>
      <c r="I54" s="421" t="s">
        <v>964</v>
      </c>
    </row>
    <row r="55" spans="2:9" hidden="1">
      <c r="B55" s="402">
        <v>53</v>
      </c>
      <c r="C55" s="468"/>
      <c r="D55" s="389" t="s">
        <v>819</v>
      </c>
      <c r="E55" s="389" t="s">
        <v>89</v>
      </c>
      <c r="F55" s="407" t="s">
        <v>15</v>
      </c>
      <c r="G55" s="389" t="s">
        <v>823</v>
      </c>
      <c r="H55" s="407"/>
      <c r="I55" s="421" t="s">
        <v>966</v>
      </c>
    </row>
    <row r="56" spans="2:9" hidden="1">
      <c r="B56" s="402">
        <v>54</v>
      </c>
      <c r="C56" s="468"/>
      <c r="D56" s="389" t="s">
        <v>820</v>
      </c>
      <c r="E56" s="389" t="s">
        <v>766</v>
      </c>
      <c r="F56" s="407" t="s">
        <v>900</v>
      </c>
      <c r="G56" s="389" t="s">
        <v>823</v>
      </c>
      <c r="H56" s="407"/>
      <c r="I56" s="405" t="s">
        <v>968</v>
      </c>
    </row>
    <row r="57" spans="2:9" hidden="1">
      <c r="B57" s="402">
        <v>55</v>
      </c>
      <c r="C57" s="468"/>
      <c r="D57" s="389" t="s">
        <v>821</v>
      </c>
      <c r="E57" s="389" t="s">
        <v>767</v>
      </c>
      <c r="F57" s="407" t="s">
        <v>900</v>
      </c>
      <c r="G57" s="389" t="s">
        <v>989</v>
      </c>
      <c r="H57" s="418" t="s">
        <v>977</v>
      </c>
      <c r="I57" s="405" t="s">
        <v>973</v>
      </c>
    </row>
    <row r="58" spans="2:9" hidden="1">
      <c r="B58" s="402">
        <v>56</v>
      </c>
      <c r="C58" s="468"/>
      <c r="D58" s="389" t="s">
        <v>974</v>
      </c>
      <c r="E58" s="389" t="s">
        <v>749</v>
      </c>
      <c r="F58" s="407" t="s">
        <v>15</v>
      </c>
      <c r="G58" s="389" t="s">
        <v>970</v>
      </c>
      <c r="H58" s="407" t="s">
        <v>976</v>
      </c>
      <c r="I58" s="405" t="s">
        <v>972</v>
      </c>
    </row>
    <row r="59" spans="2:9" hidden="1">
      <c r="B59" s="402">
        <v>57</v>
      </c>
      <c r="C59" s="470"/>
      <c r="D59" s="389" t="s">
        <v>969</v>
      </c>
      <c r="E59" s="389" t="s">
        <v>750</v>
      </c>
      <c r="F59" s="407" t="s">
        <v>15</v>
      </c>
      <c r="G59" s="389" t="s">
        <v>823</v>
      </c>
      <c r="H59" s="407" t="s">
        <v>982</v>
      </c>
      <c r="I59" s="405"/>
    </row>
    <row r="60" spans="2:9">
      <c r="B60" s="402">
        <v>58</v>
      </c>
      <c r="C60" s="471" t="s">
        <v>950</v>
      </c>
      <c r="D60" s="407" t="s">
        <v>979</v>
      </c>
      <c r="E60" s="405"/>
      <c r="F60" s="407" t="s">
        <v>900</v>
      </c>
      <c r="G60" s="407" t="s">
        <v>952</v>
      </c>
      <c r="H60" s="407" t="s">
        <v>951</v>
      </c>
      <c r="I60" s="420" t="s">
        <v>954</v>
      </c>
    </row>
    <row r="61" spans="2:9" hidden="1">
      <c r="B61" s="402">
        <v>59</v>
      </c>
      <c r="C61" s="471"/>
      <c r="D61" s="418" t="s">
        <v>981</v>
      </c>
      <c r="E61" s="418"/>
      <c r="F61" s="407" t="s">
        <v>900</v>
      </c>
      <c r="G61" s="418" t="s">
        <v>983</v>
      </c>
      <c r="H61" s="407" t="s">
        <v>985</v>
      </c>
      <c r="I61" s="403" t="s">
        <v>984</v>
      </c>
    </row>
    <row r="62" spans="2:9">
      <c r="B62" s="402">
        <v>60</v>
      </c>
      <c r="C62" s="471"/>
      <c r="D62" s="407" t="s">
        <v>980</v>
      </c>
      <c r="E62" s="407"/>
      <c r="F62" s="407" t="s">
        <v>900</v>
      </c>
      <c r="G62" s="407" t="s">
        <v>978</v>
      </c>
      <c r="H62" s="407" t="s">
        <v>986</v>
      </c>
      <c r="I62" s="423" t="s">
        <v>975</v>
      </c>
    </row>
  </sheetData>
  <autoFilter ref="A2:K62">
    <filterColumn colId="6">
      <filters>
        <filter val="Y"/>
      </filters>
    </filterColumn>
  </autoFilter>
  <mergeCells count="4">
    <mergeCell ref="C3:C10"/>
    <mergeCell ref="C11:C39"/>
    <mergeCell ref="C40:C59"/>
    <mergeCell ref="C60:C62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6" workbookViewId="0">
      <selection activeCell="B4" sqref="B4:B21"/>
    </sheetView>
  </sheetViews>
  <sheetFormatPr defaultRowHeight="13.5"/>
  <sheetData>
    <row r="1" spans="1:7" ht="13.5" customHeight="1">
      <c r="A1" s="472" t="s">
        <v>992</v>
      </c>
      <c r="B1" s="473"/>
      <c r="C1" s="473"/>
      <c r="D1" s="473"/>
      <c r="E1" s="473"/>
      <c r="F1" s="473"/>
      <c r="G1" s="473"/>
    </row>
    <row r="2" spans="1:7">
      <c r="A2" s="427" t="s">
        <v>10</v>
      </c>
      <c r="B2" s="424" t="s">
        <v>993</v>
      </c>
      <c r="C2" s="424" t="s">
        <v>14</v>
      </c>
      <c r="D2" s="424" t="s">
        <v>994</v>
      </c>
      <c r="E2" s="424" t="s">
        <v>995</v>
      </c>
      <c r="F2" s="424" t="s">
        <v>996</v>
      </c>
      <c r="G2" s="424" t="s">
        <v>997</v>
      </c>
    </row>
    <row r="3" spans="1:7" ht="27">
      <c r="A3" s="427">
        <v>1</v>
      </c>
      <c r="B3" s="425" t="s">
        <v>708</v>
      </c>
      <c r="C3" s="425" t="s">
        <v>900</v>
      </c>
      <c r="D3" s="425">
        <v>45</v>
      </c>
      <c r="E3" s="426">
        <v>45</v>
      </c>
      <c r="F3" s="426">
        <v>45</v>
      </c>
      <c r="G3" s="425" t="s">
        <v>708</v>
      </c>
    </row>
    <row r="4" spans="1:7" ht="40.5">
      <c r="A4" s="427">
        <v>2</v>
      </c>
      <c r="B4" s="425" t="s">
        <v>1022</v>
      </c>
      <c r="C4" s="425" t="s">
        <v>900</v>
      </c>
      <c r="D4" s="425">
        <v>20</v>
      </c>
      <c r="E4" s="426">
        <v>20</v>
      </c>
      <c r="F4" s="425"/>
      <c r="G4" s="425"/>
    </row>
    <row r="5" spans="1:7" ht="54">
      <c r="A5" s="427">
        <v>3</v>
      </c>
      <c r="B5" s="425" t="s">
        <v>1021</v>
      </c>
      <c r="C5" s="425" t="s">
        <v>900</v>
      </c>
      <c r="D5" s="425">
        <v>20</v>
      </c>
      <c r="E5" s="426">
        <v>20</v>
      </c>
      <c r="F5" s="425"/>
      <c r="G5" s="425"/>
    </row>
    <row r="6" spans="1:7" ht="27">
      <c r="A6" s="427">
        <v>4</v>
      </c>
      <c r="B6" s="425" t="s">
        <v>1029</v>
      </c>
      <c r="C6" s="425" t="s">
        <v>900</v>
      </c>
      <c r="D6" s="425">
        <v>20</v>
      </c>
      <c r="E6" s="426">
        <v>20</v>
      </c>
      <c r="F6" s="425"/>
      <c r="G6" s="425"/>
    </row>
    <row r="7" spans="1:7" ht="27">
      <c r="A7" s="427">
        <v>5</v>
      </c>
      <c r="B7" s="425" t="s">
        <v>1020</v>
      </c>
      <c r="C7" s="425" t="s">
        <v>900</v>
      </c>
      <c r="D7" s="425">
        <v>20</v>
      </c>
      <c r="E7" s="426">
        <v>20</v>
      </c>
      <c r="F7" s="425"/>
      <c r="G7" s="425"/>
    </row>
    <row r="8" spans="1:7">
      <c r="A8" s="427">
        <v>6</v>
      </c>
      <c r="B8" s="425" t="s">
        <v>1019</v>
      </c>
      <c r="C8" s="425" t="s">
        <v>900</v>
      </c>
      <c r="D8" s="425">
        <v>20</v>
      </c>
      <c r="E8" s="426">
        <v>20</v>
      </c>
      <c r="F8" s="425"/>
      <c r="G8" s="425"/>
    </row>
    <row r="9" spans="1:7" ht="27">
      <c r="A9" s="427">
        <v>7</v>
      </c>
      <c r="B9" s="425" t="s">
        <v>1023</v>
      </c>
      <c r="C9" s="425" t="s">
        <v>900</v>
      </c>
      <c r="D9" s="425">
        <v>20</v>
      </c>
      <c r="E9" s="426">
        <v>20</v>
      </c>
      <c r="F9" s="425"/>
      <c r="G9" s="425"/>
    </row>
    <row r="10" spans="1:7" ht="40.5">
      <c r="A10" s="427">
        <v>8</v>
      </c>
      <c r="B10" s="425" t="s">
        <v>1028</v>
      </c>
      <c r="C10" s="425" t="s">
        <v>900</v>
      </c>
      <c r="D10" s="425">
        <v>20</v>
      </c>
      <c r="E10" s="426">
        <v>20</v>
      </c>
      <c r="F10" s="425"/>
      <c r="G10" s="425"/>
    </row>
    <row r="11" spans="1:7" ht="40.5">
      <c r="A11" s="427">
        <v>9</v>
      </c>
      <c r="B11" s="425" t="s">
        <v>1031</v>
      </c>
      <c r="C11" s="425" t="s">
        <v>15</v>
      </c>
      <c r="D11" s="425">
        <v>8</v>
      </c>
      <c r="E11" s="425"/>
      <c r="F11" s="425"/>
      <c r="G11" s="425"/>
    </row>
    <row r="12" spans="1:7" ht="40.5">
      <c r="A12" s="427">
        <v>10</v>
      </c>
      <c r="B12" s="425" t="s">
        <v>1025</v>
      </c>
      <c r="C12" s="425" t="s">
        <v>900</v>
      </c>
      <c r="D12" s="425">
        <v>20</v>
      </c>
      <c r="E12" s="426">
        <v>20</v>
      </c>
      <c r="F12" s="425"/>
      <c r="G12" s="425"/>
    </row>
    <row r="13" spans="1:7" ht="40.5">
      <c r="A13" s="427">
        <v>11</v>
      </c>
      <c r="B13" s="425" t="s">
        <v>1024</v>
      </c>
      <c r="C13" s="425" t="s">
        <v>900</v>
      </c>
      <c r="D13" s="425">
        <v>20</v>
      </c>
      <c r="E13" s="426">
        <v>20</v>
      </c>
      <c r="F13" s="425"/>
      <c r="G13" s="425"/>
    </row>
    <row r="14" spans="1:7" ht="40.5">
      <c r="A14" s="427">
        <v>12</v>
      </c>
      <c r="B14" s="425" t="s">
        <v>957</v>
      </c>
      <c r="C14" s="425" t="s">
        <v>900</v>
      </c>
      <c r="D14" s="425">
        <v>20</v>
      </c>
      <c r="E14" s="426">
        <v>20</v>
      </c>
      <c r="F14" s="425"/>
      <c r="G14" s="425"/>
    </row>
    <row r="15" spans="1:7" ht="27">
      <c r="A15" s="427">
        <v>13</v>
      </c>
      <c r="B15" s="425" t="s">
        <v>1034</v>
      </c>
      <c r="C15" s="425" t="s">
        <v>900</v>
      </c>
      <c r="D15" s="425">
        <v>20</v>
      </c>
      <c r="E15" s="426">
        <v>20</v>
      </c>
      <c r="F15" s="425"/>
      <c r="G15" s="425"/>
    </row>
    <row r="16" spans="1:7">
      <c r="A16" s="427">
        <v>14</v>
      </c>
      <c r="B16" s="425" t="s">
        <v>1030</v>
      </c>
      <c r="C16" s="425" t="s">
        <v>900</v>
      </c>
      <c r="D16" s="425">
        <v>20</v>
      </c>
      <c r="E16" s="426">
        <v>20</v>
      </c>
      <c r="F16" s="425"/>
      <c r="G16" s="425"/>
    </row>
    <row r="17" spans="1:7" ht="40.5">
      <c r="A17" s="427">
        <v>15</v>
      </c>
      <c r="B17" s="425" t="s">
        <v>1032</v>
      </c>
      <c r="C17" s="425" t="s">
        <v>900</v>
      </c>
      <c r="D17" s="425">
        <v>20</v>
      </c>
      <c r="E17" s="426">
        <v>20</v>
      </c>
      <c r="F17" s="425"/>
      <c r="G17" s="425"/>
    </row>
    <row r="18" spans="1:7" ht="40.5">
      <c r="A18" s="427">
        <v>16</v>
      </c>
      <c r="B18" s="425" t="s">
        <v>1035</v>
      </c>
      <c r="C18" s="425" t="s">
        <v>900</v>
      </c>
      <c r="D18" s="425">
        <v>20</v>
      </c>
      <c r="E18" s="426">
        <v>20</v>
      </c>
      <c r="F18" s="425"/>
      <c r="G18" s="425"/>
    </row>
    <row r="19" spans="1:7" ht="40.5">
      <c r="A19" s="427">
        <v>17</v>
      </c>
      <c r="B19" s="425" t="s">
        <v>1033</v>
      </c>
      <c r="C19" s="425" t="s">
        <v>900</v>
      </c>
      <c r="D19" s="425">
        <v>20</v>
      </c>
      <c r="E19" s="426">
        <v>20</v>
      </c>
      <c r="F19" s="425"/>
      <c r="G19" s="425"/>
    </row>
    <row r="20" spans="1:7" ht="54">
      <c r="A20" s="427">
        <v>18</v>
      </c>
      <c r="B20" s="425" t="s">
        <v>1026</v>
      </c>
      <c r="C20" s="425" t="s">
        <v>900</v>
      </c>
      <c r="D20" s="425">
        <v>20</v>
      </c>
      <c r="E20" s="426">
        <v>20</v>
      </c>
      <c r="F20" s="425"/>
      <c r="G20" s="425"/>
    </row>
    <row r="21" spans="1:7" ht="54">
      <c r="A21" s="427">
        <v>19</v>
      </c>
      <c r="B21" s="425" t="s">
        <v>1027</v>
      </c>
      <c r="C21" s="425" t="s">
        <v>15</v>
      </c>
      <c r="D21" s="425">
        <v>8</v>
      </c>
      <c r="E21" s="425"/>
      <c r="F21" s="425"/>
      <c r="G21" s="425"/>
    </row>
  </sheetData>
  <sortState ref="A3:G21">
    <sortCondition ref="A3:A21"/>
  </sortState>
  <mergeCells count="1">
    <mergeCell ref="A1:G1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workbookViewId="0">
      <selection activeCell="G3" sqref="G3"/>
    </sheetView>
  </sheetViews>
  <sheetFormatPr defaultRowHeight="16.5"/>
  <cols>
    <col min="1" max="1" width="2.25" style="393" customWidth="1"/>
    <col min="2" max="2" width="7.5" style="393" customWidth="1"/>
    <col min="3" max="3" width="21.875" style="394" customWidth="1"/>
    <col min="4" max="4" width="44.125" style="393" bestFit="1" customWidth="1"/>
    <col min="5" max="5" width="9" style="394"/>
    <col min="6" max="6" width="9" style="393"/>
    <col min="7" max="7" width="58.875" style="394" bestFit="1" customWidth="1"/>
    <col min="8" max="8" width="52.25" style="393" customWidth="1"/>
    <col min="9" max="16384" width="9" style="393"/>
  </cols>
  <sheetData>
    <row r="2" spans="1:8">
      <c r="A2" s="395"/>
      <c r="B2" s="401" t="s">
        <v>895</v>
      </c>
      <c r="C2" s="401" t="s">
        <v>896</v>
      </c>
      <c r="D2" s="401" t="s">
        <v>901</v>
      </c>
      <c r="E2" s="401" t="s">
        <v>14</v>
      </c>
      <c r="F2" s="401" t="s">
        <v>898</v>
      </c>
      <c r="G2" s="401" t="s">
        <v>783</v>
      </c>
      <c r="H2" s="401" t="s">
        <v>782</v>
      </c>
    </row>
    <row r="3" spans="1:8" s="397" customFormat="1">
      <c r="A3" s="396"/>
      <c r="B3" s="402">
        <v>1</v>
      </c>
      <c r="C3" s="467" t="s">
        <v>991</v>
      </c>
      <c r="D3" s="422" t="s">
        <v>58</v>
      </c>
      <c r="E3" s="419" t="s">
        <v>15</v>
      </c>
      <c r="F3" s="422" t="s">
        <v>788</v>
      </c>
      <c r="G3" s="419"/>
      <c r="H3" s="404"/>
    </row>
    <row r="4" spans="1:8" s="397" customFormat="1">
      <c r="A4" s="396"/>
      <c r="B4" s="402">
        <v>2</v>
      </c>
      <c r="C4" s="468"/>
      <c r="D4" s="422" t="s">
        <v>22</v>
      </c>
      <c r="E4" s="419" t="s">
        <v>15</v>
      </c>
      <c r="F4" s="422" t="s">
        <v>788</v>
      </c>
      <c r="G4" s="419"/>
      <c r="H4" s="405"/>
    </row>
    <row r="5" spans="1:8" s="397" customFormat="1">
      <c r="A5" s="396"/>
      <c r="B5" s="402">
        <v>3</v>
      </c>
      <c r="C5" s="468"/>
      <c r="D5" s="422" t="s">
        <v>56</v>
      </c>
      <c r="E5" s="419" t="s">
        <v>15</v>
      </c>
      <c r="F5" s="422" t="s">
        <v>788</v>
      </c>
      <c r="G5" s="422"/>
      <c r="H5" s="404"/>
    </row>
    <row r="6" spans="1:8" s="397" customFormat="1">
      <c r="A6" s="396"/>
      <c r="B6" s="402">
        <v>4</v>
      </c>
      <c r="C6" s="468"/>
      <c r="D6" s="422" t="s">
        <v>20</v>
      </c>
      <c r="E6" s="419" t="s">
        <v>15</v>
      </c>
      <c r="F6" s="422" t="s">
        <v>788</v>
      </c>
      <c r="G6" s="422"/>
      <c r="H6" s="403"/>
    </row>
    <row r="7" spans="1:8" s="397" customFormat="1">
      <c r="A7" s="396"/>
      <c r="B7" s="402">
        <v>5</v>
      </c>
      <c r="C7" s="468"/>
      <c r="D7" s="422" t="s">
        <v>57</v>
      </c>
      <c r="E7" s="419" t="s">
        <v>15</v>
      </c>
      <c r="F7" s="422" t="s">
        <v>788</v>
      </c>
      <c r="G7" s="419"/>
      <c r="H7" s="404"/>
    </row>
    <row r="8" spans="1:8">
      <c r="A8" s="395"/>
      <c r="B8" s="402">
        <v>6</v>
      </c>
      <c r="C8" s="468"/>
      <c r="D8" s="422" t="s">
        <v>21</v>
      </c>
      <c r="E8" s="419" t="s">
        <v>15</v>
      </c>
      <c r="F8" s="422" t="s">
        <v>788</v>
      </c>
      <c r="G8" s="419"/>
      <c r="H8" s="405"/>
    </row>
    <row r="9" spans="1:8">
      <c r="A9" s="395"/>
      <c r="B9" s="402">
        <v>7</v>
      </c>
      <c r="C9" s="468"/>
      <c r="D9" s="422" t="s">
        <v>55</v>
      </c>
      <c r="E9" s="419" t="s">
        <v>15</v>
      </c>
      <c r="F9" s="422" t="s">
        <v>788</v>
      </c>
      <c r="G9" s="419"/>
      <c r="H9" s="405"/>
    </row>
    <row r="10" spans="1:8">
      <c r="A10" s="395"/>
      <c r="B10" s="402">
        <v>8</v>
      </c>
      <c r="C10" s="468"/>
      <c r="D10" s="422" t="s">
        <v>19</v>
      </c>
      <c r="E10" s="419" t="s">
        <v>15</v>
      </c>
      <c r="F10" s="422" t="s">
        <v>788</v>
      </c>
      <c r="G10" s="419"/>
      <c r="H10" s="405"/>
    </row>
    <row r="11" spans="1:8">
      <c r="A11" s="395"/>
      <c r="B11" s="402">
        <v>9</v>
      </c>
      <c r="C11" s="468"/>
      <c r="D11" s="422" t="s">
        <v>54</v>
      </c>
      <c r="E11" s="419" t="s">
        <v>15</v>
      </c>
      <c r="F11" s="422" t="s">
        <v>788</v>
      </c>
      <c r="G11" s="419"/>
      <c r="H11" s="403"/>
    </row>
    <row r="12" spans="1:8">
      <c r="A12" s="395"/>
      <c r="B12" s="402">
        <v>10</v>
      </c>
      <c r="C12" s="468"/>
      <c r="D12" s="422" t="s">
        <v>18</v>
      </c>
      <c r="E12" s="419" t="s">
        <v>15</v>
      </c>
      <c r="F12" s="422" t="s">
        <v>788</v>
      </c>
      <c r="G12" s="419"/>
      <c r="H12" s="405"/>
    </row>
    <row r="13" spans="1:8">
      <c r="A13" s="395"/>
      <c r="B13" s="402">
        <v>11</v>
      </c>
      <c r="C13" s="468"/>
      <c r="D13" s="422" t="s">
        <v>80</v>
      </c>
      <c r="E13" s="419" t="s">
        <v>15</v>
      </c>
      <c r="F13" s="422" t="s">
        <v>788</v>
      </c>
      <c r="G13" s="428"/>
      <c r="H13" s="405"/>
    </row>
    <row r="14" spans="1:8">
      <c r="A14" s="395"/>
      <c r="B14" s="402">
        <v>12</v>
      </c>
      <c r="C14" s="468"/>
      <c r="D14" s="422" t="s">
        <v>44</v>
      </c>
      <c r="E14" s="419" t="s">
        <v>15</v>
      </c>
      <c r="F14" s="422" t="s">
        <v>788</v>
      </c>
      <c r="G14" s="419"/>
      <c r="H14" s="405"/>
    </row>
    <row r="15" spans="1:8">
      <c r="A15" s="395"/>
      <c r="B15" s="402">
        <v>13</v>
      </c>
      <c r="C15" s="468"/>
      <c r="D15" s="422" t="s">
        <v>108</v>
      </c>
      <c r="E15" s="419" t="s">
        <v>15</v>
      </c>
      <c r="F15" s="422" t="s">
        <v>788</v>
      </c>
      <c r="G15" s="419"/>
      <c r="H15" s="405"/>
    </row>
    <row r="16" spans="1:8">
      <c r="A16" s="395"/>
      <c r="B16" s="402">
        <v>14</v>
      </c>
      <c r="C16" s="468"/>
      <c r="D16" s="422" t="s">
        <v>53</v>
      </c>
      <c r="E16" s="419" t="s">
        <v>15</v>
      </c>
      <c r="F16" s="422" t="s">
        <v>788</v>
      </c>
      <c r="G16" s="419"/>
      <c r="H16" s="405"/>
    </row>
    <row r="17" spans="1:8">
      <c r="A17" s="395"/>
      <c r="B17" s="402">
        <v>15</v>
      </c>
      <c r="C17" s="468"/>
      <c r="D17" s="422" t="s">
        <v>202</v>
      </c>
      <c r="E17" s="419" t="s">
        <v>15</v>
      </c>
      <c r="F17" s="422" t="s">
        <v>788</v>
      </c>
      <c r="G17" s="419"/>
      <c r="H17" s="405"/>
    </row>
    <row r="18" spans="1:8" s="397" customFormat="1">
      <c r="A18" s="396"/>
      <c r="B18" s="402">
        <v>16</v>
      </c>
      <c r="C18" s="468"/>
      <c r="D18" s="422" t="s">
        <v>61</v>
      </c>
      <c r="E18" s="419" t="s">
        <v>15</v>
      </c>
      <c r="F18" s="422" t="s">
        <v>788</v>
      </c>
      <c r="G18" s="416"/>
      <c r="H18" s="405"/>
    </row>
    <row r="19" spans="1:8">
      <c r="A19" s="395"/>
      <c r="B19" s="402">
        <v>17</v>
      </c>
      <c r="C19" s="468"/>
      <c r="D19" s="422" t="s">
        <v>64</v>
      </c>
      <c r="E19" s="419" t="s">
        <v>15</v>
      </c>
      <c r="F19" s="422" t="s">
        <v>788</v>
      </c>
      <c r="G19" s="422"/>
      <c r="H19" s="405"/>
    </row>
    <row r="20" spans="1:8" s="397" customFormat="1">
      <c r="A20" s="396"/>
      <c r="B20" s="402">
        <v>18</v>
      </c>
      <c r="C20" s="468"/>
      <c r="D20" s="422" t="s">
        <v>30</v>
      </c>
      <c r="E20" s="419" t="s">
        <v>15</v>
      </c>
      <c r="F20" s="422" t="s">
        <v>788</v>
      </c>
      <c r="G20" s="416"/>
      <c r="H20" s="405"/>
    </row>
    <row r="21" spans="1:8" s="398" customFormat="1" ht="15.75" customHeight="1">
      <c r="B21" s="402">
        <v>19</v>
      </c>
      <c r="C21" s="468"/>
      <c r="D21" s="422" t="s">
        <v>31</v>
      </c>
      <c r="E21" s="419" t="s">
        <v>15</v>
      </c>
      <c r="F21" s="422" t="s">
        <v>788</v>
      </c>
      <c r="G21" s="416"/>
      <c r="H21" s="400"/>
    </row>
    <row r="22" spans="1:8">
      <c r="A22" s="395"/>
      <c r="B22" s="402">
        <v>20</v>
      </c>
      <c r="C22" s="468"/>
      <c r="D22" s="422" t="s">
        <v>106</v>
      </c>
      <c r="E22" s="419" t="s">
        <v>15</v>
      </c>
      <c r="F22" s="422" t="s">
        <v>788</v>
      </c>
      <c r="G22" s="422"/>
      <c r="H22" s="400"/>
    </row>
    <row r="23" spans="1:8" s="397" customFormat="1">
      <c r="A23" s="396"/>
      <c r="B23" s="402">
        <v>21</v>
      </c>
      <c r="C23" s="468"/>
      <c r="D23" s="422" t="s">
        <v>110</v>
      </c>
      <c r="E23" s="419" t="s">
        <v>15</v>
      </c>
      <c r="F23" s="422" t="s">
        <v>788</v>
      </c>
      <c r="G23" s="422"/>
      <c r="H23" s="405"/>
    </row>
    <row r="24" spans="1:8" s="397" customFormat="1">
      <c r="A24" s="396"/>
      <c r="B24" s="402">
        <v>22</v>
      </c>
      <c r="C24" s="468"/>
      <c r="D24" s="422" t="s">
        <v>109</v>
      </c>
      <c r="E24" s="419" t="s">
        <v>15</v>
      </c>
      <c r="F24" s="422" t="s">
        <v>788</v>
      </c>
      <c r="G24" s="416"/>
      <c r="H24" s="403"/>
    </row>
    <row r="25" spans="1:8">
      <c r="A25" s="395"/>
      <c r="B25" s="402">
        <v>23</v>
      </c>
      <c r="C25" s="468"/>
      <c r="D25" s="422" t="s">
        <v>107</v>
      </c>
      <c r="E25" s="419" t="s">
        <v>15</v>
      </c>
      <c r="F25" s="422" t="s">
        <v>788</v>
      </c>
      <c r="G25" s="422"/>
      <c r="H25" s="405"/>
    </row>
    <row r="26" spans="1:8">
      <c r="A26" s="395"/>
      <c r="B26" s="402">
        <v>24</v>
      </c>
      <c r="C26" s="468"/>
      <c r="D26" s="422" t="s">
        <v>67</v>
      </c>
      <c r="E26" s="419" t="s">
        <v>15</v>
      </c>
      <c r="F26" s="422" t="s">
        <v>788</v>
      </c>
      <c r="G26" s="422"/>
      <c r="H26" s="400"/>
    </row>
    <row r="27" spans="1:8">
      <c r="A27" s="395"/>
      <c r="B27" s="402">
        <v>25</v>
      </c>
      <c r="C27" s="468"/>
      <c r="D27" s="422" t="s">
        <v>82</v>
      </c>
      <c r="E27" s="419" t="s">
        <v>15</v>
      </c>
      <c r="F27" s="422" t="s">
        <v>788</v>
      </c>
      <c r="G27" s="422"/>
      <c r="H27" s="400"/>
    </row>
    <row r="28" spans="1:8">
      <c r="A28" s="395"/>
      <c r="B28" s="402">
        <v>26</v>
      </c>
      <c r="C28" s="468"/>
      <c r="D28" s="422" t="s">
        <v>83</v>
      </c>
      <c r="E28" s="419" t="s">
        <v>15</v>
      </c>
      <c r="F28" s="422" t="s">
        <v>788</v>
      </c>
      <c r="G28" s="422"/>
      <c r="H28" s="405"/>
    </row>
    <row r="29" spans="1:8" s="397" customFormat="1">
      <c r="A29" s="396"/>
      <c r="B29" s="402">
        <v>27</v>
      </c>
      <c r="C29" s="468"/>
      <c r="D29" s="422" t="s">
        <v>71</v>
      </c>
      <c r="E29" s="419" t="s">
        <v>15</v>
      </c>
      <c r="F29" s="422" t="s">
        <v>788</v>
      </c>
      <c r="G29" s="416"/>
      <c r="H29" s="405"/>
    </row>
    <row r="30" spans="1:8">
      <c r="A30" s="395"/>
      <c r="B30" s="402">
        <v>28</v>
      </c>
      <c r="C30" s="468"/>
      <c r="D30" s="422" t="s">
        <v>86</v>
      </c>
      <c r="E30" s="419" t="s">
        <v>15</v>
      </c>
      <c r="F30" s="422" t="s">
        <v>788</v>
      </c>
      <c r="G30" s="422"/>
      <c r="H30" s="405"/>
    </row>
    <row r="31" spans="1:8">
      <c r="A31" s="395"/>
      <c r="B31" s="402">
        <v>29</v>
      </c>
      <c r="C31" s="468"/>
      <c r="D31" s="422" t="s">
        <v>47</v>
      </c>
      <c r="E31" s="419" t="s">
        <v>15</v>
      </c>
      <c r="F31" s="422" t="s">
        <v>788</v>
      </c>
      <c r="G31" s="422"/>
      <c r="H31" s="405"/>
    </row>
    <row r="32" spans="1:8">
      <c r="A32" s="395"/>
      <c r="B32" s="402">
        <v>30</v>
      </c>
      <c r="C32" s="468"/>
      <c r="D32" s="422" t="s">
        <v>37</v>
      </c>
      <c r="E32" s="419" t="s">
        <v>15</v>
      </c>
      <c r="F32" s="422" t="s">
        <v>788</v>
      </c>
      <c r="G32" s="422"/>
      <c r="H32" s="405"/>
    </row>
    <row r="33" spans="1:8">
      <c r="A33" s="395"/>
      <c r="B33" s="402">
        <v>31</v>
      </c>
      <c r="C33" s="468"/>
      <c r="D33" s="422" t="s">
        <v>65</v>
      </c>
      <c r="E33" s="419" t="s">
        <v>15</v>
      </c>
      <c r="F33" s="422" t="s">
        <v>788</v>
      </c>
      <c r="G33" s="422"/>
      <c r="H33" s="405"/>
    </row>
    <row r="34" spans="1:8">
      <c r="A34" s="395"/>
      <c r="B34" s="402">
        <v>32</v>
      </c>
      <c r="C34" s="468"/>
      <c r="D34" s="422" t="s">
        <v>98</v>
      </c>
      <c r="E34" s="419" t="s">
        <v>15</v>
      </c>
      <c r="F34" s="422" t="s">
        <v>788</v>
      </c>
      <c r="G34" s="422"/>
      <c r="H34" s="405"/>
    </row>
    <row r="35" spans="1:8" s="398" customFormat="1">
      <c r="A35" s="399"/>
      <c r="B35" s="402">
        <v>33</v>
      </c>
      <c r="C35" s="468"/>
      <c r="D35" s="422" t="s">
        <v>99</v>
      </c>
      <c r="E35" s="419" t="s">
        <v>15</v>
      </c>
      <c r="F35" s="422" t="s">
        <v>788</v>
      </c>
      <c r="G35" s="416"/>
      <c r="H35" s="400"/>
    </row>
    <row r="36" spans="1:8" s="398" customFormat="1">
      <c r="A36" s="399"/>
      <c r="B36" s="402">
        <v>34</v>
      </c>
      <c r="C36" s="468"/>
      <c r="D36" s="422" t="s">
        <v>92</v>
      </c>
      <c r="E36" s="419" t="s">
        <v>15</v>
      </c>
      <c r="F36" s="422" t="s">
        <v>788</v>
      </c>
      <c r="G36" s="416"/>
      <c r="H36" s="400"/>
    </row>
    <row r="37" spans="1:8" s="398" customFormat="1">
      <c r="A37" s="399"/>
      <c r="B37" s="402">
        <v>35</v>
      </c>
      <c r="C37" s="468"/>
      <c r="D37" s="422" t="s">
        <v>101</v>
      </c>
      <c r="E37" s="419" t="s">
        <v>15</v>
      </c>
      <c r="F37" s="422" t="s">
        <v>788</v>
      </c>
      <c r="G37" s="422"/>
      <c r="H37" s="405"/>
    </row>
    <row r="38" spans="1:8">
      <c r="A38" s="395"/>
      <c r="B38" s="402">
        <v>36</v>
      </c>
      <c r="C38" s="468"/>
      <c r="D38" s="422" t="s">
        <v>93</v>
      </c>
      <c r="E38" s="419" t="s">
        <v>15</v>
      </c>
      <c r="F38" s="422" t="s">
        <v>788</v>
      </c>
      <c r="G38" s="422"/>
      <c r="H38" s="403"/>
    </row>
    <row r="39" spans="1:8" s="398" customFormat="1">
      <c r="A39" s="399"/>
      <c r="B39" s="402">
        <v>37</v>
      </c>
      <c r="C39" s="468"/>
      <c r="D39" s="422" t="s">
        <v>102</v>
      </c>
      <c r="E39" s="419" t="s">
        <v>15</v>
      </c>
      <c r="F39" s="422" t="s">
        <v>788</v>
      </c>
      <c r="G39" s="416"/>
      <c r="H39" s="405"/>
    </row>
    <row r="40" spans="1:8">
      <c r="A40" s="395"/>
      <c r="B40" s="402">
        <v>38</v>
      </c>
      <c r="C40" s="468"/>
      <c r="D40" s="422" t="s">
        <v>94</v>
      </c>
      <c r="E40" s="419" t="s">
        <v>15</v>
      </c>
      <c r="F40" s="422" t="s">
        <v>788</v>
      </c>
      <c r="G40" s="422"/>
      <c r="H40" s="405"/>
    </row>
    <row r="41" spans="1:8">
      <c r="A41" s="395"/>
      <c r="B41" s="402">
        <v>39</v>
      </c>
      <c r="C41" s="468"/>
      <c r="D41" s="422" t="s">
        <v>103</v>
      </c>
      <c r="E41" s="419" t="s">
        <v>15</v>
      </c>
      <c r="F41" s="422" t="s">
        <v>788</v>
      </c>
      <c r="G41" s="422"/>
      <c r="H41" s="405"/>
    </row>
    <row r="42" spans="1:8">
      <c r="A42" s="395"/>
      <c r="B42" s="402">
        <v>40</v>
      </c>
      <c r="C42" s="468"/>
      <c r="D42" s="422" t="s">
        <v>95</v>
      </c>
      <c r="E42" s="419" t="s">
        <v>15</v>
      </c>
      <c r="F42" s="422" t="s">
        <v>788</v>
      </c>
      <c r="G42" s="422"/>
      <c r="H42" s="400"/>
    </row>
    <row r="43" spans="1:8">
      <c r="A43" s="395"/>
      <c r="B43" s="402">
        <v>41</v>
      </c>
      <c r="C43" s="468"/>
      <c r="D43" s="422" t="s">
        <v>60</v>
      </c>
      <c r="E43" s="419" t="s">
        <v>15</v>
      </c>
      <c r="F43" s="422" t="s">
        <v>788</v>
      </c>
      <c r="G43" s="422"/>
      <c r="H43" s="400"/>
    </row>
    <row r="44" spans="1:8" s="398" customFormat="1">
      <c r="A44" s="399"/>
      <c r="B44" s="402">
        <v>42</v>
      </c>
      <c r="C44" s="468"/>
      <c r="D44" s="422" t="s">
        <v>26</v>
      </c>
      <c r="E44" s="419" t="s">
        <v>15</v>
      </c>
      <c r="F44" s="422" t="s">
        <v>788</v>
      </c>
      <c r="G44" s="422"/>
      <c r="H44" s="405"/>
    </row>
    <row r="45" spans="1:8" s="398" customFormat="1">
      <c r="A45" s="399"/>
      <c r="B45" s="402">
        <v>43</v>
      </c>
      <c r="C45" s="468"/>
      <c r="D45" s="422" t="s">
        <v>45</v>
      </c>
      <c r="E45" s="419" t="s">
        <v>15</v>
      </c>
      <c r="F45" s="422" t="s">
        <v>788</v>
      </c>
      <c r="G45" s="422"/>
      <c r="H45" s="405"/>
    </row>
    <row r="46" spans="1:8">
      <c r="B46" s="402">
        <v>44</v>
      </c>
      <c r="C46" s="468"/>
      <c r="D46" s="422" t="s">
        <v>27</v>
      </c>
      <c r="E46" s="422" t="s">
        <v>15</v>
      </c>
      <c r="F46" s="422" t="s">
        <v>788</v>
      </c>
      <c r="G46" s="422"/>
      <c r="H46" s="405"/>
    </row>
    <row r="47" spans="1:8">
      <c r="B47" s="402">
        <v>45</v>
      </c>
      <c r="C47" s="468"/>
      <c r="D47" s="422" t="s">
        <v>41</v>
      </c>
      <c r="E47" s="422" t="s">
        <v>15</v>
      </c>
      <c r="F47" s="422" t="s">
        <v>788</v>
      </c>
      <c r="G47" s="422"/>
      <c r="H47" s="400"/>
    </row>
    <row r="48" spans="1:8">
      <c r="B48" s="402">
        <v>46</v>
      </c>
      <c r="C48" s="468"/>
      <c r="D48" s="422" t="s">
        <v>46</v>
      </c>
      <c r="E48" s="422" t="s">
        <v>15</v>
      </c>
      <c r="F48" s="422" t="s">
        <v>788</v>
      </c>
      <c r="G48" s="422"/>
      <c r="H48" s="400"/>
    </row>
    <row r="49" spans="2:8">
      <c r="B49" s="402">
        <v>47</v>
      </c>
      <c r="C49" s="468"/>
      <c r="D49" s="422" t="s">
        <v>105</v>
      </c>
      <c r="E49" s="422" t="s">
        <v>15</v>
      </c>
      <c r="F49" s="422" t="s">
        <v>788</v>
      </c>
      <c r="G49" s="422"/>
      <c r="H49" s="405"/>
    </row>
    <row r="50" spans="2:8">
      <c r="B50" s="402">
        <v>48</v>
      </c>
      <c r="C50" s="468"/>
      <c r="D50" s="422" t="s">
        <v>50</v>
      </c>
      <c r="E50" s="422" t="s">
        <v>15</v>
      </c>
      <c r="F50" s="422" t="s">
        <v>788</v>
      </c>
      <c r="G50" s="422"/>
      <c r="H50" s="405"/>
    </row>
    <row r="51" spans="2:8">
      <c r="B51" s="402">
        <v>49</v>
      </c>
      <c r="C51" s="468"/>
      <c r="D51" s="422" t="s">
        <v>32</v>
      </c>
      <c r="E51" s="422" t="s">
        <v>15</v>
      </c>
      <c r="F51" s="422" t="s">
        <v>788</v>
      </c>
      <c r="G51" s="422"/>
      <c r="H51" s="405"/>
    </row>
    <row r="52" spans="2:8">
      <c r="B52" s="402">
        <v>50</v>
      </c>
      <c r="C52" s="468"/>
      <c r="D52" s="422" t="s">
        <v>43</v>
      </c>
      <c r="E52" s="422" t="s">
        <v>15</v>
      </c>
      <c r="F52" s="422" t="s">
        <v>788</v>
      </c>
      <c r="G52" s="422"/>
      <c r="H52" s="405"/>
    </row>
    <row r="53" spans="2:8">
      <c r="B53" s="402">
        <v>51</v>
      </c>
      <c r="C53" s="468"/>
      <c r="D53" s="422" t="s">
        <v>81</v>
      </c>
      <c r="E53" s="422" t="s">
        <v>15</v>
      </c>
      <c r="F53" s="422" t="s">
        <v>788</v>
      </c>
      <c r="G53" s="422"/>
      <c r="H53" s="405"/>
    </row>
    <row r="54" spans="2:8">
      <c r="B54" s="402">
        <v>52</v>
      </c>
      <c r="C54" s="468"/>
      <c r="D54" s="422" t="s">
        <v>73</v>
      </c>
      <c r="E54" s="422" t="s">
        <v>15</v>
      </c>
      <c r="F54" s="422" t="s">
        <v>788</v>
      </c>
      <c r="G54" s="422"/>
      <c r="H54" s="405"/>
    </row>
    <row r="55" spans="2:8">
      <c r="B55" s="402">
        <v>53</v>
      </c>
      <c r="C55" s="468"/>
      <c r="D55" s="422" t="s">
        <v>48</v>
      </c>
      <c r="E55" s="422" t="s">
        <v>15</v>
      </c>
      <c r="F55" s="422" t="s">
        <v>788</v>
      </c>
      <c r="G55" s="422"/>
      <c r="H55" s="405"/>
    </row>
    <row r="56" spans="2:8">
      <c r="B56" s="402">
        <v>54</v>
      </c>
      <c r="C56" s="468"/>
      <c r="D56" s="422" t="s">
        <v>17</v>
      </c>
      <c r="E56" s="422" t="s">
        <v>15</v>
      </c>
      <c r="F56" s="422" t="s">
        <v>788</v>
      </c>
      <c r="G56" s="422"/>
      <c r="H56" s="405"/>
    </row>
    <row r="57" spans="2:8">
      <c r="B57" s="402">
        <v>55</v>
      </c>
      <c r="C57" s="468"/>
      <c r="D57" s="422" t="s">
        <v>16</v>
      </c>
      <c r="E57" s="422" t="s">
        <v>15</v>
      </c>
      <c r="F57" s="422" t="s">
        <v>788</v>
      </c>
      <c r="G57" s="422"/>
      <c r="H57" s="405"/>
    </row>
    <row r="58" spans="2:8">
      <c r="B58" s="402">
        <v>56</v>
      </c>
      <c r="C58" s="468"/>
      <c r="D58" s="422" t="s">
        <v>42</v>
      </c>
      <c r="E58" s="422" t="s">
        <v>15</v>
      </c>
      <c r="F58" s="422" t="s">
        <v>788</v>
      </c>
      <c r="G58" s="422"/>
      <c r="H58" s="405"/>
    </row>
    <row r="59" spans="2:8">
      <c r="B59" s="402">
        <v>57</v>
      </c>
      <c r="C59" s="468"/>
      <c r="D59" s="422" t="s">
        <v>36</v>
      </c>
      <c r="E59" s="422" t="s">
        <v>15</v>
      </c>
      <c r="F59" s="422" t="s">
        <v>788</v>
      </c>
      <c r="G59" s="422"/>
      <c r="H59" s="405"/>
    </row>
    <row r="60" spans="2:8">
      <c r="B60" s="402">
        <v>58</v>
      </c>
      <c r="C60" s="468"/>
      <c r="D60" s="422" t="s">
        <v>49</v>
      </c>
      <c r="E60" s="422" t="s">
        <v>15</v>
      </c>
      <c r="F60" s="422" t="s">
        <v>788</v>
      </c>
      <c r="G60" s="422"/>
      <c r="H60" s="423"/>
    </row>
    <row r="61" spans="2:8">
      <c r="B61" s="402">
        <v>59</v>
      </c>
      <c r="C61" s="468"/>
      <c r="D61" s="422" t="s">
        <v>35</v>
      </c>
      <c r="E61" s="422" t="s">
        <v>15</v>
      </c>
      <c r="F61" s="422" t="s">
        <v>788</v>
      </c>
      <c r="G61" s="422"/>
      <c r="H61" s="403"/>
    </row>
    <row r="62" spans="2:8">
      <c r="B62" s="402">
        <v>60</v>
      </c>
      <c r="C62" s="468"/>
      <c r="D62" s="422" t="s">
        <v>40</v>
      </c>
      <c r="E62" s="422" t="s">
        <v>15</v>
      </c>
      <c r="F62" s="422" t="s">
        <v>788</v>
      </c>
      <c r="G62" s="422"/>
      <c r="H62" s="423"/>
    </row>
    <row r="63" spans="2:8">
      <c r="B63" s="402">
        <v>61</v>
      </c>
      <c r="C63" s="468"/>
      <c r="D63" s="422" t="s">
        <v>39</v>
      </c>
      <c r="E63" s="422" t="s">
        <v>15</v>
      </c>
      <c r="F63" s="422" t="s">
        <v>788</v>
      </c>
      <c r="G63" s="422"/>
      <c r="H63" s="405"/>
    </row>
    <row r="64" spans="2:8">
      <c r="B64" s="402">
        <v>62</v>
      </c>
      <c r="C64" s="468"/>
      <c r="D64" s="422" t="s">
        <v>38</v>
      </c>
      <c r="E64" s="422" t="s">
        <v>15</v>
      </c>
      <c r="F64" s="422" t="s">
        <v>788</v>
      </c>
      <c r="G64" s="422"/>
      <c r="H64" s="405"/>
    </row>
    <row r="65" spans="2:8">
      <c r="B65" s="402">
        <v>63</v>
      </c>
      <c r="C65" s="468"/>
      <c r="D65" s="422" t="s">
        <v>29</v>
      </c>
      <c r="E65" s="422" t="s">
        <v>15</v>
      </c>
      <c r="F65" s="422" t="s">
        <v>788</v>
      </c>
      <c r="G65" s="422"/>
      <c r="H65" s="405"/>
    </row>
    <row r="66" spans="2:8">
      <c r="B66" s="402">
        <v>64</v>
      </c>
      <c r="C66" s="468"/>
      <c r="D66" s="422" t="s">
        <v>33</v>
      </c>
      <c r="E66" s="422" t="s">
        <v>15</v>
      </c>
      <c r="F66" s="422" t="s">
        <v>788</v>
      </c>
      <c r="G66" s="422"/>
      <c r="H66" s="405"/>
    </row>
    <row r="67" spans="2:8">
      <c r="B67" s="402">
        <v>65</v>
      </c>
      <c r="C67" s="468"/>
      <c r="D67" s="422" t="s">
        <v>34</v>
      </c>
      <c r="E67" s="422" t="s">
        <v>15</v>
      </c>
      <c r="F67" s="422" t="s">
        <v>788</v>
      </c>
      <c r="G67" s="422"/>
      <c r="H67" s="405"/>
    </row>
    <row r="68" spans="2:8">
      <c r="B68" s="402">
        <v>66</v>
      </c>
      <c r="C68" s="468"/>
      <c r="D68" s="422" t="s">
        <v>59</v>
      </c>
      <c r="E68" s="422" t="s">
        <v>15</v>
      </c>
      <c r="F68" s="422" t="s">
        <v>788</v>
      </c>
      <c r="G68" s="422"/>
      <c r="H68" s="405"/>
    </row>
    <row r="69" spans="2:8">
      <c r="B69" s="402">
        <v>67</v>
      </c>
      <c r="C69" s="468"/>
      <c r="D69" s="422" t="s">
        <v>84</v>
      </c>
      <c r="E69" s="422" t="s">
        <v>15</v>
      </c>
      <c r="F69" s="422" t="s">
        <v>788</v>
      </c>
      <c r="G69" s="422"/>
      <c r="H69" s="405"/>
    </row>
    <row r="70" spans="2:8">
      <c r="B70" s="402">
        <v>68</v>
      </c>
      <c r="C70" s="468"/>
      <c r="D70" s="422" t="s">
        <v>66</v>
      </c>
      <c r="E70" s="422" t="s">
        <v>15</v>
      </c>
      <c r="F70" s="422" t="s">
        <v>788</v>
      </c>
      <c r="G70" s="422"/>
      <c r="H70" s="405"/>
    </row>
    <row r="71" spans="2:8">
      <c r="B71" s="402">
        <v>69</v>
      </c>
      <c r="C71" s="468"/>
      <c r="D71" s="422" t="s">
        <v>72</v>
      </c>
      <c r="E71" s="422" t="s">
        <v>15</v>
      </c>
      <c r="F71" s="422" t="s">
        <v>788</v>
      </c>
      <c r="G71" s="422"/>
      <c r="H71" s="405"/>
    </row>
    <row r="72" spans="2:8">
      <c r="B72" s="402">
        <v>70</v>
      </c>
      <c r="C72" s="468"/>
      <c r="D72" s="422" t="s">
        <v>63</v>
      </c>
      <c r="E72" s="422" t="s">
        <v>15</v>
      </c>
      <c r="F72" s="422" t="s">
        <v>788</v>
      </c>
      <c r="G72" s="422"/>
      <c r="H72" s="405"/>
    </row>
    <row r="73" spans="2:8">
      <c r="B73" s="402">
        <v>71</v>
      </c>
      <c r="C73" s="468"/>
      <c r="D73" s="422" t="s">
        <v>85</v>
      </c>
      <c r="E73" s="422" t="s">
        <v>15</v>
      </c>
      <c r="F73" s="422" t="s">
        <v>788</v>
      </c>
      <c r="G73" s="422"/>
      <c r="H73" s="405"/>
    </row>
    <row r="74" spans="2:8">
      <c r="B74" s="402">
        <v>72</v>
      </c>
      <c r="C74" s="468"/>
      <c r="D74" s="422" t="s">
        <v>62</v>
      </c>
      <c r="E74" s="422" t="s">
        <v>15</v>
      </c>
      <c r="F74" s="422" t="s">
        <v>788</v>
      </c>
      <c r="G74" s="422"/>
      <c r="H74" s="405"/>
    </row>
    <row r="75" spans="2:8">
      <c r="B75" s="402">
        <v>73</v>
      </c>
      <c r="C75" s="468"/>
      <c r="D75" s="422" t="s">
        <v>96</v>
      </c>
      <c r="E75" s="422" t="s">
        <v>15</v>
      </c>
      <c r="F75" s="422" t="s">
        <v>788</v>
      </c>
      <c r="G75" s="422"/>
      <c r="H75" s="405"/>
    </row>
    <row r="76" spans="2:8">
      <c r="B76" s="402">
        <v>74</v>
      </c>
      <c r="C76" s="468"/>
      <c r="D76" s="422" t="s">
        <v>91</v>
      </c>
      <c r="E76" s="422" t="s">
        <v>15</v>
      </c>
      <c r="F76" s="422" t="s">
        <v>788</v>
      </c>
      <c r="G76" s="422"/>
      <c r="H76" s="405"/>
    </row>
    <row r="77" spans="2:8">
      <c r="B77" s="402">
        <v>75</v>
      </c>
      <c r="C77" s="468"/>
      <c r="D77" s="422" t="s">
        <v>69</v>
      </c>
      <c r="E77" s="422" t="s">
        <v>15</v>
      </c>
      <c r="F77" s="422" t="s">
        <v>788</v>
      </c>
      <c r="G77" s="422"/>
      <c r="H77" s="405"/>
    </row>
    <row r="78" spans="2:8">
      <c r="B78" s="402">
        <v>76</v>
      </c>
      <c r="C78" s="468"/>
      <c r="D78" s="422" t="s">
        <v>68</v>
      </c>
      <c r="E78" s="422" t="s">
        <v>15</v>
      </c>
      <c r="F78" s="422" t="s">
        <v>788</v>
      </c>
      <c r="G78" s="422"/>
      <c r="H78" s="405"/>
    </row>
    <row r="79" spans="2:8">
      <c r="B79" s="402">
        <v>77</v>
      </c>
      <c r="C79" s="468"/>
      <c r="D79" s="422" t="s">
        <v>25</v>
      </c>
      <c r="E79" s="422" t="s">
        <v>15</v>
      </c>
      <c r="F79" s="422" t="s">
        <v>788</v>
      </c>
      <c r="G79" s="422"/>
      <c r="H79" s="405"/>
    </row>
    <row r="80" spans="2:8">
      <c r="B80" s="402">
        <v>78</v>
      </c>
      <c r="C80" s="468"/>
      <c r="D80" s="422" t="s">
        <v>24</v>
      </c>
      <c r="E80" s="422" t="s">
        <v>15</v>
      </c>
      <c r="F80" s="422" t="s">
        <v>788</v>
      </c>
      <c r="G80" s="422"/>
      <c r="H80" s="405"/>
    </row>
    <row r="81" spans="2:8">
      <c r="B81" s="402">
        <v>79</v>
      </c>
      <c r="C81" s="468"/>
      <c r="D81" s="422" t="s">
        <v>100</v>
      </c>
      <c r="E81" s="422" t="s">
        <v>15</v>
      </c>
      <c r="F81" s="422" t="s">
        <v>788</v>
      </c>
      <c r="G81" s="422"/>
      <c r="H81" s="405"/>
    </row>
    <row r="82" spans="2:8">
      <c r="B82" s="402">
        <v>80</v>
      </c>
      <c r="C82" s="468"/>
      <c r="D82" s="422" t="s">
        <v>97</v>
      </c>
      <c r="E82" s="422" t="s">
        <v>15</v>
      </c>
      <c r="F82" s="422" t="s">
        <v>788</v>
      </c>
      <c r="G82" s="422"/>
      <c r="H82" s="405"/>
    </row>
    <row r="83" spans="2:8">
      <c r="B83" s="402">
        <v>81</v>
      </c>
      <c r="C83" s="468"/>
      <c r="D83" s="422" t="s">
        <v>23</v>
      </c>
      <c r="E83" s="422" t="s">
        <v>15</v>
      </c>
      <c r="F83" s="422" t="s">
        <v>788</v>
      </c>
      <c r="G83" s="422"/>
      <c r="H83" s="405"/>
    </row>
    <row r="84" spans="2:8">
      <c r="B84" s="402">
        <v>82</v>
      </c>
      <c r="C84" s="468"/>
      <c r="D84" s="422" t="s">
        <v>74</v>
      </c>
      <c r="E84" s="422" t="s">
        <v>15</v>
      </c>
      <c r="F84" s="422" t="s">
        <v>788</v>
      </c>
      <c r="G84" s="422"/>
      <c r="H84" s="405"/>
    </row>
    <row r="85" spans="2:8">
      <c r="B85" s="402">
        <v>83</v>
      </c>
      <c r="C85" s="468"/>
      <c r="D85" s="422" t="s">
        <v>75</v>
      </c>
      <c r="E85" s="422" t="s">
        <v>15</v>
      </c>
      <c r="F85" s="422" t="s">
        <v>788</v>
      </c>
      <c r="G85" s="422"/>
      <c r="H85" s="405"/>
    </row>
    <row r="86" spans="2:8">
      <c r="B86" s="402">
        <v>84</v>
      </c>
      <c r="C86" s="468"/>
      <c r="D86" s="422" t="s">
        <v>76</v>
      </c>
      <c r="E86" s="422" t="s">
        <v>15</v>
      </c>
      <c r="F86" s="422" t="s">
        <v>788</v>
      </c>
      <c r="G86" s="422"/>
      <c r="H86" s="405"/>
    </row>
    <row r="87" spans="2:8">
      <c r="B87" s="402">
        <v>85</v>
      </c>
      <c r="C87" s="468"/>
      <c r="D87" s="422" t="s">
        <v>77</v>
      </c>
      <c r="E87" s="422" t="s">
        <v>15</v>
      </c>
      <c r="F87" s="422" t="s">
        <v>788</v>
      </c>
      <c r="G87" s="422"/>
      <c r="H87" s="405"/>
    </row>
    <row r="88" spans="2:8">
      <c r="B88" s="402">
        <v>86</v>
      </c>
      <c r="C88" s="468"/>
      <c r="D88" s="422" t="s">
        <v>78</v>
      </c>
      <c r="E88" s="422" t="s">
        <v>15</v>
      </c>
      <c r="F88" s="422" t="s">
        <v>788</v>
      </c>
      <c r="G88" s="422"/>
      <c r="H88" s="405"/>
    </row>
    <row r="89" spans="2:8">
      <c r="B89" s="402">
        <v>87</v>
      </c>
      <c r="C89" s="468"/>
      <c r="D89" s="422" t="s">
        <v>79</v>
      </c>
      <c r="E89" s="422" t="s">
        <v>15</v>
      </c>
      <c r="F89" s="422" t="s">
        <v>788</v>
      </c>
      <c r="G89" s="422"/>
      <c r="H89" s="405"/>
    </row>
    <row r="90" spans="2:8">
      <c r="B90" s="402">
        <v>88</v>
      </c>
      <c r="C90" s="468"/>
      <c r="D90" s="422" t="s">
        <v>70</v>
      </c>
      <c r="E90" s="422" t="s">
        <v>15</v>
      </c>
      <c r="F90" s="422" t="s">
        <v>788</v>
      </c>
      <c r="G90" s="422"/>
      <c r="H90" s="405"/>
    </row>
    <row r="91" spans="2:8">
      <c r="B91" s="402">
        <v>89</v>
      </c>
      <c r="C91" s="468"/>
      <c r="D91" s="422" t="s">
        <v>28</v>
      </c>
      <c r="E91" s="422" t="s">
        <v>15</v>
      </c>
      <c r="F91" s="422" t="s">
        <v>788</v>
      </c>
      <c r="G91" s="422"/>
      <c r="H91" s="405"/>
    </row>
    <row r="92" spans="2:8">
      <c r="B92" s="402">
        <v>90</v>
      </c>
      <c r="C92" s="470"/>
      <c r="D92" s="422" t="s">
        <v>104</v>
      </c>
      <c r="E92" s="422" t="s">
        <v>15</v>
      </c>
      <c r="F92" s="422" t="s">
        <v>788</v>
      </c>
      <c r="G92" s="422"/>
      <c r="H92" s="405"/>
    </row>
  </sheetData>
  <mergeCells count="1">
    <mergeCell ref="C3:C92"/>
  </mergeCells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B7" sqref="B7:C96"/>
    </sheetView>
  </sheetViews>
  <sheetFormatPr defaultRowHeight="13.5"/>
  <cols>
    <col min="1" max="1" width="4" bestFit="1" customWidth="1"/>
    <col min="2" max="2" width="9.875" bestFit="1" customWidth="1"/>
    <col min="3" max="4" width="5.75" bestFit="1" customWidth="1"/>
    <col min="5" max="6" width="9.75" bestFit="1" customWidth="1"/>
    <col min="7" max="7" width="9.875" bestFit="1" customWidth="1"/>
  </cols>
  <sheetData>
    <row r="1" spans="1:7" ht="13.5" customHeight="1">
      <c r="A1" s="472" t="s">
        <v>992</v>
      </c>
      <c r="B1" s="473"/>
      <c r="C1" s="473"/>
      <c r="D1" s="473"/>
      <c r="E1" s="473"/>
      <c r="F1" s="473"/>
      <c r="G1" s="473"/>
    </row>
    <row r="2" spans="1:7">
      <c r="A2" s="427" t="s">
        <v>10</v>
      </c>
      <c r="B2" s="424" t="s">
        <v>993</v>
      </c>
      <c r="C2" s="424" t="s">
        <v>14</v>
      </c>
      <c r="D2" s="424" t="s">
        <v>994</v>
      </c>
      <c r="E2" s="424" t="s">
        <v>995</v>
      </c>
      <c r="F2" s="424" t="s">
        <v>996</v>
      </c>
      <c r="G2" s="424" t="s">
        <v>997</v>
      </c>
    </row>
    <row r="3" spans="1:7" ht="27">
      <c r="A3" s="427">
        <v>1</v>
      </c>
      <c r="B3" s="425" t="s">
        <v>1017</v>
      </c>
      <c r="C3" s="425" t="s">
        <v>900</v>
      </c>
      <c r="D3" s="425">
        <v>45</v>
      </c>
      <c r="E3" s="426">
        <v>45</v>
      </c>
      <c r="F3" s="426">
        <v>45</v>
      </c>
      <c r="G3" s="425" t="s">
        <v>1018</v>
      </c>
    </row>
    <row r="4" spans="1:7" ht="27">
      <c r="A4" s="427">
        <v>2</v>
      </c>
      <c r="B4" s="425" t="s">
        <v>1012</v>
      </c>
      <c r="C4" s="425" t="s">
        <v>900</v>
      </c>
      <c r="D4" s="425">
        <v>45</v>
      </c>
      <c r="E4" s="426">
        <v>45</v>
      </c>
      <c r="F4" s="426">
        <v>45</v>
      </c>
      <c r="G4" s="425" t="s">
        <v>1012</v>
      </c>
    </row>
    <row r="5" spans="1:7">
      <c r="A5" s="427">
        <v>3</v>
      </c>
      <c r="B5" s="425" t="s">
        <v>1003</v>
      </c>
      <c r="C5" s="425" t="s">
        <v>900</v>
      </c>
      <c r="D5" s="425">
        <v>45</v>
      </c>
      <c r="E5" s="426">
        <v>45</v>
      </c>
      <c r="F5" s="426">
        <v>45</v>
      </c>
      <c r="G5" s="425" t="s">
        <v>1003</v>
      </c>
    </row>
    <row r="6" spans="1:7" ht="27">
      <c r="A6" s="427">
        <v>4</v>
      </c>
      <c r="B6" s="425" t="s">
        <v>1001</v>
      </c>
      <c r="C6" s="425" t="s">
        <v>15</v>
      </c>
      <c r="D6" s="425">
        <v>8</v>
      </c>
      <c r="E6" s="425" t="s">
        <v>1002</v>
      </c>
      <c r="F6" s="425" t="s">
        <v>1002</v>
      </c>
      <c r="G6" s="425" t="s">
        <v>1001</v>
      </c>
    </row>
    <row r="7" spans="1:7" ht="67.5">
      <c r="A7" s="427">
        <v>5</v>
      </c>
      <c r="B7" s="425" t="s">
        <v>58</v>
      </c>
      <c r="C7" s="425" t="s">
        <v>15</v>
      </c>
      <c r="D7" s="425">
        <v>8</v>
      </c>
      <c r="E7" s="425">
        <v>11</v>
      </c>
      <c r="F7" s="425">
        <v>11</v>
      </c>
      <c r="G7" s="425" t="s">
        <v>58</v>
      </c>
    </row>
    <row r="8" spans="1:7" ht="67.5">
      <c r="A8" s="427">
        <v>6</v>
      </c>
      <c r="B8" s="425" t="s">
        <v>22</v>
      </c>
      <c r="C8" s="425" t="s">
        <v>15</v>
      </c>
      <c r="D8" s="425">
        <v>8</v>
      </c>
      <c r="E8" s="425">
        <v>11</v>
      </c>
      <c r="F8" s="425">
        <v>11</v>
      </c>
      <c r="G8" s="425" t="s">
        <v>22</v>
      </c>
    </row>
    <row r="9" spans="1:7" ht="67.5">
      <c r="A9" s="427">
        <v>7</v>
      </c>
      <c r="B9" s="425" t="s">
        <v>56</v>
      </c>
      <c r="C9" s="425" t="s">
        <v>15</v>
      </c>
      <c r="D9" s="425">
        <v>8</v>
      </c>
      <c r="E9" s="425">
        <v>11</v>
      </c>
      <c r="F9" s="425">
        <v>11</v>
      </c>
      <c r="G9" s="425" t="s">
        <v>56</v>
      </c>
    </row>
    <row r="10" spans="1:7" ht="67.5">
      <c r="A10" s="427">
        <v>8</v>
      </c>
      <c r="B10" s="425" t="s">
        <v>20</v>
      </c>
      <c r="C10" s="425" t="s">
        <v>15</v>
      </c>
      <c r="D10" s="425">
        <v>8</v>
      </c>
      <c r="E10" s="425">
        <v>11</v>
      </c>
      <c r="F10" s="425">
        <v>11</v>
      </c>
      <c r="G10" s="425" t="s">
        <v>20</v>
      </c>
    </row>
    <row r="11" spans="1:7" ht="54">
      <c r="A11" s="427">
        <v>9</v>
      </c>
      <c r="B11" s="425" t="s">
        <v>57</v>
      </c>
      <c r="C11" s="425" t="s">
        <v>15</v>
      </c>
      <c r="D11" s="425">
        <v>8</v>
      </c>
      <c r="E11" s="425">
        <v>11</v>
      </c>
      <c r="F11" s="425">
        <v>11</v>
      </c>
      <c r="G11" s="425" t="s">
        <v>57</v>
      </c>
    </row>
    <row r="12" spans="1:7" ht="54">
      <c r="A12" s="427">
        <v>10</v>
      </c>
      <c r="B12" s="425" t="s">
        <v>21</v>
      </c>
      <c r="C12" s="425" t="s">
        <v>15</v>
      </c>
      <c r="D12" s="425">
        <v>8</v>
      </c>
      <c r="E12" s="425">
        <v>11</v>
      </c>
      <c r="F12" s="425">
        <v>11</v>
      </c>
      <c r="G12" s="425" t="s">
        <v>21</v>
      </c>
    </row>
    <row r="13" spans="1:7" ht="54">
      <c r="A13" s="427">
        <v>11</v>
      </c>
      <c r="B13" s="425" t="s">
        <v>55</v>
      </c>
      <c r="C13" s="425" t="s">
        <v>15</v>
      </c>
      <c r="D13" s="425">
        <v>8</v>
      </c>
      <c r="E13" s="425">
        <v>11</v>
      </c>
      <c r="F13" s="425">
        <v>11</v>
      </c>
      <c r="G13" s="425" t="s">
        <v>55</v>
      </c>
    </row>
    <row r="14" spans="1:7" ht="54">
      <c r="A14" s="427">
        <v>12</v>
      </c>
      <c r="B14" s="425" t="s">
        <v>19</v>
      </c>
      <c r="C14" s="425" t="s">
        <v>15</v>
      </c>
      <c r="D14" s="425">
        <v>8</v>
      </c>
      <c r="E14" s="425">
        <v>11</v>
      </c>
      <c r="F14" s="425">
        <v>11</v>
      </c>
      <c r="G14" s="425" t="s">
        <v>19</v>
      </c>
    </row>
    <row r="15" spans="1:7" ht="54">
      <c r="A15" s="427">
        <v>13</v>
      </c>
      <c r="B15" s="425" t="s">
        <v>54</v>
      </c>
      <c r="C15" s="425" t="s">
        <v>15</v>
      </c>
      <c r="D15" s="425">
        <v>8</v>
      </c>
      <c r="E15" s="425">
        <v>11</v>
      </c>
      <c r="F15" s="425">
        <v>11</v>
      </c>
      <c r="G15" s="425" t="s">
        <v>54</v>
      </c>
    </row>
    <row r="16" spans="1:7" ht="54">
      <c r="A16" s="427">
        <v>14</v>
      </c>
      <c r="B16" s="425" t="s">
        <v>18</v>
      </c>
      <c r="C16" s="425" t="s">
        <v>15</v>
      </c>
      <c r="D16" s="425">
        <v>8</v>
      </c>
      <c r="E16" s="425">
        <v>11</v>
      </c>
      <c r="F16" s="425">
        <v>11</v>
      </c>
      <c r="G16" s="425" t="s">
        <v>18</v>
      </c>
    </row>
    <row r="17" spans="1:7" ht="40.5">
      <c r="A17" s="427">
        <v>15</v>
      </c>
      <c r="B17" s="425" t="s">
        <v>80</v>
      </c>
      <c r="C17" s="425" t="s">
        <v>15</v>
      </c>
      <c r="D17" s="425">
        <v>8</v>
      </c>
      <c r="E17" s="425">
        <v>11</v>
      </c>
      <c r="F17" s="425">
        <v>11</v>
      </c>
      <c r="G17" s="425" t="s">
        <v>80</v>
      </c>
    </row>
    <row r="18" spans="1:7" ht="40.5">
      <c r="A18" s="427">
        <v>16</v>
      </c>
      <c r="B18" s="425" t="s">
        <v>44</v>
      </c>
      <c r="C18" s="425" t="s">
        <v>15</v>
      </c>
      <c r="D18" s="425">
        <v>8</v>
      </c>
      <c r="E18" s="425">
        <v>11</v>
      </c>
      <c r="F18" s="425">
        <v>11</v>
      </c>
      <c r="G18" s="425" t="s">
        <v>44</v>
      </c>
    </row>
    <row r="19" spans="1:7" ht="40.5">
      <c r="A19" s="427">
        <v>17</v>
      </c>
      <c r="B19" s="425" t="s">
        <v>108</v>
      </c>
      <c r="C19" s="425" t="s">
        <v>15</v>
      </c>
      <c r="D19" s="425">
        <v>8</v>
      </c>
      <c r="E19" s="425">
        <v>11</v>
      </c>
      <c r="F19" s="425">
        <v>11</v>
      </c>
      <c r="G19" s="425" t="s">
        <v>108</v>
      </c>
    </row>
    <row r="20" spans="1:7" ht="40.5">
      <c r="A20" s="427">
        <v>18</v>
      </c>
      <c r="B20" s="425" t="s">
        <v>53</v>
      </c>
      <c r="C20" s="425" t="s">
        <v>15</v>
      </c>
      <c r="D20" s="425">
        <v>8</v>
      </c>
      <c r="E20" s="425">
        <v>11</v>
      </c>
      <c r="F20" s="425">
        <v>11</v>
      </c>
      <c r="G20" s="425" t="s">
        <v>53</v>
      </c>
    </row>
    <row r="21" spans="1:7" ht="40.5">
      <c r="A21" s="427">
        <v>19</v>
      </c>
      <c r="B21" s="425" t="s">
        <v>202</v>
      </c>
      <c r="C21" s="425" t="s">
        <v>15</v>
      </c>
      <c r="D21" s="425">
        <v>8</v>
      </c>
      <c r="E21" s="425">
        <v>11</v>
      </c>
      <c r="F21" s="425">
        <v>11</v>
      </c>
      <c r="G21" s="425" t="s">
        <v>202</v>
      </c>
    </row>
    <row r="22" spans="1:7" ht="40.5">
      <c r="A22" s="427">
        <v>20</v>
      </c>
      <c r="B22" s="425" t="s">
        <v>61</v>
      </c>
      <c r="C22" s="425" t="s">
        <v>15</v>
      </c>
      <c r="D22" s="425">
        <v>8</v>
      </c>
      <c r="E22" s="425">
        <v>11</v>
      </c>
      <c r="F22" s="425">
        <v>11</v>
      </c>
      <c r="G22" s="425" t="s">
        <v>61</v>
      </c>
    </row>
    <row r="23" spans="1:7" ht="40.5">
      <c r="A23" s="427">
        <v>21</v>
      </c>
      <c r="B23" s="425" t="s">
        <v>64</v>
      </c>
      <c r="C23" s="425" t="s">
        <v>15</v>
      </c>
      <c r="D23" s="425">
        <v>8</v>
      </c>
      <c r="E23" s="425">
        <v>11</v>
      </c>
      <c r="F23" s="425">
        <v>11</v>
      </c>
      <c r="G23" s="425" t="s">
        <v>64</v>
      </c>
    </row>
    <row r="24" spans="1:7" ht="40.5">
      <c r="A24" s="427">
        <v>22</v>
      </c>
      <c r="B24" s="425" t="s">
        <v>30</v>
      </c>
      <c r="C24" s="425" t="s">
        <v>15</v>
      </c>
      <c r="D24" s="425">
        <v>8</v>
      </c>
      <c r="E24" s="425">
        <v>11</v>
      </c>
      <c r="F24" s="425">
        <v>11</v>
      </c>
      <c r="G24" s="425" t="s">
        <v>30</v>
      </c>
    </row>
    <row r="25" spans="1:7" ht="40.5">
      <c r="A25" s="427">
        <v>23</v>
      </c>
      <c r="B25" s="425" t="s">
        <v>31</v>
      </c>
      <c r="C25" s="425" t="s">
        <v>15</v>
      </c>
      <c r="D25" s="425">
        <v>8</v>
      </c>
      <c r="E25" s="425">
        <v>11</v>
      </c>
      <c r="F25" s="425">
        <v>11</v>
      </c>
      <c r="G25" s="425" t="s">
        <v>31</v>
      </c>
    </row>
    <row r="26" spans="1:7" ht="54">
      <c r="A26" s="427">
        <v>24</v>
      </c>
      <c r="B26" s="425" t="s">
        <v>106</v>
      </c>
      <c r="C26" s="425" t="s">
        <v>15</v>
      </c>
      <c r="D26" s="425">
        <v>8</v>
      </c>
      <c r="E26" s="425">
        <v>11</v>
      </c>
      <c r="F26" s="425">
        <v>11</v>
      </c>
      <c r="G26" s="425" t="s">
        <v>106</v>
      </c>
    </row>
    <row r="27" spans="1:7" ht="54">
      <c r="A27" s="427">
        <v>25</v>
      </c>
      <c r="B27" s="425" t="s">
        <v>110</v>
      </c>
      <c r="C27" s="425" t="s">
        <v>15</v>
      </c>
      <c r="D27" s="425">
        <v>8</v>
      </c>
      <c r="E27" s="425">
        <v>11</v>
      </c>
      <c r="F27" s="425">
        <v>11</v>
      </c>
      <c r="G27" s="425" t="s">
        <v>110</v>
      </c>
    </row>
    <row r="28" spans="1:7" ht="40.5">
      <c r="A28" s="427">
        <v>26</v>
      </c>
      <c r="B28" s="425" t="s">
        <v>109</v>
      </c>
      <c r="C28" s="425" t="s">
        <v>15</v>
      </c>
      <c r="D28" s="425">
        <v>8</v>
      </c>
      <c r="E28" s="425">
        <v>11</v>
      </c>
      <c r="F28" s="425">
        <v>11</v>
      </c>
      <c r="G28" s="425" t="s">
        <v>109</v>
      </c>
    </row>
    <row r="29" spans="1:7" ht="40.5">
      <c r="A29" s="427">
        <v>27</v>
      </c>
      <c r="B29" s="425" t="s">
        <v>107</v>
      </c>
      <c r="C29" s="425" t="s">
        <v>15</v>
      </c>
      <c r="D29" s="425">
        <v>8</v>
      </c>
      <c r="E29" s="425">
        <v>11</v>
      </c>
      <c r="F29" s="425">
        <v>11</v>
      </c>
      <c r="G29" s="425" t="s">
        <v>107</v>
      </c>
    </row>
    <row r="30" spans="1:7" ht="40.5">
      <c r="A30" s="427">
        <v>28</v>
      </c>
      <c r="B30" s="425" t="s">
        <v>67</v>
      </c>
      <c r="C30" s="425" t="s">
        <v>15</v>
      </c>
      <c r="D30" s="425">
        <v>8</v>
      </c>
      <c r="E30" s="425">
        <v>11</v>
      </c>
      <c r="F30" s="425">
        <v>11</v>
      </c>
      <c r="G30" s="425" t="s">
        <v>67</v>
      </c>
    </row>
    <row r="31" spans="1:7" ht="40.5">
      <c r="A31" s="427">
        <v>29</v>
      </c>
      <c r="B31" s="425" t="s">
        <v>82</v>
      </c>
      <c r="C31" s="425" t="s">
        <v>15</v>
      </c>
      <c r="D31" s="425">
        <v>8</v>
      </c>
      <c r="E31" s="425">
        <v>11</v>
      </c>
      <c r="F31" s="425">
        <v>11</v>
      </c>
      <c r="G31" s="425" t="s">
        <v>82</v>
      </c>
    </row>
    <row r="32" spans="1:7" ht="40.5">
      <c r="A32" s="427">
        <v>30</v>
      </c>
      <c r="B32" s="425" t="s">
        <v>83</v>
      </c>
      <c r="C32" s="425" t="s">
        <v>15</v>
      </c>
      <c r="D32" s="425">
        <v>8</v>
      </c>
      <c r="E32" s="425">
        <v>11</v>
      </c>
      <c r="F32" s="425">
        <v>11</v>
      </c>
      <c r="G32" s="425" t="s">
        <v>83</v>
      </c>
    </row>
    <row r="33" spans="1:7" ht="27">
      <c r="A33" s="427">
        <v>31</v>
      </c>
      <c r="B33" s="425" t="s">
        <v>71</v>
      </c>
      <c r="C33" s="425" t="s">
        <v>15</v>
      </c>
      <c r="D33" s="425">
        <v>8</v>
      </c>
      <c r="E33" s="425">
        <v>11</v>
      </c>
      <c r="F33" s="425">
        <v>11</v>
      </c>
      <c r="G33" s="425" t="s">
        <v>71</v>
      </c>
    </row>
    <row r="34" spans="1:7" ht="27">
      <c r="A34" s="427">
        <v>32</v>
      </c>
      <c r="B34" s="425" t="s">
        <v>86</v>
      </c>
      <c r="C34" s="425" t="s">
        <v>15</v>
      </c>
      <c r="D34" s="425">
        <v>8</v>
      </c>
      <c r="E34" s="425">
        <v>11</v>
      </c>
      <c r="F34" s="425">
        <v>11</v>
      </c>
      <c r="G34" s="425" t="s">
        <v>86</v>
      </c>
    </row>
    <row r="35" spans="1:7" ht="27">
      <c r="A35" s="427">
        <v>33</v>
      </c>
      <c r="B35" s="425" t="s">
        <v>47</v>
      </c>
      <c r="C35" s="425" t="s">
        <v>15</v>
      </c>
      <c r="D35" s="425">
        <v>8</v>
      </c>
      <c r="E35" s="425">
        <v>11</v>
      </c>
      <c r="F35" s="425">
        <v>11</v>
      </c>
      <c r="G35" s="425" t="s">
        <v>47</v>
      </c>
    </row>
    <row r="36" spans="1:7" ht="40.5">
      <c r="A36" s="427">
        <v>34</v>
      </c>
      <c r="B36" s="425" t="s">
        <v>37</v>
      </c>
      <c r="C36" s="425" t="s">
        <v>15</v>
      </c>
      <c r="D36" s="425">
        <v>8</v>
      </c>
      <c r="E36" s="425">
        <v>11</v>
      </c>
      <c r="F36" s="425">
        <v>11</v>
      </c>
      <c r="G36" s="425" t="s">
        <v>37</v>
      </c>
    </row>
    <row r="37" spans="1:7" ht="67.5">
      <c r="A37" s="427">
        <v>35</v>
      </c>
      <c r="B37" s="425" t="s">
        <v>65</v>
      </c>
      <c r="C37" s="425" t="s">
        <v>15</v>
      </c>
      <c r="D37" s="425">
        <v>8</v>
      </c>
      <c r="E37" s="425">
        <v>11</v>
      </c>
      <c r="F37" s="425">
        <v>11</v>
      </c>
      <c r="G37" s="425" t="s">
        <v>65</v>
      </c>
    </row>
    <row r="38" spans="1:7" ht="67.5">
      <c r="A38" s="427">
        <v>36</v>
      </c>
      <c r="B38" s="425" t="s">
        <v>98</v>
      </c>
      <c r="C38" s="425" t="s">
        <v>15</v>
      </c>
      <c r="D38" s="425">
        <v>8</v>
      </c>
      <c r="E38" s="425">
        <v>11</v>
      </c>
      <c r="F38" s="425">
        <v>11</v>
      </c>
      <c r="G38" s="425" t="s">
        <v>98</v>
      </c>
    </row>
    <row r="39" spans="1:7" ht="67.5">
      <c r="A39" s="427">
        <v>37</v>
      </c>
      <c r="B39" s="425" t="s">
        <v>99</v>
      </c>
      <c r="C39" s="425" t="s">
        <v>15</v>
      </c>
      <c r="D39" s="425">
        <v>8</v>
      </c>
      <c r="E39" s="425">
        <v>11</v>
      </c>
      <c r="F39" s="425">
        <v>11</v>
      </c>
      <c r="G39" s="425" t="s">
        <v>1014</v>
      </c>
    </row>
    <row r="40" spans="1:7" ht="67.5">
      <c r="A40" s="427">
        <v>38</v>
      </c>
      <c r="B40" s="425" t="s">
        <v>92</v>
      </c>
      <c r="C40" s="425" t="s">
        <v>15</v>
      </c>
      <c r="D40" s="425">
        <v>8</v>
      </c>
      <c r="E40" s="425">
        <v>11</v>
      </c>
      <c r="F40" s="425">
        <v>11</v>
      </c>
      <c r="G40" s="425" t="s">
        <v>92</v>
      </c>
    </row>
    <row r="41" spans="1:7" ht="67.5">
      <c r="A41" s="427">
        <v>39</v>
      </c>
      <c r="B41" s="425" t="s">
        <v>101</v>
      </c>
      <c r="C41" s="425" t="s">
        <v>15</v>
      </c>
      <c r="D41" s="425">
        <v>8</v>
      </c>
      <c r="E41" s="425">
        <v>11</v>
      </c>
      <c r="F41" s="425">
        <v>11</v>
      </c>
      <c r="G41" s="425" t="s">
        <v>101</v>
      </c>
    </row>
    <row r="42" spans="1:7" ht="67.5">
      <c r="A42" s="427">
        <v>40</v>
      </c>
      <c r="B42" s="425" t="s">
        <v>93</v>
      </c>
      <c r="C42" s="425" t="s">
        <v>15</v>
      </c>
      <c r="D42" s="425">
        <v>8</v>
      </c>
      <c r="E42" s="425">
        <v>11</v>
      </c>
      <c r="F42" s="425">
        <v>11</v>
      </c>
      <c r="G42" s="425" t="s">
        <v>93</v>
      </c>
    </row>
    <row r="43" spans="1:7" ht="67.5">
      <c r="A43" s="427">
        <v>41</v>
      </c>
      <c r="B43" s="425" t="s">
        <v>102</v>
      </c>
      <c r="C43" s="425" t="s">
        <v>15</v>
      </c>
      <c r="D43" s="425">
        <v>8</v>
      </c>
      <c r="E43" s="425">
        <v>11</v>
      </c>
      <c r="F43" s="425">
        <v>11</v>
      </c>
      <c r="G43" s="425" t="s">
        <v>102</v>
      </c>
    </row>
    <row r="44" spans="1:7" ht="67.5">
      <c r="A44" s="427">
        <v>42</v>
      </c>
      <c r="B44" s="425" t="s">
        <v>94</v>
      </c>
      <c r="C44" s="425" t="s">
        <v>15</v>
      </c>
      <c r="D44" s="425">
        <v>8</v>
      </c>
      <c r="E44" s="425">
        <v>11</v>
      </c>
      <c r="F44" s="425">
        <v>11</v>
      </c>
      <c r="G44" s="425" t="s">
        <v>94</v>
      </c>
    </row>
    <row r="45" spans="1:7" ht="67.5">
      <c r="A45" s="427">
        <v>43</v>
      </c>
      <c r="B45" s="425" t="s">
        <v>103</v>
      </c>
      <c r="C45" s="425" t="s">
        <v>15</v>
      </c>
      <c r="D45" s="425">
        <v>8</v>
      </c>
      <c r="E45" s="425">
        <v>11</v>
      </c>
      <c r="F45" s="425">
        <v>11</v>
      </c>
      <c r="G45" s="425" t="s">
        <v>103</v>
      </c>
    </row>
    <row r="46" spans="1:7" ht="67.5">
      <c r="A46" s="427">
        <v>44</v>
      </c>
      <c r="B46" s="425" t="s">
        <v>95</v>
      </c>
      <c r="C46" s="425" t="s">
        <v>15</v>
      </c>
      <c r="D46" s="425">
        <v>8</v>
      </c>
      <c r="E46" s="425">
        <v>11</v>
      </c>
      <c r="F46" s="425">
        <v>11</v>
      </c>
      <c r="G46" s="425" t="s">
        <v>95</v>
      </c>
    </row>
    <row r="47" spans="1:7" ht="67.5">
      <c r="A47" s="427">
        <v>45</v>
      </c>
      <c r="B47" s="425" t="s">
        <v>60</v>
      </c>
      <c r="C47" s="425" t="s">
        <v>15</v>
      </c>
      <c r="D47" s="425">
        <v>8</v>
      </c>
      <c r="E47" s="425">
        <v>11</v>
      </c>
      <c r="F47" s="425">
        <v>11</v>
      </c>
      <c r="G47" s="425" t="s">
        <v>60</v>
      </c>
    </row>
    <row r="48" spans="1:7" ht="67.5">
      <c r="A48" s="427">
        <v>46</v>
      </c>
      <c r="B48" s="425" t="s">
        <v>26</v>
      </c>
      <c r="C48" s="425" t="s">
        <v>15</v>
      </c>
      <c r="D48" s="425">
        <v>8</v>
      </c>
      <c r="E48" s="425">
        <v>11</v>
      </c>
      <c r="F48" s="425">
        <v>11</v>
      </c>
      <c r="G48" s="425" t="s">
        <v>26</v>
      </c>
    </row>
    <row r="49" spans="1:7" ht="67.5">
      <c r="A49" s="427">
        <v>47</v>
      </c>
      <c r="B49" s="425" t="s">
        <v>45</v>
      </c>
      <c r="C49" s="425" t="s">
        <v>15</v>
      </c>
      <c r="D49" s="425">
        <v>8</v>
      </c>
      <c r="E49" s="425">
        <v>11</v>
      </c>
      <c r="F49" s="425">
        <v>11</v>
      </c>
      <c r="G49" s="425" t="s">
        <v>45</v>
      </c>
    </row>
    <row r="50" spans="1:7" ht="67.5">
      <c r="A50" s="427">
        <v>48</v>
      </c>
      <c r="B50" s="425" t="s">
        <v>27</v>
      </c>
      <c r="C50" s="425" t="s">
        <v>15</v>
      </c>
      <c r="D50" s="425">
        <v>8</v>
      </c>
      <c r="E50" s="425">
        <v>11</v>
      </c>
      <c r="F50" s="425">
        <v>11</v>
      </c>
      <c r="G50" s="425" t="s">
        <v>27</v>
      </c>
    </row>
    <row r="51" spans="1:7" ht="54">
      <c r="A51" s="427">
        <v>49</v>
      </c>
      <c r="B51" s="425" t="s">
        <v>41</v>
      </c>
      <c r="C51" s="425" t="s">
        <v>15</v>
      </c>
      <c r="D51" s="425">
        <v>8</v>
      </c>
      <c r="E51" s="425">
        <v>11</v>
      </c>
      <c r="F51" s="425">
        <v>11</v>
      </c>
      <c r="G51" s="425" t="s">
        <v>41</v>
      </c>
    </row>
    <row r="52" spans="1:7" ht="67.5">
      <c r="A52" s="427">
        <v>50</v>
      </c>
      <c r="B52" s="425" t="s">
        <v>46</v>
      </c>
      <c r="C52" s="425" t="s">
        <v>15</v>
      </c>
      <c r="D52" s="425">
        <v>8</v>
      </c>
      <c r="E52" s="425">
        <v>11</v>
      </c>
      <c r="F52" s="425">
        <v>11</v>
      </c>
      <c r="G52" s="425" t="s">
        <v>46</v>
      </c>
    </row>
    <row r="53" spans="1:7" ht="54">
      <c r="A53" s="427">
        <v>51</v>
      </c>
      <c r="B53" s="425" t="s">
        <v>105</v>
      </c>
      <c r="C53" s="425" t="s">
        <v>15</v>
      </c>
      <c r="D53" s="425">
        <v>8</v>
      </c>
      <c r="E53" s="425">
        <v>11</v>
      </c>
      <c r="F53" s="425">
        <v>11</v>
      </c>
      <c r="G53" s="425" t="s">
        <v>105</v>
      </c>
    </row>
    <row r="54" spans="1:7" ht="54">
      <c r="A54" s="427">
        <v>52</v>
      </c>
      <c r="B54" s="425" t="s">
        <v>50</v>
      </c>
      <c r="C54" s="425" t="s">
        <v>15</v>
      </c>
      <c r="D54" s="425">
        <v>8</v>
      </c>
      <c r="E54" s="425">
        <v>12.2</v>
      </c>
      <c r="F54" s="425">
        <v>12.2</v>
      </c>
      <c r="G54" s="425" t="s">
        <v>50</v>
      </c>
    </row>
    <row r="55" spans="1:7" ht="54">
      <c r="A55" s="427">
        <v>53</v>
      </c>
      <c r="B55" s="425" t="s">
        <v>32</v>
      </c>
      <c r="C55" s="425" t="s">
        <v>15</v>
      </c>
      <c r="D55" s="425">
        <v>8</v>
      </c>
      <c r="E55" s="425">
        <v>12.2</v>
      </c>
      <c r="F55" s="425">
        <v>12.2</v>
      </c>
      <c r="G55" s="425" t="s">
        <v>32</v>
      </c>
    </row>
    <row r="56" spans="1:7" ht="40.5">
      <c r="A56" s="427">
        <v>54</v>
      </c>
      <c r="B56" s="425" t="s">
        <v>43</v>
      </c>
      <c r="C56" s="425" t="s">
        <v>15</v>
      </c>
      <c r="D56" s="425">
        <v>8</v>
      </c>
      <c r="E56" s="425">
        <v>12.2</v>
      </c>
      <c r="F56" s="425">
        <v>12.2</v>
      </c>
      <c r="G56" s="425" t="s">
        <v>43</v>
      </c>
    </row>
    <row r="57" spans="1:7" ht="27">
      <c r="A57" s="427">
        <v>55</v>
      </c>
      <c r="B57" s="425" t="s">
        <v>81</v>
      </c>
      <c r="C57" s="425" t="s">
        <v>15</v>
      </c>
      <c r="D57" s="425">
        <v>8</v>
      </c>
      <c r="E57" s="425">
        <v>11</v>
      </c>
      <c r="F57" s="425">
        <v>11</v>
      </c>
      <c r="G57" s="425" t="s">
        <v>81</v>
      </c>
    </row>
    <row r="58" spans="1:7" ht="40.5">
      <c r="A58" s="427">
        <v>56</v>
      </c>
      <c r="B58" s="425" t="s">
        <v>73</v>
      </c>
      <c r="C58" s="425" t="s">
        <v>15</v>
      </c>
      <c r="D58" s="425">
        <v>8</v>
      </c>
      <c r="E58" s="425">
        <v>12.2</v>
      </c>
      <c r="F58" s="425">
        <v>12.2</v>
      </c>
      <c r="G58" s="425" t="s">
        <v>73</v>
      </c>
    </row>
    <row r="59" spans="1:7" ht="40.5">
      <c r="A59" s="427">
        <v>57</v>
      </c>
      <c r="B59" s="425" t="s">
        <v>48</v>
      </c>
      <c r="C59" s="425" t="s">
        <v>15</v>
      </c>
      <c r="D59" s="425">
        <v>8</v>
      </c>
      <c r="E59" s="425">
        <v>12.2</v>
      </c>
      <c r="F59" s="425">
        <v>12.2</v>
      </c>
      <c r="G59" s="425" t="s">
        <v>48</v>
      </c>
    </row>
    <row r="60" spans="1:7" ht="40.5">
      <c r="A60" s="427">
        <v>58</v>
      </c>
      <c r="B60" s="425" t="s">
        <v>17</v>
      </c>
      <c r="C60" s="425" t="s">
        <v>15</v>
      </c>
      <c r="D60" s="425">
        <v>8</v>
      </c>
      <c r="E60" s="425">
        <v>12.2</v>
      </c>
      <c r="F60" s="425">
        <v>12.2</v>
      </c>
      <c r="G60" s="425" t="s">
        <v>17</v>
      </c>
    </row>
    <row r="61" spans="1:7" ht="40.5">
      <c r="A61" s="427">
        <v>59</v>
      </c>
      <c r="B61" s="425" t="s">
        <v>16</v>
      </c>
      <c r="C61" s="425" t="s">
        <v>15</v>
      </c>
      <c r="D61" s="425">
        <v>8</v>
      </c>
      <c r="E61" s="425">
        <v>12.2</v>
      </c>
      <c r="F61" s="425">
        <v>12.2</v>
      </c>
      <c r="G61" s="425" t="s">
        <v>16</v>
      </c>
    </row>
    <row r="62" spans="1:7" ht="27">
      <c r="A62" s="427">
        <v>60</v>
      </c>
      <c r="B62" s="425" t="s">
        <v>42</v>
      </c>
      <c r="C62" s="425" t="s">
        <v>15</v>
      </c>
      <c r="D62" s="425">
        <v>8</v>
      </c>
      <c r="E62" s="425">
        <v>11</v>
      </c>
      <c r="F62" s="425">
        <v>11</v>
      </c>
      <c r="G62" s="425" t="s">
        <v>42</v>
      </c>
    </row>
    <row r="63" spans="1:7" ht="40.5">
      <c r="A63" s="427">
        <v>61</v>
      </c>
      <c r="B63" s="425" t="s">
        <v>36</v>
      </c>
      <c r="C63" s="425" t="s">
        <v>15</v>
      </c>
      <c r="D63" s="425">
        <v>8</v>
      </c>
      <c r="E63" s="425">
        <v>11</v>
      </c>
      <c r="F63" s="425">
        <v>11</v>
      </c>
      <c r="G63" s="425" t="s">
        <v>36</v>
      </c>
    </row>
    <row r="64" spans="1:7" ht="40.5">
      <c r="A64" s="427">
        <v>62</v>
      </c>
      <c r="B64" s="425" t="s">
        <v>49</v>
      </c>
      <c r="C64" s="425" t="s">
        <v>15</v>
      </c>
      <c r="D64" s="425">
        <v>8</v>
      </c>
      <c r="E64" s="425">
        <v>11</v>
      </c>
      <c r="F64" s="425">
        <v>11</v>
      </c>
      <c r="G64" s="425" t="s">
        <v>49</v>
      </c>
    </row>
    <row r="65" spans="1:7" ht="40.5">
      <c r="A65" s="427">
        <v>63</v>
      </c>
      <c r="B65" s="425" t="s">
        <v>35</v>
      </c>
      <c r="C65" s="425" t="s">
        <v>15</v>
      </c>
      <c r="D65" s="425">
        <v>8</v>
      </c>
      <c r="E65" s="425">
        <v>11</v>
      </c>
      <c r="F65" s="425">
        <v>11</v>
      </c>
      <c r="G65" s="425" t="s">
        <v>35</v>
      </c>
    </row>
    <row r="66" spans="1:7" ht="54">
      <c r="A66" s="427">
        <v>64</v>
      </c>
      <c r="B66" s="425" t="s">
        <v>40</v>
      </c>
      <c r="C66" s="425" t="s">
        <v>15</v>
      </c>
      <c r="D66" s="425">
        <v>8</v>
      </c>
      <c r="E66" s="425">
        <v>11</v>
      </c>
      <c r="F66" s="425">
        <v>11</v>
      </c>
      <c r="G66" s="425" t="s">
        <v>40</v>
      </c>
    </row>
    <row r="67" spans="1:7" ht="54">
      <c r="A67" s="427">
        <v>65</v>
      </c>
      <c r="B67" s="425" t="s">
        <v>39</v>
      </c>
      <c r="C67" s="425" t="s">
        <v>15</v>
      </c>
      <c r="D67" s="425">
        <v>8</v>
      </c>
      <c r="E67" s="425">
        <v>11</v>
      </c>
      <c r="F67" s="425">
        <v>11</v>
      </c>
      <c r="G67" s="425" t="s">
        <v>39</v>
      </c>
    </row>
    <row r="68" spans="1:7" ht="54">
      <c r="A68" s="427">
        <v>66</v>
      </c>
      <c r="B68" s="425" t="s">
        <v>38</v>
      </c>
      <c r="C68" s="425" t="s">
        <v>15</v>
      </c>
      <c r="D68" s="425">
        <v>8</v>
      </c>
      <c r="E68" s="425">
        <v>11</v>
      </c>
      <c r="F68" s="425">
        <v>11</v>
      </c>
      <c r="G68" s="425" t="s">
        <v>38</v>
      </c>
    </row>
    <row r="69" spans="1:7" ht="54">
      <c r="A69" s="427">
        <v>67</v>
      </c>
      <c r="B69" s="425" t="s">
        <v>29</v>
      </c>
      <c r="C69" s="425" t="s">
        <v>15</v>
      </c>
      <c r="D69" s="425">
        <v>8</v>
      </c>
      <c r="E69" s="425">
        <v>11</v>
      </c>
      <c r="F69" s="425">
        <v>11</v>
      </c>
      <c r="G69" s="425" t="s">
        <v>29</v>
      </c>
    </row>
    <row r="70" spans="1:7" ht="54">
      <c r="A70" s="427">
        <v>68</v>
      </c>
      <c r="B70" s="425" t="s">
        <v>33</v>
      </c>
      <c r="C70" s="425" t="s">
        <v>15</v>
      </c>
      <c r="D70" s="425">
        <v>8</v>
      </c>
      <c r="E70" s="425">
        <v>20</v>
      </c>
      <c r="F70" s="425">
        <v>20</v>
      </c>
      <c r="G70" s="425" t="s">
        <v>33</v>
      </c>
    </row>
    <row r="71" spans="1:7" ht="54">
      <c r="A71" s="427">
        <v>69</v>
      </c>
      <c r="B71" s="425" t="s">
        <v>34</v>
      </c>
      <c r="C71" s="425" t="s">
        <v>15</v>
      </c>
      <c r="D71" s="425">
        <v>8</v>
      </c>
      <c r="E71" s="425"/>
      <c r="F71" s="425"/>
      <c r="G71" s="425" t="s">
        <v>34</v>
      </c>
    </row>
    <row r="72" spans="1:7" ht="40.5">
      <c r="A72" s="427">
        <v>70</v>
      </c>
      <c r="B72" s="425" t="s">
        <v>59</v>
      </c>
      <c r="C72" s="425" t="s">
        <v>15</v>
      </c>
      <c r="D72" s="425">
        <v>8</v>
      </c>
      <c r="E72" s="425">
        <v>11</v>
      </c>
      <c r="F72" s="425">
        <v>11</v>
      </c>
      <c r="G72" s="425" t="s">
        <v>59</v>
      </c>
    </row>
    <row r="73" spans="1:7" ht="54">
      <c r="A73" s="427">
        <v>71</v>
      </c>
      <c r="B73" s="425" t="s">
        <v>84</v>
      </c>
      <c r="C73" s="425" t="s">
        <v>15</v>
      </c>
      <c r="D73" s="425">
        <v>8</v>
      </c>
      <c r="E73" s="425">
        <v>11</v>
      </c>
      <c r="F73" s="425">
        <v>11</v>
      </c>
      <c r="G73" s="425" t="s">
        <v>84</v>
      </c>
    </row>
    <row r="74" spans="1:7" ht="40.5">
      <c r="A74" s="427">
        <v>72</v>
      </c>
      <c r="B74" s="425" t="s">
        <v>66</v>
      </c>
      <c r="C74" s="425" t="s">
        <v>15</v>
      </c>
      <c r="D74" s="425">
        <v>8</v>
      </c>
      <c r="E74" s="425">
        <v>11</v>
      </c>
      <c r="F74" s="425">
        <v>11</v>
      </c>
      <c r="G74" s="425" t="s">
        <v>66</v>
      </c>
    </row>
    <row r="75" spans="1:7" ht="54">
      <c r="A75" s="427">
        <v>73</v>
      </c>
      <c r="B75" s="425" t="s">
        <v>72</v>
      </c>
      <c r="C75" s="425" t="s">
        <v>15</v>
      </c>
      <c r="D75" s="425">
        <v>8</v>
      </c>
      <c r="E75" s="425">
        <v>11</v>
      </c>
      <c r="F75" s="425">
        <v>11</v>
      </c>
      <c r="G75" s="425" t="s">
        <v>72</v>
      </c>
    </row>
    <row r="76" spans="1:7" ht="40.5">
      <c r="A76" s="427">
        <v>74</v>
      </c>
      <c r="B76" s="425" t="s">
        <v>63</v>
      </c>
      <c r="C76" s="425" t="s">
        <v>15</v>
      </c>
      <c r="D76" s="425">
        <v>8</v>
      </c>
      <c r="E76" s="425">
        <v>11</v>
      </c>
      <c r="F76" s="425">
        <v>11</v>
      </c>
      <c r="G76" s="425" t="s">
        <v>63</v>
      </c>
    </row>
    <row r="77" spans="1:7" ht="67.5">
      <c r="A77" s="427">
        <v>75</v>
      </c>
      <c r="B77" s="425" t="s">
        <v>85</v>
      </c>
      <c r="C77" s="425" t="s">
        <v>15</v>
      </c>
      <c r="D77" s="425">
        <v>8</v>
      </c>
      <c r="E77" s="425">
        <v>11</v>
      </c>
      <c r="F77" s="425">
        <v>11</v>
      </c>
      <c r="G77" s="425" t="s">
        <v>1011</v>
      </c>
    </row>
    <row r="78" spans="1:7" ht="40.5">
      <c r="A78" s="427">
        <v>76</v>
      </c>
      <c r="B78" s="425" t="s">
        <v>62</v>
      </c>
      <c r="C78" s="425" t="s">
        <v>15</v>
      </c>
      <c r="D78" s="425">
        <v>8</v>
      </c>
      <c r="E78" s="425"/>
      <c r="F78" s="425"/>
      <c r="G78" s="425" t="s">
        <v>62</v>
      </c>
    </row>
    <row r="79" spans="1:7" ht="67.5">
      <c r="A79" s="427">
        <v>77</v>
      </c>
      <c r="B79" s="425" t="s">
        <v>96</v>
      </c>
      <c r="C79" s="425" t="s">
        <v>15</v>
      </c>
      <c r="D79" s="425">
        <v>8</v>
      </c>
      <c r="E79" s="425">
        <v>11</v>
      </c>
      <c r="F79" s="425">
        <v>11</v>
      </c>
      <c r="G79" s="425" t="s">
        <v>96</v>
      </c>
    </row>
    <row r="80" spans="1:7" ht="67.5">
      <c r="A80" s="427">
        <v>78</v>
      </c>
      <c r="B80" s="425" t="s">
        <v>91</v>
      </c>
      <c r="C80" s="425" t="s">
        <v>15</v>
      </c>
      <c r="D80" s="425">
        <v>8</v>
      </c>
      <c r="E80" s="425">
        <v>11</v>
      </c>
      <c r="F80" s="425">
        <v>11</v>
      </c>
      <c r="G80" s="425" t="s">
        <v>91</v>
      </c>
    </row>
    <row r="81" spans="1:7" ht="81">
      <c r="A81" s="427">
        <v>79</v>
      </c>
      <c r="B81" s="425" t="s">
        <v>69</v>
      </c>
      <c r="C81" s="425" t="s">
        <v>15</v>
      </c>
      <c r="D81" s="425">
        <v>8</v>
      </c>
      <c r="E81" s="425">
        <v>11</v>
      </c>
      <c r="F81" s="425">
        <v>11</v>
      </c>
      <c r="G81" s="425" t="s">
        <v>1005</v>
      </c>
    </row>
    <row r="82" spans="1:7" ht="81">
      <c r="A82" s="427">
        <v>80</v>
      </c>
      <c r="B82" s="425" t="s">
        <v>68</v>
      </c>
      <c r="C82" s="425" t="s">
        <v>15</v>
      </c>
      <c r="D82" s="425">
        <v>8</v>
      </c>
      <c r="E82" s="425">
        <v>11</v>
      </c>
      <c r="F82" s="425">
        <v>11</v>
      </c>
      <c r="G82" s="425" t="s">
        <v>1004</v>
      </c>
    </row>
    <row r="83" spans="1:7" ht="81">
      <c r="A83" s="427">
        <v>81</v>
      </c>
      <c r="B83" s="425" t="s">
        <v>25</v>
      </c>
      <c r="C83" s="425" t="s">
        <v>15</v>
      </c>
      <c r="D83" s="425">
        <v>8</v>
      </c>
      <c r="E83" s="425">
        <v>11</v>
      </c>
      <c r="F83" s="425">
        <v>11</v>
      </c>
      <c r="G83" s="425" t="s">
        <v>999</v>
      </c>
    </row>
    <row r="84" spans="1:7" ht="81">
      <c r="A84" s="427">
        <v>82</v>
      </c>
      <c r="B84" s="425" t="s">
        <v>24</v>
      </c>
      <c r="C84" s="425" t="s">
        <v>15</v>
      </c>
      <c r="D84" s="425">
        <v>8</v>
      </c>
      <c r="E84" s="425">
        <v>11</v>
      </c>
      <c r="F84" s="425">
        <v>11</v>
      </c>
      <c r="G84" s="425" t="s">
        <v>998</v>
      </c>
    </row>
    <row r="85" spans="1:7" ht="81">
      <c r="A85" s="427">
        <v>83</v>
      </c>
      <c r="B85" s="425" t="s">
        <v>100</v>
      </c>
      <c r="C85" s="425" t="s">
        <v>15</v>
      </c>
      <c r="D85" s="425">
        <v>8</v>
      </c>
      <c r="E85" s="425">
        <v>11</v>
      </c>
      <c r="F85" s="425">
        <v>11</v>
      </c>
      <c r="G85" s="425" t="s">
        <v>1015</v>
      </c>
    </row>
    <row r="86" spans="1:7" ht="81">
      <c r="A86" s="427">
        <v>84</v>
      </c>
      <c r="B86" s="425" t="s">
        <v>97</v>
      </c>
      <c r="C86" s="425" t="s">
        <v>15</v>
      </c>
      <c r="D86" s="425">
        <v>8</v>
      </c>
      <c r="E86" s="425">
        <v>11</v>
      </c>
      <c r="F86" s="425">
        <v>11</v>
      </c>
      <c r="G86" s="425" t="s">
        <v>1013</v>
      </c>
    </row>
    <row r="87" spans="1:7" ht="67.5">
      <c r="A87" s="427">
        <v>85</v>
      </c>
      <c r="B87" s="425" t="s">
        <v>23</v>
      </c>
      <c r="C87" s="425" t="s">
        <v>15</v>
      </c>
      <c r="D87" s="425">
        <v>8</v>
      </c>
      <c r="E87" s="425">
        <v>11</v>
      </c>
      <c r="F87" s="425">
        <v>11</v>
      </c>
      <c r="G87" s="425" t="s">
        <v>23</v>
      </c>
    </row>
    <row r="88" spans="1:7" ht="67.5">
      <c r="A88" s="427">
        <v>86</v>
      </c>
      <c r="B88" s="425" t="s">
        <v>74</v>
      </c>
      <c r="C88" s="425" t="s">
        <v>15</v>
      </c>
      <c r="D88" s="425">
        <v>8</v>
      </c>
      <c r="E88" s="425">
        <v>11</v>
      </c>
      <c r="F88" s="425">
        <v>11</v>
      </c>
      <c r="G88" s="425" t="s">
        <v>1007</v>
      </c>
    </row>
    <row r="89" spans="1:7" ht="67.5">
      <c r="A89" s="427">
        <v>87</v>
      </c>
      <c r="B89" s="425" t="s">
        <v>75</v>
      </c>
      <c r="C89" s="425" t="s">
        <v>15</v>
      </c>
      <c r="D89" s="425">
        <v>8</v>
      </c>
      <c r="E89" s="425">
        <v>11</v>
      </c>
      <c r="F89" s="425">
        <v>11</v>
      </c>
      <c r="G89" s="425" t="s">
        <v>1008</v>
      </c>
    </row>
    <row r="90" spans="1:7" ht="81">
      <c r="A90" s="427">
        <v>88</v>
      </c>
      <c r="B90" s="425" t="s">
        <v>76</v>
      </c>
      <c r="C90" s="425" t="s">
        <v>15</v>
      </c>
      <c r="D90" s="425">
        <v>8</v>
      </c>
      <c r="E90" s="425">
        <v>11</v>
      </c>
      <c r="F90" s="425">
        <v>11</v>
      </c>
      <c r="G90" s="425" t="s">
        <v>1009</v>
      </c>
    </row>
    <row r="91" spans="1:7" ht="81">
      <c r="A91" s="427">
        <v>89</v>
      </c>
      <c r="B91" s="425" t="s">
        <v>77</v>
      </c>
      <c r="C91" s="425" t="s">
        <v>15</v>
      </c>
      <c r="D91" s="425">
        <v>8</v>
      </c>
      <c r="E91" s="425">
        <v>11</v>
      </c>
      <c r="F91" s="425">
        <v>11</v>
      </c>
      <c r="G91" s="425" t="s">
        <v>1010</v>
      </c>
    </row>
    <row r="92" spans="1:7" ht="67.5">
      <c r="A92" s="427">
        <v>90</v>
      </c>
      <c r="B92" s="425" t="s">
        <v>78</v>
      </c>
      <c r="C92" s="425" t="s">
        <v>15</v>
      </c>
      <c r="D92" s="425">
        <v>8</v>
      </c>
      <c r="E92" s="425">
        <v>11</v>
      </c>
      <c r="F92" s="425">
        <v>11</v>
      </c>
      <c r="G92" s="425" t="s">
        <v>78</v>
      </c>
    </row>
    <row r="93" spans="1:7" ht="67.5">
      <c r="A93" s="427">
        <v>91</v>
      </c>
      <c r="B93" s="425" t="s">
        <v>79</v>
      </c>
      <c r="C93" s="425" t="s">
        <v>15</v>
      </c>
      <c r="D93" s="425">
        <v>8</v>
      </c>
      <c r="E93" s="425">
        <v>11</v>
      </c>
      <c r="F93" s="425">
        <v>11</v>
      </c>
      <c r="G93" s="425" t="s">
        <v>79</v>
      </c>
    </row>
    <row r="94" spans="1:7" ht="81">
      <c r="A94" s="427">
        <v>92</v>
      </c>
      <c r="B94" s="425" t="s">
        <v>70</v>
      </c>
      <c r="C94" s="425" t="s">
        <v>15</v>
      </c>
      <c r="D94" s="425">
        <v>8</v>
      </c>
      <c r="E94" s="425">
        <v>11</v>
      </c>
      <c r="F94" s="425">
        <v>11</v>
      </c>
      <c r="G94" s="425" t="s">
        <v>1006</v>
      </c>
    </row>
    <row r="95" spans="1:7" ht="81">
      <c r="A95" s="427">
        <v>93</v>
      </c>
      <c r="B95" s="425" t="s">
        <v>28</v>
      </c>
      <c r="C95" s="425" t="s">
        <v>15</v>
      </c>
      <c r="D95" s="425">
        <v>8</v>
      </c>
      <c r="E95" s="425">
        <v>11</v>
      </c>
      <c r="F95" s="425">
        <v>11</v>
      </c>
      <c r="G95" s="425" t="s">
        <v>1000</v>
      </c>
    </row>
    <row r="96" spans="1:7" ht="81">
      <c r="A96" s="427">
        <v>94</v>
      </c>
      <c r="B96" s="425" t="s">
        <v>104</v>
      </c>
      <c r="C96" s="425" t="s">
        <v>15</v>
      </c>
      <c r="D96" s="425">
        <v>8</v>
      </c>
      <c r="E96" s="425">
        <v>11</v>
      </c>
      <c r="F96" s="425">
        <v>11</v>
      </c>
      <c r="G96" s="425" t="s">
        <v>1016</v>
      </c>
    </row>
  </sheetData>
  <sortState ref="A3:G96">
    <sortCondition ref="A3:A96"/>
  </sortState>
  <mergeCells count="1">
    <mergeCell ref="A1:G1"/>
  </mergeCells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L11" sqref="L11"/>
    </sheetView>
  </sheetViews>
  <sheetFormatPr defaultRowHeight="15"/>
  <cols>
    <col min="1" max="1" width="23.5" style="326" bestFit="1" customWidth="1"/>
    <col min="2" max="3" width="21.625" style="326" bestFit="1" customWidth="1"/>
    <col min="4" max="4" width="6.25" style="326" bestFit="1" customWidth="1"/>
    <col min="5" max="5" width="5.125" style="326" bestFit="1" customWidth="1"/>
    <col min="6" max="6" width="6.25" style="326" bestFit="1" customWidth="1"/>
    <col min="7" max="8" width="12.75" style="353" bestFit="1" customWidth="1"/>
    <col min="9" max="9" width="7.375" style="326" bestFit="1" customWidth="1"/>
    <col min="10" max="10" width="13.25" style="353" bestFit="1" customWidth="1"/>
    <col min="11" max="11" width="12.75" style="353" bestFit="1" customWidth="1"/>
    <col min="12" max="12" width="13.875" style="440" bestFit="1" customWidth="1"/>
    <col min="13" max="14" width="12.75" style="440" bestFit="1" customWidth="1"/>
    <col min="15" max="15" width="28.25" style="326" bestFit="1" customWidth="1"/>
    <col min="16" max="16384" width="9" style="305"/>
  </cols>
  <sheetData>
    <row r="1" spans="1:15">
      <c r="B1" s="326" t="s">
        <v>532</v>
      </c>
      <c r="C1" s="326" t="s">
        <v>531</v>
      </c>
      <c r="D1" s="326" t="s">
        <v>380</v>
      </c>
      <c r="E1" s="326" t="s">
        <v>383</v>
      </c>
      <c r="F1" s="326" t="s">
        <v>384</v>
      </c>
      <c r="G1" s="353" t="s">
        <v>385</v>
      </c>
      <c r="H1" s="353" t="s">
        <v>386</v>
      </c>
      <c r="I1" s="326" t="s">
        <v>376</v>
      </c>
      <c r="J1" s="353" t="s">
        <v>534</v>
      </c>
      <c r="K1" s="353" t="s">
        <v>533</v>
      </c>
      <c r="L1" s="440" t="s">
        <v>389</v>
      </c>
      <c r="M1" s="440" t="s">
        <v>129</v>
      </c>
      <c r="N1" s="440" t="s">
        <v>130</v>
      </c>
      <c r="O1" s="326" t="s">
        <v>131</v>
      </c>
    </row>
    <row r="2" spans="1:15">
      <c r="A2" s="326">
        <v>0</v>
      </c>
      <c r="B2" s="326">
        <v>0</v>
      </c>
      <c r="C2" s="326">
        <v>0</v>
      </c>
      <c r="D2" s="326">
        <v>0</v>
      </c>
      <c r="E2" s="326">
        <v>27</v>
      </c>
      <c r="F2" s="326">
        <v>228</v>
      </c>
      <c r="G2" s="353">
        <v>7.2192513368983954E-2</v>
      </c>
      <c r="H2" s="353">
        <v>0.1021047917599642</v>
      </c>
      <c r="I2" s="326">
        <v>255</v>
      </c>
      <c r="J2" s="353">
        <v>9.7813578826237049E-2</v>
      </c>
      <c r="K2" s="353">
        <v>0.1058823529411765</v>
      </c>
      <c r="L2" s="440">
        <v>-0.34666330852448579</v>
      </c>
      <c r="M2" s="440">
        <v>1.0369489392522691E-2</v>
      </c>
      <c r="N2" s="440">
        <v>9.194665549164191E-2</v>
      </c>
      <c r="O2" s="326" t="s">
        <v>1024</v>
      </c>
    </row>
    <row r="3" spans="1:15">
      <c r="A3" s="326">
        <v>1</v>
      </c>
      <c r="B3" s="326">
        <v>1</v>
      </c>
      <c r="C3" s="326">
        <v>1</v>
      </c>
      <c r="D3" s="326">
        <v>1</v>
      </c>
      <c r="E3" s="326">
        <v>119</v>
      </c>
      <c r="F3" s="326">
        <v>949</v>
      </c>
      <c r="G3" s="353">
        <v>0.31818181818181818</v>
      </c>
      <c r="H3" s="353">
        <v>0.42498880429914909</v>
      </c>
      <c r="I3" s="326">
        <v>1068</v>
      </c>
      <c r="J3" s="353">
        <v>0.4096662830840046</v>
      </c>
      <c r="K3" s="353">
        <v>0.11142322097378279</v>
      </c>
      <c r="L3" s="440">
        <v>-0.28943985107277259</v>
      </c>
      <c r="M3" s="440">
        <v>3.091419815533197E-2</v>
      </c>
      <c r="N3" s="440">
        <v>9.194665549164191E-2</v>
      </c>
      <c r="O3" s="326" t="s">
        <v>1024</v>
      </c>
    </row>
    <row r="4" spans="1:15">
      <c r="A4" s="326">
        <v>2</v>
      </c>
      <c r="B4" s="326">
        <v>2</v>
      </c>
      <c r="C4" s="326">
        <v>2</v>
      </c>
      <c r="D4" s="326">
        <v>2</v>
      </c>
      <c r="E4" s="326">
        <v>16</v>
      </c>
      <c r="F4" s="326">
        <v>127</v>
      </c>
      <c r="G4" s="353">
        <v>4.2780748663101602E-2</v>
      </c>
      <c r="H4" s="353">
        <v>5.6874160322436182E-2</v>
      </c>
      <c r="I4" s="326">
        <v>143</v>
      </c>
      <c r="J4" s="353">
        <v>5.4852320675105488E-2</v>
      </c>
      <c r="K4" s="353">
        <v>0.1118881118881119</v>
      </c>
      <c r="L4" s="440">
        <v>-0.28475290979318407</v>
      </c>
      <c r="M4" s="440">
        <v>4.0131399789087091E-3</v>
      </c>
      <c r="N4" s="440">
        <v>9.194665549164191E-2</v>
      </c>
      <c r="O4" s="326" t="s">
        <v>1024</v>
      </c>
    </row>
    <row r="5" spans="1:15">
      <c r="A5" s="326">
        <v>3</v>
      </c>
      <c r="B5" s="326">
        <v>3</v>
      </c>
      <c r="C5" s="326">
        <v>3</v>
      </c>
      <c r="D5" s="326">
        <v>3</v>
      </c>
      <c r="E5" s="326">
        <v>212</v>
      </c>
      <c r="F5" s="326">
        <v>929</v>
      </c>
      <c r="G5" s="353">
        <v>0.5668449197860963</v>
      </c>
      <c r="H5" s="353">
        <v>0.41603224361845048</v>
      </c>
      <c r="I5" s="326">
        <v>1141</v>
      </c>
      <c r="J5" s="353">
        <v>0.43766781741465288</v>
      </c>
      <c r="K5" s="353">
        <v>0.1858019281332165</v>
      </c>
      <c r="L5" s="440">
        <v>0.30932299028379989</v>
      </c>
      <c r="M5" s="440">
        <v>4.664982796487855E-2</v>
      </c>
      <c r="N5" s="440">
        <v>9.194665549164191E-2</v>
      </c>
      <c r="O5" s="326" t="s">
        <v>1024</v>
      </c>
    </row>
    <row r="6" spans="1:15">
      <c r="A6" s="326">
        <v>0</v>
      </c>
      <c r="B6" s="326">
        <v>0</v>
      </c>
      <c r="C6" s="326">
        <v>0</v>
      </c>
      <c r="D6" s="326">
        <v>0</v>
      </c>
      <c r="E6" s="326">
        <v>84</v>
      </c>
      <c r="F6" s="326">
        <v>289</v>
      </c>
      <c r="G6" s="353">
        <v>0.2245989304812834</v>
      </c>
      <c r="H6" s="353">
        <v>0.12942230183609491</v>
      </c>
      <c r="I6" s="326">
        <v>373</v>
      </c>
      <c r="J6" s="353">
        <v>0.1430763329497507</v>
      </c>
      <c r="K6" s="353">
        <v>0.22520107238605899</v>
      </c>
      <c r="L6" s="440">
        <v>0.55123556515650751</v>
      </c>
      <c r="M6" s="440">
        <v>5.2464742680921522E-2</v>
      </c>
      <c r="N6" s="440">
        <v>8.3577818702392295E-2</v>
      </c>
      <c r="O6" s="326" t="s">
        <v>1028</v>
      </c>
    </row>
    <row r="7" spans="1:15">
      <c r="A7" s="326">
        <v>1</v>
      </c>
      <c r="B7" s="326">
        <v>1</v>
      </c>
      <c r="C7" s="326">
        <v>1</v>
      </c>
      <c r="D7" s="326">
        <v>1</v>
      </c>
      <c r="E7" s="326">
        <v>50</v>
      </c>
      <c r="F7" s="326">
        <v>270</v>
      </c>
      <c r="G7" s="353">
        <v>0.13368983957219249</v>
      </c>
      <c r="H7" s="353">
        <v>0.1209135691894313</v>
      </c>
      <c r="I7" s="326">
        <v>320</v>
      </c>
      <c r="J7" s="353">
        <v>0.1227464518603759</v>
      </c>
      <c r="K7" s="353">
        <v>0.15625</v>
      </c>
      <c r="L7" s="440">
        <v>0.1004465008553974</v>
      </c>
      <c r="M7" s="440">
        <v>1.283331653930817E-3</v>
      </c>
      <c r="N7" s="440">
        <v>8.3577818702392295E-2</v>
      </c>
      <c r="O7" s="326" t="s">
        <v>1028</v>
      </c>
    </row>
    <row r="8" spans="1:15">
      <c r="A8" s="326">
        <v>2</v>
      </c>
      <c r="B8" s="326">
        <v>2</v>
      </c>
      <c r="C8" s="326">
        <v>2</v>
      </c>
      <c r="D8" s="326">
        <v>2</v>
      </c>
      <c r="E8" s="326">
        <v>49</v>
      </c>
      <c r="F8" s="326">
        <v>332</v>
      </c>
      <c r="G8" s="353">
        <v>0.13101604278074869</v>
      </c>
      <c r="H8" s="353">
        <v>0.14867890729959701</v>
      </c>
      <c r="I8" s="326">
        <v>381</v>
      </c>
      <c r="J8" s="353">
        <v>0.1461449942462601</v>
      </c>
      <c r="K8" s="353">
        <v>0.12860892388451439</v>
      </c>
      <c r="L8" s="440">
        <v>-0.126469216380236</v>
      </c>
      <c r="M8" s="440">
        <v>2.2338086347290188E-3</v>
      </c>
      <c r="N8" s="440">
        <v>8.3577818702392295E-2</v>
      </c>
      <c r="O8" s="326" t="s">
        <v>1028</v>
      </c>
    </row>
    <row r="9" spans="1:15">
      <c r="A9" s="326">
        <v>3</v>
      </c>
      <c r="B9" s="326">
        <v>3</v>
      </c>
      <c r="C9" s="326">
        <v>3</v>
      </c>
      <c r="D9" s="326">
        <v>3</v>
      </c>
      <c r="E9" s="326">
        <v>71</v>
      </c>
      <c r="F9" s="326">
        <v>599</v>
      </c>
      <c r="G9" s="353">
        <v>0.18983957219251341</v>
      </c>
      <c r="H9" s="353">
        <v>0.2682489923869234</v>
      </c>
      <c r="I9" s="326">
        <v>670</v>
      </c>
      <c r="J9" s="353">
        <v>0.25700038358266208</v>
      </c>
      <c r="K9" s="353">
        <v>0.1059701492537313</v>
      </c>
      <c r="L9" s="440">
        <v>-0.34573626664850782</v>
      </c>
      <c r="M9" s="440">
        <v>2.7108980208089439E-2</v>
      </c>
      <c r="N9" s="440">
        <v>8.3577818702392295E-2</v>
      </c>
      <c r="O9" s="326" t="s">
        <v>1028</v>
      </c>
    </row>
    <row r="10" spans="1:15">
      <c r="A10" s="326">
        <v>4</v>
      </c>
      <c r="B10" s="326">
        <v>4</v>
      </c>
      <c r="C10" s="326">
        <v>4</v>
      </c>
      <c r="D10" s="326">
        <v>4</v>
      </c>
      <c r="E10" s="326">
        <v>81</v>
      </c>
      <c r="F10" s="326">
        <v>497</v>
      </c>
      <c r="G10" s="353">
        <v>0.2165775401069519</v>
      </c>
      <c r="H10" s="353">
        <v>0.2225705329153605</v>
      </c>
      <c r="I10" s="326">
        <v>578</v>
      </c>
      <c r="J10" s="353">
        <v>0.221710778672804</v>
      </c>
      <c r="K10" s="353">
        <v>0.14013840830449831</v>
      </c>
      <c r="L10" s="440">
        <v>-2.7295416998563939E-2</v>
      </c>
      <c r="M10" s="440">
        <v>1.635812377749081E-4</v>
      </c>
      <c r="N10" s="440">
        <v>8.3577818702392295E-2</v>
      </c>
      <c r="O10" s="326" t="s">
        <v>1028</v>
      </c>
    </row>
    <row r="11" spans="1:15">
      <c r="A11" s="326">
        <v>5</v>
      </c>
      <c r="B11" s="326">
        <v>5</v>
      </c>
      <c r="C11" s="326">
        <v>5</v>
      </c>
      <c r="D11" s="326">
        <v>5</v>
      </c>
      <c r="E11" s="326">
        <v>39</v>
      </c>
      <c r="F11" s="326">
        <v>246</v>
      </c>
      <c r="G11" s="353">
        <v>0.1042780748663102</v>
      </c>
      <c r="H11" s="353">
        <v>0.11016569637259289</v>
      </c>
      <c r="I11" s="326">
        <v>285</v>
      </c>
      <c r="J11" s="353">
        <v>0.1093210586881473</v>
      </c>
      <c r="K11" s="353">
        <v>0.1368421052631579</v>
      </c>
      <c r="L11" s="440">
        <v>-5.4924435377090457E-2</v>
      </c>
      <c r="M11" s="440">
        <v>3.2337428694659552E-4</v>
      </c>
      <c r="N11" s="440">
        <v>8.3577818702392295E-2</v>
      </c>
      <c r="O11" s="326" t="s">
        <v>1028</v>
      </c>
    </row>
    <row r="12" spans="1:15">
      <c r="A12" s="326" t="s">
        <v>1037</v>
      </c>
      <c r="B12" s="326" t="s">
        <v>1037</v>
      </c>
      <c r="C12" s="326" t="s">
        <v>1037</v>
      </c>
      <c r="D12" s="326">
        <v>0</v>
      </c>
      <c r="E12" s="326">
        <v>0</v>
      </c>
      <c r="F12" s="326">
        <v>1</v>
      </c>
      <c r="G12" s="353">
        <v>0</v>
      </c>
      <c r="H12" s="353">
        <v>4.4782803403493058E-4</v>
      </c>
      <c r="I12" s="326">
        <v>1</v>
      </c>
      <c r="J12" s="353">
        <v>3.835826620636747E-4</v>
      </c>
      <c r="K12" s="353">
        <v>0</v>
      </c>
      <c r="L12" s="440">
        <v>0</v>
      </c>
      <c r="M12" s="440">
        <v>0</v>
      </c>
      <c r="N12" s="440">
        <v>8.0758450993422548E-2</v>
      </c>
      <c r="O12" s="326" t="s">
        <v>957</v>
      </c>
    </row>
    <row r="13" spans="1:15">
      <c r="A13" s="326" t="s">
        <v>1060</v>
      </c>
      <c r="B13" s="326" t="s">
        <v>1060</v>
      </c>
      <c r="C13" s="326" t="s">
        <v>1060</v>
      </c>
      <c r="D13" s="326">
        <v>1</v>
      </c>
      <c r="E13" s="326">
        <v>18</v>
      </c>
      <c r="F13" s="326">
        <v>107</v>
      </c>
      <c r="G13" s="353">
        <v>4.8128342245989303E-2</v>
      </c>
      <c r="H13" s="353">
        <v>4.7917599641737571E-2</v>
      </c>
      <c r="I13" s="326">
        <v>125</v>
      </c>
      <c r="J13" s="353">
        <v>4.7947832757959337E-2</v>
      </c>
      <c r="K13" s="353">
        <v>0.14399999999999999</v>
      </c>
      <c r="L13" s="440">
        <v>4.3883778598843839E-3</v>
      </c>
      <c r="M13" s="440">
        <v>9.2481817863267675E-7</v>
      </c>
      <c r="N13" s="440">
        <v>8.0758450993422548E-2</v>
      </c>
      <c r="O13" s="326" t="s">
        <v>957</v>
      </c>
    </row>
    <row r="14" spans="1:15">
      <c r="A14" s="326" t="s">
        <v>373</v>
      </c>
      <c r="B14" s="326" t="s">
        <v>373</v>
      </c>
      <c r="C14" s="326" t="s">
        <v>373</v>
      </c>
      <c r="D14" s="326">
        <v>2</v>
      </c>
      <c r="E14" s="326">
        <v>30</v>
      </c>
      <c r="F14" s="326">
        <v>132</v>
      </c>
      <c r="G14" s="353">
        <v>8.0213903743315509E-2</v>
      </c>
      <c r="H14" s="353">
        <v>5.9113300492610828E-2</v>
      </c>
      <c r="I14" s="326">
        <v>162</v>
      </c>
      <c r="J14" s="353">
        <v>6.2140391254315308E-2</v>
      </c>
      <c r="K14" s="353">
        <v>0.1851851851851852</v>
      </c>
      <c r="L14" s="440">
        <v>0.30524091350141053</v>
      </c>
      <c r="M14" s="440">
        <v>6.440767411675926E-3</v>
      </c>
      <c r="N14" s="440">
        <v>8.0758450993422548E-2</v>
      </c>
      <c r="O14" s="326" t="s">
        <v>957</v>
      </c>
    </row>
    <row r="15" spans="1:15">
      <c r="A15" s="326" t="s">
        <v>1038</v>
      </c>
      <c r="B15" s="326" t="s">
        <v>1038</v>
      </c>
      <c r="C15" s="326" t="s">
        <v>1038</v>
      </c>
      <c r="D15" s="326">
        <v>3</v>
      </c>
      <c r="E15" s="326">
        <v>9</v>
      </c>
      <c r="F15" s="326">
        <v>51</v>
      </c>
      <c r="G15" s="353">
        <v>2.4064171122994651E-2</v>
      </c>
      <c r="H15" s="353">
        <v>2.2839229735781459E-2</v>
      </c>
      <c r="I15" s="326">
        <v>60</v>
      </c>
      <c r="J15" s="353">
        <v>2.3014959723820481E-2</v>
      </c>
      <c r="K15" s="353">
        <v>0.15</v>
      </c>
      <c r="L15" s="440">
        <v>5.2244399037519602E-2</v>
      </c>
      <c r="M15" s="440">
        <v>6.3996326631138818E-5</v>
      </c>
      <c r="N15" s="440">
        <v>8.0758450993422548E-2</v>
      </c>
      <c r="O15" s="326" t="s">
        <v>957</v>
      </c>
    </row>
    <row r="16" spans="1:15">
      <c r="A16" s="326" t="s">
        <v>1039</v>
      </c>
      <c r="B16" s="326" t="s">
        <v>1039</v>
      </c>
      <c r="C16" s="326" t="s">
        <v>1039</v>
      </c>
      <c r="D16" s="326">
        <v>4</v>
      </c>
      <c r="E16" s="326">
        <v>16</v>
      </c>
      <c r="F16" s="326">
        <v>98</v>
      </c>
      <c r="G16" s="353">
        <v>4.2780748663101602E-2</v>
      </c>
      <c r="H16" s="353">
        <v>4.3887147335423198E-2</v>
      </c>
      <c r="I16" s="326">
        <v>114</v>
      </c>
      <c r="J16" s="353">
        <v>4.3728423475258918E-2</v>
      </c>
      <c r="K16" s="353">
        <v>0.14035087719298239</v>
      </c>
      <c r="L16" s="440">
        <v>-2.5533302005164758E-2</v>
      </c>
      <c r="M16" s="440">
        <v>2.8250011438500631E-5</v>
      </c>
      <c r="N16" s="440">
        <v>8.0758450993422548E-2</v>
      </c>
      <c r="O16" s="326" t="s">
        <v>957</v>
      </c>
    </row>
    <row r="17" spans="1:15">
      <c r="A17" s="326" t="s">
        <v>1040</v>
      </c>
      <c r="B17" s="326" t="s">
        <v>1040</v>
      </c>
      <c r="C17" s="326" t="s">
        <v>1040</v>
      </c>
      <c r="D17" s="326">
        <v>5</v>
      </c>
      <c r="E17" s="326">
        <v>36</v>
      </c>
      <c r="F17" s="326">
        <v>289</v>
      </c>
      <c r="G17" s="353">
        <v>9.6256684491978606E-2</v>
      </c>
      <c r="H17" s="353">
        <v>0.12942230183609491</v>
      </c>
      <c r="I17" s="326">
        <v>325</v>
      </c>
      <c r="J17" s="353">
        <v>0.12466436517069431</v>
      </c>
      <c r="K17" s="353">
        <v>0.1107692307692308</v>
      </c>
      <c r="L17" s="440">
        <v>-0.29606229523069633</v>
      </c>
      <c r="M17" s="440">
        <v>9.8190887936420689E-3</v>
      </c>
      <c r="N17" s="440">
        <v>8.0758450993422548E-2</v>
      </c>
      <c r="O17" s="326" t="s">
        <v>957</v>
      </c>
    </row>
    <row r="18" spans="1:15">
      <c r="A18" s="326" t="s">
        <v>1041</v>
      </c>
      <c r="B18" s="326" t="s">
        <v>1041</v>
      </c>
      <c r="C18" s="326" t="s">
        <v>1041</v>
      </c>
      <c r="D18" s="326">
        <v>6</v>
      </c>
      <c r="E18" s="326">
        <v>22</v>
      </c>
      <c r="F18" s="326">
        <v>130</v>
      </c>
      <c r="G18" s="353">
        <v>5.8823529411764712E-2</v>
      </c>
      <c r="H18" s="353">
        <v>5.8217644424540978E-2</v>
      </c>
      <c r="I18" s="326">
        <v>152</v>
      </c>
      <c r="J18" s="353">
        <v>5.8304564633678557E-2</v>
      </c>
      <c r="K18" s="353">
        <v>0.14473684210526319</v>
      </c>
      <c r="L18" s="440">
        <v>1.035345732835934E-2</v>
      </c>
      <c r="M18" s="440">
        <v>6.2730043611144036E-6</v>
      </c>
      <c r="N18" s="440">
        <v>8.0758450993422548E-2</v>
      </c>
      <c r="O18" s="326" t="s">
        <v>957</v>
      </c>
    </row>
    <row r="19" spans="1:15">
      <c r="A19" s="326" t="s">
        <v>1042</v>
      </c>
      <c r="B19" s="326" t="s">
        <v>1042</v>
      </c>
      <c r="C19" s="326" t="s">
        <v>1042</v>
      </c>
      <c r="D19" s="326">
        <v>7</v>
      </c>
      <c r="E19" s="326">
        <v>18</v>
      </c>
      <c r="F19" s="326">
        <v>159</v>
      </c>
      <c r="G19" s="353">
        <v>4.8128342245989303E-2</v>
      </c>
      <c r="H19" s="353">
        <v>7.1204657411553962E-2</v>
      </c>
      <c r="I19" s="326">
        <v>177</v>
      </c>
      <c r="J19" s="353">
        <v>6.789413118527042E-2</v>
      </c>
      <c r="K19" s="353">
        <v>0.10169491525423729</v>
      </c>
      <c r="L19" s="440">
        <v>-0.39168698989844092</v>
      </c>
      <c r="M19" s="440">
        <v>9.0386924251477617E-3</v>
      </c>
      <c r="N19" s="440">
        <v>8.0758450993422548E-2</v>
      </c>
      <c r="O19" s="326" t="s">
        <v>957</v>
      </c>
    </row>
    <row r="20" spans="1:15">
      <c r="A20" s="326" t="s">
        <v>1043</v>
      </c>
      <c r="B20" s="326" t="s">
        <v>1043</v>
      </c>
      <c r="C20" s="326" t="s">
        <v>1043</v>
      </c>
      <c r="D20" s="326">
        <v>8</v>
      </c>
      <c r="E20" s="326">
        <v>130</v>
      </c>
      <c r="F20" s="326">
        <v>541</v>
      </c>
      <c r="G20" s="353">
        <v>0.34759358288770048</v>
      </c>
      <c r="H20" s="353">
        <v>0.24227496641289739</v>
      </c>
      <c r="I20" s="326">
        <v>671</v>
      </c>
      <c r="J20" s="353">
        <v>0.25738396624472581</v>
      </c>
      <c r="K20" s="353">
        <v>0.1937406855439642</v>
      </c>
      <c r="L20" s="440">
        <v>0.36096062603472678</v>
      </c>
      <c r="M20" s="440">
        <v>3.8015873735856222E-2</v>
      </c>
      <c r="N20" s="440">
        <v>8.0758450993422548E-2</v>
      </c>
      <c r="O20" s="326" t="s">
        <v>957</v>
      </c>
    </row>
    <row r="21" spans="1:15">
      <c r="A21" s="326" t="s">
        <v>1044</v>
      </c>
      <c r="B21" s="326" t="s">
        <v>1044</v>
      </c>
      <c r="C21" s="326" t="s">
        <v>1044</v>
      </c>
      <c r="D21" s="326">
        <v>9</v>
      </c>
      <c r="E21" s="326">
        <v>95</v>
      </c>
      <c r="F21" s="326">
        <v>725</v>
      </c>
      <c r="G21" s="353">
        <v>0.25401069518716579</v>
      </c>
      <c r="H21" s="353">
        <v>0.32467532467532467</v>
      </c>
      <c r="I21" s="326">
        <v>820</v>
      </c>
      <c r="J21" s="353">
        <v>0.31453778289221329</v>
      </c>
      <c r="K21" s="353">
        <v>0.1158536585365854</v>
      </c>
      <c r="L21" s="440">
        <v>-0.24544930882850791</v>
      </c>
      <c r="M21" s="440">
        <v>1.7344584466491189E-2</v>
      </c>
      <c r="N21" s="440">
        <v>8.0758450993422548E-2</v>
      </c>
      <c r="O21" s="326" t="s">
        <v>957</v>
      </c>
    </row>
    <row r="22" spans="1:15">
      <c r="A22" s="326">
        <v>0</v>
      </c>
      <c r="B22" s="326">
        <v>0</v>
      </c>
      <c r="C22" s="326">
        <v>0</v>
      </c>
      <c r="D22" s="326">
        <v>0</v>
      </c>
      <c r="E22" s="326">
        <v>96</v>
      </c>
      <c r="F22" s="326">
        <v>584</v>
      </c>
      <c r="G22" s="353">
        <v>0.25668449197860971</v>
      </c>
      <c r="H22" s="353">
        <v>0.26153157187639953</v>
      </c>
      <c r="I22" s="326">
        <v>680</v>
      </c>
      <c r="J22" s="353">
        <v>0.26083621020329878</v>
      </c>
      <c r="K22" s="353">
        <v>0.14117647058823529</v>
      </c>
      <c r="L22" s="440">
        <v>-1.870733693476484E-2</v>
      </c>
      <c r="M22" s="440">
        <v>9.0675956797679668E-5</v>
      </c>
      <c r="N22" s="440">
        <v>7.9662551184671665E-2</v>
      </c>
      <c r="O22" s="326" t="s">
        <v>1032</v>
      </c>
    </row>
    <row r="23" spans="1:15">
      <c r="A23" s="326">
        <v>1</v>
      </c>
      <c r="B23" s="326">
        <v>1</v>
      </c>
      <c r="C23" s="326">
        <v>1</v>
      </c>
      <c r="D23" s="326">
        <v>1</v>
      </c>
      <c r="E23" s="326">
        <v>141</v>
      </c>
      <c r="F23" s="326">
        <v>1101</v>
      </c>
      <c r="G23" s="353">
        <v>0.3770053475935829</v>
      </c>
      <c r="H23" s="353">
        <v>0.49305866547245858</v>
      </c>
      <c r="I23" s="326">
        <v>1242</v>
      </c>
      <c r="J23" s="353">
        <v>0.47640966628308401</v>
      </c>
      <c r="K23" s="353">
        <v>0.1135265700483092</v>
      </c>
      <c r="L23" s="440">
        <v>-0.26836879191888569</v>
      </c>
      <c r="M23" s="440">
        <v>3.1145088717332289E-2</v>
      </c>
      <c r="N23" s="440">
        <v>7.9662551184671665E-2</v>
      </c>
      <c r="O23" s="326" t="s">
        <v>1032</v>
      </c>
    </row>
    <row r="24" spans="1:15">
      <c r="A24" s="326">
        <v>2</v>
      </c>
      <c r="B24" s="326">
        <v>2</v>
      </c>
      <c r="C24" s="326">
        <v>2</v>
      </c>
      <c r="D24" s="326">
        <v>2</v>
      </c>
      <c r="E24" s="326">
        <v>137</v>
      </c>
      <c r="F24" s="326">
        <v>548</v>
      </c>
      <c r="G24" s="353">
        <v>0.36631016042780751</v>
      </c>
      <c r="H24" s="353">
        <v>0.24540976265114189</v>
      </c>
      <c r="I24" s="326">
        <v>685</v>
      </c>
      <c r="J24" s="353">
        <v>0.26275412351361721</v>
      </c>
      <c r="K24" s="353">
        <v>0.2</v>
      </c>
      <c r="L24" s="440">
        <v>0.40055109330573552</v>
      </c>
      <c r="M24" s="440">
        <v>4.8426786510541713E-2</v>
      </c>
      <c r="N24" s="440">
        <v>7.9662551184671665E-2</v>
      </c>
      <c r="O24" s="326" t="s">
        <v>1032</v>
      </c>
    </row>
    <row r="25" spans="1:15">
      <c r="A25" s="326">
        <v>0</v>
      </c>
      <c r="B25" s="326">
        <v>0</v>
      </c>
      <c r="C25" s="326">
        <v>0</v>
      </c>
      <c r="D25" s="326">
        <v>0</v>
      </c>
      <c r="E25" s="326">
        <v>146</v>
      </c>
      <c r="F25" s="326">
        <v>1177</v>
      </c>
      <c r="G25" s="353">
        <v>0.39037433155080209</v>
      </c>
      <c r="H25" s="353">
        <v>0.52709359605911332</v>
      </c>
      <c r="I25" s="326">
        <v>1323</v>
      </c>
      <c r="J25" s="353">
        <v>0.50747986191024164</v>
      </c>
      <c r="K25" s="353">
        <v>0.1103552532123961</v>
      </c>
      <c r="L25" s="440">
        <v>-0.30027203112631429</v>
      </c>
      <c r="M25" s="440">
        <v>4.1052971248006408E-2</v>
      </c>
      <c r="N25" s="440">
        <v>7.5772502956890087E-2</v>
      </c>
      <c r="O25" s="326" t="s">
        <v>1025</v>
      </c>
    </row>
    <row r="26" spans="1:15">
      <c r="A26" s="326">
        <v>1</v>
      </c>
      <c r="B26" s="326">
        <v>1</v>
      </c>
      <c r="C26" s="326">
        <v>1</v>
      </c>
      <c r="D26" s="326">
        <v>1</v>
      </c>
      <c r="E26" s="326">
        <v>228</v>
      </c>
      <c r="F26" s="326">
        <v>1056</v>
      </c>
      <c r="G26" s="353">
        <v>0.60962566844919786</v>
      </c>
      <c r="H26" s="353">
        <v>0.47290640394088668</v>
      </c>
      <c r="I26" s="326">
        <v>1284</v>
      </c>
      <c r="J26" s="353">
        <v>0.49252013808975842</v>
      </c>
      <c r="K26" s="353">
        <v>0.17757009345794389</v>
      </c>
      <c r="L26" s="440">
        <v>0.25394761911385988</v>
      </c>
      <c r="M26" s="440">
        <v>3.4719531708883658E-2</v>
      </c>
      <c r="N26" s="440">
        <v>7.5772502956890087E-2</v>
      </c>
      <c r="O26" s="326" t="s">
        <v>1025</v>
      </c>
    </row>
    <row r="27" spans="1:15">
      <c r="A27" s="326">
        <v>0</v>
      </c>
      <c r="B27" s="326">
        <v>0</v>
      </c>
      <c r="C27" s="326">
        <v>0</v>
      </c>
      <c r="D27" s="326">
        <v>0</v>
      </c>
      <c r="E27" s="326">
        <v>10</v>
      </c>
      <c r="F27" s="326">
        <v>65</v>
      </c>
      <c r="G27" s="353">
        <v>2.6737967914438499E-2</v>
      </c>
      <c r="H27" s="353">
        <v>2.9108822212270489E-2</v>
      </c>
      <c r="I27" s="326">
        <v>75</v>
      </c>
      <c r="J27" s="353">
        <v>2.87686996547756E-2</v>
      </c>
      <c r="K27" s="353">
        <v>0.1333333333333333</v>
      </c>
      <c r="L27" s="440">
        <v>-8.4956722475965529E-2</v>
      </c>
      <c r="M27" s="440">
        <v>2.014200106118622E-4</v>
      </c>
      <c r="N27" s="440">
        <v>5.6530374236579327E-2</v>
      </c>
      <c r="O27" s="326" t="s">
        <v>1027</v>
      </c>
    </row>
    <row r="28" spans="1:15">
      <c r="A28" s="326">
        <v>1</v>
      </c>
      <c r="B28" s="326">
        <v>1</v>
      </c>
      <c r="C28" s="326">
        <v>1</v>
      </c>
      <c r="D28" s="326">
        <v>1</v>
      </c>
      <c r="E28" s="326">
        <v>94</v>
      </c>
      <c r="F28" s="326">
        <v>556</v>
      </c>
      <c r="G28" s="353">
        <v>0.25133689839572187</v>
      </c>
      <c r="H28" s="353">
        <v>0.2489923869234214</v>
      </c>
      <c r="I28" s="326">
        <v>650</v>
      </c>
      <c r="J28" s="353">
        <v>0.24932873034138861</v>
      </c>
      <c r="K28" s="353">
        <v>0.14461538461538459</v>
      </c>
      <c r="L28" s="440">
        <v>9.3719424450474566E-3</v>
      </c>
      <c r="M28" s="440">
        <v>2.1972626580153999E-5</v>
      </c>
      <c r="N28" s="440">
        <v>5.6530374236579327E-2</v>
      </c>
      <c r="O28" s="326" t="s">
        <v>1027</v>
      </c>
    </row>
    <row r="29" spans="1:15">
      <c r="A29" s="326">
        <v>2</v>
      </c>
      <c r="B29" s="326">
        <v>2</v>
      </c>
      <c r="C29" s="326">
        <v>2</v>
      </c>
      <c r="D29" s="326">
        <v>2</v>
      </c>
      <c r="E29" s="326">
        <v>123</v>
      </c>
      <c r="F29" s="326">
        <v>516</v>
      </c>
      <c r="G29" s="353">
        <v>0.32887700534759362</v>
      </c>
      <c r="H29" s="353">
        <v>0.23107926556202421</v>
      </c>
      <c r="I29" s="326">
        <v>639</v>
      </c>
      <c r="J29" s="353">
        <v>0.24510932105868821</v>
      </c>
      <c r="K29" s="353">
        <v>0.1924882629107981</v>
      </c>
      <c r="L29" s="440">
        <v>0.35292304431648069</v>
      </c>
      <c r="M29" s="440">
        <v>3.451507605239415E-2</v>
      </c>
      <c r="N29" s="440">
        <v>5.6530374236579327E-2</v>
      </c>
      <c r="O29" s="326" t="s">
        <v>1027</v>
      </c>
    </row>
    <row r="30" spans="1:15">
      <c r="A30" s="326">
        <v>3</v>
      </c>
      <c r="B30" s="326">
        <v>3</v>
      </c>
      <c r="C30" s="326">
        <v>3</v>
      </c>
      <c r="D30" s="326">
        <v>3</v>
      </c>
      <c r="E30" s="326">
        <v>95</v>
      </c>
      <c r="F30" s="326">
        <v>715</v>
      </c>
      <c r="G30" s="353">
        <v>0.25401069518716579</v>
      </c>
      <c r="H30" s="353">
        <v>0.32019704433497542</v>
      </c>
      <c r="I30" s="326">
        <v>810</v>
      </c>
      <c r="J30" s="353">
        <v>0.31070195627157648</v>
      </c>
      <c r="K30" s="353">
        <v>0.1172839506172839</v>
      </c>
      <c r="L30" s="440">
        <v>-0.23156019666784081</v>
      </c>
      <c r="M30" s="440">
        <v>1.532612402539316E-2</v>
      </c>
      <c r="N30" s="440">
        <v>5.6530374236579327E-2</v>
      </c>
      <c r="O30" s="326" t="s">
        <v>1027</v>
      </c>
    </row>
    <row r="31" spans="1:15">
      <c r="A31" s="326">
        <v>4</v>
      </c>
      <c r="B31" s="326">
        <v>4</v>
      </c>
      <c r="C31" s="326">
        <v>4</v>
      </c>
      <c r="D31" s="326">
        <v>4</v>
      </c>
      <c r="E31" s="326">
        <v>52</v>
      </c>
      <c r="F31" s="326">
        <v>381</v>
      </c>
      <c r="G31" s="353">
        <v>0.13903743315508019</v>
      </c>
      <c r="H31" s="353">
        <v>0.17062248096730859</v>
      </c>
      <c r="I31" s="326">
        <v>433</v>
      </c>
      <c r="J31" s="353">
        <v>0.16609129267357109</v>
      </c>
      <c r="K31" s="353">
        <v>0.12009237875288679</v>
      </c>
      <c r="L31" s="440">
        <v>-0.20471020211964769</v>
      </c>
      <c r="M31" s="440">
        <v>6.4657815216000013E-3</v>
      </c>
      <c r="N31" s="440">
        <v>5.6530374236579327E-2</v>
      </c>
      <c r="O31" s="326" t="s">
        <v>1027</v>
      </c>
    </row>
    <row r="32" spans="1:15">
      <c r="A32" s="326">
        <v>0</v>
      </c>
      <c r="B32" s="326">
        <v>0</v>
      </c>
      <c r="C32" s="326">
        <v>0</v>
      </c>
      <c r="D32" s="326">
        <v>0</v>
      </c>
      <c r="E32" s="326">
        <v>31</v>
      </c>
      <c r="F32" s="326">
        <v>175</v>
      </c>
      <c r="G32" s="353">
        <v>8.2887700534759357E-2</v>
      </c>
      <c r="H32" s="353">
        <v>7.8369905956112859E-2</v>
      </c>
      <c r="I32" s="326">
        <v>206</v>
      </c>
      <c r="J32" s="353">
        <v>7.9018028385116998E-2</v>
      </c>
      <c r="K32" s="353">
        <v>0.1504854368932039</v>
      </c>
      <c r="L32" s="440">
        <v>5.6046684987258108E-2</v>
      </c>
      <c r="M32" s="440">
        <v>2.5320740958654272E-4</v>
      </c>
      <c r="N32" s="440">
        <v>4.1672661897637277E-2</v>
      </c>
      <c r="O32" s="326" t="s">
        <v>1035</v>
      </c>
    </row>
    <row r="33" spans="1:15">
      <c r="A33" s="326">
        <v>1</v>
      </c>
      <c r="B33" s="326">
        <v>1</v>
      </c>
      <c r="C33" s="326">
        <v>1</v>
      </c>
      <c r="D33" s="326">
        <v>1</v>
      </c>
      <c r="E33" s="326">
        <v>57</v>
      </c>
      <c r="F33" s="326">
        <v>287</v>
      </c>
      <c r="G33" s="353">
        <v>0.15240641711229949</v>
      </c>
      <c r="H33" s="353">
        <v>0.12852664576802511</v>
      </c>
      <c r="I33" s="326">
        <v>344</v>
      </c>
      <c r="J33" s="353">
        <v>0.13195243574990409</v>
      </c>
      <c r="K33" s="353">
        <v>0.16569767441860461</v>
      </c>
      <c r="L33" s="440">
        <v>0.17041450650055501</v>
      </c>
      <c r="M33" s="440">
        <v>4.0694594489806132E-3</v>
      </c>
      <c r="N33" s="440">
        <v>4.1672661897637277E-2</v>
      </c>
      <c r="O33" s="326" t="s">
        <v>1035</v>
      </c>
    </row>
    <row r="34" spans="1:15">
      <c r="A34" s="326">
        <v>2</v>
      </c>
      <c r="B34" s="326">
        <v>2</v>
      </c>
      <c r="C34" s="326">
        <v>2</v>
      </c>
      <c r="D34" s="326">
        <v>2</v>
      </c>
      <c r="E34" s="326">
        <v>61</v>
      </c>
      <c r="F34" s="326">
        <v>268</v>
      </c>
      <c r="G34" s="353">
        <v>0.16310160427807491</v>
      </c>
      <c r="H34" s="353">
        <v>0.1200179131213614</v>
      </c>
      <c r="I34" s="326">
        <v>329</v>
      </c>
      <c r="J34" s="353">
        <v>0.12619869581894899</v>
      </c>
      <c r="K34" s="353">
        <v>0.18541033434650461</v>
      </c>
      <c r="L34" s="440">
        <v>0.30673233808808059</v>
      </c>
      <c r="M34" s="440">
        <v>1.321516132196349E-2</v>
      </c>
      <c r="N34" s="440">
        <v>4.1672661897637277E-2</v>
      </c>
      <c r="O34" s="326" t="s">
        <v>1035</v>
      </c>
    </row>
    <row r="35" spans="1:15">
      <c r="A35" s="326">
        <v>3</v>
      </c>
      <c r="B35" s="326">
        <v>3</v>
      </c>
      <c r="C35" s="326">
        <v>3</v>
      </c>
      <c r="D35" s="326">
        <v>3</v>
      </c>
      <c r="E35" s="326">
        <v>90</v>
      </c>
      <c r="F35" s="326">
        <v>488</v>
      </c>
      <c r="G35" s="353">
        <v>0.24064171122994649</v>
      </c>
      <c r="H35" s="353">
        <v>0.21854008060904609</v>
      </c>
      <c r="I35" s="326">
        <v>578</v>
      </c>
      <c r="J35" s="353">
        <v>0.221710778672804</v>
      </c>
      <c r="K35" s="353">
        <v>0.1557093425605536</v>
      </c>
      <c r="L35" s="440">
        <v>9.633971890274394E-2</v>
      </c>
      <c r="M35" s="440">
        <v>2.1292648813098221E-3</v>
      </c>
      <c r="N35" s="440">
        <v>4.1672661897637277E-2</v>
      </c>
      <c r="O35" s="326" t="s">
        <v>1035</v>
      </c>
    </row>
    <row r="36" spans="1:15">
      <c r="A36" s="326">
        <v>4</v>
      </c>
      <c r="B36" s="326">
        <v>4</v>
      </c>
      <c r="C36" s="326">
        <v>4</v>
      </c>
      <c r="D36" s="326">
        <v>4</v>
      </c>
      <c r="E36" s="326">
        <v>45</v>
      </c>
      <c r="F36" s="326">
        <v>354</v>
      </c>
      <c r="G36" s="353">
        <v>0.1203208556149733</v>
      </c>
      <c r="H36" s="353">
        <v>0.15853112404836539</v>
      </c>
      <c r="I36" s="326">
        <v>399</v>
      </c>
      <c r="J36" s="353">
        <v>0.15304948216340619</v>
      </c>
      <c r="K36" s="353">
        <v>0.112781954887218</v>
      </c>
      <c r="L36" s="440">
        <v>-0.27578896893782873</v>
      </c>
      <c r="M36" s="440">
        <v>1.053797053408289E-2</v>
      </c>
      <c r="N36" s="440">
        <v>4.1672661897637277E-2</v>
      </c>
      <c r="O36" s="326" t="s">
        <v>1035</v>
      </c>
    </row>
    <row r="37" spans="1:15">
      <c r="A37" s="326">
        <v>5</v>
      </c>
      <c r="B37" s="326">
        <v>5</v>
      </c>
      <c r="C37" s="326">
        <v>5</v>
      </c>
      <c r="D37" s="326">
        <v>5</v>
      </c>
      <c r="E37" s="326">
        <v>90</v>
      </c>
      <c r="F37" s="326">
        <v>661</v>
      </c>
      <c r="G37" s="353">
        <v>0.24064171122994649</v>
      </c>
      <c r="H37" s="353">
        <v>0.29601433049708908</v>
      </c>
      <c r="I37" s="326">
        <v>751</v>
      </c>
      <c r="J37" s="353">
        <v>0.28807057920981971</v>
      </c>
      <c r="K37" s="353">
        <v>0.1198402130492676</v>
      </c>
      <c r="L37" s="440">
        <v>-0.20709871509579539</v>
      </c>
      <c r="M37" s="440">
        <v>1.146759830171392E-2</v>
      </c>
      <c r="N37" s="440">
        <v>4.1672661897637277E-2</v>
      </c>
      <c r="O37" s="326" t="s">
        <v>1035</v>
      </c>
    </row>
    <row r="38" spans="1:15">
      <c r="A38" s="326">
        <v>0</v>
      </c>
      <c r="B38" s="326">
        <v>0</v>
      </c>
      <c r="C38" s="326">
        <v>0</v>
      </c>
      <c r="D38" s="326">
        <v>0</v>
      </c>
      <c r="E38" s="326">
        <v>7</v>
      </c>
      <c r="F38" s="326">
        <v>67</v>
      </c>
      <c r="G38" s="353">
        <v>1.871657754010695E-2</v>
      </c>
      <c r="H38" s="353">
        <v>3.0004478280340349E-2</v>
      </c>
      <c r="I38" s="326">
        <v>74</v>
      </c>
      <c r="J38" s="353">
        <v>2.8385116992711928E-2</v>
      </c>
      <c r="K38" s="353">
        <v>9.45945945945946E-2</v>
      </c>
      <c r="L38" s="440">
        <v>-0.47193701591002701</v>
      </c>
      <c r="M38" s="440">
        <v>5.3271781912343349E-3</v>
      </c>
      <c r="N38" s="440">
        <v>4.0418110789573802E-2</v>
      </c>
      <c r="O38" s="326" t="s">
        <v>1021</v>
      </c>
    </row>
    <row r="39" spans="1:15">
      <c r="A39" s="326">
        <v>1</v>
      </c>
      <c r="B39" s="326">
        <v>1</v>
      </c>
      <c r="C39" s="326">
        <v>1</v>
      </c>
      <c r="D39" s="326">
        <v>1</v>
      </c>
      <c r="E39" s="326">
        <v>92</v>
      </c>
      <c r="F39" s="326">
        <v>488</v>
      </c>
      <c r="G39" s="353">
        <v>0.24598930481283421</v>
      </c>
      <c r="H39" s="353">
        <v>0.21854008060904609</v>
      </c>
      <c r="I39" s="326">
        <v>580</v>
      </c>
      <c r="J39" s="353">
        <v>0.2224779439969313</v>
      </c>
      <c r="K39" s="353">
        <v>0.1586206896551724</v>
      </c>
      <c r="L39" s="440">
        <v>0.11831862562151919</v>
      </c>
      <c r="M39" s="440">
        <v>3.2477544821691499E-3</v>
      </c>
      <c r="N39" s="440">
        <v>4.0418110789573802E-2</v>
      </c>
      <c r="O39" s="326" t="s">
        <v>1021</v>
      </c>
    </row>
    <row r="40" spans="1:15">
      <c r="A40" s="326">
        <v>2</v>
      </c>
      <c r="B40" s="326">
        <v>2</v>
      </c>
      <c r="C40" s="326">
        <v>2</v>
      </c>
      <c r="D40" s="326">
        <v>2</v>
      </c>
      <c r="E40" s="326">
        <v>55</v>
      </c>
      <c r="F40" s="326">
        <v>339</v>
      </c>
      <c r="G40" s="353">
        <v>0.1470588235294118</v>
      </c>
      <c r="H40" s="353">
        <v>0.15181370353784149</v>
      </c>
      <c r="I40" s="326">
        <v>394</v>
      </c>
      <c r="J40" s="353">
        <v>0.15113156885308779</v>
      </c>
      <c r="K40" s="353">
        <v>0.1395939086294416</v>
      </c>
      <c r="L40" s="440">
        <v>-3.1821467722353308E-2</v>
      </c>
      <c r="M40" s="440">
        <v>1.5130726071190841E-4</v>
      </c>
      <c r="N40" s="440">
        <v>4.0418110789573802E-2</v>
      </c>
      <c r="O40" s="326" t="s">
        <v>1021</v>
      </c>
    </row>
    <row r="41" spans="1:15">
      <c r="A41" s="326">
        <v>3</v>
      </c>
      <c r="B41" s="326">
        <v>3</v>
      </c>
      <c r="C41" s="326">
        <v>3</v>
      </c>
      <c r="D41" s="326">
        <v>3</v>
      </c>
      <c r="E41" s="326">
        <v>131</v>
      </c>
      <c r="F41" s="326">
        <v>644</v>
      </c>
      <c r="G41" s="353">
        <v>0.3502673796791444</v>
      </c>
      <c r="H41" s="353">
        <v>0.2884012539184953</v>
      </c>
      <c r="I41" s="326">
        <v>775</v>
      </c>
      <c r="J41" s="353">
        <v>0.29727656309934791</v>
      </c>
      <c r="K41" s="353">
        <v>0.16903225806451611</v>
      </c>
      <c r="L41" s="440">
        <v>0.19434405152242401</v>
      </c>
      <c r="M41" s="440">
        <v>1.202331353232035E-2</v>
      </c>
      <c r="N41" s="440">
        <v>4.0418110789573802E-2</v>
      </c>
      <c r="O41" s="326" t="s">
        <v>1021</v>
      </c>
    </row>
    <row r="42" spans="1:15">
      <c r="A42" s="326">
        <v>4</v>
      </c>
      <c r="B42" s="326">
        <v>4</v>
      </c>
      <c r="C42" s="326">
        <v>4</v>
      </c>
      <c r="D42" s="326">
        <v>4</v>
      </c>
      <c r="E42" s="326">
        <v>89</v>
      </c>
      <c r="F42" s="326">
        <v>695</v>
      </c>
      <c r="G42" s="353">
        <v>0.23796791443850271</v>
      </c>
      <c r="H42" s="353">
        <v>0.31124048365427681</v>
      </c>
      <c r="I42" s="326">
        <v>784</v>
      </c>
      <c r="J42" s="353">
        <v>0.30072880705792099</v>
      </c>
      <c r="K42" s="353">
        <v>0.11352040816326529</v>
      </c>
      <c r="L42" s="440">
        <v>-0.26843002140702632</v>
      </c>
      <c r="M42" s="440">
        <v>1.9668557323138051E-2</v>
      </c>
      <c r="N42" s="440">
        <v>4.0418110789573802E-2</v>
      </c>
      <c r="O42" s="326" t="s">
        <v>1021</v>
      </c>
    </row>
    <row r="43" spans="1:15">
      <c r="A43" s="326">
        <v>0</v>
      </c>
      <c r="B43" s="326">
        <v>0</v>
      </c>
      <c r="C43" s="326">
        <v>0</v>
      </c>
      <c r="D43" s="326">
        <v>0</v>
      </c>
      <c r="E43" s="326">
        <v>92</v>
      </c>
      <c r="F43" s="326">
        <v>696</v>
      </c>
      <c r="G43" s="353">
        <v>0.24598930481283421</v>
      </c>
      <c r="H43" s="353">
        <v>0.31168831168831168</v>
      </c>
      <c r="I43" s="326">
        <v>788</v>
      </c>
      <c r="J43" s="353">
        <v>0.30226313770617569</v>
      </c>
      <c r="K43" s="353">
        <v>0.116751269035533</v>
      </c>
      <c r="L43" s="440">
        <v>-0.23671562885975331</v>
      </c>
      <c r="M43" s="440">
        <v>1.55519817279899E-2</v>
      </c>
      <c r="N43" s="440">
        <v>3.910777679521097E-2</v>
      </c>
      <c r="O43" s="326" t="s">
        <v>1031</v>
      </c>
    </row>
    <row r="44" spans="1:15">
      <c r="A44" s="326">
        <v>1</v>
      </c>
      <c r="B44" s="326">
        <v>1</v>
      </c>
      <c r="C44" s="326">
        <v>1</v>
      </c>
      <c r="D44" s="326">
        <v>1</v>
      </c>
      <c r="E44" s="326">
        <v>52</v>
      </c>
      <c r="F44" s="326">
        <v>382</v>
      </c>
      <c r="G44" s="353">
        <v>0.13903743315508019</v>
      </c>
      <c r="H44" s="353">
        <v>0.17107030900134351</v>
      </c>
      <c r="I44" s="326">
        <v>434</v>
      </c>
      <c r="J44" s="353">
        <v>0.16647487533563479</v>
      </c>
      <c r="K44" s="353">
        <v>0.119815668202765</v>
      </c>
      <c r="L44" s="440">
        <v>-0.20733143559952191</v>
      </c>
      <c r="M44" s="440">
        <v>6.6414221355870122E-3</v>
      </c>
      <c r="N44" s="440">
        <v>3.910777679521097E-2</v>
      </c>
      <c r="O44" s="326" t="s">
        <v>1031</v>
      </c>
    </row>
    <row r="45" spans="1:15">
      <c r="A45" s="326">
        <v>2</v>
      </c>
      <c r="B45" s="326">
        <v>2</v>
      </c>
      <c r="C45" s="326">
        <v>2</v>
      </c>
      <c r="D45" s="326">
        <v>2</v>
      </c>
      <c r="E45" s="326">
        <v>230</v>
      </c>
      <c r="F45" s="326">
        <v>1155</v>
      </c>
      <c r="G45" s="353">
        <v>0.61497326203208558</v>
      </c>
      <c r="H45" s="353">
        <v>0.51724137931034486</v>
      </c>
      <c r="I45" s="326">
        <v>1385</v>
      </c>
      <c r="J45" s="353">
        <v>0.53126198695818949</v>
      </c>
      <c r="K45" s="353">
        <v>0.16606498194945851</v>
      </c>
      <c r="L45" s="440">
        <v>0.1730691403929274</v>
      </c>
      <c r="M45" s="440">
        <v>1.6914372931634059E-2</v>
      </c>
      <c r="N45" s="440">
        <v>3.910777679521097E-2</v>
      </c>
      <c r="O45" s="326" t="s">
        <v>1031</v>
      </c>
    </row>
    <row r="46" spans="1:15">
      <c r="A46" s="326">
        <v>0</v>
      </c>
      <c r="B46" s="326">
        <v>0</v>
      </c>
      <c r="C46" s="326">
        <v>0</v>
      </c>
      <c r="D46" s="326">
        <v>0</v>
      </c>
      <c r="E46" s="326">
        <v>209</v>
      </c>
      <c r="F46" s="326">
        <v>1453</v>
      </c>
      <c r="G46" s="353">
        <v>0.55882352941176472</v>
      </c>
      <c r="H46" s="353">
        <v>0.65069413345275418</v>
      </c>
      <c r="I46" s="326">
        <v>1662</v>
      </c>
      <c r="J46" s="353">
        <v>0.63751438434982743</v>
      </c>
      <c r="K46" s="353">
        <v>0.1257521058965102</v>
      </c>
      <c r="L46" s="440">
        <v>-0.152205957179846</v>
      </c>
      <c r="M46" s="440">
        <v>1.398325322474942E-2</v>
      </c>
      <c r="N46" s="440">
        <v>3.814206758044409E-2</v>
      </c>
      <c r="O46" s="326" t="s">
        <v>1022</v>
      </c>
    </row>
    <row r="47" spans="1:15">
      <c r="A47" s="326">
        <v>1</v>
      </c>
      <c r="B47" s="326">
        <v>1</v>
      </c>
      <c r="C47" s="326">
        <v>1</v>
      </c>
      <c r="D47" s="326">
        <v>1</v>
      </c>
      <c r="E47" s="326">
        <v>80</v>
      </c>
      <c r="F47" s="326">
        <v>346</v>
      </c>
      <c r="G47" s="353">
        <v>0.21390374331550799</v>
      </c>
      <c r="H47" s="353">
        <v>0.15494849977608599</v>
      </c>
      <c r="I47" s="326">
        <v>426</v>
      </c>
      <c r="J47" s="353">
        <v>0.16340621403912539</v>
      </c>
      <c r="K47" s="353">
        <v>0.18779342723004691</v>
      </c>
      <c r="L47" s="440">
        <v>0.32243331404178333</v>
      </c>
      <c r="M47" s="440">
        <v>1.900913455455628E-2</v>
      </c>
      <c r="N47" s="440">
        <v>3.814206758044409E-2</v>
      </c>
      <c r="O47" s="326" t="s">
        <v>1022</v>
      </c>
    </row>
    <row r="48" spans="1:15">
      <c r="A48" s="326">
        <v>2</v>
      </c>
      <c r="B48" s="326">
        <v>2</v>
      </c>
      <c r="C48" s="326">
        <v>2</v>
      </c>
      <c r="D48" s="326">
        <v>2</v>
      </c>
      <c r="E48" s="326">
        <v>85</v>
      </c>
      <c r="F48" s="326">
        <v>434</v>
      </c>
      <c r="G48" s="353">
        <v>0.22727272727272729</v>
      </c>
      <c r="H48" s="353">
        <v>0.19435736677115989</v>
      </c>
      <c r="I48" s="326">
        <v>519</v>
      </c>
      <c r="J48" s="353">
        <v>0.1990794016110472</v>
      </c>
      <c r="K48" s="353">
        <v>0.16377649325626201</v>
      </c>
      <c r="L48" s="440">
        <v>0.15645217681553761</v>
      </c>
      <c r="M48" s="440">
        <v>5.1496798011383864E-3</v>
      </c>
      <c r="N48" s="440">
        <v>3.814206758044409E-2</v>
      </c>
      <c r="O48" s="326" t="s">
        <v>1022</v>
      </c>
    </row>
    <row r="49" spans="1:15">
      <c r="A49" s="326">
        <v>0</v>
      </c>
      <c r="B49" s="326">
        <v>0</v>
      </c>
      <c r="C49" s="326">
        <v>0</v>
      </c>
      <c r="D49" s="326">
        <v>0</v>
      </c>
      <c r="E49" s="326">
        <v>24</v>
      </c>
      <c r="F49" s="326">
        <v>82</v>
      </c>
      <c r="G49" s="353">
        <v>6.4171122994652413E-2</v>
      </c>
      <c r="H49" s="353">
        <v>3.6721898790864307E-2</v>
      </c>
      <c r="I49" s="326">
        <v>106</v>
      </c>
      <c r="J49" s="353">
        <v>4.0659762178749517E-2</v>
      </c>
      <c r="K49" s="353">
        <v>0.22641509433962259</v>
      </c>
      <c r="L49" s="440">
        <v>0.55818003750931866</v>
      </c>
      <c r="M49" s="440">
        <v>1.5321608995672141E-2</v>
      </c>
      <c r="N49" s="440">
        <v>2.7508725276408508E-2</v>
      </c>
      <c r="O49" s="326" t="s">
        <v>1019</v>
      </c>
    </row>
    <row r="50" spans="1:15">
      <c r="A50" s="326">
        <v>1</v>
      </c>
      <c r="B50" s="326">
        <v>1</v>
      </c>
      <c r="C50" s="326">
        <v>1</v>
      </c>
      <c r="D50" s="326">
        <v>1</v>
      </c>
      <c r="E50" s="326">
        <v>50</v>
      </c>
      <c r="F50" s="326">
        <v>312</v>
      </c>
      <c r="G50" s="353">
        <v>0.13368983957219249</v>
      </c>
      <c r="H50" s="353">
        <v>0.13972234661889829</v>
      </c>
      <c r="I50" s="326">
        <v>362</v>
      </c>
      <c r="J50" s="353">
        <v>0.13885692366705021</v>
      </c>
      <c r="K50" s="353">
        <v>0.138121546961326</v>
      </c>
      <c r="L50" s="440">
        <v>-4.4134727955710308E-2</v>
      </c>
      <c r="M50" s="440">
        <v>2.6624305739726711E-4</v>
      </c>
      <c r="N50" s="440">
        <v>2.7508725276408508E-2</v>
      </c>
      <c r="O50" s="326" t="s">
        <v>1019</v>
      </c>
    </row>
    <row r="51" spans="1:15">
      <c r="A51" s="326">
        <v>2</v>
      </c>
      <c r="B51" s="326">
        <v>2</v>
      </c>
      <c r="C51" s="326">
        <v>2</v>
      </c>
      <c r="D51" s="326">
        <v>2</v>
      </c>
      <c r="E51" s="326">
        <v>64</v>
      </c>
      <c r="F51" s="326">
        <v>481</v>
      </c>
      <c r="G51" s="353">
        <v>0.17112299465240641</v>
      </c>
      <c r="H51" s="353">
        <v>0.21540528437080159</v>
      </c>
      <c r="I51" s="326">
        <v>545</v>
      </c>
      <c r="J51" s="353">
        <v>0.2090525508247027</v>
      </c>
      <c r="K51" s="353">
        <v>0.11743119266055051</v>
      </c>
      <c r="L51" s="440">
        <v>-0.23013873232046339</v>
      </c>
      <c r="M51" s="440">
        <v>1.019107002003897E-2</v>
      </c>
      <c r="N51" s="440">
        <v>2.7508725276408508E-2</v>
      </c>
      <c r="O51" s="326" t="s">
        <v>1019</v>
      </c>
    </row>
    <row r="52" spans="1:15">
      <c r="A52" s="326">
        <v>3</v>
      </c>
      <c r="B52" s="326">
        <v>3</v>
      </c>
      <c r="C52" s="326">
        <v>3</v>
      </c>
      <c r="D52" s="326">
        <v>3</v>
      </c>
      <c r="E52" s="326">
        <v>63</v>
      </c>
      <c r="F52" s="326">
        <v>373</v>
      </c>
      <c r="G52" s="353">
        <v>0.1684491978609626</v>
      </c>
      <c r="H52" s="353">
        <v>0.1670398566950291</v>
      </c>
      <c r="I52" s="326">
        <v>436</v>
      </c>
      <c r="J52" s="353">
        <v>0.1672420406597622</v>
      </c>
      <c r="K52" s="353">
        <v>0.14449541284403669</v>
      </c>
      <c r="L52" s="440">
        <v>8.4017611733430489E-3</v>
      </c>
      <c r="M52" s="440">
        <v>1.184094788793385E-5</v>
      </c>
      <c r="N52" s="440">
        <v>2.7508725276408508E-2</v>
      </c>
      <c r="O52" s="326" t="s">
        <v>1019</v>
      </c>
    </row>
    <row r="53" spans="1:15">
      <c r="A53" s="326">
        <v>4</v>
      </c>
      <c r="B53" s="326">
        <v>4</v>
      </c>
      <c r="C53" s="326">
        <v>4</v>
      </c>
      <c r="D53" s="326">
        <v>4</v>
      </c>
      <c r="E53" s="326">
        <v>69</v>
      </c>
      <c r="F53" s="326">
        <v>394</v>
      </c>
      <c r="G53" s="353">
        <v>0.18449197860962571</v>
      </c>
      <c r="H53" s="353">
        <v>0.17644424540976261</v>
      </c>
      <c r="I53" s="326">
        <v>463</v>
      </c>
      <c r="J53" s="353">
        <v>0.1775987725354814</v>
      </c>
      <c r="K53" s="353">
        <v>0.14902807775377969</v>
      </c>
      <c r="L53" s="440">
        <v>4.4601049724951443E-2</v>
      </c>
      <c r="M53" s="440">
        <v>3.5893734862023298E-4</v>
      </c>
      <c r="N53" s="440">
        <v>2.7508725276408508E-2</v>
      </c>
      <c r="O53" s="326" t="s">
        <v>1019</v>
      </c>
    </row>
    <row r="54" spans="1:15">
      <c r="A54" s="326">
        <v>5</v>
      </c>
      <c r="B54" s="326">
        <v>5</v>
      </c>
      <c r="C54" s="326">
        <v>5</v>
      </c>
      <c r="D54" s="326">
        <v>5</v>
      </c>
      <c r="E54" s="326">
        <v>89</v>
      </c>
      <c r="F54" s="326">
        <v>516</v>
      </c>
      <c r="G54" s="353">
        <v>0.23796791443850271</v>
      </c>
      <c r="H54" s="353">
        <v>0.23107926556202421</v>
      </c>
      <c r="I54" s="326">
        <v>605</v>
      </c>
      <c r="J54" s="353">
        <v>0.2320675105485232</v>
      </c>
      <c r="K54" s="353">
        <v>0.1471074380165289</v>
      </c>
      <c r="L54" s="440">
        <v>2.9375058676202982E-2</v>
      </c>
      <c r="M54" s="440">
        <v>2.0235446494631571E-4</v>
      </c>
      <c r="N54" s="440">
        <v>2.7508725276408508E-2</v>
      </c>
      <c r="O54" s="326" t="s">
        <v>1019</v>
      </c>
    </row>
    <row r="55" spans="1:15">
      <c r="A55" s="326">
        <v>6</v>
      </c>
      <c r="B55" s="326">
        <v>6</v>
      </c>
      <c r="C55" s="326">
        <v>6</v>
      </c>
      <c r="D55" s="326">
        <v>6</v>
      </c>
      <c r="E55" s="326">
        <v>15</v>
      </c>
      <c r="F55" s="326">
        <v>75</v>
      </c>
      <c r="G55" s="353">
        <v>4.0106951871657748E-2</v>
      </c>
      <c r="H55" s="353">
        <v>3.3587102552619791E-2</v>
      </c>
      <c r="I55" s="326">
        <v>90</v>
      </c>
      <c r="J55" s="353">
        <v>3.4522439585730723E-2</v>
      </c>
      <c r="K55" s="353">
        <v>0.16666666666666671</v>
      </c>
      <c r="L55" s="440">
        <v>0.1774075419915257</v>
      </c>
      <c r="M55" s="440">
        <v>1.156670441845648E-3</v>
      </c>
      <c r="N55" s="440">
        <v>2.7508725276408508E-2</v>
      </c>
      <c r="O55" s="326" t="s">
        <v>1019</v>
      </c>
    </row>
    <row r="56" spans="1:15">
      <c r="A56" s="326">
        <v>0</v>
      </c>
      <c r="B56" s="326">
        <v>0</v>
      </c>
      <c r="C56" s="326">
        <v>0</v>
      </c>
      <c r="D56" s="326">
        <v>0</v>
      </c>
      <c r="E56" s="326">
        <v>145</v>
      </c>
      <c r="F56" s="326">
        <v>1044</v>
      </c>
      <c r="G56" s="353">
        <v>0.38770053475935828</v>
      </c>
      <c r="H56" s="353">
        <v>0.46753246753246752</v>
      </c>
      <c r="I56" s="326">
        <v>1189</v>
      </c>
      <c r="J56" s="353">
        <v>0.45607978519370918</v>
      </c>
      <c r="K56" s="353">
        <v>0.12195121951219511</v>
      </c>
      <c r="L56" s="440">
        <v>-0.1872355715963836</v>
      </c>
      <c r="M56" s="440">
        <v>1.4947377564417179E-2</v>
      </c>
      <c r="N56" s="440">
        <v>2.610212329706486E-2</v>
      </c>
      <c r="O56" s="326" t="s">
        <v>1023</v>
      </c>
    </row>
    <row r="57" spans="1:15">
      <c r="A57" s="326">
        <v>1</v>
      </c>
      <c r="B57" s="326">
        <v>1</v>
      </c>
      <c r="C57" s="326">
        <v>1</v>
      </c>
      <c r="D57" s="326">
        <v>1</v>
      </c>
      <c r="E57" s="326">
        <v>210</v>
      </c>
      <c r="F57" s="326">
        <v>1091</v>
      </c>
      <c r="G57" s="353">
        <v>0.56149732620320858</v>
      </c>
      <c r="H57" s="353">
        <v>0.48858038513210927</v>
      </c>
      <c r="I57" s="326">
        <v>1301</v>
      </c>
      <c r="J57" s="353">
        <v>0.49904104334484078</v>
      </c>
      <c r="K57" s="353">
        <v>0.16141429669485011</v>
      </c>
      <c r="L57" s="440">
        <v>0.1391029993100239</v>
      </c>
      <c r="M57" s="440">
        <v>1.0142965203502181E-2</v>
      </c>
      <c r="N57" s="440">
        <v>2.610212329706486E-2</v>
      </c>
      <c r="O57" s="326" t="s">
        <v>1023</v>
      </c>
    </row>
    <row r="58" spans="1:15">
      <c r="A58" s="326">
        <v>2</v>
      </c>
      <c r="B58" s="326">
        <v>2</v>
      </c>
      <c r="C58" s="326">
        <v>2</v>
      </c>
      <c r="D58" s="326">
        <v>2</v>
      </c>
      <c r="E58" s="326">
        <v>19</v>
      </c>
      <c r="F58" s="326">
        <v>98</v>
      </c>
      <c r="G58" s="353">
        <v>5.0802139037433157E-2</v>
      </c>
      <c r="H58" s="353">
        <v>4.3887147335423198E-2</v>
      </c>
      <c r="I58" s="326">
        <v>117</v>
      </c>
      <c r="J58" s="353">
        <v>4.4879171461449943E-2</v>
      </c>
      <c r="K58" s="353">
        <v>0.1623931623931624</v>
      </c>
      <c r="L58" s="440">
        <v>0.1463169549214946</v>
      </c>
      <c r="M58" s="440">
        <v>1.0117805291455001E-3</v>
      </c>
      <c r="N58" s="440">
        <v>2.610212329706486E-2</v>
      </c>
      <c r="O58" s="326" t="s">
        <v>1023</v>
      </c>
    </row>
    <row r="59" spans="1:15">
      <c r="A59" s="326">
        <v>0</v>
      </c>
      <c r="B59" s="326">
        <v>0</v>
      </c>
      <c r="C59" s="326">
        <v>0</v>
      </c>
      <c r="D59" s="326">
        <v>0</v>
      </c>
      <c r="E59" s="326">
        <v>59</v>
      </c>
      <c r="F59" s="326">
        <v>311</v>
      </c>
      <c r="G59" s="353">
        <v>0.15775401069518721</v>
      </c>
      <c r="H59" s="353">
        <v>0.13927451858486339</v>
      </c>
      <c r="I59" s="326">
        <v>370</v>
      </c>
      <c r="J59" s="353">
        <v>0.14192558496355959</v>
      </c>
      <c r="K59" s="353">
        <v>0.1594594594594595</v>
      </c>
      <c r="L59" s="440">
        <v>0.1245899861521112</v>
      </c>
      <c r="M59" s="440">
        <v>2.3023596661232832E-3</v>
      </c>
      <c r="N59" s="440">
        <v>2.1208029384788961E-2</v>
      </c>
      <c r="O59" s="326" t="s">
        <v>1029</v>
      </c>
    </row>
    <row r="60" spans="1:15">
      <c r="A60" s="326">
        <v>1</v>
      </c>
      <c r="B60" s="326">
        <v>1</v>
      </c>
      <c r="C60" s="326">
        <v>1</v>
      </c>
      <c r="D60" s="326">
        <v>1</v>
      </c>
      <c r="E60" s="326">
        <v>238</v>
      </c>
      <c r="F60" s="326">
        <v>1565</v>
      </c>
      <c r="G60" s="353">
        <v>0.63636363636363635</v>
      </c>
      <c r="H60" s="353">
        <v>0.70085087326466633</v>
      </c>
      <c r="I60" s="326">
        <v>1803</v>
      </c>
      <c r="J60" s="353">
        <v>0.69159953970080557</v>
      </c>
      <c r="K60" s="353">
        <v>0.13200221852468111</v>
      </c>
      <c r="L60" s="440">
        <v>-9.6524974877152878E-2</v>
      </c>
      <c r="M60" s="440">
        <v>6.2246289217689236E-3</v>
      </c>
      <c r="N60" s="440">
        <v>2.1208029384788961E-2</v>
      </c>
      <c r="O60" s="326" t="s">
        <v>1029</v>
      </c>
    </row>
    <row r="61" spans="1:15">
      <c r="A61" s="326">
        <v>2</v>
      </c>
      <c r="B61" s="326">
        <v>2</v>
      </c>
      <c r="C61" s="326">
        <v>2</v>
      </c>
      <c r="D61" s="326">
        <v>2</v>
      </c>
      <c r="E61" s="326">
        <v>4</v>
      </c>
      <c r="F61" s="326">
        <v>25</v>
      </c>
      <c r="G61" s="353">
        <v>1.06951871657754E-2</v>
      </c>
      <c r="H61" s="353">
        <v>1.1195700850873271E-2</v>
      </c>
      <c r="I61" s="326">
        <v>29</v>
      </c>
      <c r="J61" s="353">
        <v>1.112389719984657E-2</v>
      </c>
      <c r="K61" s="353">
        <v>0.13793103448275859</v>
      </c>
      <c r="L61" s="440">
        <v>-4.5736009322684283E-2</v>
      </c>
      <c r="M61" s="440">
        <v>2.2891498567767008E-5</v>
      </c>
      <c r="N61" s="440">
        <v>2.1208029384788961E-2</v>
      </c>
      <c r="O61" s="326" t="s">
        <v>1029</v>
      </c>
    </row>
    <row r="62" spans="1:15">
      <c r="A62" s="326">
        <v>3</v>
      </c>
      <c r="B62" s="326">
        <v>3</v>
      </c>
      <c r="C62" s="326">
        <v>3</v>
      </c>
      <c r="D62" s="326">
        <v>3</v>
      </c>
      <c r="E62" s="326">
        <v>73</v>
      </c>
      <c r="F62" s="326">
        <v>332</v>
      </c>
      <c r="G62" s="353">
        <v>0.1951871657754011</v>
      </c>
      <c r="H62" s="353">
        <v>0.14867890729959701</v>
      </c>
      <c r="I62" s="326">
        <v>405</v>
      </c>
      <c r="J62" s="353">
        <v>0.1553509781357883</v>
      </c>
      <c r="K62" s="353">
        <v>0.18024691358024689</v>
      </c>
      <c r="L62" s="440">
        <v>0.27216992665752848</v>
      </c>
      <c r="M62" s="440">
        <v>1.265814929832898E-2</v>
      </c>
      <c r="N62" s="440">
        <v>2.1208029384788961E-2</v>
      </c>
      <c r="O62" s="326" t="s">
        <v>1029</v>
      </c>
    </row>
    <row r="63" spans="1:15">
      <c r="A63" s="326">
        <v>0</v>
      </c>
      <c r="B63" s="326">
        <v>0</v>
      </c>
      <c r="C63" s="326">
        <v>0</v>
      </c>
      <c r="D63" s="326">
        <v>0</v>
      </c>
      <c r="E63" s="326">
        <v>88</v>
      </c>
      <c r="F63" s="326">
        <v>513</v>
      </c>
      <c r="G63" s="353">
        <v>0.23529411764705879</v>
      </c>
      <c r="H63" s="353">
        <v>0.22973578145991941</v>
      </c>
      <c r="I63" s="326">
        <v>601</v>
      </c>
      <c r="J63" s="353">
        <v>0.2305331799002685</v>
      </c>
      <c r="K63" s="353">
        <v>0.1464226289517471</v>
      </c>
      <c r="L63" s="440">
        <v>2.390642373306295E-2</v>
      </c>
      <c r="M63" s="440">
        <v>1.3287994014057289E-4</v>
      </c>
      <c r="N63" s="440">
        <v>9.4729115698800569E-3</v>
      </c>
      <c r="O63" s="326" t="s">
        <v>1020</v>
      </c>
    </row>
    <row r="64" spans="1:15">
      <c r="A64" s="326">
        <v>1</v>
      </c>
      <c r="B64" s="326">
        <v>1</v>
      </c>
      <c r="C64" s="326">
        <v>1</v>
      </c>
      <c r="D64" s="326">
        <v>1</v>
      </c>
      <c r="E64" s="326">
        <v>215</v>
      </c>
      <c r="F64" s="326">
        <v>1372</v>
      </c>
      <c r="G64" s="353">
        <v>0.57486631016042777</v>
      </c>
      <c r="H64" s="353">
        <v>0.61442006269592475</v>
      </c>
      <c r="I64" s="326">
        <v>1587</v>
      </c>
      <c r="J64" s="353">
        <v>0.60874568469505175</v>
      </c>
      <c r="K64" s="353">
        <v>0.1354757403906742</v>
      </c>
      <c r="L64" s="440">
        <v>-6.6541325732541859E-2</v>
      </c>
      <c r="M64" s="440">
        <v>2.6319591314088579E-3</v>
      </c>
      <c r="N64" s="440">
        <v>9.4729115698800569E-3</v>
      </c>
      <c r="O64" s="326" t="s">
        <v>1020</v>
      </c>
    </row>
    <row r="65" spans="1:15">
      <c r="A65" s="326">
        <v>2</v>
      </c>
      <c r="B65" s="326">
        <v>2</v>
      </c>
      <c r="C65" s="326">
        <v>2</v>
      </c>
      <c r="D65" s="326">
        <v>2</v>
      </c>
      <c r="E65" s="326">
        <v>71</v>
      </c>
      <c r="F65" s="326">
        <v>348</v>
      </c>
      <c r="G65" s="353">
        <v>0.18983957219251341</v>
      </c>
      <c r="H65" s="353">
        <v>0.15584415584415581</v>
      </c>
      <c r="I65" s="326">
        <v>419</v>
      </c>
      <c r="J65" s="353">
        <v>0.16072113540467969</v>
      </c>
      <c r="K65" s="353">
        <v>0.16945107398568021</v>
      </c>
      <c r="L65" s="440">
        <v>0.1973228516924671</v>
      </c>
      <c r="M65" s="440">
        <v>6.7080724983306266E-3</v>
      </c>
      <c r="N65" s="440">
        <v>9.4729115698800569E-3</v>
      </c>
      <c r="O65" s="326" t="s">
        <v>1020</v>
      </c>
    </row>
    <row r="66" spans="1:15">
      <c r="A66" s="326">
        <v>0</v>
      </c>
      <c r="B66" s="326">
        <v>0</v>
      </c>
      <c r="C66" s="326">
        <v>0</v>
      </c>
      <c r="D66" s="326">
        <v>0</v>
      </c>
      <c r="E66" s="326">
        <v>46</v>
      </c>
      <c r="F66" s="326">
        <v>223</v>
      </c>
      <c r="G66" s="353">
        <v>0.1229946524064171</v>
      </c>
      <c r="H66" s="353">
        <v>9.9865651589789523E-2</v>
      </c>
      <c r="I66" s="326">
        <v>269</v>
      </c>
      <c r="J66" s="353">
        <v>0.1031837360951285</v>
      </c>
      <c r="K66" s="353">
        <v>0.17100371747211901</v>
      </c>
      <c r="L66" s="440">
        <v>0.2083150794546022</v>
      </c>
      <c r="M66" s="440">
        <v>4.818119642821337E-3</v>
      </c>
      <c r="N66" s="440">
        <v>7.9427677026104367E-3</v>
      </c>
      <c r="O66" s="326" t="s">
        <v>1034</v>
      </c>
    </row>
    <row r="67" spans="1:15">
      <c r="A67" s="326">
        <v>1</v>
      </c>
      <c r="B67" s="326">
        <v>1</v>
      </c>
      <c r="C67" s="326">
        <v>1</v>
      </c>
      <c r="D67" s="326">
        <v>1</v>
      </c>
      <c r="E67" s="326">
        <v>70</v>
      </c>
      <c r="F67" s="326">
        <v>397</v>
      </c>
      <c r="G67" s="353">
        <v>0.18716577540106949</v>
      </c>
      <c r="H67" s="353">
        <v>0.17778772951186739</v>
      </c>
      <c r="I67" s="326">
        <v>467</v>
      </c>
      <c r="J67" s="353">
        <v>0.1791331031837361</v>
      </c>
      <c r="K67" s="353">
        <v>0.1498929336188437</v>
      </c>
      <c r="L67" s="440">
        <v>5.1404415787794547E-2</v>
      </c>
      <c r="M67" s="440">
        <v>4.820729701655609E-4</v>
      </c>
      <c r="N67" s="440">
        <v>7.9427677026104367E-3</v>
      </c>
      <c r="O67" s="326" t="s">
        <v>1034</v>
      </c>
    </row>
    <row r="68" spans="1:15">
      <c r="A68" s="326">
        <v>2</v>
      </c>
      <c r="B68" s="326">
        <v>2</v>
      </c>
      <c r="C68" s="326">
        <v>2</v>
      </c>
      <c r="D68" s="326">
        <v>2</v>
      </c>
      <c r="E68" s="326">
        <v>78</v>
      </c>
      <c r="F68" s="326">
        <v>496</v>
      </c>
      <c r="G68" s="353">
        <v>0.20855614973262029</v>
      </c>
      <c r="H68" s="353">
        <v>0.2221227048813256</v>
      </c>
      <c r="I68" s="326">
        <v>574</v>
      </c>
      <c r="J68" s="353">
        <v>0.2201764480245493</v>
      </c>
      <c r="K68" s="353">
        <v>0.1358885017421603</v>
      </c>
      <c r="L68" s="440">
        <v>-6.302164560970977E-2</v>
      </c>
      <c r="M68" s="440">
        <v>8.5498663072628572E-4</v>
      </c>
      <c r="N68" s="440">
        <v>7.9427677026104367E-3</v>
      </c>
      <c r="O68" s="326" t="s">
        <v>1034</v>
      </c>
    </row>
    <row r="69" spans="1:15">
      <c r="A69" s="326">
        <v>3</v>
      </c>
      <c r="B69" s="326">
        <v>3</v>
      </c>
      <c r="C69" s="326">
        <v>3</v>
      </c>
      <c r="D69" s="326">
        <v>3</v>
      </c>
      <c r="E69" s="326">
        <v>88</v>
      </c>
      <c r="F69" s="326">
        <v>572</v>
      </c>
      <c r="G69" s="353">
        <v>0.23529411764705879</v>
      </c>
      <c r="H69" s="353">
        <v>0.25615763546798032</v>
      </c>
      <c r="I69" s="326">
        <v>660</v>
      </c>
      <c r="J69" s="353">
        <v>0.25316455696202528</v>
      </c>
      <c r="K69" s="353">
        <v>0.1333333333333333</v>
      </c>
      <c r="L69" s="440">
        <v>-8.4956722475965529E-2</v>
      </c>
      <c r="M69" s="440">
        <v>1.7724960933843889E-3</v>
      </c>
      <c r="N69" s="440">
        <v>7.9427677026104367E-3</v>
      </c>
      <c r="O69" s="326" t="s">
        <v>1034</v>
      </c>
    </row>
    <row r="70" spans="1:15">
      <c r="A70" s="326">
        <v>4</v>
      </c>
      <c r="B70" s="326">
        <v>4</v>
      </c>
      <c r="C70" s="326">
        <v>4</v>
      </c>
      <c r="D70" s="326">
        <v>4</v>
      </c>
      <c r="E70" s="326">
        <v>92</v>
      </c>
      <c r="F70" s="326">
        <v>545</v>
      </c>
      <c r="G70" s="353">
        <v>0.24598930481283421</v>
      </c>
      <c r="H70" s="353">
        <v>0.2440662785490372</v>
      </c>
      <c r="I70" s="326">
        <v>637</v>
      </c>
      <c r="J70" s="353">
        <v>0.24434215573456081</v>
      </c>
      <c r="K70" s="353">
        <v>0.14442700156985869</v>
      </c>
      <c r="L70" s="440">
        <v>7.848236811422226E-3</v>
      </c>
      <c r="M70" s="440">
        <v>1.5092365512863851E-5</v>
      </c>
      <c r="N70" s="440">
        <v>7.9427677026104367E-3</v>
      </c>
      <c r="O70" s="326" t="s">
        <v>1034</v>
      </c>
    </row>
    <row r="71" spans="1:15">
      <c r="A71" s="326">
        <v>0</v>
      </c>
      <c r="B71" s="326">
        <v>0</v>
      </c>
      <c r="C71" s="326">
        <v>0</v>
      </c>
      <c r="D71" s="326">
        <v>0</v>
      </c>
      <c r="E71" s="326">
        <v>111</v>
      </c>
      <c r="F71" s="326">
        <v>623</v>
      </c>
      <c r="G71" s="353">
        <v>0.2967914438502674</v>
      </c>
      <c r="H71" s="353">
        <v>0.27899686520376182</v>
      </c>
      <c r="I71" s="326">
        <v>734</v>
      </c>
      <c r="J71" s="353">
        <v>0.28154967395473718</v>
      </c>
      <c r="K71" s="353">
        <v>0.15122615803814721</v>
      </c>
      <c r="L71" s="440">
        <v>6.1829136950506992E-2</v>
      </c>
      <c r="M71" s="440">
        <v>1.100223440111364E-3</v>
      </c>
      <c r="N71" s="440">
        <v>1.6810769167428889E-3</v>
      </c>
      <c r="O71" s="326" t="s">
        <v>1030</v>
      </c>
    </row>
    <row r="72" spans="1:15">
      <c r="A72" s="326">
        <v>1</v>
      </c>
      <c r="B72" s="326">
        <v>1</v>
      </c>
      <c r="C72" s="326">
        <v>1</v>
      </c>
      <c r="D72" s="326">
        <v>1</v>
      </c>
      <c r="E72" s="326">
        <v>231</v>
      </c>
      <c r="F72" s="326">
        <v>1421</v>
      </c>
      <c r="G72" s="353">
        <v>0.61764705882352944</v>
      </c>
      <c r="H72" s="353">
        <v>0.63636363636363635</v>
      </c>
      <c r="I72" s="326">
        <v>1652</v>
      </c>
      <c r="J72" s="353">
        <v>0.63367855772919068</v>
      </c>
      <c r="K72" s="353">
        <v>0.13983050847457629</v>
      </c>
      <c r="L72" s="440">
        <v>-2.9852963149681049E-2</v>
      </c>
      <c r="M72" s="440">
        <v>5.5874529959295963E-4</v>
      </c>
      <c r="N72" s="440">
        <v>1.6810769167428889E-3</v>
      </c>
      <c r="O72" s="326" t="s">
        <v>1030</v>
      </c>
    </row>
    <row r="73" spans="1:15">
      <c r="A73" s="326">
        <v>2</v>
      </c>
      <c r="B73" s="326">
        <v>2</v>
      </c>
      <c r="C73" s="326">
        <v>2</v>
      </c>
      <c r="D73" s="326">
        <v>2</v>
      </c>
      <c r="E73" s="326">
        <v>32</v>
      </c>
      <c r="F73" s="326">
        <v>188</v>
      </c>
      <c r="G73" s="353">
        <v>8.5561497326203204E-2</v>
      </c>
      <c r="H73" s="353">
        <v>8.4191670398566953E-2</v>
      </c>
      <c r="I73" s="326">
        <v>220</v>
      </c>
      <c r="J73" s="353">
        <v>8.4388185654008435E-2</v>
      </c>
      <c r="K73" s="353">
        <v>0.14545454545454539</v>
      </c>
      <c r="L73" s="440">
        <v>1.6139394395403239E-2</v>
      </c>
      <c r="M73" s="440">
        <v>2.2108177038564929E-5</v>
      </c>
      <c r="N73" s="440">
        <v>1.6810769167428889E-3</v>
      </c>
      <c r="O73" s="326" t="s">
        <v>1030</v>
      </c>
    </row>
    <row r="74" spans="1:15">
      <c r="A74" s="326">
        <v>3</v>
      </c>
      <c r="B74" s="326">
        <v>3</v>
      </c>
      <c r="C74" s="326">
        <v>3</v>
      </c>
      <c r="D74" s="326">
        <v>3</v>
      </c>
      <c r="E74" s="326">
        <v>0</v>
      </c>
      <c r="F74" s="326">
        <v>1</v>
      </c>
      <c r="G74" s="353">
        <v>0</v>
      </c>
      <c r="H74" s="353">
        <v>4.4782803403493058E-4</v>
      </c>
      <c r="I74" s="326">
        <v>1</v>
      </c>
      <c r="J74" s="353">
        <v>3.835826620636747E-4</v>
      </c>
      <c r="K74" s="353">
        <v>0</v>
      </c>
      <c r="L74" s="440">
        <v>0</v>
      </c>
      <c r="M74" s="440">
        <v>0</v>
      </c>
      <c r="N74" s="440">
        <v>1.6810769167428889E-3</v>
      </c>
      <c r="O74" s="326" t="s">
        <v>1030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"/>
  <sheetViews>
    <sheetView topLeftCell="B1" workbookViewId="0">
      <selection activeCell="K9" sqref="K9"/>
    </sheetView>
  </sheetViews>
  <sheetFormatPr defaultRowHeight="15"/>
  <cols>
    <col min="1" max="3" width="9" style="326"/>
    <col min="4" max="4" width="37" style="326" bestFit="1" customWidth="1"/>
    <col min="5" max="8" width="9" style="326"/>
    <col min="9" max="12" width="9" style="353"/>
    <col min="13" max="15" width="9" style="440"/>
  </cols>
  <sheetData>
    <row r="1" spans="1:15">
      <c r="A1" s="326" t="s">
        <v>1061</v>
      </c>
      <c r="B1" s="326" t="s">
        <v>531</v>
      </c>
      <c r="C1" s="326" t="s">
        <v>532</v>
      </c>
      <c r="D1" s="326" t="s">
        <v>131</v>
      </c>
      <c r="E1" s="326" t="s">
        <v>380</v>
      </c>
      <c r="F1" s="326" t="s">
        <v>640</v>
      </c>
      <c r="G1" s="326" t="s">
        <v>641</v>
      </c>
      <c r="H1" s="326" t="s">
        <v>376</v>
      </c>
      <c r="I1" s="353" t="s">
        <v>533</v>
      </c>
      <c r="J1" s="353" t="s">
        <v>385</v>
      </c>
      <c r="K1" s="353" t="s">
        <v>386</v>
      </c>
      <c r="L1" s="353" t="s">
        <v>534</v>
      </c>
      <c r="M1" s="440" t="s">
        <v>389</v>
      </c>
      <c r="N1" s="440" t="s">
        <v>129</v>
      </c>
      <c r="O1" s="440" t="s">
        <v>130</v>
      </c>
    </row>
    <row r="2" spans="1:15">
      <c r="A2" s="326">
        <v>0</v>
      </c>
      <c r="B2" s="326">
        <v>0</v>
      </c>
      <c r="C2" s="326">
        <v>1</v>
      </c>
      <c r="D2" s="326" t="s">
        <v>101</v>
      </c>
      <c r="E2" s="326">
        <v>0</v>
      </c>
      <c r="F2" s="326">
        <v>69</v>
      </c>
      <c r="G2" s="326">
        <v>636</v>
      </c>
      <c r="H2" s="326">
        <v>705</v>
      </c>
      <c r="I2" s="353">
        <v>9.7872340425531903E-2</v>
      </c>
      <c r="J2" s="353">
        <v>0.18449197860962499</v>
      </c>
      <c r="K2" s="353">
        <v>0.28481862964621502</v>
      </c>
      <c r="L2" s="353">
        <v>0.27042577675488999</v>
      </c>
      <c r="M2" s="440">
        <v>-0.434246604317236</v>
      </c>
      <c r="N2" s="440">
        <v>4.3566507535159602E-2</v>
      </c>
      <c r="O2" s="440">
        <v>0.10694720719932301</v>
      </c>
    </row>
    <row r="3" spans="1:15">
      <c r="A3" s="326">
        <v>1</v>
      </c>
      <c r="B3" s="326">
        <v>2</v>
      </c>
      <c r="C3" s="326">
        <v>2</v>
      </c>
      <c r="D3" s="326" t="s">
        <v>101</v>
      </c>
      <c r="E3" s="326">
        <v>1</v>
      </c>
      <c r="F3" s="326">
        <v>55</v>
      </c>
      <c r="G3" s="326">
        <v>380</v>
      </c>
      <c r="H3" s="326">
        <v>435</v>
      </c>
      <c r="I3" s="353">
        <v>0.126436781609195</v>
      </c>
      <c r="J3" s="353">
        <v>0.14705882352941099</v>
      </c>
      <c r="K3" s="353">
        <v>0.170174652933273</v>
      </c>
      <c r="L3" s="353">
        <v>0.166858457997698</v>
      </c>
      <c r="M3" s="440">
        <v>-0.14599261306233399</v>
      </c>
      <c r="N3" s="440">
        <v>3.37474033777294E-3</v>
      </c>
      <c r="O3" s="440">
        <v>0.10694720719932301</v>
      </c>
    </row>
    <row r="4" spans="1:15">
      <c r="A4" s="326">
        <v>2</v>
      </c>
      <c r="B4" s="326">
        <v>3</v>
      </c>
      <c r="C4" s="326">
        <v>4</v>
      </c>
      <c r="D4" s="326" t="s">
        <v>101</v>
      </c>
      <c r="E4" s="326">
        <v>2</v>
      </c>
      <c r="F4" s="326">
        <v>98</v>
      </c>
      <c r="G4" s="326">
        <v>603</v>
      </c>
      <c r="H4" s="326">
        <v>701</v>
      </c>
      <c r="I4" s="353">
        <v>0.13980028530670399</v>
      </c>
      <c r="J4" s="353">
        <v>0.26203208556149699</v>
      </c>
      <c r="K4" s="353">
        <v>0.27004030452306299</v>
      </c>
      <c r="L4" s="353">
        <v>0.26889144610663501</v>
      </c>
      <c r="M4" s="440">
        <v>-3.0104263630987602E-2</v>
      </c>
      <c r="N4" s="440">
        <v>2.4108153483365201E-4</v>
      </c>
      <c r="O4" s="440">
        <v>0.10694720719932301</v>
      </c>
    </row>
    <row r="5" spans="1:15">
      <c r="A5" s="326">
        <v>3</v>
      </c>
      <c r="B5" s="326">
        <v>5</v>
      </c>
      <c r="C5" s="326">
        <v>6</v>
      </c>
      <c r="D5" s="326" t="s">
        <v>101</v>
      </c>
      <c r="E5" s="326">
        <v>3</v>
      </c>
      <c r="F5" s="326">
        <v>73</v>
      </c>
      <c r="G5" s="326">
        <v>343</v>
      </c>
      <c r="H5" s="326">
        <v>416</v>
      </c>
      <c r="I5" s="353">
        <v>0.175480769230769</v>
      </c>
      <c r="J5" s="353">
        <v>0.19518716577540099</v>
      </c>
      <c r="K5" s="353">
        <v>0.15360501567398099</v>
      </c>
      <c r="L5" s="353">
        <v>0.159570387418488</v>
      </c>
      <c r="M5" s="440">
        <v>0.23957444840807701</v>
      </c>
      <c r="N5" s="440">
        <v>9.9620206741695399E-3</v>
      </c>
      <c r="O5" s="440">
        <v>0.10694720719932301</v>
      </c>
    </row>
    <row r="6" spans="1:15">
      <c r="A6" s="326">
        <v>4</v>
      </c>
      <c r="B6" s="326">
        <v>7</v>
      </c>
      <c r="C6" s="326">
        <v>16</v>
      </c>
      <c r="D6" s="326" t="s">
        <v>101</v>
      </c>
      <c r="E6" s="326">
        <v>4</v>
      </c>
      <c r="F6" s="326">
        <v>79</v>
      </c>
      <c r="G6" s="326">
        <v>271</v>
      </c>
      <c r="H6" s="326">
        <v>350</v>
      </c>
      <c r="I6" s="353">
        <v>0.22571428571428501</v>
      </c>
      <c r="J6" s="353">
        <v>0.21122994652406399</v>
      </c>
      <c r="K6" s="353">
        <v>0.12136139722346601</v>
      </c>
      <c r="L6" s="353">
        <v>0.134253931722286</v>
      </c>
      <c r="M6" s="440">
        <v>0.55417448601294605</v>
      </c>
      <c r="N6" s="440">
        <v>4.9802857117388001E-2</v>
      </c>
      <c r="O6" s="440">
        <v>0.10694720719932301</v>
      </c>
    </row>
    <row r="7" spans="1:15">
      <c r="A7" s="326">
        <v>0</v>
      </c>
      <c r="B7" s="326">
        <v>0</v>
      </c>
      <c r="C7" s="326">
        <v>2</v>
      </c>
      <c r="D7" s="326" t="s">
        <v>102</v>
      </c>
      <c r="E7" s="326">
        <v>0</v>
      </c>
      <c r="F7" s="326">
        <v>78</v>
      </c>
      <c r="G7" s="326">
        <v>583</v>
      </c>
      <c r="H7" s="326">
        <v>661</v>
      </c>
      <c r="I7" s="353">
        <v>0.118003025718608</v>
      </c>
      <c r="J7" s="353">
        <v>0.20855614973261999</v>
      </c>
      <c r="K7" s="353">
        <v>0.26108374384236399</v>
      </c>
      <c r="L7" s="353">
        <v>0.25354813962408901</v>
      </c>
      <c r="M7" s="440">
        <v>-0.22463290523527399</v>
      </c>
      <c r="N7" s="440">
        <v>1.17994260698911E-2</v>
      </c>
      <c r="O7" s="440">
        <v>9.3240822416145397E-2</v>
      </c>
    </row>
    <row r="8" spans="1:15">
      <c r="A8" s="326">
        <v>1</v>
      </c>
      <c r="B8" s="326">
        <v>3</v>
      </c>
      <c r="C8" s="326">
        <v>4</v>
      </c>
      <c r="D8" s="326" t="s">
        <v>102</v>
      </c>
      <c r="E8" s="326">
        <v>1</v>
      </c>
      <c r="F8" s="326">
        <v>59</v>
      </c>
      <c r="G8" s="326">
        <v>495</v>
      </c>
      <c r="H8" s="326">
        <v>554</v>
      </c>
      <c r="I8" s="353">
        <v>0.106498194945848</v>
      </c>
      <c r="J8" s="353">
        <v>0.15775401069518699</v>
      </c>
      <c r="K8" s="353">
        <v>0.22167487684729001</v>
      </c>
      <c r="L8" s="353">
        <v>0.212504794783275</v>
      </c>
      <c r="M8" s="440">
        <v>-0.340174864237344</v>
      </c>
      <c r="N8" s="440">
        <v>2.1744271965225302E-2</v>
      </c>
      <c r="O8" s="440">
        <v>9.3240822416145397E-2</v>
      </c>
    </row>
    <row r="9" spans="1:15">
      <c r="A9" s="326">
        <v>2</v>
      </c>
      <c r="B9" s="326">
        <v>5</v>
      </c>
      <c r="C9" s="326">
        <v>6</v>
      </c>
      <c r="D9" s="326" t="s">
        <v>102</v>
      </c>
      <c r="E9" s="326">
        <v>2</v>
      </c>
      <c r="F9" s="326">
        <v>59</v>
      </c>
      <c r="G9" s="326">
        <v>379</v>
      </c>
      <c r="H9" s="326">
        <v>438</v>
      </c>
      <c r="I9" s="353">
        <v>0.13470319634703101</v>
      </c>
      <c r="J9" s="353">
        <v>0.15775401069518699</v>
      </c>
      <c r="K9" s="353">
        <v>0.16972682489923799</v>
      </c>
      <c r="L9" s="353">
        <v>0.16800920598388899</v>
      </c>
      <c r="M9" s="440">
        <v>-7.3153306751080893E-2</v>
      </c>
      <c r="N9" s="440">
        <v>8.7585095014267901E-4</v>
      </c>
      <c r="O9" s="440">
        <v>9.3240822416145397E-2</v>
      </c>
    </row>
    <row r="10" spans="1:15">
      <c r="A10" s="326">
        <v>3</v>
      </c>
      <c r="B10" s="326">
        <v>7</v>
      </c>
      <c r="C10" s="326">
        <v>9</v>
      </c>
      <c r="D10" s="326" t="s">
        <v>102</v>
      </c>
      <c r="E10" s="326">
        <v>3</v>
      </c>
      <c r="F10" s="326">
        <v>73</v>
      </c>
      <c r="G10" s="326">
        <v>400</v>
      </c>
      <c r="H10" s="326">
        <v>473</v>
      </c>
      <c r="I10" s="353">
        <v>0.15433403805496801</v>
      </c>
      <c r="J10" s="353">
        <v>0.19518716577540099</v>
      </c>
      <c r="K10" s="353">
        <v>0.179131213613972</v>
      </c>
      <c r="L10" s="353">
        <v>0.18143459915611801</v>
      </c>
      <c r="M10" s="440">
        <v>8.5840348466034999E-2</v>
      </c>
      <c r="N10" s="440">
        <v>1.3782485284910299E-3</v>
      </c>
      <c r="O10" s="440">
        <v>9.3240822416145397E-2</v>
      </c>
    </row>
    <row r="11" spans="1:15">
      <c r="A11" s="326">
        <v>4</v>
      </c>
      <c r="B11" s="326">
        <v>10</v>
      </c>
      <c r="C11" s="326">
        <v>27</v>
      </c>
      <c r="D11" s="326" t="s">
        <v>102</v>
      </c>
      <c r="E11" s="326">
        <v>4</v>
      </c>
      <c r="F11" s="326">
        <v>105</v>
      </c>
      <c r="G11" s="326">
        <v>376</v>
      </c>
      <c r="H11" s="326">
        <v>481</v>
      </c>
      <c r="I11" s="353">
        <v>0.218295218295218</v>
      </c>
      <c r="J11" s="353">
        <v>0.28074866310160401</v>
      </c>
      <c r="K11" s="353">
        <v>0.16838334079713299</v>
      </c>
      <c r="L11" s="353">
        <v>0.18450326045262699</v>
      </c>
      <c r="M11" s="440">
        <v>0.51121666119325404</v>
      </c>
      <c r="N11" s="440">
        <v>5.74430249023953E-2</v>
      </c>
      <c r="O11" s="440">
        <v>9.3240822416145397E-2</v>
      </c>
    </row>
    <row r="12" spans="1:15">
      <c r="A12" s="326">
        <v>0</v>
      </c>
      <c r="B12" s="326">
        <v>0</v>
      </c>
      <c r="C12" s="326">
        <v>0</v>
      </c>
      <c r="D12" s="326" t="s">
        <v>100</v>
      </c>
      <c r="E12" s="326">
        <v>0</v>
      </c>
      <c r="F12" s="326">
        <v>82</v>
      </c>
      <c r="G12" s="326">
        <v>555</v>
      </c>
      <c r="H12" s="326">
        <v>637</v>
      </c>
      <c r="I12" s="353">
        <v>0.1287284144427</v>
      </c>
      <c r="J12" s="353">
        <v>0.21925133689839499</v>
      </c>
      <c r="K12" s="353">
        <v>0.24854455888938601</v>
      </c>
      <c r="L12" s="353">
        <v>0.24434215573456</v>
      </c>
      <c r="M12" s="440">
        <v>-0.125403412056555</v>
      </c>
      <c r="N12" s="440">
        <v>3.6734699878003701E-3</v>
      </c>
      <c r="O12" s="440">
        <v>7.1080617121234896E-2</v>
      </c>
    </row>
    <row r="13" spans="1:15">
      <c r="A13" s="326">
        <v>1</v>
      </c>
      <c r="B13" s="326">
        <v>1</v>
      </c>
      <c r="C13" s="326">
        <v>1</v>
      </c>
      <c r="D13" s="326" t="s">
        <v>100</v>
      </c>
      <c r="E13" s="326">
        <v>1</v>
      </c>
      <c r="F13" s="326">
        <v>71</v>
      </c>
      <c r="G13" s="326">
        <v>595</v>
      </c>
      <c r="H13" s="326">
        <v>666</v>
      </c>
      <c r="I13" s="353">
        <v>0.10660660660660599</v>
      </c>
      <c r="J13" s="353">
        <v>0.18983957219251299</v>
      </c>
      <c r="K13" s="353">
        <v>0.26645768025078298</v>
      </c>
      <c r="L13" s="353">
        <v>0.255466052934407</v>
      </c>
      <c r="M13" s="440">
        <v>-0.33903607407868802</v>
      </c>
      <c r="N13" s="440">
        <v>2.5976302559412599E-2</v>
      </c>
      <c r="O13" s="440">
        <v>7.1080617121234896E-2</v>
      </c>
    </row>
    <row r="14" spans="1:15">
      <c r="A14" s="326">
        <v>2</v>
      </c>
      <c r="B14" s="326">
        <v>2</v>
      </c>
      <c r="C14" s="326">
        <v>2</v>
      </c>
      <c r="D14" s="326" t="s">
        <v>100</v>
      </c>
      <c r="E14" s="326">
        <v>2</v>
      </c>
      <c r="F14" s="326">
        <v>86</v>
      </c>
      <c r="G14" s="326">
        <v>526</v>
      </c>
      <c r="H14" s="326">
        <v>612</v>
      </c>
      <c r="I14" s="353">
        <v>0.14052287581699299</v>
      </c>
      <c r="J14" s="353">
        <v>0.22994652406417099</v>
      </c>
      <c r="K14" s="353">
        <v>0.23555754590237299</v>
      </c>
      <c r="L14" s="353">
        <v>0.23475258918296801</v>
      </c>
      <c r="M14" s="440">
        <v>-2.4108462058576099E-2</v>
      </c>
      <c r="N14" s="440">
        <v>1.3527310709614401E-4</v>
      </c>
      <c r="O14" s="440">
        <v>7.1080617121234896E-2</v>
      </c>
    </row>
    <row r="15" spans="1:15">
      <c r="A15" s="326">
        <v>3</v>
      </c>
      <c r="B15" s="326">
        <v>3</v>
      </c>
      <c r="C15" s="326">
        <v>3</v>
      </c>
      <c r="D15" s="326" t="s">
        <v>100</v>
      </c>
      <c r="E15" s="326">
        <v>3</v>
      </c>
      <c r="F15" s="326">
        <v>67</v>
      </c>
      <c r="G15" s="326">
        <v>281</v>
      </c>
      <c r="H15" s="326">
        <v>348</v>
      </c>
      <c r="I15" s="353">
        <v>0.19252873563218301</v>
      </c>
      <c r="J15" s="353">
        <v>0.17914438502673699</v>
      </c>
      <c r="K15" s="353">
        <v>0.12583967756381501</v>
      </c>
      <c r="L15" s="353">
        <v>0.13348676639815801</v>
      </c>
      <c r="M15" s="440">
        <v>0.35318340448284602</v>
      </c>
      <c r="N15" s="440">
        <v>1.8826338056717101E-2</v>
      </c>
      <c r="O15" s="440">
        <v>7.1080617121234896E-2</v>
      </c>
    </row>
    <row r="16" spans="1:15">
      <c r="A16" s="326">
        <v>4</v>
      </c>
      <c r="B16" s="326">
        <v>4</v>
      </c>
      <c r="C16" s="326">
        <v>9</v>
      </c>
      <c r="D16" s="326" t="s">
        <v>100</v>
      </c>
      <c r="E16" s="326">
        <v>4</v>
      </c>
      <c r="F16" s="326">
        <v>68</v>
      </c>
      <c r="G16" s="326">
        <v>276</v>
      </c>
      <c r="H16" s="326">
        <v>344</v>
      </c>
      <c r="I16" s="353">
        <v>0.19767441860465099</v>
      </c>
      <c r="J16" s="353">
        <v>0.18181818181818099</v>
      </c>
      <c r="K16" s="353">
        <v>0.12360053739364001</v>
      </c>
      <c r="L16" s="353">
        <v>0.13195243574990401</v>
      </c>
      <c r="M16" s="440">
        <v>0.38595229388458202</v>
      </c>
      <c r="N16" s="440">
        <v>2.2469233410208501E-2</v>
      </c>
      <c r="O16" s="440">
        <v>7.1080617121234896E-2</v>
      </c>
    </row>
    <row r="17" spans="1:15">
      <c r="A17" s="326">
        <v>0</v>
      </c>
      <c r="B17" s="326">
        <v>0</v>
      </c>
      <c r="C17" s="326">
        <v>0</v>
      </c>
      <c r="D17" s="326" t="s">
        <v>99</v>
      </c>
      <c r="E17" s="326">
        <v>0</v>
      </c>
      <c r="F17" s="326">
        <v>82</v>
      </c>
      <c r="G17" s="326">
        <v>555</v>
      </c>
      <c r="H17" s="326">
        <v>637</v>
      </c>
      <c r="I17" s="353">
        <v>0.1287284144427</v>
      </c>
      <c r="J17" s="353">
        <v>0.21925133689839499</v>
      </c>
      <c r="K17" s="353">
        <v>0.24854455888938601</v>
      </c>
      <c r="L17" s="353">
        <v>0.24434215573456</v>
      </c>
      <c r="M17" s="440">
        <v>-0.125403412056555</v>
      </c>
      <c r="N17" s="440">
        <v>3.6734699878003701E-3</v>
      </c>
      <c r="O17" s="440">
        <v>6.6726433331248294E-2</v>
      </c>
    </row>
    <row r="18" spans="1:15">
      <c r="A18" s="326">
        <v>1</v>
      </c>
      <c r="B18" s="326">
        <v>1</v>
      </c>
      <c r="C18" s="326">
        <v>1</v>
      </c>
      <c r="D18" s="326" t="s">
        <v>99</v>
      </c>
      <c r="E18" s="326">
        <v>1</v>
      </c>
      <c r="F18" s="326">
        <v>70</v>
      </c>
      <c r="G18" s="326">
        <v>580</v>
      </c>
      <c r="H18" s="326">
        <v>650</v>
      </c>
      <c r="I18" s="353">
        <v>0.107692307692307</v>
      </c>
      <c r="J18" s="353">
        <v>0.18716577540106899</v>
      </c>
      <c r="K18" s="353">
        <v>0.25974025974025899</v>
      </c>
      <c r="L18" s="353">
        <v>0.249328730341388</v>
      </c>
      <c r="M18" s="440">
        <v>-0.327687407065479</v>
      </c>
      <c r="N18" s="440">
        <v>2.37817445922235E-2</v>
      </c>
      <c r="O18" s="440">
        <v>6.6726433331248294E-2</v>
      </c>
    </row>
    <row r="19" spans="1:15">
      <c r="A19" s="326">
        <v>2</v>
      </c>
      <c r="B19" s="326">
        <v>2</v>
      </c>
      <c r="C19" s="326">
        <v>2</v>
      </c>
      <c r="D19" s="326" t="s">
        <v>99</v>
      </c>
      <c r="E19" s="326">
        <v>2</v>
      </c>
      <c r="F19" s="326">
        <v>82</v>
      </c>
      <c r="G19" s="326">
        <v>508</v>
      </c>
      <c r="H19" s="326">
        <v>590</v>
      </c>
      <c r="I19" s="353">
        <v>0.13898305084745699</v>
      </c>
      <c r="J19" s="353">
        <v>0.21925133689839499</v>
      </c>
      <c r="K19" s="353">
        <v>0.22749664128974401</v>
      </c>
      <c r="L19" s="353">
        <v>0.22631377061756799</v>
      </c>
      <c r="M19" s="440">
        <v>-3.6916745888602803E-2</v>
      </c>
      <c r="N19" s="440">
        <v>3.0438980698961198E-4</v>
      </c>
      <c r="O19" s="440">
        <v>6.6726433331248294E-2</v>
      </c>
    </row>
    <row r="20" spans="1:15">
      <c r="A20" s="326">
        <v>3</v>
      </c>
      <c r="B20" s="326">
        <v>3</v>
      </c>
      <c r="C20" s="326">
        <v>3</v>
      </c>
      <c r="D20" s="326" t="s">
        <v>99</v>
      </c>
      <c r="E20" s="326">
        <v>3</v>
      </c>
      <c r="F20" s="326">
        <v>66</v>
      </c>
      <c r="G20" s="326">
        <v>291</v>
      </c>
      <c r="H20" s="326">
        <v>357</v>
      </c>
      <c r="I20" s="353">
        <v>0.184873949579831</v>
      </c>
      <c r="J20" s="353">
        <v>0.17647058823529399</v>
      </c>
      <c r="K20" s="353">
        <v>0.13031795790416401</v>
      </c>
      <c r="L20" s="353">
        <v>0.13693901035673101</v>
      </c>
      <c r="M20" s="440">
        <v>0.303176929280559</v>
      </c>
      <c r="N20" s="440">
        <v>1.3992412742012499E-2</v>
      </c>
      <c r="O20" s="440">
        <v>6.6726433331248294E-2</v>
      </c>
    </row>
    <row r="21" spans="1:15">
      <c r="A21" s="326">
        <v>4</v>
      </c>
      <c r="B21" s="326">
        <v>4</v>
      </c>
      <c r="C21" s="326">
        <v>9</v>
      </c>
      <c r="D21" s="326" t="s">
        <v>99</v>
      </c>
      <c r="E21" s="326">
        <v>4</v>
      </c>
      <c r="F21" s="326">
        <v>74</v>
      </c>
      <c r="G21" s="326">
        <v>299</v>
      </c>
      <c r="H21" s="326">
        <v>373</v>
      </c>
      <c r="I21" s="353">
        <v>0.198391420911528</v>
      </c>
      <c r="J21" s="353">
        <v>0.19786096256684399</v>
      </c>
      <c r="K21" s="353">
        <v>0.13390058217644399</v>
      </c>
      <c r="L21" s="353">
        <v>0.14307633294975</v>
      </c>
      <c r="M21" s="440">
        <v>0.39046697423910898</v>
      </c>
      <c r="N21" s="440">
        <v>2.49744162022222E-2</v>
      </c>
      <c r="O21" s="440">
        <v>6.6726433331248294E-2</v>
      </c>
    </row>
    <row r="22" spans="1:15">
      <c r="A22" s="326">
        <v>0</v>
      </c>
      <c r="B22" s="326">
        <v>0</v>
      </c>
      <c r="C22" s="326">
        <v>41</v>
      </c>
      <c r="D22" s="326" t="s">
        <v>35</v>
      </c>
      <c r="E22" s="326">
        <v>0</v>
      </c>
      <c r="F22" s="326">
        <v>105</v>
      </c>
      <c r="G22" s="326">
        <v>424</v>
      </c>
      <c r="H22" s="326">
        <v>529</v>
      </c>
      <c r="I22" s="353">
        <v>0.19848771266540599</v>
      </c>
      <c r="J22" s="353">
        <v>0.28074866310160401</v>
      </c>
      <c r="K22" s="353">
        <v>0.18987908643081</v>
      </c>
      <c r="L22" s="353">
        <v>0.20291522823168301</v>
      </c>
      <c r="M22" s="440">
        <v>0.39107234935119101</v>
      </c>
      <c r="N22" s="440">
        <v>3.5536578833195498E-2</v>
      </c>
      <c r="O22" s="440">
        <v>5.9964030320676702E-2</v>
      </c>
    </row>
    <row r="23" spans="1:15">
      <c r="A23" s="326">
        <v>1</v>
      </c>
      <c r="B23" s="326">
        <v>42</v>
      </c>
      <c r="C23" s="326">
        <v>79</v>
      </c>
      <c r="D23" s="326" t="s">
        <v>35</v>
      </c>
      <c r="E23" s="326">
        <v>1</v>
      </c>
      <c r="F23" s="326">
        <v>70</v>
      </c>
      <c r="G23" s="326">
        <v>452</v>
      </c>
      <c r="H23" s="326">
        <v>522</v>
      </c>
      <c r="I23" s="353">
        <v>0.13409961685823699</v>
      </c>
      <c r="J23" s="353">
        <v>0.18716577540106899</v>
      </c>
      <c r="K23" s="353">
        <v>0.20241827138378801</v>
      </c>
      <c r="L23" s="353">
        <v>0.20023014959723801</v>
      </c>
      <c r="M23" s="440">
        <v>-7.8341483357246194E-2</v>
      </c>
      <c r="N23" s="440">
        <v>1.1949031601866499E-3</v>
      </c>
      <c r="O23" s="440">
        <v>5.9964030320676702E-2</v>
      </c>
    </row>
    <row r="24" spans="1:15">
      <c r="A24" s="326">
        <v>2</v>
      </c>
      <c r="B24" s="326">
        <v>80</v>
      </c>
      <c r="C24" s="326">
        <v>106</v>
      </c>
      <c r="D24" s="326" t="s">
        <v>35</v>
      </c>
      <c r="E24" s="326">
        <v>2</v>
      </c>
      <c r="F24" s="326">
        <v>76</v>
      </c>
      <c r="G24" s="326">
        <v>446</v>
      </c>
      <c r="H24" s="326">
        <v>522</v>
      </c>
      <c r="I24" s="353">
        <v>0.1455938697318</v>
      </c>
      <c r="J24" s="353">
        <v>0.20320855614973199</v>
      </c>
      <c r="K24" s="353">
        <v>0.19973130317957899</v>
      </c>
      <c r="L24" s="353">
        <v>0.20023014959723801</v>
      </c>
      <c r="M24" s="440">
        <v>1.7259842691892902E-2</v>
      </c>
      <c r="N24" s="440">
        <v>6.0016839264768301E-5</v>
      </c>
      <c r="O24" s="440">
        <v>5.9964030320676702E-2</v>
      </c>
    </row>
    <row r="25" spans="1:15">
      <c r="A25" s="326">
        <v>3</v>
      </c>
      <c r="B25" s="326">
        <v>107</v>
      </c>
      <c r="C25" s="326">
        <v>128</v>
      </c>
      <c r="D25" s="326" t="s">
        <v>35</v>
      </c>
      <c r="E25" s="326">
        <v>3</v>
      </c>
      <c r="F25" s="326">
        <v>68</v>
      </c>
      <c r="G25" s="326">
        <v>445</v>
      </c>
      <c r="H25" s="326">
        <v>513</v>
      </c>
      <c r="I25" s="353">
        <v>0.13255360623781601</v>
      </c>
      <c r="J25" s="353">
        <v>0.18181818181818099</v>
      </c>
      <c r="K25" s="353">
        <v>0.19928347514554401</v>
      </c>
      <c r="L25" s="353">
        <v>0.19677790563866501</v>
      </c>
      <c r="M25" s="440">
        <v>-9.1721122564507498E-2</v>
      </c>
      <c r="N25" s="440">
        <v>1.6019363099040701E-3</v>
      </c>
      <c r="O25" s="440">
        <v>5.9964030320676702E-2</v>
      </c>
    </row>
    <row r="26" spans="1:15">
      <c r="A26" s="326">
        <v>4</v>
      </c>
      <c r="B26" s="326">
        <v>129</v>
      </c>
      <c r="C26" s="326">
        <v>262</v>
      </c>
      <c r="D26" s="326" t="s">
        <v>35</v>
      </c>
      <c r="E26" s="326">
        <v>4</v>
      </c>
      <c r="F26" s="326">
        <v>55</v>
      </c>
      <c r="G26" s="326">
        <v>466</v>
      </c>
      <c r="H26" s="326">
        <v>521</v>
      </c>
      <c r="I26" s="353">
        <v>0.10556621880998</v>
      </c>
      <c r="J26" s="353">
        <v>0.14705882352941099</v>
      </c>
      <c r="K26" s="353">
        <v>0.20868786386027699</v>
      </c>
      <c r="L26" s="353">
        <v>0.199846566935174</v>
      </c>
      <c r="M26" s="440">
        <v>-0.35000699446754802</v>
      </c>
      <c r="N26" s="440">
        <v>2.15705951781257E-2</v>
      </c>
      <c r="O26" s="440">
        <v>5.9964030320676702E-2</v>
      </c>
    </row>
    <row r="27" spans="1:15">
      <c r="A27" s="326">
        <v>0</v>
      </c>
      <c r="B27" s="326">
        <v>0</v>
      </c>
      <c r="C27" s="326">
        <v>2</v>
      </c>
      <c r="D27" s="326" t="s">
        <v>104</v>
      </c>
      <c r="E27" s="326">
        <v>0</v>
      </c>
      <c r="F27" s="326">
        <v>58</v>
      </c>
      <c r="G27" s="326">
        <v>467</v>
      </c>
      <c r="H27" s="326">
        <v>525</v>
      </c>
      <c r="I27" s="353">
        <v>0.11047619047619001</v>
      </c>
      <c r="J27" s="353">
        <v>0.15508021390374299</v>
      </c>
      <c r="K27" s="353">
        <v>0.209135691894312</v>
      </c>
      <c r="L27" s="353">
        <v>0.201380897583429</v>
      </c>
      <c r="M27" s="440">
        <v>-0.29904079269685202</v>
      </c>
      <c r="N27" s="440">
        <v>1.6164792987907E-2</v>
      </c>
      <c r="O27" s="440">
        <v>5.6344597718217197E-2</v>
      </c>
    </row>
    <row r="28" spans="1:15">
      <c r="A28" s="326">
        <v>1</v>
      </c>
      <c r="B28" s="326">
        <v>3</v>
      </c>
      <c r="C28" s="326">
        <v>5</v>
      </c>
      <c r="D28" s="326" t="s">
        <v>104</v>
      </c>
      <c r="E28" s="326">
        <v>1</v>
      </c>
      <c r="F28" s="326">
        <v>80</v>
      </c>
      <c r="G28" s="326">
        <v>553</v>
      </c>
      <c r="H28" s="326">
        <v>633</v>
      </c>
      <c r="I28" s="353">
        <v>0.126382306477093</v>
      </c>
      <c r="J28" s="353">
        <v>0.21390374331550799</v>
      </c>
      <c r="K28" s="353">
        <v>0.24764890282131599</v>
      </c>
      <c r="L28" s="353">
        <v>0.242807825086306</v>
      </c>
      <c r="M28" s="440">
        <v>-0.14648591242282699</v>
      </c>
      <c r="N28" s="440">
        <v>4.9431904800622097E-3</v>
      </c>
      <c r="O28" s="440">
        <v>5.6344597718217197E-2</v>
      </c>
    </row>
    <row r="29" spans="1:15">
      <c r="A29" s="326">
        <v>2</v>
      </c>
      <c r="B29" s="326">
        <v>6</v>
      </c>
      <c r="C29" s="326">
        <v>8</v>
      </c>
      <c r="D29" s="326" t="s">
        <v>104</v>
      </c>
      <c r="E29" s="326">
        <v>2</v>
      </c>
      <c r="F29" s="326">
        <v>78</v>
      </c>
      <c r="G29" s="326">
        <v>460</v>
      </c>
      <c r="H29" s="326">
        <v>538</v>
      </c>
      <c r="I29" s="353">
        <v>0.14498141263940501</v>
      </c>
      <c r="J29" s="353">
        <v>0.20855614973261999</v>
      </c>
      <c r="K29" s="353">
        <v>0.20600089565606799</v>
      </c>
      <c r="L29" s="353">
        <v>0.206367472190257</v>
      </c>
      <c r="M29" s="440">
        <v>1.2327791632077E-2</v>
      </c>
      <c r="N29" s="440">
        <v>3.1500639822751502E-5</v>
      </c>
      <c r="O29" s="440">
        <v>5.6344597718217197E-2</v>
      </c>
    </row>
    <row r="30" spans="1:15">
      <c r="A30" s="326">
        <v>3</v>
      </c>
      <c r="B30" s="326">
        <v>9</v>
      </c>
      <c r="C30" s="326">
        <v>12</v>
      </c>
      <c r="D30" s="326" t="s">
        <v>104</v>
      </c>
      <c r="E30" s="326">
        <v>3</v>
      </c>
      <c r="F30" s="326">
        <v>63</v>
      </c>
      <c r="G30" s="326">
        <v>377</v>
      </c>
      <c r="H30" s="326">
        <v>440</v>
      </c>
      <c r="I30" s="353">
        <v>0.14318181818181799</v>
      </c>
      <c r="J30" s="353">
        <v>0.16844919786096199</v>
      </c>
      <c r="K30" s="353">
        <v>0.168831168831168</v>
      </c>
      <c r="L30" s="353">
        <v>0.16877637130801601</v>
      </c>
      <c r="M30" s="440">
        <v>-2.2650066308521201E-3</v>
      </c>
      <c r="N30" s="440">
        <v>8.6516678031019297E-7</v>
      </c>
      <c r="O30" s="440">
        <v>5.6344597718217197E-2</v>
      </c>
    </row>
    <row r="31" spans="1:15">
      <c r="A31" s="326">
        <v>4</v>
      </c>
      <c r="B31" s="326">
        <v>13</v>
      </c>
      <c r="C31" s="326">
        <v>46</v>
      </c>
      <c r="D31" s="326" t="s">
        <v>104</v>
      </c>
      <c r="E31" s="326">
        <v>4</v>
      </c>
      <c r="F31" s="326">
        <v>95</v>
      </c>
      <c r="G31" s="326">
        <v>376</v>
      </c>
      <c r="H31" s="326">
        <v>471</v>
      </c>
      <c r="I31" s="353">
        <v>0.201698513800424</v>
      </c>
      <c r="J31" s="353">
        <v>0.25401069518716501</v>
      </c>
      <c r="K31" s="353">
        <v>0.16838334079713299</v>
      </c>
      <c r="L31" s="353">
        <v>0.18066743383198999</v>
      </c>
      <c r="M31" s="440">
        <v>0.41113320263627201</v>
      </c>
      <c r="N31" s="440">
        <v>3.5204248443644802E-2</v>
      </c>
      <c r="O31" s="440">
        <v>5.6344597718217197E-2</v>
      </c>
    </row>
    <row r="32" spans="1:15">
      <c r="A32" s="326">
        <v>0</v>
      </c>
      <c r="B32" s="326">
        <v>0</v>
      </c>
      <c r="C32" s="326">
        <v>0</v>
      </c>
      <c r="D32" s="326" t="s">
        <v>98</v>
      </c>
      <c r="E32" s="326">
        <v>0</v>
      </c>
      <c r="F32" s="326">
        <v>82</v>
      </c>
      <c r="G32" s="326">
        <v>555</v>
      </c>
      <c r="H32" s="326">
        <v>637</v>
      </c>
      <c r="I32" s="353">
        <v>0.1287284144427</v>
      </c>
      <c r="J32" s="353">
        <v>0.21925133689839499</v>
      </c>
      <c r="K32" s="353">
        <v>0.24854455888938601</v>
      </c>
      <c r="L32" s="353">
        <v>0.24434215573456</v>
      </c>
      <c r="M32" s="440">
        <v>-0.125403412056555</v>
      </c>
      <c r="N32" s="440">
        <v>3.6734699878003701E-3</v>
      </c>
      <c r="O32" s="440">
        <v>5.4542972903331197E-2</v>
      </c>
    </row>
    <row r="33" spans="1:15">
      <c r="A33" s="326">
        <v>1</v>
      </c>
      <c r="B33" s="326">
        <v>1</v>
      </c>
      <c r="C33" s="326">
        <v>1</v>
      </c>
      <c r="D33" s="326" t="s">
        <v>98</v>
      </c>
      <c r="E33" s="326">
        <v>1</v>
      </c>
      <c r="F33" s="326">
        <v>93</v>
      </c>
      <c r="G33" s="326">
        <v>712</v>
      </c>
      <c r="H33" s="326">
        <v>805</v>
      </c>
      <c r="I33" s="353">
        <v>0.115527950310559</v>
      </c>
      <c r="J33" s="353">
        <v>0.24866310160427799</v>
      </c>
      <c r="K33" s="353">
        <v>0.31885356023286998</v>
      </c>
      <c r="L33" s="353">
        <v>0.308784042961258</v>
      </c>
      <c r="M33" s="440">
        <v>-0.248632963833094</v>
      </c>
      <c r="N33" s="440">
        <v>1.7451661761631099E-2</v>
      </c>
      <c r="O33" s="440">
        <v>5.4542972903331197E-2</v>
      </c>
    </row>
    <row r="34" spans="1:15">
      <c r="A34" s="326">
        <v>2</v>
      </c>
      <c r="B34" s="326">
        <v>2</v>
      </c>
      <c r="C34" s="326">
        <v>2</v>
      </c>
      <c r="D34" s="326" t="s">
        <v>98</v>
      </c>
      <c r="E34" s="326">
        <v>2</v>
      </c>
      <c r="F34" s="326">
        <v>99</v>
      </c>
      <c r="G34" s="326">
        <v>559</v>
      </c>
      <c r="H34" s="326">
        <v>658</v>
      </c>
      <c r="I34" s="353">
        <v>0.15045592705167099</v>
      </c>
      <c r="J34" s="353">
        <v>0.26470588235294101</v>
      </c>
      <c r="K34" s="353">
        <v>0.25033587102552601</v>
      </c>
      <c r="L34" s="353">
        <v>0.25239739163789798</v>
      </c>
      <c r="M34" s="440">
        <v>5.5815831405116798E-2</v>
      </c>
      <c r="N34" s="440">
        <v>8.0207412954061495E-4</v>
      </c>
      <c r="O34" s="440">
        <v>5.4542972903331197E-2</v>
      </c>
    </row>
    <row r="35" spans="1:15">
      <c r="A35" s="326">
        <v>4</v>
      </c>
      <c r="B35" s="326">
        <v>3</v>
      </c>
      <c r="C35" s="326">
        <v>6</v>
      </c>
      <c r="D35" s="326" t="s">
        <v>98</v>
      </c>
      <c r="E35" s="326">
        <v>3</v>
      </c>
      <c r="F35" s="326">
        <v>100</v>
      </c>
      <c r="G35" s="326">
        <v>407</v>
      </c>
      <c r="H35" s="326">
        <v>507</v>
      </c>
      <c r="I35" s="353">
        <v>0.19723865877711999</v>
      </c>
      <c r="J35" s="353">
        <v>0.26737967914438499</v>
      </c>
      <c r="K35" s="353">
        <v>0.182266009852216</v>
      </c>
      <c r="L35" s="353">
        <v>0.19447640966628299</v>
      </c>
      <c r="M35" s="440">
        <v>0.38320245497112199</v>
      </c>
      <c r="N35" s="440">
        <v>3.2615767024359102E-2</v>
      </c>
      <c r="O35" s="440">
        <v>5.4542972903331197E-2</v>
      </c>
    </row>
    <row r="36" spans="1:15">
      <c r="A36" s="326">
        <v>0</v>
      </c>
      <c r="B36" s="326">
        <v>0</v>
      </c>
      <c r="C36" s="326">
        <v>14300</v>
      </c>
      <c r="D36" s="326" t="s">
        <v>38</v>
      </c>
      <c r="E36" s="326">
        <v>0</v>
      </c>
      <c r="F36" s="326">
        <v>95</v>
      </c>
      <c r="G36" s="326">
        <v>426</v>
      </c>
      <c r="H36" s="326">
        <v>521</v>
      </c>
      <c r="I36" s="353">
        <v>0.18234165067178501</v>
      </c>
      <c r="J36" s="353">
        <v>0.25401069518716501</v>
      </c>
      <c r="K36" s="353">
        <v>0.19077474249887999</v>
      </c>
      <c r="L36" s="353">
        <v>0.199846566935174</v>
      </c>
      <c r="M36" s="440">
        <v>0.286282999756796</v>
      </c>
      <c r="N36" s="440">
        <v>1.8103378228081099E-2</v>
      </c>
      <c r="O36" s="440">
        <v>5.2985508009141702E-2</v>
      </c>
    </row>
    <row r="37" spans="1:15">
      <c r="A37" s="326">
        <v>1</v>
      </c>
      <c r="B37" s="326">
        <v>14400</v>
      </c>
      <c r="C37" s="326">
        <v>30000</v>
      </c>
      <c r="D37" s="326" t="s">
        <v>38</v>
      </c>
      <c r="E37" s="326">
        <v>1</v>
      </c>
      <c r="F37" s="326">
        <v>93</v>
      </c>
      <c r="G37" s="326">
        <v>462</v>
      </c>
      <c r="H37" s="326">
        <v>555</v>
      </c>
      <c r="I37" s="353">
        <v>0.16756756756756699</v>
      </c>
      <c r="J37" s="353">
        <v>0.24866310160427799</v>
      </c>
      <c r="K37" s="353">
        <v>0.20689655172413701</v>
      </c>
      <c r="L37" s="353">
        <v>0.21288837744533901</v>
      </c>
      <c r="M37" s="440">
        <v>0.18388005649714301</v>
      </c>
      <c r="N37" s="440">
        <v>7.6800355516509098E-3</v>
      </c>
      <c r="O37" s="440">
        <v>5.2985508009141702E-2</v>
      </c>
    </row>
    <row r="38" spans="1:15">
      <c r="A38" s="326">
        <v>2</v>
      </c>
      <c r="B38" s="326">
        <v>30008</v>
      </c>
      <c r="C38" s="326">
        <v>52333</v>
      </c>
      <c r="D38" s="326" t="s">
        <v>38</v>
      </c>
      <c r="E38" s="326">
        <v>2</v>
      </c>
      <c r="F38" s="326">
        <v>54</v>
      </c>
      <c r="G38" s="326">
        <v>434</v>
      </c>
      <c r="H38" s="326">
        <v>488</v>
      </c>
      <c r="I38" s="353">
        <v>0.110655737704918</v>
      </c>
      <c r="J38" s="353">
        <v>0.14438502673796699</v>
      </c>
      <c r="K38" s="353">
        <v>0.194357366771159</v>
      </c>
      <c r="L38" s="353">
        <v>0.187188339087073</v>
      </c>
      <c r="M38" s="440">
        <v>-0.29721503311050401</v>
      </c>
      <c r="N38" s="440">
        <v>1.4852530697574501E-2</v>
      </c>
      <c r="O38" s="440">
        <v>5.2985508009141702E-2</v>
      </c>
    </row>
    <row r="39" spans="1:15">
      <c r="A39" s="326">
        <v>3</v>
      </c>
      <c r="B39" s="326">
        <v>52500</v>
      </c>
      <c r="C39" s="326">
        <v>100000</v>
      </c>
      <c r="D39" s="326" t="s">
        <v>38</v>
      </c>
      <c r="E39" s="326">
        <v>3</v>
      </c>
      <c r="F39" s="326">
        <v>82</v>
      </c>
      <c r="G39" s="326">
        <v>518</v>
      </c>
      <c r="H39" s="326">
        <v>600</v>
      </c>
      <c r="I39" s="353">
        <v>0.13666666666666599</v>
      </c>
      <c r="J39" s="353">
        <v>0.21925133689839499</v>
      </c>
      <c r="K39" s="353">
        <v>0.23197492163009401</v>
      </c>
      <c r="L39" s="353">
        <v>0.230149597238204</v>
      </c>
      <c r="M39" s="440">
        <v>-5.6410540569603998E-2</v>
      </c>
      <c r="N39" s="440">
        <v>7.1774429269826296E-4</v>
      </c>
      <c r="O39" s="440">
        <v>5.2985508009141702E-2</v>
      </c>
    </row>
    <row r="40" spans="1:15">
      <c r="A40" s="326">
        <v>4</v>
      </c>
      <c r="B40" s="326">
        <v>100065</v>
      </c>
      <c r="C40" s="326">
        <v>600000</v>
      </c>
      <c r="D40" s="326" t="s">
        <v>38</v>
      </c>
      <c r="E40" s="326">
        <v>4</v>
      </c>
      <c r="F40" s="326">
        <v>50</v>
      </c>
      <c r="G40" s="326">
        <v>393</v>
      </c>
      <c r="H40" s="326">
        <v>443</v>
      </c>
      <c r="I40" s="353">
        <v>0.112866817155756</v>
      </c>
      <c r="J40" s="353">
        <v>0.13368983957219199</v>
      </c>
      <c r="K40" s="353">
        <v>0.17599641737572699</v>
      </c>
      <c r="L40" s="353">
        <v>0.16992711929420701</v>
      </c>
      <c r="M40" s="440">
        <v>-0.27494115201548902</v>
      </c>
      <c r="N40" s="440">
        <v>1.16318192391368E-2</v>
      </c>
      <c r="O40" s="440">
        <v>5.2985508009141702E-2</v>
      </c>
    </row>
    <row r="41" spans="1:15">
      <c r="A41" s="326">
        <v>0</v>
      </c>
      <c r="B41" s="326">
        <v>0</v>
      </c>
      <c r="C41" s="326">
        <v>10000</v>
      </c>
      <c r="D41" s="326" t="s">
        <v>72</v>
      </c>
      <c r="E41" s="326">
        <v>0</v>
      </c>
      <c r="F41" s="326">
        <v>91</v>
      </c>
      <c r="G41" s="326">
        <v>435</v>
      </c>
      <c r="H41" s="326">
        <v>526</v>
      </c>
      <c r="I41" s="353">
        <v>0.173003802281368</v>
      </c>
      <c r="J41" s="353">
        <v>0.24331550802138999</v>
      </c>
      <c r="K41" s="353">
        <v>0.19480519480519401</v>
      </c>
      <c r="L41" s="353">
        <v>0.20176448024549201</v>
      </c>
      <c r="M41" s="440">
        <v>0.22235892985379099</v>
      </c>
      <c r="N41" s="440">
        <v>1.07867013336255E-2</v>
      </c>
      <c r="O41" s="440">
        <v>5.1310792360945399E-2</v>
      </c>
    </row>
    <row r="42" spans="1:15">
      <c r="A42" s="326">
        <v>1</v>
      </c>
      <c r="B42" s="326">
        <v>10500</v>
      </c>
      <c r="C42" s="326">
        <v>77000</v>
      </c>
      <c r="D42" s="326" t="s">
        <v>72</v>
      </c>
      <c r="E42" s="326">
        <v>1</v>
      </c>
      <c r="F42" s="326">
        <v>84</v>
      </c>
      <c r="G42" s="326">
        <v>434</v>
      </c>
      <c r="H42" s="326">
        <v>518</v>
      </c>
      <c r="I42" s="353">
        <v>0.162162162162162</v>
      </c>
      <c r="J42" s="353">
        <v>0.22459893048128299</v>
      </c>
      <c r="K42" s="353">
        <v>0.194357366771159</v>
      </c>
      <c r="L42" s="353">
        <v>0.198695818948983</v>
      </c>
      <c r="M42" s="440">
        <v>0.144617719168534</v>
      </c>
      <c r="N42" s="440">
        <v>4.3734659678479997E-3</v>
      </c>
      <c r="O42" s="440">
        <v>5.1310792360945399E-2</v>
      </c>
    </row>
    <row r="43" spans="1:15">
      <c r="A43" s="326">
        <v>2</v>
      </c>
      <c r="B43" s="326">
        <v>77400</v>
      </c>
      <c r="C43" s="326">
        <v>160000</v>
      </c>
      <c r="D43" s="326" t="s">
        <v>72</v>
      </c>
      <c r="E43" s="326">
        <v>2</v>
      </c>
      <c r="F43" s="326">
        <v>85</v>
      </c>
      <c r="G43" s="326">
        <v>450</v>
      </c>
      <c r="H43" s="326">
        <v>535</v>
      </c>
      <c r="I43" s="353">
        <v>0.15887850467289699</v>
      </c>
      <c r="J43" s="353">
        <v>0.22727272727272699</v>
      </c>
      <c r="K43" s="353">
        <v>0.201522615315718</v>
      </c>
      <c r="L43" s="353">
        <v>0.205216724204065</v>
      </c>
      <c r="M43" s="440">
        <v>0.120249128151576</v>
      </c>
      <c r="N43" s="440">
        <v>3.0964285126357598E-3</v>
      </c>
      <c r="O43" s="440">
        <v>5.1310792360945399E-2</v>
      </c>
    </row>
    <row r="44" spans="1:15">
      <c r="A44" s="326">
        <v>3</v>
      </c>
      <c r="B44" s="326">
        <v>161000</v>
      </c>
      <c r="C44" s="326">
        <v>300000</v>
      </c>
      <c r="D44" s="326" t="s">
        <v>72</v>
      </c>
      <c r="E44" s="326">
        <v>3</v>
      </c>
      <c r="F44" s="326">
        <v>64</v>
      </c>
      <c r="G44" s="326">
        <v>477</v>
      </c>
      <c r="H44" s="326">
        <v>541</v>
      </c>
      <c r="I44" s="353">
        <v>0.118299445471349</v>
      </c>
      <c r="J44" s="353">
        <v>0.17112299465240599</v>
      </c>
      <c r="K44" s="353">
        <v>0.213613972234661</v>
      </c>
      <c r="L44" s="353">
        <v>0.207518220176448</v>
      </c>
      <c r="M44" s="440">
        <v>-0.221787953103043</v>
      </c>
      <c r="N44" s="440">
        <v>9.4239869433157403E-3</v>
      </c>
      <c r="O44" s="440">
        <v>5.1310792360945399E-2</v>
      </c>
    </row>
    <row r="45" spans="1:15">
      <c r="A45" s="326">
        <v>4</v>
      </c>
      <c r="B45" s="326">
        <v>308000</v>
      </c>
      <c r="C45" s="326">
        <v>3200000</v>
      </c>
      <c r="D45" s="326" t="s">
        <v>72</v>
      </c>
      <c r="E45" s="326">
        <v>4</v>
      </c>
      <c r="F45" s="326">
        <v>50</v>
      </c>
      <c r="G45" s="326">
        <v>437</v>
      </c>
      <c r="H45" s="326">
        <v>487</v>
      </c>
      <c r="I45" s="353">
        <v>0.102669404517453</v>
      </c>
      <c r="J45" s="353">
        <v>0.13368983957219199</v>
      </c>
      <c r="K45" s="353">
        <v>0.195700850873264</v>
      </c>
      <c r="L45" s="353">
        <v>0.18680475642500899</v>
      </c>
      <c r="M45" s="440">
        <v>-0.381064735241818</v>
      </c>
      <c r="N45" s="440">
        <v>2.36302096035204E-2</v>
      </c>
      <c r="O45" s="440">
        <v>5.1310792360945399E-2</v>
      </c>
    </row>
    <row r="46" spans="1:15">
      <c r="A46" s="326">
        <v>0</v>
      </c>
      <c r="B46" s="326">
        <v>0</v>
      </c>
      <c r="C46" s="326">
        <v>1</v>
      </c>
      <c r="D46" s="326" t="s">
        <v>26</v>
      </c>
      <c r="E46" s="326">
        <v>0</v>
      </c>
      <c r="F46" s="326">
        <v>122</v>
      </c>
      <c r="G46" s="326">
        <v>895</v>
      </c>
      <c r="H46" s="326">
        <v>1017</v>
      </c>
      <c r="I46" s="353">
        <v>0.119960668633235</v>
      </c>
      <c r="J46" s="353">
        <v>0.32620320855614898</v>
      </c>
      <c r="K46" s="353">
        <v>0.40080609046126198</v>
      </c>
      <c r="L46" s="353">
        <v>0.39010356731875701</v>
      </c>
      <c r="M46" s="440">
        <v>-0.20595721911597201</v>
      </c>
      <c r="N46" s="440">
        <v>1.53650020952144E-2</v>
      </c>
      <c r="O46" s="440">
        <v>4.7243777819528897E-2</v>
      </c>
    </row>
    <row r="47" spans="1:15">
      <c r="A47" s="326">
        <v>1</v>
      </c>
      <c r="B47" s="326">
        <v>2</v>
      </c>
      <c r="C47" s="326">
        <v>2</v>
      </c>
      <c r="D47" s="326" t="s">
        <v>26</v>
      </c>
      <c r="E47" s="326">
        <v>1</v>
      </c>
      <c r="F47" s="326">
        <v>47</v>
      </c>
      <c r="G47" s="326">
        <v>352</v>
      </c>
      <c r="H47" s="326">
        <v>399</v>
      </c>
      <c r="I47" s="353">
        <v>0.11779448621553799</v>
      </c>
      <c r="J47" s="353">
        <v>0.12566844919785999</v>
      </c>
      <c r="K47" s="353">
        <v>0.15763546798029501</v>
      </c>
      <c r="L47" s="353">
        <v>0.153049482163406</v>
      </c>
      <c r="M47" s="440">
        <v>-0.226638119462412</v>
      </c>
      <c r="N47" s="440">
        <v>7.2449450216705898E-3</v>
      </c>
      <c r="O47" s="440">
        <v>4.7243777819528897E-2</v>
      </c>
    </row>
    <row r="48" spans="1:15">
      <c r="A48" s="326">
        <v>2</v>
      </c>
      <c r="B48" s="326">
        <v>3</v>
      </c>
      <c r="C48" s="326">
        <v>3</v>
      </c>
      <c r="D48" s="326" t="s">
        <v>26</v>
      </c>
      <c r="E48" s="326">
        <v>2</v>
      </c>
      <c r="F48" s="326">
        <v>58</v>
      </c>
      <c r="G48" s="326">
        <v>288</v>
      </c>
      <c r="H48" s="326">
        <v>346</v>
      </c>
      <c r="I48" s="353">
        <v>0.16763005780346801</v>
      </c>
      <c r="J48" s="353">
        <v>0.15508021390374299</v>
      </c>
      <c r="K48" s="353">
        <v>0.12897447380206001</v>
      </c>
      <c r="L48" s="353">
        <v>0.132719601074031</v>
      </c>
      <c r="M48" s="440">
        <v>0.184327984836099</v>
      </c>
      <c r="N48" s="440">
        <v>4.8120184655982296E-3</v>
      </c>
      <c r="O48" s="440">
        <v>4.7243777819528897E-2</v>
      </c>
    </row>
    <row r="49" spans="1:15">
      <c r="A49" s="326">
        <v>3</v>
      </c>
      <c r="B49" s="326">
        <v>4</v>
      </c>
      <c r="C49" s="326">
        <v>5</v>
      </c>
      <c r="D49" s="326" t="s">
        <v>26</v>
      </c>
      <c r="E49" s="326">
        <v>3</v>
      </c>
      <c r="F49" s="326">
        <v>75</v>
      </c>
      <c r="G49" s="326">
        <v>378</v>
      </c>
      <c r="H49" s="326">
        <v>453</v>
      </c>
      <c r="I49" s="353">
        <v>0.165562913907284</v>
      </c>
      <c r="J49" s="353">
        <v>0.20053475935828799</v>
      </c>
      <c r="K49" s="353">
        <v>0.16927899686520301</v>
      </c>
      <c r="L49" s="353">
        <v>0.17376294591484401</v>
      </c>
      <c r="M49" s="440">
        <v>0.16943937234234799</v>
      </c>
      <c r="N49" s="440">
        <v>5.2959567789098404E-3</v>
      </c>
      <c r="O49" s="440">
        <v>4.7243777819528897E-2</v>
      </c>
    </row>
    <row r="50" spans="1:15">
      <c r="A50" s="326">
        <v>4</v>
      </c>
      <c r="B50" s="326">
        <v>6</v>
      </c>
      <c r="C50" s="326">
        <v>23</v>
      </c>
      <c r="D50" s="326" t="s">
        <v>26</v>
      </c>
      <c r="E50" s="326">
        <v>4</v>
      </c>
      <c r="F50" s="326">
        <v>72</v>
      </c>
      <c r="G50" s="326">
        <v>320</v>
      </c>
      <c r="H50" s="326">
        <v>392</v>
      </c>
      <c r="I50" s="353">
        <v>0.183673469387755</v>
      </c>
      <c r="J50" s="353">
        <v>0.19251336898395699</v>
      </c>
      <c r="K50" s="353">
        <v>0.143304970891177</v>
      </c>
      <c r="L50" s="353">
        <v>0.15036440352895999</v>
      </c>
      <c r="M50" s="440">
        <v>0.29519057764790901</v>
      </c>
      <c r="N50" s="440">
        <v>1.4525855458135801E-2</v>
      </c>
      <c r="O50" s="440">
        <v>4.7243777819528897E-2</v>
      </c>
    </row>
    <row r="51" spans="1:15">
      <c r="A51" s="326">
        <v>0</v>
      </c>
      <c r="B51" s="326">
        <v>0</v>
      </c>
      <c r="C51" s="326">
        <v>3</v>
      </c>
      <c r="D51" s="326" t="s">
        <v>103</v>
      </c>
      <c r="E51" s="326">
        <v>0</v>
      </c>
      <c r="F51" s="326">
        <v>84</v>
      </c>
      <c r="G51" s="326">
        <v>630</v>
      </c>
      <c r="H51" s="326">
        <v>714</v>
      </c>
      <c r="I51" s="353">
        <v>0.11764705882352899</v>
      </c>
      <c r="J51" s="353">
        <v>0.22459893048128299</v>
      </c>
      <c r="K51" s="353">
        <v>0.28213166144200602</v>
      </c>
      <c r="L51" s="353">
        <v>0.27387802071346301</v>
      </c>
      <c r="M51" s="440">
        <v>-0.22805756611663799</v>
      </c>
      <c r="N51" s="440">
        <v>1.3120774594945799E-2</v>
      </c>
      <c r="O51" s="440">
        <v>4.6687395759335497E-2</v>
      </c>
    </row>
    <row r="52" spans="1:15">
      <c r="A52" s="326">
        <v>1</v>
      </c>
      <c r="B52" s="326">
        <v>4</v>
      </c>
      <c r="C52" s="326">
        <v>5</v>
      </c>
      <c r="D52" s="326" t="s">
        <v>103</v>
      </c>
      <c r="E52" s="326">
        <v>1</v>
      </c>
      <c r="F52" s="326">
        <v>53</v>
      </c>
      <c r="G52" s="326">
        <v>356</v>
      </c>
      <c r="H52" s="326">
        <v>409</v>
      </c>
      <c r="I52" s="353">
        <v>0.12958435207823901</v>
      </c>
      <c r="J52" s="353">
        <v>0.14171122994652399</v>
      </c>
      <c r="K52" s="353">
        <v>0.15942678011643499</v>
      </c>
      <c r="L52" s="353">
        <v>0.156885308784042</v>
      </c>
      <c r="M52" s="440">
        <v>-0.11779336287428201</v>
      </c>
      <c r="N52" s="440">
        <v>2.0867742296819098E-3</v>
      </c>
      <c r="O52" s="440">
        <v>4.6687395759335497E-2</v>
      </c>
    </row>
    <row r="53" spans="1:15">
      <c r="A53" s="326">
        <v>2</v>
      </c>
      <c r="B53" s="326">
        <v>6</v>
      </c>
      <c r="C53" s="326">
        <v>8</v>
      </c>
      <c r="D53" s="326" t="s">
        <v>103</v>
      </c>
      <c r="E53" s="326">
        <v>2</v>
      </c>
      <c r="F53" s="326">
        <v>70</v>
      </c>
      <c r="G53" s="326">
        <v>441</v>
      </c>
      <c r="H53" s="326">
        <v>511</v>
      </c>
      <c r="I53" s="353">
        <v>0.13698630136986301</v>
      </c>
      <c r="J53" s="353">
        <v>0.18716577540106899</v>
      </c>
      <c r="K53" s="353">
        <v>0.197492163009404</v>
      </c>
      <c r="L53" s="353">
        <v>0.196010740314537</v>
      </c>
      <c r="M53" s="440">
        <v>-5.3704178971861097E-2</v>
      </c>
      <c r="N53" s="440">
        <v>5.5457016825082397E-4</v>
      </c>
      <c r="O53" s="440">
        <v>4.6687395759335497E-2</v>
      </c>
    </row>
    <row r="54" spans="1:15">
      <c r="A54" s="326">
        <v>3</v>
      </c>
      <c r="B54" s="326">
        <v>9</v>
      </c>
      <c r="C54" s="326">
        <v>13</v>
      </c>
      <c r="D54" s="326" t="s">
        <v>103</v>
      </c>
      <c r="E54" s="326">
        <v>3</v>
      </c>
      <c r="F54" s="326">
        <v>82</v>
      </c>
      <c r="G54" s="326">
        <v>467</v>
      </c>
      <c r="H54" s="326">
        <v>549</v>
      </c>
      <c r="I54" s="353">
        <v>0.14936247723132901</v>
      </c>
      <c r="J54" s="353">
        <v>0.21925133689839499</v>
      </c>
      <c r="K54" s="353">
        <v>0.209135691894312</v>
      </c>
      <c r="L54" s="353">
        <v>0.21058688147295701</v>
      </c>
      <c r="M54" s="440">
        <v>4.72354440209816E-2</v>
      </c>
      <c r="N54" s="440">
        <v>4.7781698332649097E-4</v>
      </c>
      <c r="O54" s="440">
        <v>4.6687395759335497E-2</v>
      </c>
    </row>
    <row r="55" spans="1:15">
      <c r="A55" s="326">
        <v>4</v>
      </c>
      <c r="B55" s="326">
        <v>14</v>
      </c>
      <c r="C55" s="326">
        <v>50</v>
      </c>
      <c r="D55" s="326" t="s">
        <v>103</v>
      </c>
      <c r="E55" s="326">
        <v>4</v>
      </c>
      <c r="F55" s="326">
        <v>85</v>
      </c>
      <c r="G55" s="326">
        <v>339</v>
      </c>
      <c r="H55" s="326">
        <v>424</v>
      </c>
      <c r="I55" s="353">
        <v>0.200471698113207</v>
      </c>
      <c r="J55" s="353">
        <v>0.22727272727272699</v>
      </c>
      <c r="K55" s="353">
        <v>0.15181370353784099</v>
      </c>
      <c r="L55" s="353">
        <v>0.16263904871499801</v>
      </c>
      <c r="M55" s="440">
        <v>0.40349660353549199</v>
      </c>
      <c r="N55" s="440">
        <v>3.0447459783130501E-2</v>
      </c>
      <c r="O55" s="440">
        <v>4.6687395759335497E-2</v>
      </c>
    </row>
    <row r="56" spans="1:15">
      <c r="A56" s="326">
        <v>0</v>
      </c>
      <c r="B56" s="326">
        <v>0</v>
      </c>
      <c r="C56" s="326">
        <v>9000</v>
      </c>
      <c r="D56" s="326" t="s">
        <v>29</v>
      </c>
      <c r="E56" s="326">
        <v>0</v>
      </c>
      <c r="F56" s="326">
        <v>91</v>
      </c>
      <c r="G56" s="326">
        <v>430</v>
      </c>
      <c r="H56" s="326">
        <v>521</v>
      </c>
      <c r="I56" s="353">
        <v>0.17466410748560399</v>
      </c>
      <c r="J56" s="353">
        <v>0.24331550802138999</v>
      </c>
      <c r="K56" s="353">
        <v>0.19256605463502</v>
      </c>
      <c r="L56" s="353">
        <v>0.199846566935174</v>
      </c>
      <c r="M56" s="440">
        <v>0.233919752254867</v>
      </c>
      <c r="N56" s="440">
        <v>1.1871299563209601E-2</v>
      </c>
      <c r="O56" s="440">
        <v>4.6355333383307003E-2</v>
      </c>
    </row>
    <row r="57" spans="1:15">
      <c r="A57" s="326">
        <v>1</v>
      </c>
      <c r="B57" s="326">
        <v>9015</v>
      </c>
      <c r="C57" s="326">
        <v>16666</v>
      </c>
      <c r="D57" s="326" t="s">
        <v>29</v>
      </c>
      <c r="E57" s="326">
        <v>1</v>
      </c>
      <c r="F57" s="326">
        <v>90</v>
      </c>
      <c r="G57" s="326">
        <v>433</v>
      </c>
      <c r="H57" s="326">
        <v>523</v>
      </c>
      <c r="I57" s="353">
        <v>0.17208413001912001</v>
      </c>
      <c r="J57" s="353">
        <v>0.24064171122994599</v>
      </c>
      <c r="K57" s="353">
        <v>0.19390953873712399</v>
      </c>
      <c r="L57" s="353">
        <v>0.20061373225930099</v>
      </c>
      <c r="M57" s="440">
        <v>0.21591739675340099</v>
      </c>
      <c r="N57" s="440">
        <v>1.0090289029280899E-2</v>
      </c>
      <c r="O57" s="440">
        <v>4.6355333383307003E-2</v>
      </c>
    </row>
    <row r="58" spans="1:15">
      <c r="A58" s="326">
        <v>2</v>
      </c>
      <c r="B58" s="326">
        <v>16685</v>
      </c>
      <c r="C58" s="326">
        <v>25571</v>
      </c>
      <c r="D58" s="326" t="s">
        <v>29</v>
      </c>
      <c r="E58" s="326">
        <v>2</v>
      </c>
      <c r="F58" s="326">
        <v>63</v>
      </c>
      <c r="G58" s="326">
        <v>457</v>
      </c>
      <c r="H58" s="326">
        <v>520</v>
      </c>
      <c r="I58" s="353">
        <v>0.121153846153846</v>
      </c>
      <c r="J58" s="353">
        <v>0.16844919786096199</v>
      </c>
      <c r="K58" s="353">
        <v>0.204657411553963</v>
      </c>
      <c r="L58" s="353">
        <v>0.19946298427310999</v>
      </c>
      <c r="M58" s="440">
        <v>-0.194703210077046</v>
      </c>
      <c r="N58" s="440">
        <v>7.0498554371828904E-3</v>
      </c>
      <c r="O58" s="440">
        <v>4.6355333383307003E-2</v>
      </c>
    </row>
    <row r="59" spans="1:15">
      <c r="A59" s="326">
        <v>3</v>
      </c>
      <c r="B59" s="326">
        <v>25580</v>
      </c>
      <c r="C59" s="326">
        <v>39926</v>
      </c>
      <c r="D59" s="326" t="s">
        <v>29</v>
      </c>
      <c r="E59" s="326">
        <v>3</v>
      </c>
      <c r="F59" s="326">
        <v>73</v>
      </c>
      <c r="G59" s="326">
        <v>449</v>
      </c>
      <c r="H59" s="326">
        <v>522</v>
      </c>
      <c r="I59" s="353">
        <v>0.139846743295019</v>
      </c>
      <c r="J59" s="353">
        <v>0.19518716577540099</v>
      </c>
      <c r="K59" s="353">
        <v>0.20107478728168299</v>
      </c>
      <c r="L59" s="353">
        <v>0.20023014959723801</v>
      </c>
      <c r="M59" s="440">
        <v>-2.97179921682371E-2</v>
      </c>
      <c r="N59" s="440">
        <v>1.74968289813255E-4</v>
      </c>
      <c r="O59" s="440">
        <v>4.6355333383307003E-2</v>
      </c>
    </row>
    <row r="60" spans="1:15">
      <c r="A60" s="326">
        <v>4</v>
      </c>
      <c r="B60" s="326">
        <v>40000</v>
      </c>
      <c r="C60" s="326">
        <v>212628</v>
      </c>
      <c r="D60" s="326" t="s">
        <v>29</v>
      </c>
      <c r="E60" s="326">
        <v>4</v>
      </c>
      <c r="F60" s="326">
        <v>57</v>
      </c>
      <c r="G60" s="326">
        <v>464</v>
      </c>
      <c r="H60" s="326">
        <v>521</v>
      </c>
      <c r="I60" s="353">
        <v>0.109404990403071</v>
      </c>
      <c r="J60" s="353">
        <v>0.15240641711229899</v>
      </c>
      <c r="K60" s="353">
        <v>0.207792207792207</v>
      </c>
      <c r="L60" s="353">
        <v>0.199846566935174</v>
      </c>
      <c r="M60" s="440">
        <v>-0.30998782996607899</v>
      </c>
      <c r="N60" s="440">
        <v>1.7168921063820199E-2</v>
      </c>
      <c r="O60" s="440">
        <v>4.6355333383307003E-2</v>
      </c>
    </row>
    <row r="61" spans="1:15">
      <c r="A61" s="326">
        <v>0</v>
      </c>
      <c r="B61" s="326">
        <v>0</v>
      </c>
      <c r="C61" s="326">
        <v>7</v>
      </c>
      <c r="D61" s="326" t="s">
        <v>94</v>
      </c>
      <c r="E61" s="326">
        <v>0</v>
      </c>
      <c r="F61" s="326">
        <v>77</v>
      </c>
      <c r="G61" s="326">
        <v>461</v>
      </c>
      <c r="H61" s="326">
        <v>538</v>
      </c>
      <c r="I61" s="353">
        <v>0.143122676579925</v>
      </c>
      <c r="J61" s="353">
        <v>0.20588235294117599</v>
      </c>
      <c r="K61" s="353">
        <v>0.206448723690103</v>
      </c>
      <c r="L61" s="353">
        <v>0.206367472190257</v>
      </c>
      <c r="M61" s="440">
        <v>-2.7471667173387801E-3</v>
      </c>
      <c r="N61" s="440">
        <v>1.5559148711252301E-6</v>
      </c>
      <c r="O61" s="440">
        <v>3.7365567489966597E-2</v>
      </c>
    </row>
    <row r="62" spans="1:15">
      <c r="A62" s="326">
        <v>1</v>
      </c>
      <c r="B62" s="326">
        <v>8</v>
      </c>
      <c r="C62" s="326">
        <v>13</v>
      </c>
      <c r="D62" s="326" t="s">
        <v>94</v>
      </c>
      <c r="E62" s="326">
        <v>1</v>
      </c>
      <c r="F62" s="326">
        <v>77</v>
      </c>
      <c r="G62" s="326">
        <v>437</v>
      </c>
      <c r="H62" s="326">
        <v>514</v>
      </c>
      <c r="I62" s="353">
        <v>0.149805447470817</v>
      </c>
      <c r="J62" s="353">
        <v>0.20588235294117599</v>
      </c>
      <c r="K62" s="353">
        <v>0.195700850873264</v>
      </c>
      <c r="L62" s="353">
        <v>0.19716148830072799</v>
      </c>
      <c r="M62" s="440">
        <v>5.0717681183719603E-2</v>
      </c>
      <c r="N62" s="440">
        <v>5.1638217585173196E-4</v>
      </c>
      <c r="O62" s="440">
        <v>3.7365567489966597E-2</v>
      </c>
    </row>
    <row r="63" spans="1:15">
      <c r="A63" s="326">
        <v>2</v>
      </c>
      <c r="B63" s="326">
        <v>14</v>
      </c>
      <c r="C63" s="326">
        <v>20</v>
      </c>
      <c r="D63" s="326" t="s">
        <v>94</v>
      </c>
      <c r="E63" s="326">
        <v>2</v>
      </c>
      <c r="F63" s="326">
        <v>68</v>
      </c>
      <c r="G63" s="326">
        <v>455</v>
      </c>
      <c r="H63" s="326">
        <v>523</v>
      </c>
      <c r="I63" s="353">
        <v>0.130019120458891</v>
      </c>
      <c r="J63" s="353">
        <v>0.18181818181818099</v>
      </c>
      <c r="K63" s="353">
        <v>0.20376175548589301</v>
      </c>
      <c r="L63" s="353">
        <v>0.20061373225930099</v>
      </c>
      <c r="M63" s="440">
        <v>-0.11394425934921699</v>
      </c>
      <c r="N63" s="440">
        <v>2.5003442490423898E-3</v>
      </c>
      <c r="O63" s="440">
        <v>3.7365567489966597E-2</v>
      </c>
    </row>
    <row r="64" spans="1:15">
      <c r="A64" s="326">
        <v>3</v>
      </c>
      <c r="B64" s="326">
        <v>21</v>
      </c>
      <c r="C64" s="326">
        <v>29</v>
      </c>
      <c r="D64" s="326" t="s">
        <v>94</v>
      </c>
      <c r="E64" s="326">
        <v>3</v>
      </c>
      <c r="F64" s="326">
        <v>57</v>
      </c>
      <c r="G64" s="326">
        <v>457</v>
      </c>
      <c r="H64" s="326">
        <v>514</v>
      </c>
      <c r="I64" s="353">
        <v>0.110894941634241</v>
      </c>
      <c r="J64" s="353">
        <v>0.15240641711229899</v>
      </c>
      <c r="K64" s="353">
        <v>0.204657411553963</v>
      </c>
      <c r="L64" s="353">
        <v>0.19716148830072799</v>
      </c>
      <c r="M64" s="440">
        <v>-0.29478666863402803</v>
      </c>
      <c r="N64" s="440">
        <v>1.54028965842732E-2</v>
      </c>
      <c r="O64" s="440">
        <v>3.7365567489966597E-2</v>
      </c>
    </row>
    <row r="65" spans="1:15">
      <c r="A65" s="326">
        <v>4</v>
      </c>
      <c r="B65" s="326">
        <v>30</v>
      </c>
      <c r="C65" s="326">
        <v>77</v>
      </c>
      <c r="D65" s="326" t="s">
        <v>94</v>
      </c>
      <c r="E65" s="326">
        <v>4</v>
      </c>
      <c r="F65" s="326">
        <v>95</v>
      </c>
      <c r="G65" s="326">
        <v>423</v>
      </c>
      <c r="H65" s="326">
        <v>518</v>
      </c>
      <c r="I65" s="353">
        <v>0.183397683397683</v>
      </c>
      <c r="J65" s="353">
        <v>0.25401069518716501</v>
      </c>
      <c r="K65" s="353">
        <v>0.18943125839677499</v>
      </c>
      <c r="L65" s="353">
        <v>0.198695818948983</v>
      </c>
      <c r="M65" s="440">
        <v>0.29335016697988803</v>
      </c>
      <c r="N65" s="440">
        <v>1.8944388565928099E-2</v>
      </c>
      <c r="O65" s="440">
        <v>3.7365567489966597E-2</v>
      </c>
    </row>
    <row r="66" spans="1:15">
      <c r="A66" s="326">
        <v>0</v>
      </c>
      <c r="B66" s="326">
        <v>0</v>
      </c>
      <c r="C66" s="326">
        <v>0</v>
      </c>
      <c r="D66" s="326" t="s">
        <v>45</v>
      </c>
      <c r="E66" s="326">
        <v>0</v>
      </c>
      <c r="F66" s="326">
        <v>95</v>
      </c>
      <c r="G66" s="326">
        <v>676</v>
      </c>
      <c r="H66" s="326">
        <v>771</v>
      </c>
      <c r="I66" s="353">
        <v>0.123216601815823</v>
      </c>
      <c r="J66" s="353">
        <v>0.25401069518716501</v>
      </c>
      <c r="K66" s="353">
        <v>0.30273175100761301</v>
      </c>
      <c r="L66" s="353">
        <v>0.29574223245109299</v>
      </c>
      <c r="M66" s="440">
        <v>-0.175470730016797</v>
      </c>
      <c r="N66" s="440">
        <v>8.5491192320030097E-3</v>
      </c>
      <c r="O66" s="440">
        <v>3.6630298562367297E-2</v>
      </c>
    </row>
    <row r="67" spans="1:15">
      <c r="A67" s="326">
        <v>1</v>
      </c>
      <c r="B67" s="326">
        <v>1</v>
      </c>
      <c r="C67" s="326">
        <v>1</v>
      </c>
      <c r="D67" s="326" t="s">
        <v>45</v>
      </c>
      <c r="E67" s="326">
        <v>1</v>
      </c>
      <c r="F67" s="326">
        <v>82</v>
      </c>
      <c r="G67" s="326">
        <v>528</v>
      </c>
      <c r="H67" s="326">
        <v>610</v>
      </c>
      <c r="I67" s="353">
        <v>0.13442622950819599</v>
      </c>
      <c r="J67" s="353">
        <v>0.21925133689839499</v>
      </c>
      <c r="K67" s="353">
        <v>0.23645320197044301</v>
      </c>
      <c r="L67" s="353">
        <v>0.233985423858841</v>
      </c>
      <c r="M67" s="440">
        <v>-7.5531582016382395E-2</v>
      </c>
      <c r="N67" s="440">
        <v>1.2992840825240999E-3</v>
      </c>
      <c r="O67" s="440">
        <v>3.6630298562367297E-2</v>
      </c>
    </row>
    <row r="68" spans="1:15">
      <c r="A68" s="326">
        <v>2</v>
      </c>
      <c r="B68" s="326">
        <v>2</v>
      </c>
      <c r="C68" s="326">
        <v>2</v>
      </c>
      <c r="D68" s="326" t="s">
        <v>45</v>
      </c>
      <c r="E68" s="326">
        <v>2</v>
      </c>
      <c r="F68" s="326">
        <v>55</v>
      </c>
      <c r="G68" s="326">
        <v>366</v>
      </c>
      <c r="H68" s="326">
        <v>421</v>
      </c>
      <c r="I68" s="353">
        <v>0.13064133016627</v>
      </c>
      <c r="J68" s="353">
        <v>0.14705882352941099</v>
      </c>
      <c r="K68" s="353">
        <v>0.16390506045678399</v>
      </c>
      <c r="L68" s="353">
        <v>0.16148830072880699</v>
      </c>
      <c r="M68" s="440">
        <v>-0.10845469374326901</v>
      </c>
      <c r="N68" s="440">
        <v>1.82705346668477E-3</v>
      </c>
      <c r="O68" s="440">
        <v>3.6630298562367297E-2</v>
      </c>
    </row>
    <row r="69" spans="1:15">
      <c r="A69" s="326">
        <v>3</v>
      </c>
      <c r="B69" s="326">
        <v>3</v>
      </c>
      <c r="C69" s="326">
        <v>3</v>
      </c>
      <c r="D69" s="326" t="s">
        <v>45</v>
      </c>
      <c r="E69" s="326">
        <v>3</v>
      </c>
      <c r="F69" s="326">
        <v>44</v>
      </c>
      <c r="G69" s="326">
        <v>242</v>
      </c>
      <c r="H69" s="326">
        <v>286</v>
      </c>
      <c r="I69" s="353">
        <v>0.15384615384615299</v>
      </c>
      <c r="J69" s="353">
        <v>0.11764705882352899</v>
      </c>
      <c r="K69" s="353">
        <v>0.108374384236453</v>
      </c>
      <c r="L69" s="353">
        <v>0.10970464135021001</v>
      </c>
      <c r="M69" s="440">
        <v>8.2097362187200595E-2</v>
      </c>
      <c r="N69" s="440">
        <v>7.6126212401924503E-4</v>
      </c>
      <c r="O69" s="440">
        <v>3.6630298562367297E-2</v>
      </c>
    </row>
    <row r="70" spans="1:15">
      <c r="A70" s="326">
        <v>4</v>
      </c>
      <c r="B70" s="326">
        <v>4</v>
      </c>
      <c r="C70" s="326">
        <v>20</v>
      </c>
      <c r="D70" s="326" t="s">
        <v>45</v>
      </c>
      <c r="E70" s="326">
        <v>4</v>
      </c>
      <c r="F70" s="326">
        <v>98</v>
      </c>
      <c r="G70" s="326">
        <v>421</v>
      </c>
      <c r="H70" s="326">
        <v>519</v>
      </c>
      <c r="I70" s="353">
        <v>0.18882466281310201</v>
      </c>
      <c r="J70" s="353">
        <v>0.26203208556149699</v>
      </c>
      <c r="K70" s="353">
        <v>0.188535602328705</v>
      </c>
      <c r="L70" s="353">
        <v>0.19907940161104701</v>
      </c>
      <c r="M70" s="440">
        <v>0.32918009941381599</v>
      </c>
      <c r="N70" s="440">
        <v>2.4193579657136199E-2</v>
      </c>
      <c r="O70" s="440">
        <v>3.6630298562367297E-2</v>
      </c>
    </row>
    <row r="71" spans="1:15">
      <c r="A71" s="326">
        <v>0</v>
      </c>
      <c r="B71" s="326">
        <v>0</v>
      </c>
      <c r="C71" s="326">
        <v>2</v>
      </c>
      <c r="D71" s="326" t="s">
        <v>49</v>
      </c>
      <c r="E71" s="326">
        <v>0</v>
      </c>
      <c r="F71" s="326">
        <v>92</v>
      </c>
      <c r="G71" s="326">
        <v>480</v>
      </c>
      <c r="H71" s="326">
        <v>572</v>
      </c>
      <c r="I71" s="353">
        <v>0.16083916083916</v>
      </c>
      <c r="J71" s="353">
        <v>0.24598930481283399</v>
      </c>
      <c r="K71" s="353">
        <v>0.214957456336766</v>
      </c>
      <c r="L71" s="353">
        <v>0.21940928270042101</v>
      </c>
      <c r="M71" s="440">
        <v>0.13484792757272901</v>
      </c>
      <c r="N71" s="440">
        <v>4.1845804557486699E-3</v>
      </c>
      <c r="O71" s="440">
        <v>3.5691465438965599E-2</v>
      </c>
    </row>
    <row r="72" spans="1:15">
      <c r="A72" s="326">
        <v>1</v>
      </c>
      <c r="B72" s="326">
        <v>3</v>
      </c>
      <c r="C72" s="326">
        <v>4</v>
      </c>
      <c r="D72" s="326" t="s">
        <v>49</v>
      </c>
      <c r="E72" s="326">
        <v>1</v>
      </c>
      <c r="F72" s="326">
        <v>84</v>
      </c>
      <c r="G72" s="326">
        <v>431</v>
      </c>
      <c r="H72" s="326">
        <v>515</v>
      </c>
      <c r="I72" s="353">
        <v>0.163106796116504</v>
      </c>
      <c r="J72" s="353">
        <v>0.22459893048128299</v>
      </c>
      <c r="K72" s="353">
        <v>0.193013882669055</v>
      </c>
      <c r="L72" s="353">
        <v>0.197545070962792</v>
      </c>
      <c r="M72" s="440">
        <v>0.15155416316519099</v>
      </c>
      <c r="N72" s="440">
        <v>4.78684548971483E-3</v>
      </c>
      <c r="O72" s="440">
        <v>3.5691465438965599E-2</v>
      </c>
    </row>
    <row r="73" spans="1:15">
      <c r="A73" s="326">
        <v>2</v>
      </c>
      <c r="B73" s="326">
        <v>5</v>
      </c>
      <c r="C73" s="326">
        <v>6</v>
      </c>
      <c r="D73" s="326" t="s">
        <v>49</v>
      </c>
      <c r="E73" s="326">
        <v>2</v>
      </c>
      <c r="F73" s="326">
        <v>83</v>
      </c>
      <c r="G73" s="326">
        <v>466</v>
      </c>
      <c r="H73" s="326">
        <v>549</v>
      </c>
      <c r="I73" s="353">
        <v>0.151183970856102</v>
      </c>
      <c r="J73" s="353">
        <v>0.22192513368983899</v>
      </c>
      <c r="K73" s="353">
        <v>0.20868786386027699</v>
      </c>
      <c r="L73" s="353">
        <v>0.21058688147295701</v>
      </c>
      <c r="M73" s="440">
        <v>6.1500428096577797E-2</v>
      </c>
      <c r="N73" s="440">
        <v>8.1409776134797203E-4</v>
      </c>
      <c r="O73" s="440">
        <v>3.5691465438965599E-2</v>
      </c>
    </row>
    <row r="74" spans="1:15">
      <c r="A74" s="326">
        <v>3</v>
      </c>
      <c r="B74" s="326">
        <v>7</v>
      </c>
      <c r="C74" s="326">
        <v>9</v>
      </c>
      <c r="D74" s="326" t="s">
        <v>49</v>
      </c>
      <c r="E74" s="326">
        <v>3</v>
      </c>
      <c r="F74" s="326">
        <v>65</v>
      </c>
      <c r="G74" s="326">
        <v>552</v>
      </c>
      <c r="H74" s="326">
        <v>617</v>
      </c>
      <c r="I74" s="353">
        <v>0.105348460291734</v>
      </c>
      <c r="J74" s="353">
        <v>0.17379679144384999</v>
      </c>
      <c r="K74" s="353">
        <v>0.24720107478728101</v>
      </c>
      <c r="L74" s="353">
        <v>0.236670502493287</v>
      </c>
      <c r="M74" s="440">
        <v>-0.35231532195583198</v>
      </c>
      <c r="N74" s="440">
        <v>2.5861453719078099E-2</v>
      </c>
      <c r="O74" s="440">
        <v>3.5691465438965599E-2</v>
      </c>
    </row>
    <row r="75" spans="1:15">
      <c r="A75" s="326">
        <v>4</v>
      </c>
      <c r="B75" s="326">
        <v>10</v>
      </c>
      <c r="C75" s="326">
        <v>18</v>
      </c>
      <c r="D75" s="326" t="s">
        <v>49</v>
      </c>
      <c r="E75" s="326">
        <v>4</v>
      </c>
      <c r="F75" s="326">
        <v>50</v>
      </c>
      <c r="G75" s="326">
        <v>304</v>
      </c>
      <c r="H75" s="326">
        <v>354</v>
      </c>
      <c r="I75" s="353">
        <v>0.14124293785310699</v>
      </c>
      <c r="J75" s="353">
        <v>0.13368983957219199</v>
      </c>
      <c r="K75" s="353">
        <v>0.136139722346618</v>
      </c>
      <c r="L75" s="353">
        <v>0.13578826237054001</v>
      </c>
      <c r="M75" s="440">
        <v>-1.81592415524496E-2</v>
      </c>
      <c r="N75" s="440">
        <v>4.4488013075993899E-5</v>
      </c>
      <c r="O75" s="440">
        <v>3.5691465438965599E-2</v>
      </c>
    </row>
    <row r="76" spans="1:15">
      <c r="A76" s="326">
        <v>0</v>
      </c>
      <c r="B76" s="326">
        <v>0</v>
      </c>
      <c r="C76" s="326">
        <v>1</v>
      </c>
      <c r="D76" s="326" t="s">
        <v>36</v>
      </c>
      <c r="E76" s="326">
        <v>0</v>
      </c>
      <c r="F76" s="326">
        <v>162</v>
      </c>
      <c r="G76" s="326">
        <v>795</v>
      </c>
      <c r="H76" s="326">
        <v>957</v>
      </c>
      <c r="I76" s="353">
        <v>0.16927899686520301</v>
      </c>
      <c r="J76" s="353">
        <v>0.43315508021390298</v>
      </c>
      <c r="K76" s="353">
        <v>0.35602328705776898</v>
      </c>
      <c r="L76" s="353">
        <v>0.367088607594936</v>
      </c>
      <c r="M76" s="440">
        <v>0.196099675003678</v>
      </c>
      <c r="N76" s="440">
        <v>1.5125519570368701E-2</v>
      </c>
      <c r="O76" s="440">
        <v>3.3772438489774501E-2</v>
      </c>
    </row>
    <row r="77" spans="1:15">
      <c r="A77" s="326">
        <v>1</v>
      </c>
      <c r="B77" s="326">
        <v>2</v>
      </c>
      <c r="C77" s="326">
        <v>2</v>
      </c>
      <c r="D77" s="326" t="s">
        <v>36</v>
      </c>
      <c r="E77" s="326">
        <v>1</v>
      </c>
      <c r="F77" s="326">
        <v>70</v>
      </c>
      <c r="G77" s="326">
        <v>400</v>
      </c>
      <c r="H77" s="326">
        <v>470</v>
      </c>
      <c r="I77" s="353">
        <v>0.14893617021276501</v>
      </c>
      <c r="J77" s="353">
        <v>0.18716577540106899</v>
      </c>
      <c r="K77" s="353">
        <v>0.179131213613972</v>
      </c>
      <c r="L77" s="353">
        <v>0.18028385116992701</v>
      </c>
      <c r="M77" s="440">
        <v>4.3876149367002702E-2</v>
      </c>
      <c r="N77" s="440">
        <v>3.5252563306909201E-4</v>
      </c>
      <c r="O77" s="440">
        <v>3.3772438489774501E-2</v>
      </c>
    </row>
    <row r="78" spans="1:15">
      <c r="A78" s="326">
        <v>2</v>
      </c>
      <c r="B78" s="326">
        <v>3</v>
      </c>
      <c r="C78" s="326">
        <v>3</v>
      </c>
      <c r="D78" s="326" t="s">
        <v>36</v>
      </c>
      <c r="E78" s="326">
        <v>2</v>
      </c>
      <c r="F78" s="326">
        <v>50</v>
      </c>
      <c r="G78" s="326">
        <v>342</v>
      </c>
      <c r="H78" s="326">
        <v>392</v>
      </c>
      <c r="I78" s="353">
        <v>0.12755102040816299</v>
      </c>
      <c r="J78" s="353">
        <v>0.13368983957219199</v>
      </c>
      <c r="K78" s="353">
        <v>0.15315718763994601</v>
      </c>
      <c r="L78" s="353">
        <v>0.15036440352895999</v>
      </c>
      <c r="M78" s="440">
        <v>-0.13594227720883301</v>
      </c>
      <c r="N78" s="440">
        <v>2.6464356275474202E-3</v>
      </c>
      <c r="O78" s="440">
        <v>3.3772438489774501E-2</v>
      </c>
    </row>
    <row r="79" spans="1:15">
      <c r="A79" s="326">
        <v>3</v>
      </c>
      <c r="B79" s="326">
        <v>4</v>
      </c>
      <c r="C79" s="326">
        <v>4</v>
      </c>
      <c r="D79" s="326" t="s">
        <v>36</v>
      </c>
      <c r="E79" s="326">
        <v>3</v>
      </c>
      <c r="F79" s="326">
        <v>34</v>
      </c>
      <c r="G79" s="326">
        <v>251</v>
      </c>
      <c r="H79" s="326">
        <v>285</v>
      </c>
      <c r="I79" s="353">
        <v>0.119298245614035</v>
      </c>
      <c r="J79" s="353">
        <v>9.0909090909090898E-2</v>
      </c>
      <c r="K79" s="353">
        <v>0.11240483654276701</v>
      </c>
      <c r="L79" s="353">
        <v>0.109321058688147</v>
      </c>
      <c r="M79" s="440">
        <v>-0.212246960089996</v>
      </c>
      <c r="N79" s="440">
        <v>4.5624066656156804E-3</v>
      </c>
      <c r="O79" s="440">
        <v>3.3772438489774501E-2</v>
      </c>
    </row>
    <row r="80" spans="1:15">
      <c r="A80" s="326">
        <v>4</v>
      </c>
      <c r="B80" s="326">
        <v>5</v>
      </c>
      <c r="C80" s="326">
        <v>13</v>
      </c>
      <c r="D80" s="326" t="s">
        <v>36</v>
      </c>
      <c r="E80" s="326">
        <v>4</v>
      </c>
      <c r="F80" s="326">
        <v>58</v>
      </c>
      <c r="G80" s="326">
        <v>445</v>
      </c>
      <c r="H80" s="326">
        <v>503</v>
      </c>
      <c r="I80" s="353">
        <v>0.115308151093439</v>
      </c>
      <c r="J80" s="353">
        <v>0.15508021390374299</v>
      </c>
      <c r="K80" s="353">
        <v>0.19928347514554401</v>
      </c>
      <c r="L80" s="353">
        <v>0.19294207901802801</v>
      </c>
      <c r="M80" s="440">
        <v>-0.25078581719419402</v>
      </c>
      <c r="N80" s="440">
        <v>1.1085550993173401E-2</v>
      </c>
      <c r="O80" s="440">
        <v>3.3772438489774501E-2</v>
      </c>
    </row>
    <row r="81" spans="1:15">
      <c r="A81" s="326">
        <v>0</v>
      </c>
      <c r="B81" s="326">
        <v>0</v>
      </c>
      <c r="C81" s="326">
        <v>12045</v>
      </c>
      <c r="D81" s="326" t="s">
        <v>48</v>
      </c>
      <c r="E81" s="326">
        <v>0</v>
      </c>
      <c r="F81" s="326">
        <v>88</v>
      </c>
      <c r="G81" s="326">
        <v>433</v>
      </c>
      <c r="H81" s="326">
        <v>521</v>
      </c>
      <c r="I81" s="353">
        <v>0.16890595009596901</v>
      </c>
      <c r="J81" s="353">
        <v>0.23529411764705799</v>
      </c>
      <c r="K81" s="353">
        <v>0.19390953873712399</v>
      </c>
      <c r="L81" s="353">
        <v>0.199846566935174</v>
      </c>
      <c r="M81" s="440">
        <v>0.193444540901342</v>
      </c>
      <c r="N81" s="440">
        <v>8.0056208676275407E-3</v>
      </c>
      <c r="O81" s="440">
        <v>3.3256113244510201E-2</v>
      </c>
    </row>
    <row r="82" spans="1:15">
      <c r="A82" s="326">
        <v>1</v>
      </c>
      <c r="B82" s="326">
        <v>12068</v>
      </c>
      <c r="C82" s="326">
        <v>43274</v>
      </c>
      <c r="D82" s="326" t="s">
        <v>48</v>
      </c>
      <c r="E82" s="326">
        <v>1</v>
      </c>
      <c r="F82" s="326">
        <v>88</v>
      </c>
      <c r="G82" s="326">
        <v>434</v>
      </c>
      <c r="H82" s="326">
        <v>522</v>
      </c>
      <c r="I82" s="353">
        <v>0.16858237547892699</v>
      </c>
      <c r="J82" s="353">
        <v>0.23529411764705799</v>
      </c>
      <c r="K82" s="353">
        <v>0.194357366771159</v>
      </c>
      <c r="L82" s="353">
        <v>0.20023014959723801</v>
      </c>
      <c r="M82" s="440">
        <v>0.191137734803427</v>
      </c>
      <c r="N82" s="440">
        <v>7.8245578326315499E-3</v>
      </c>
      <c r="O82" s="440">
        <v>3.3256113244510201E-2</v>
      </c>
    </row>
    <row r="83" spans="1:15">
      <c r="A83" s="326">
        <v>2</v>
      </c>
      <c r="B83" s="326">
        <v>43275</v>
      </c>
      <c r="C83" s="326">
        <v>100979</v>
      </c>
      <c r="D83" s="326" t="s">
        <v>48</v>
      </c>
      <c r="E83" s="326">
        <v>2</v>
      </c>
      <c r="F83" s="326">
        <v>66</v>
      </c>
      <c r="G83" s="326">
        <v>455</v>
      </c>
      <c r="H83" s="326">
        <v>521</v>
      </c>
      <c r="I83" s="353">
        <v>0.12667946257197599</v>
      </c>
      <c r="J83" s="353">
        <v>0.17647058823529399</v>
      </c>
      <c r="K83" s="353">
        <v>0.20376175548589301</v>
      </c>
      <c r="L83" s="353">
        <v>0.199846566935174</v>
      </c>
      <c r="M83" s="440">
        <v>-0.14379722249889801</v>
      </c>
      <c r="N83" s="440">
        <v>3.92439404938908E-3</v>
      </c>
      <c r="O83" s="440">
        <v>3.3256113244510201E-2</v>
      </c>
    </row>
    <row r="84" spans="1:15">
      <c r="A84" s="326">
        <v>3</v>
      </c>
      <c r="B84" s="326">
        <v>101193</v>
      </c>
      <c r="C84" s="326">
        <v>189999</v>
      </c>
      <c r="D84" s="326" t="s">
        <v>48</v>
      </c>
      <c r="E84" s="326">
        <v>3</v>
      </c>
      <c r="F84" s="326">
        <v>73</v>
      </c>
      <c r="G84" s="326">
        <v>449</v>
      </c>
      <c r="H84" s="326">
        <v>522</v>
      </c>
      <c r="I84" s="353">
        <v>0.139846743295019</v>
      </c>
      <c r="J84" s="353">
        <v>0.19518716577540099</v>
      </c>
      <c r="K84" s="353">
        <v>0.20107478728168299</v>
      </c>
      <c r="L84" s="353">
        <v>0.20023014959723801</v>
      </c>
      <c r="M84" s="440">
        <v>-2.97179921682371E-2</v>
      </c>
      <c r="N84" s="440">
        <v>1.74968289813255E-4</v>
      </c>
      <c r="O84" s="440">
        <v>3.3256113244510201E-2</v>
      </c>
    </row>
    <row r="85" spans="1:15">
      <c r="A85" s="326">
        <v>4</v>
      </c>
      <c r="B85" s="326">
        <v>190733</v>
      </c>
      <c r="C85" s="326">
        <v>1215248</v>
      </c>
      <c r="D85" s="326" t="s">
        <v>48</v>
      </c>
      <c r="E85" s="326">
        <v>4</v>
      </c>
      <c r="F85" s="326">
        <v>59</v>
      </c>
      <c r="G85" s="326">
        <v>462</v>
      </c>
      <c r="H85" s="326">
        <v>521</v>
      </c>
      <c r="I85" s="353">
        <v>0.113243761996161</v>
      </c>
      <c r="J85" s="353">
        <v>0.15775401069518699</v>
      </c>
      <c r="K85" s="353">
        <v>0.20689655172413701</v>
      </c>
      <c r="L85" s="353">
        <v>0.199846566935174</v>
      </c>
      <c r="M85" s="440">
        <v>-0.27118199275039301</v>
      </c>
      <c r="N85" s="440">
        <v>1.3326572205048799E-2</v>
      </c>
      <c r="O85" s="440">
        <v>3.3256113244510201E-2</v>
      </c>
    </row>
    <row r="86" spans="1:15">
      <c r="A86" s="326">
        <v>0</v>
      </c>
      <c r="B86" s="326">
        <v>0</v>
      </c>
      <c r="C86" s="326">
        <v>0</v>
      </c>
      <c r="D86" s="326" t="s">
        <v>18</v>
      </c>
      <c r="E86" s="326">
        <v>0</v>
      </c>
      <c r="F86" s="326">
        <v>131</v>
      </c>
      <c r="G86" s="326">
        <v>662</v>
      </c>
      <c r="H86" s="326">
        <v>793</v>
      </c>
      <c r="I86" s="353">
        <v>0.16519546027742699</v>
      </c>
      <c r="J86" s="353">
        <v>0.35026737967914401</v>
      </c>
      <c r="K86" s="353">
        <v>0.29646215853112401</v>
      </c>
      <c r="L86" s="353">
        <v>0.30418105101649401</v>
      </c>
      <c r="M86" s="440">
        <v>0.166777221689769</v>
      </c>
      <c r="N86" s="440">
        <v>8.9734852954704396E-3</v>
      </c>
      <c r="O86" s="440">
        <v>2.9947588443450301E-2</v>
      </c>
    </row>
    <row r="87" spans="1:15">
      <c r="A87" s="326">
        <v>1</v>
      </c>
      <c r="B87" s="326">
        <v>1</v>
      </c>
      <c r="C87" s="326">
        <v>1</v>
      </c>
      <c r="D87" s="326" t="s">
        <v>18</v>
      </c>
      <c r="E87" s="326">
        <v>1</v>
      </c>
      <c r="F87" s="326">
        <v>40</v>
      </c>
      <c r="G87" s="326">
        <v>260</v>
      </c>
      <c r="H87" s="326">
        <v>300</v>
      </c>
      <c r="I87" s="353">
        <v>0.133333333333333</v>
      </c>
      <c r="J87" s="353">
        <v>0.10695187165775399</v>
      </c>
      <c r="K87" s="353">
        <v>0.116435288849081</v>
      </c>
      <c r="L87" s="353">
        <v>0.115074798619102</v>
      </c>
      <c r="M87" s="440">
        <v>-8.4956722475965502E-2</v>
      </c>
      <c r="N87" s="440">
        <v>8.0568004244744803E-4</v>
      </c>
      <c r="O87" s="440">
        <v>2.9947588443450301E-2</v>
      </c>
    </row>
    <row r="88" spans="1:15">
      <c r="A88" s="326">
        <v>2</v>
      </c>
      <c r="B88" s="326">
        <v>2</v>
      </c>
      <c r="C88" s="326">
        <v>4</v>
      </c>
      <c r="D88" s="326" t="s">
        <v>18</v>
      </c>
      <c r="E88" s="326">
        <v>2</v>
      </c>
      <c r="F88" s="326">
        <v>78</v>
      </c>
      <c r="G88" s="326">
        <v>397</v>
      </c>
      <c r="H88" s="326">
        <v>475</v>
      </c>
      <c r="I88" s="353">
        <v>0.164210526315789</v>
      </c>
      <c r="J88" s="353">
        <v>0.20855614973261999</v>
      </c>
      <c r="K88" s="353">
        <v>0.177787729511867</v>
      </c>
      <c r="L88" s="353">
        <v>0.182201764480245</v>
      </c>
      <c r="M88" s="440">
        <v>0.15961800042802701</v>
      </c>
      <c r="N88" s="440">
        <v>4.9111937119658503E-3</v>
      </c>
      <c r="O88" s="440">
        <v>2.9947588443450301E-2</v>
      </c>
    </row>
    <row r="89" spans="1:15">
      <c r="A89" s="326">
        <v>3</v>
      </c>
      <c r="B89" s="326">
        <v>5</v>
      </c>
      <c r="C89" s="326">
        <v>12</v>
      </c>
      <c r="D89" s="326" t="s">
        <v>18</v>
      </c>
      <c r="E89" s="326">
        <v>3</v>
      </c>
      <c r="F89" s="326">
        <v>62</v>
      </c>
      <c r="G89" s="326">
        <v>458</v>
      </c>
      <c r="H89" s="326">
        <v>520</v>
      </c>
      <c r="I89" s="353">
        <v>0.119230769230769</v>
      </c>
      <c r="J89" s="353">
        <v>0.16577540106951799</v>
      </c>
      <c r="K89" s="353">
        <v>0.20510523958799801</v>
      </c>
      <c r="L89" s="353">
        <v>0.19946298427310999</v>
      </c>
      <c r="M89" s="440">
        <v>-0.21288934464346701</v>
      </c>
      <c r="N89" s="440">
        <v>8.3729035471325E-3</v>
      </c>
      <c r="O89" s="440">
        <v>2.9947588443450301E-2</v>
      </c>
    </row>
    <row r="90" spans="1:15">
      <c r="A90" s="326">
        <v>4</v>
      </c>
      <c r="B90" s="326">
        <v>13</v>
      </c>
      <c r="C90" s="326">
        <v>202</v>
      </c>
      <c r="D90" s="326" t="s">
        <v>18</v>
      </c>
      <c r="E90" s="326">
        <v>4</v>
      </c>
      <c r="F90" s="326">
        <v>63</v>
      </c>
      <c r="G90" s="326">
        <v>456</v>
      </c>
      <c r="H90" s="326">
        <v>519</v>
      </c>
      <c r="I90" s="353">
        <v>0.12138728323699401</v>
      </c>
      <c r="J90" s="353">
        <v>0.16844919786096199</v>
      </c>
      <c r="K90" s="353">
        <v>0.20420958351992799</v>
      </c>
      <c r="L90" s="353">
        <v>0.19907940161104701</v>
      </c>
      <c r="M90" s="440">
        <v>-0.19251262869722699</v>
      </c>
      <c r="N90" s="440">
        <v>6.8843258464341304E-3</v>
      </c>
      <c r="O90" s="440">
        <v>2.9947588443450301E-2</v>
      </c>
    </row>
    <row r="91" spans="1:15">
      <c r="A91" s="326">
        <v>0</v>
      </c>
      <c r="B91" s="326">
        <v>0</v>
      </c>
      <c r="C91" s="326">
        <v>11956</v>
      </c>
      <c r="D91" s="326" t="s">
        <v>33</v>
      </c>
      <c r="E91" s="326">
        <v>0</v>
      </c>
      <c r="F91" s="326">
        <v>88</v>
      </c>
      <c r="G91" s="326">
        <v>433</v>
      </c>
      <c r="H91" s="326">
        <v>521</v>
      </c>
      <c r="I91" s="353">
        <v>0.16890595009596901</v>
      </c>
      <c r="J91" s="353">
        <v>0.23529411764705799</v>
      </c>
      <c r="K91" s="353">
        <v>0.19390953873712399</v>
      </c>
      <c r="L91" s="353">
        <v>0.199846566935174</v>
      </c>
      <c r="M91" s="440">
        <v>0.193444540901342</v>
      </c>
      <c r="N91" s="440">
        <v>8.0056208676275407E-3</v>
      </c>
      <c r="O91" s="440">
        <v>2.9016936906509701E-2</v>
      </c>
    </row>
    <row r="92" spans="1:15">
      <c r="A92" s="326">
        <v>1</v>
      </c>
      <c r="B92" s="326">
        <v>11972</v>
      </c>
      <c r="C92" s="326">
        <v>43001</v>
      </c>
      <c r="D92" s="326" t="s">
        <v>33</v>
      </c>
      <c r="E92" s="326">
        <v>1</v>
      </c>
      <c r="F92" s="326">
        <v>85</v>
      </c>
      <c r="G92" s="326">
        <v>437</v>
      </c>
      <c r="H92" s="326">
        <v>522</v>
      </c>
      <c r="I92" s="353">
        <v>0.162835249042145</v>
      </c>
      <c r="J92" s="353">
        <v>0.22727272727272699</v>
      </c>
      <c r="K92" s="353">
        <v>0.195700850873264</v>
      </c>
      <c r="L92" s="353">
        <v>0.20023014959723801</v>
      </c>
      <c r="M92" s="440">
        <v>0.14956351582035199</v>
      </c>
      <c r="N92" s="440">
        <v>4.7220008353492304E-3</v>
      </c>
      <c r="O92" s="440">
        <v>2.9016936906509701E-2</v>
      </c>
    </row>
    <row r="93" spans="1:15">
      <c r="A93" s="326">
        <v>2</v>
      </c>
      <c r="B93" s="326">
        <v>43039</v>
      </c>
      <c r="C93" s="326">
        <v>99181</v>
      </c>
      <c r="D93" s="326" t="s">
        <v>33</v>
      </c>
      <c r="E93" s="326">
        <v>2</v>
      </c>
      <c r="F93" s="326">
        <v>71</v>
      </c>
      <c r="G93" s="326">
        <v>450</v>
      </c>
      <c r="H93" s="326">
        <v>521</v>
      </c>
      <c r="I93" s="353">
        <v>0.136276391554702</v>
      </c>
      <c r="J93" s="353">
        <v>0.18983957219251299</v>
      </c>
      <c r="K93" s="353">
        <v>0.201522615315718</v>
      </c>
      <c r="L93" s="353">
        <v>0.199846566935174</v>
      </c>
      <c r="M93" s="440">
        <v>-5.9722251297423999E-2</v>
      </c>
      <c r="N93" s="440">
        <v>6.9773763732271395E-4</v>
      </c>
      <c r="O93" s="440">
        <v>2.9016936906509701E-2</v>
      </c>
    </row>
    <row r="94" spans="1:15">
      <c r="A94" s="326">
        <v>3</v>
      </c>
      <c r="B94" s="326">
        <v>99289</v>
      </c>
      <c r="C94" s="326">
        <v>185316</v>
      </c>
      <c r="D94" s="326" t="s">
        <v>33</v>
      </c>
      <c r="E94" s="326">
        <v>3</v>
      </c>
      <c r="F94" s="326">
        <v>72</v>
      </c>
      <c r="G94" s="326">
        <v>450</v>
      </c>
      <c r="H94" s="326">
        <v>522</v>
      </c>
      <c r="I94" s="353">
        <v>0.13793103448275801</v>
      </c>
      <c r="J94" s="353">
        <v>0.19251336898395699</v>
      </c>
      <c r="K94" s="353">
        <v>0.201522615315718</v>
      </c>
      <c r="L94" s="353">
        <v>0.20023014959723801</v>
      </c>
      <c r="M94" s="440">
        <v>-4.57360093226842E-2</v>
      </c>
      <c r="N94" s="440">
        <v>4.1204697421980498E-4</v>
      </c>
      <c r="O94" s="440">
        <v>2.9016936906509701E-2</v>
      </c>
    </row>
    <row r="95" spans="1:15">
      <c r="A95" s="326">
        <v>4</v>
      </c>
      <c r="B95" s="326">
        <v>185931</v>
      </c>
      <c r="C95" s="326">
        <v>1215248</v>
      </c>
      <c r="D95" s="326" t="s">
        <v>33</v>
      </c>
      <c r="E95" s="326">
        <v>4</v>
      </c>
      <c r="F95" s="326">
        <v>58</v>
      </c>
      <c r="G95" s="326">
        <v>463</v>
      </c>
      <c r="H95" s="326">
        <v>521</v>
      </c>
      <c r="I95" s="353">
        <v>0.11132437619961599</v>
      </c>
      <c r="J95" s="353">
        <v>0.15508021390374299</v>
      </c>
      <c r="K95" s="353">
        <v>0.20734437975817199</v>
      </c>
      <c r="L95" s="353">
        <v>0.199846566935174</v>
      </c>
      <c r="M95" s="440">
        <v>-0.29043858911418802</v>
      </c>
      <c r="N95" s="440">
        <v>1.51795305919904E-2</v>
      </c>
      <c r="O95" s="440">
        <v>2.9016936906509701E-2</v>
      </c>
    </row>
    <row r="96" spans="1:15">
      <c r="A96" s="326">
        <v>0</v>
      </c>
      <c r="B96" s="326">
        <v>0</v>
      </c>
      <c r="C96" s="326">
        <v>11956</v>
      </c>
      <c r="D96" s="326" t="s">
        <v>50</v>
      </c>
      <c r="E96" s="326">
        <v>0</v>
      </c>
      <c r="F96" s="326">
        <v>88</v>
      </c>
      <c r="G96" s="326">
        <v>433</v>
      </c>
      <c r="H96" s="326">
        <v>521</v>
      </c>
      <c r="I96" s="353">
        <v>0.16890595009596901</v>
      </c>
      <c r="J96" s="353">
        <v>0.23529411764705799</v>
      </c>
      <c r="K96" s="353">
        <v>0.19390953873712399</v>
      </c>
      <c r="L96" s="353">
        <v>0.199846566935174</v>
      </c>
      <c r="M96" s="440">
        <v>0.193444540901342</v>
      </c>
      <c r="N96" s="440">
        <v>8.0056208676275407E-3</v>
      </c>
      <c r="O96" s="440">
        <v>2.9016936906509701E-2</v>
      </c>
    </row>
    <row r="97" spans="1:15">
      <c r="A97" s="326">
        <v>1</v>
      </c>
      <c r="B97" s="326">
        <v>11972</v>
      </c>
      <c r="C97" s="326">
        <v>43001</v>
      </c>
      <c r="D97" s="326" t="s">
        <v>50</v>
      </c>
      <c r="E97" s="326">
        <v>1</v>
      </c>
      <c r="F97" s="326">
        <v>85</v>
      </c>
      <c r="G97" s="326">
        <v>437</v>
      </c>
      <c r="H97" s="326">
        <v>522</v>
      </c>
      <c r="I97" s="353">
        <v>0.162835249042145</v>
      </c>
      <c r="J97" s="353">
        <v>0.22727272727272699</v>
      </c>
      <c r="K97" s="353">
        <v>0.195700850873264</v>
      </c>
      <c r="L97" s="353">
        <v>0.20023014959723801</v>
      </c>
      <c r="M97" s="440">
        <v>0.14956351582035199</v>
      </c>
      <c r="N97" s="440">
        <v>4.7220008353492304E-3</v>
      </c>
      <c r="O97" s="440">
        <v>2.9016936906509701E-2</v>
      </c>
    </row>
    <row r="98" spans="1:15">
      <c r="A98" s="326">
        <v>2</v>
      </c>
      <c r="B98" s="326">
        <v>43039</v>
      </c>
      <c r="C98" s="326">
        <v>99181</v>
      </c>
      <c r="D98" s="326" t="s">
        <v>50</v>
      </c>
      <c r="E98" s="326">
        <v>2</v>
      </c>
      <c r="F98" s="326">
        <v>71</v>
      </c>
      <c r="G98" s="326">
        <v>450</v>
      </c>
      <c r="H98" s="326">
        <v>521</v>
      </c>
      <c r="I98" s="353">
        <v>0.136276391554702</v>
      </c>
      <c r="J98" s="353">
        <v>0.18983957219251299</v>
      </c>
      <c r="K98" s="353">
        <v>0.201522615315718</v>
      </c>
      <c r="L98" s="353">
        <v>0.199846566935174</v>
      </c>
      <c r="M98" s="440">
        <v>-5.9722251297423999E-2</v>
      </c>
      <c r="N98" s="440">
        <v>6.9773763732271395E-4</v>
      </c>
      <c r="O98" s="440">
        <v>2.9016936906509701E-2</v>
      </c>
    </row>
    <row r="99" spans="1:15">
      <c r="A99" s="326">
        <v>3</v>
      </c>
      <c r="B99" s="326">
        <v>99289</v>
      </c>
      <c r="C99" s="326">
        <v>185316</v>
      </c>
      <c r="D99" s="326" t="s">
        <v>50</v>
      </c>
      <c r="E99" s="326">
        <v>3</v>
      </c>
      <c r="F99" s="326">
        <v>72</v>
      </c>
      <c r="G99" s="326">
        <v>450</v>
      </c>
      <c r="H99" s="326">
        <v>522</v>
      </c>
      <c r="I99" s="353">
        <v>0.13793103448275801</v>
      </c>
      <c r="J99" s="353">
        <v>0.19251336898395699</v>
      </c>
      <c r="K99" s="353">
        <v>0.201522615315718</v>
      </c>
      <c r="L99" s="353">
        <v>0.20023014959723801</v>
      </c>
      <c r="M99" s="440">
        <v>-4.57360093226842E-2</v>
      </c>
      <c r="N99" s="440">
        <v>4.1204697421980498E-4</v>
      </c>
      <c r="O99" s="440">
        <v>2.9016936906509701E-2</v>
      </c>
    </row>
    <row r="100" spans="1:15">
      <c r="A100" s="326">
        <v>4</v>
      </c>
      <c r="B100" s="326">
        <v>185931</v>
      </c>
      <c r="C100" s="326">
        <v>1215248</v>
      </c>
      <c r="D100" s="326" t="s">
        <v>50</v>
      </c>
      <c r="E100" s="326">
        <v>4</v>
      </c>
      <c r="F100" s="326">
        <v>58</v>
      </c>
      <c r="G100" s="326">
        <v>463</v>
      </c>
      <c r="H100" s="326">
        <v>521</v>
      </c>
      <c r="I100" s="353">
        <v>0.11132437619961599</v>
      </c>
      <c r="J100" s="353">
        <v>0.15508021390374299</v>
      </c>
      <c r="K100" s="353">
        <v>0.20734437975817199</v>
      </c>
      <c r="L100" s="353">
        <v>0.199846566935174</v>
      </c>
      <c r="M100" s="440">
        <v>-0.29043858911418802</v>
      </c>
      <c r="N100" s="440">
        <v>1.51795305919904E-2</v>
      </c>
      <c r="O100" s="440">
        <v>2.9016936906509701E-2</v>
      </c>
    </row>
    <row r="101" spans="1:15">
      <c r="A101" s="326">
        <v>0</v>
      </c>
      <c r="B101" s="326">
        <v>0</v>
      </c>
      <c r="C101" s="326">
        <v>24000</v>
      </c>
      <c r="D101" s="326" t="s">
        <v>32</v>
      </c>
      <c r="E101" s="326">
        <v>0</v>
      </c>
      <c r="F101" s="326">
        <v>86</v>
      </c>
      <c r="G101" s="326">
        <v>442</v>
      </c>
      <c r="H101" s="326">
        <v>528</v>
      </c>
      <c r="I101" s="353">
        <v>0.16287878787878701</v>
      </c>
      <c r="J101" s="353">
        <v>0.22994652406417099</v>
      </c>
      <c r="K101" s="353">
        <v>0.19793999104343901</v>
      </c>
      <c r="L101" s="353">
        <v>0.20253164556962</v>
      </c>
      <c r="M101" s="440">
        <v>0.14988286860143499</v>
      </c>
      <c r="N101" s="440">
        <v>4.7972309831338499E-3</v>
      </c>
      <c r="O101" s="440">
        <v>2.7651806020429701E-2</v>
      </c>
    </row>
    <row r="102" spans="1:15">
      <c r="A102" s="326">
        <v>1</v>
      </c>
      <c r="B102" s="326">
        <v>24500</v>
      </c>
      <c r="C102" s="326">
        <v>71000</v>
      </c>
      <c r="D102" s="326" t="s">
        <v>32</v>
      </c>
      <c r="E102" s="326">
        <v>1</v>
      </c>
      <c r="F102" s="326">
        <v>88</v>
      </c>
      <c r="G102" s="326">
        <v>429</v>
      </c>
      <c r="H102" s="326">
        <v>517</v>
      </c>
      <c r="I102" s="353">
        <v>0.170212765957446</v>
      </c>
      <c r="J102" s="353">
        <v>0.23529411764705799</v>
      </c>
      <c r="K102" s="353">
        <v>0.19211822660098499</v>
      </c>
      <c r="L102" s="353">
        <v>0.19831223628691899</v>
      </c>
      <c r="M102" s="440">
        <v>0.20272534997581501</v>
      </c>
      <c r="N102" s="440">
        <v>8.7528476228329495E-3</v>
      </c>
      <c r="O102" s="440">
        <v>2.7651806020429701E-2</v>
      </c>
    </row>
    <row r="103" spans="1:15">
      <c r="A103" s="326">
        <v>2</v>
      </c>
      <c r="B103" s="326">
        <v>71500</v>
      </c>
      <c r="C103" s="326">
        <v>150600</v>
      </c>
      <c r="D103" s="326" t="s">
        <v>32</v>
      </c>
      <c r="E103" s="326">
        <v>2</v>
      </c>
      <c r="F103" s="326">
        <v>73</v>
      </c>
      <c r="G103" s="326">
        <v>446</v>
      </c>
      <c r="H103" s="326">
        <v>519</v>
      </c>
      <c r="I103" s="353">
        <v>0.140655105973025</v>
      </c>
      <c r="J103" s="353">
        <v>0.19518716577540099</v>
      </c>
      <c r="K103" s="353">
        <v>0.19973130317957899</v>
      </c>
      <c r="L103" s="353">
        <v>0.19907940161104701</v>
      </c>
      <c r="M103" s="440">
        <v>-2.3014056446046999E-2</v>
      </c>
      <c r="N103" s="440">
        <v>1.04579034718345E-4</v>
      </c>
      <c r="O103" s="440">
        <v>2.7651806020429701E-2</v>
      </c>
    </row>
    <row r="104" spans="1:15">
      <c r="A104" s="326">
        <v>3</v>
      </c>
      <c r="B104" s="326">
        <v>151000</v>
      </c>
      <c r="C104" s="326">
        <v>291000</v>
      </c>
      <c r="D104" s="326" t="s">
        <v>32</v>
      </c>
      <c r="E104" s="326">
        <v>3</v>
      </c>
      <c r="F104" s="326">
        <v>66</v>
      </c>
      <c r="G104" s="326">
        <v>457</v>
      </c>
      <c r="H104" s="326">
        <v>523</v>
      </c>
      <c r="I104" s="353">
        <v>0.12619502868068799</v>
      </c>
      <c r="J104" s="353">
        <v>0.17647058823529399</v>
      </c>
      <c r="K104" s="353">
        <v>0.204657411553963</v>
      </c>
      <c r="L104" s="353">
        <v>0.20061373225930099</v>
      </c>
      <c r="M104" s="440">
        <v>-0.148183194442153</v>
      </c>
      <c r="N104" s="440">
        <v>4.1768135205369596E-3</v>
      </c>
      <c r="O104" s="440">
        <v>2.7651806020429701E-2</v>
      </c>
    </row>
    <row r="105" spans="1:15">
      <c r="A105" s="326">
        <v>4</v>
      </c>
      <c r="B105" s="326">
        <v>292000</v>
      </c>
      <c r="C105" s="326">
        <v>2329066</v>
      </c>
      <c r="D105" s="326" t="s">
        <v>32</v>
      </c>
      <c r="E105" s="326">
        <v>4</v>
      </c>
      <c r="F105" s="326">
        <v>61</v>
      </c>
      <c r="G105" s="326">
        <v>459</v>
      </c>
      <c r="H105" s="326">
        <v>520</v>
      </c>
      <c r="I105" s="353">
        <v>0.117307692307692</v>
      </c>
      <c r="J105" s="353">
        <v>0.16310160427807399</v>
      </c>
      <c r="K105" s="353">
        <v>0.20555306762203299</v>
      </c>
      <c r="L105" s="353">
        <v>0.19946298427310999</v>
      </c>
      <c r="M105" s="440">
        <v>-0.23133089146160701</v>
      </c>
      <c r="N105" s="440">
        <v>9.82033485920762E-3</v>
      </c>
      <c r="O105" s="440">
        <v>2.7651806020429701E-2</v>
      </c>
    </row>
    <row r="106" spans="1:15">
      <c r="A106" s="326">
        <v>0</v>
      </c>
      <c r="B106" s="326">
        <v>0</v>
      </c>
      <c r="C106" s="326">
        <v>0</v>
      </c>
      <c r="D106" s="326" t="s">
        <v>73</v>
      </c>
      <c r="E106" s="326">
        <v>0</v>
      </c>
      <c r="F106" s="326">
        <v>96</v>
      </c>
      <c r="G106" s="326">
        <v>610</v>
      </c>
      <c r="H106" s="326">
        <v>706</v>
      </c>
      <c r="I106" s="353">
        <v>0.13597733711048099</v>
      </c>
      <c r="J106" s="353">
        <v>0.25668449197860899</v>
      </c>
      <c r="K106" s="353">
        <v>0.27317510076130702</v>
      </c>
      <c r="L106" s="353">
        <v>0.270809359416954</v>
      </c>
      <c r="M106" s="440">
        <v>-6.2265311273894501E-2</v>
      </c>
      <c r="N106" s="440">
        <v>1.0267928889507001E-3</v>
      </c>
      <c r="O106" s="440">
        <v>2.76211423287329E-2</v>
      </c>
    </row>
    <row r="107" spans="1:15">
      <c r="A107" s="326">
        <v>1</v>
      </c>
      <c r="B107" s="326">
        <v>26.92</v>
      </c>
      <c r="C107" s="326">
        <v>1500</v>
      </c>
      <c r="D107" s="326" t="s">
        <v>73</v>
      </c>
      <c r="E107" s="326">
        <v>1</v>
      </c>
      <c r="F107" s="326">
        <v>60</v>
      </c>
      <c r="G107" s="326">
        <v>279</v>
      </c>
      <c r="H107" s="326">
        <v>339</v>
      </c>
      <c r="I107" s="353">
        <v>0.17699115044247701</v>
      </c>
      <c r="J107" s="353">
        <v>0.16042780748663099</v>
      </c>
      <c r="K107" s="353">
        <v>0.124944021495745</v>
      </c>
      <c r="L107" s="353">
        <v>0.13003452243958499</v>
      </c>
      <c r="M107" s="440">
        <v>0.249978234826361</v>
      </c>
      <c r="N107" s="440">
        <v>8.8701741869578899E-3</v>
      </c>
      <c r="O107" s="440">
        <v>2.76211423287329E-2</v>
      </c>
    </row>
    <row r="108" spans="1:15">
      <c r="A108" s="326">
        <v>2</v>
      </c>
      <c r="B108" s="326">
        <v>1510.11</v>
      </c>
      <c r="C108" s="326">
        <v>4166.67</v>
      </c>
      <c r="D108" s="326" t="s">
        <v>73</v>
      </c>
      <c r="E108" s="326">
        <v>2</v>
      </c>
      <c r="F108" s="326">
        <v>62</v>
      </c>
      <c r="G108" s="326">
        <v>469</v>
      </c>
      <c r="H108" s="326">
        <v>531</v>
      </c>
      <c r="I108" s="353">
        <v>0.116760828625235</v>
      </c>
      <c r="J108" s="353">
        <v>0.16577540106951799</v>
      </c>
      <c r="K108" s="353">
        <v>0.21003134796238199</v>
      </c>
      <c r="L108" s="353">
        <v>0.203682393555811</v>
      </c>
      <c r="M108" s="440">
        <v>-0.236622928975561</v>
      </c>
      <c r="N108" s="440">
        <v>1.0471971778376299E-2</v>
      </c>
      <c r="O108" s="440">
        <v>2.76211423287329E-2</v>
      </c>
    </row>
    <row r="109" spans="1:15">
      <c r="A109" s="326">
        <v>3</v>
      </c>
      <c r="B109" s="326">
        <v>4200</v>
      </c>
      <c r="C109" s="326">
        <v>10045.969999999999</v>
      </c>
      <c r="D109" s="326" t="s">
        <v>73</v>
      </c>
      <c r="E109" s="326">
        <v>3</v>
      </c>
      <c r="F109" s="326">
        <v>85</v>
      </c>
      <c r="G109" s="326">
        <v>425</v>
      </c>
      <c r="H109" s="326">
        <v>510</v>
      </c>
      <c r="I109" s="353">
        <v>0.16666666666666599</v>
      </c>
      <c r="J109" s="353">
        <v>0.22727272727272699</v>
      </c>
      <c r="K109" s="353">
        <v>0.19032691446484501</v>
      </c>
      <c r="L109" s="353">
        <v>0.19562715765247399</v>
      </c>
      <c r="M109" s="440">
        <v>0.177407541991525</v>
      </c>
      <c r="N109" s="440">
        <v>6.5544658371253202E-3</v>
      </c>
      <c r="O109" s="440">
        <v>2.76211423287329E-2</v>
      </c>
    </row>
    <row r="110" spans="1:15">
      <c r="A110" s="326">
        <v>4</v>
      </c>
      <c r="B110" s="326">
        <v>10055.56</v>
      </c>
      <c r="C110" s="326">
        <v>385666.67</v>
      </c>
      <c r="D110" s="326" t="s">
        <v>73</v>
      </c>
      <c r="E110" s="326">
        <v>4</v>
      </c>
      <c r="F110" s="326">
        <v>71</v>
      </c>
      <c r="G110" s="326">
        <v>450</v>
      </c>
      <c r="H110" s="326">
        <v>521</v>
      </c>
      <c r="I110" s="353">
        <v>0.136276391554702</v>
      </c>
      <c r="J110" s="353">
        <v>0.18983957219251299</v>
      </c>
      <c r="K110" s="353">
        <v>0.201522615315718</v>
      </c>
      <c r="L110" s="353">
        <v>0.199846566935174</v>
      </c>
      <c r="M110" s="440">
        <v>-5.9722251297423999E-2</v>
      </c>
      <c r="N110" s="440">
        <v>6.9773763732271395E-4</v>
      </c>
      <c r="O110" s="440">
        <v>2.76211423287329E-2</v>
      </c>
    </row>
    <row r="111" spans="1:15">
      <c r="A111" s="326">
        <v>0</v>
      </c>
      <c r="B111" s="326">
        <v>0</v>
      </c>
      <c r="C111" s="326">
        <v>26000</v>
      </c>
      <c r="D111" s="326" t="s">
        <v>39</v>
      </c>
      <c r="E111" s="326">
        <v>0</v>
      </c>
      <c r="F111" s="326">
        <v>92</v>
      </c>
      <c r="G111" s="326">
        <v>439</v>
      </c>
      <c r="H111" s="326">
        <v>531</v>
      </c>
      <c r="I111" s="353">
        <v>0.17325800376647801</v>
      </c>
      <c r="J111" s="353">
        <v>0.24598930481283399</v>
      </c>
      <c r="K111" s="353">
        <v>0.19659650694133399</v>
      </c>
      <c r="L111" s="353">
        <v>0.203682393555811</v>
      </c>
      <c r="M111" s="440">
        <v>0.224134618399495</v>
      </c>
      <c r="N111" s="440">
        <v>1.1070635902611901E-2</v>
      </c>
      <c r="O111" s="440">
        <v>2.7121391114831299E-2</v>
      </c>
    </row>
    <row r="112" spans="1:15">
      <c r="A112" s="326">
        <v>1</v>
      </c>
      <c r="B112" s="326">
        <v>26026</v>
      </c>
      <c r="C112" s="326">
        <v>75500</v>
      </c>
      <c r="D112" s="326" t="s">
        <v>39</v>
      </c>
      <c r="E112" s="326">
        <v>1</v>
      </c>
      <c r="F112" s="326">
        <v>81</v>
      </c>
      <c r="G112" s="326">
        <v>431</v>
      </c>
      <c r="H112" s="326">
        <v>512</v>
      </c>
      <c r="I112" s="353">
        <v>0.158203125</v>
      </c>
      <c r="J112" s="353">
        <v>0.21657754010695099</v>
      </c>
      <c r="K112" s="353">
        <v>0.193013882669055</v>
      </c>
      <c r="L112" s="353">
        <v>0.196394322976601</v>
      </c>
      <c r="M112" s="440">
        <v>0.11518651899431601</v>
      </c>
      <c r="N112" s="440">
        <v>2.7142156750458702E-3</v>
      </c>
      <c r="O112" s="440">
        <v>2.7121391114831299E-2</v>
      </c>
    </row>
    <row r="113" spans="1:15">
      <c r="A113" s="326">
        <v>2</v>
      </c>
      <c r="B113" s="326">
        <v>75967</v>
      </c>
      <c r="C113" s="326">
        <v>156274</v>
      </c>
      <c r="D113" s="326" t="s">
        <v>39</v>
      </c>
      <c r="E113" s="326">
        <v>2</v>
      </c>
      <c r="F113" s="326">
        <v>73</v>
      </c>
      <c r="G113" s="326">
        <v>448</v>
      </c>
      <c r="H113" s="326">
        <v>521</v>
      </c>
      <c r="I113" s="353">
        <v>0.14011516314779199</v>
      </c>
      <c r="J113" s="353">
        <v>0.19518716577540099</v>
      </c>
      <c r="K113" s="353">
        <v>0.20062695924764801</v>
      </c>
      <c r="L113" s="353">
        <v>0.199846566935174</v>
      </c>
      <c r="M113" s="440">
        <v>-2.7488336840967999E-2</v>
      </c>
      <c r="N113" s="440">
        <v>1.4953087531044699E-4</v>
      </c>
      <c r="O113" s="440">
        <v>2.7121391114831299E-2</v>
      </c>
    </row>
    <row r="114" spans="1:15">
      <c r="A114" s="326">
        <v>3</v>
      </c>
      <c r="B114" s="326">
        <v>156310</v>
      </c>
      <c r="C114" s="326">
        <v>296500</v>
      </c>
      <c r="D114" s="326" t="s">
        <v>39</v>
      </c>
      <c r="E114" s="326">
        <v>3</v>
      </c>
      <c r="F114" s="326">
        <v>67</v>
      </c>
      <c r="G114" s="326">
        <v>455</v>
      </c>
      <c r="H114" s="326">
        <v>522</v>
      </c>
      <c r="I114" s="353">
        <v>0.128352490421455</v>
      </c>
      <c r="J114" s="353">
        <v>0.17914438502673699</v>
      </c>
      <c r="K114" s="353">
        <v>0.20376175548589301</v>
      </c>
      <c r="L114" s="353">
        <v>0.20023014959723801</v>
      </c>
      <c r="M114" s="440">
        <v>-0.12875934513435799</v>
      </c>
      <c r="N114" s="440">
        <v>3.1697164992507501E-3</v>
      </c>
      <c r="O114" s="440">
        <v>2.7121391114831299E-2</v>
      </c>
    </row>
    <row r="115" spans="1:15">
      <c r="A115" s="326">
        <v>4</v>
      </c>
      <c r="B115" s="326">
        <v>296568</v>
      </c>
      <c r="C115" s="326">
        <v>2338911</v>
      </c>
      <c r="D115" s="326" t="s">
        <v>39</v>
      </c>
      <c r="E115" s="326">
        <v>4</v>
      </c>
      <c r="F115" s="326">
        <v>61</v>
      </c>
      <c r="G115" s="326">
        <v>460</v>
      </c>
      <c r="H115" s="326">
        <v>521</v>
      </c>
      <c r="I115" s="353">
        <v>0.117082533589251</v>
      </c>
      <c r="J115" s="353">
        <v>0.16310160427807399</v>
      </c>
      <c r="K115" s="353">
        <v>0.20600089565606799</v>
      </c>
      <c r="L115" s="353">
        <v>0.199846566935174</v>
      </c>
      <c r="M115" s="440">
        <v>-0.233507170884203</v>
      </c>
      <c r="N115" s="440">
        <v>1.00172921626122E-2</v>
      </c>
      <c r="O115" s="440">
        <v>2.7121391114831299E-2</v>
      </c>
    </row>
    <row r="116" spans="1:15">
      <c r="A116" s="326">
        <v>0</v>
      </c>
      <c r="B116" s="326">
        <v>0</v>
      </c>
      <c r="C116" s="326">
        <v>1</v>
      </c>
      <c r="D116" s="326" t="s">
        <v>46</v>
      </c>
      <c r="E116" s="326">
        <v>0</v>
      </c>
      <c r="F116" s="326">
        <v>76</v>
      </c>
      <c r="G116" s="326">
        <v>509</v>
      </c>
      <c r="H116" s="326">
        <v>585</v>
      </c>
      <c r="I116" s="353">
        <v>0.12991452991452901</v>
      </c>
      <c r="J116" s="353">
        <v>0.20320855614973199</v>
      </c>
      <c r="K116" s="353">
        <v>0.22794446932377899</v>
      </c>
      <c r="L116" s="353">
        <v>0.22439585730724901</v>
      </c>
      <c r="M116" s="440">
        <v>-0.114869221838565</v>
      </c>
      <c r="N116" s="440">
        <v>2.8413950977691101E-3</v>
      </c>
      <c r="O116" s="440">
        <v>2.6246690584288399E-2</v>
      </c>
    </row>
    <row r="117" spans="1:15">
      <c r="A117" s="326">
        <v>1</v>
      </c>
      <c r="B117" s="326">
        <v>2</v>
      </c>
      <c r="C117" s="326">
        <v>3</v>
      </c>
      <c r="D117" s="326" t="s">
        <v>46</v>
      </c>
      <c r="E117" s="326">
        <v>1</v>
      </c>
      <c r="F117" s="326">
        <v>62</v>
      </c>
      <c r="G117" s="326">
        <v>468</v>
      </c>
      <c r="H117" s="326">
        <v>530</v>
      </c>
      <c r="I117" s="353">
        <v>0.11698113207547101</v>
      </c>
      <c r="J117" s="353">
        <v>0.16577540106951799</v>
      </c>
      <c r="K117" s="353">
        <v>0.20958351992834701</v>
      </c>
      <c r="L117" s="353">
        <v>0.20329881089374699</v>
      </c>
      <c r="M117" s="440">
        <v>-0.23448845644692901</v>
      </c>
      <c r="N117" s="440">
        <v>1.02724981710503E-2</v>
      </c>
      <c r="O117" s="440">
        <v>2.6246690584288399E-2</v>
      </c>
    </row>
    <row r="118" spans="1:15">
      <c r="A118" s="326">
        <v>2</v>
      </c>
      <c r="B118" s="326">
        <v>4</v>
      </c>
      <c r="C118" s="326">
        <v>6</v>
      </c>
      <c r="D118" s="326" t="s">
        <v>46</v>
      </c>
      <c r="E118" s="326">
        <v>2</v>
      </c>
      <c r="F118" s="326">
        <v>98</v>
      </c>
      <c r="G118" s="326">
        <v>510</v>
      </c>
      <c r="H118" s="326">
        <v>608</v>
      </c>
      <c r="I118" s="353">
        <v>0.16118421052631501</v>
      </c>
      <c r="J118" s="353">
        <v>0.26203208556149699</v>
      </c>
      <c r="K118" s="353">
        <v>0.22839229735781399</v>
      </c>
      <c r="L118" s="353">
        <v>0.23321825853471401</v>
      </c>
      <c r="M118" s="440">
        <v>0.13740220737782599</v>
      </c>
      <c r="N118" s="440">
        <v>4.6221811549085699E-3</v>
      </c>
      <c r="O118" s="440">
        <v>2.6246690584288399E-2</v>
      </c>
    </row>
    <row r="119" spans="1:15">
      <c r="A119" s="326">
        <v>3</v>
      </c>
      <c r="B119" s="326">
        <v>7</v>
      </c>
      <c r="C119" s="326">
        <v>9</v>
      </c>
      <c r="D119" s="326" t="s">
        <v>46</v>
      </c>
      <c r="E119" s="326">
        <v>3</v>
      </c>
      <c r="F119" s="326">
        <v>56</v>
      </c>
      <c r="G119" s="326">
        <v>347</v>
      </c>
      <c r="H119" s="326">
        <v>403</v>
      </c>
      <c r="I119" s="353">
        <v>0.138957816377171</v>
      </c>
      <c r="J119" s="353">
        <v>0.14973262032085499</v>
      </c>
      <c r="K119" s="353">
        <v>0.15539632781012</v>
      </c>
      <c r="L119" s="353">
        <v>0.15458381281166</v>
      </c>
      <c r="M119" s="440">
        <v>-3.71276347860841E-2</v>
      </c>
      <c r="N119" s="440">
        <v>2.1028006319665201E-4</v>
      </c>
      <c r="O119" s="440">
        <v>2.6246690584288399E-2</v>
      </c>
    </row>
    <row r="120" spans="1:15">
      <c r="A120" s="326">
        <v>4</v>
      </c>
      <c r="B120" s="326">
        <v>10</v>
      </c>
      <c r="C120" s="326">
        <v>33</v>
      </c>
      <c r="D120" s="326" t="s">
        <v>46</v>
      </c>
      <c r="E120" s="326">
        <v>4</v>
      </c>
      <c r="F120" s="326">
        <v>82</v>
      </c>
      <c r="G120" s="326">
        <v>399</v>
      </c>
      <c r="H120" s="326">
        <v>481</v>
      </c>
      <c r="I120" s="353">
        <v>0.17047817047816999</v>
      </c>
      <c r="J120" s="353">
        <v>0.21925133689839499</v>
      </c>
      <c r="K120" s="353">
        <v>0.17868338557993699</v>
      </c>
      <c r="L120" s="353">
        <v>0.18450326045262699</v>
      </c>
      <c r="M120" s="440">
        <v>0.204603284800015</v>
      </c>
      <c r="N120" s="440">
        <v>8.3003360973637197E-3</v>
      </c>
      <c r="O120" s="440">
        <v>2.6246690584288399E-2</v>
      </c>
    </row>
    <row r="121" spans="1:15">
      <c r="A121" s="326">
        <v>0</v>
      </c>
      <c r="B121" s="326">
        <v>0</v>
      </c>
      <c r="C121" s="326">
        <v>4</v>
      </c>
      <c r="D121" s="326" t="s">
        <v>93</v>
      </c>
      <c r="E121" s="326">
        <v>0</v>
      </c>
      <c r="F121" s="326">
        <v>68</v>
      </c>
      <c r="G121" s="326">
        <v>484</v>
      </c>
      <c r="H121" s="326">
        <v>552</v>
      </c>
      <c r="I121" s="353">
        <v>0.123188405797101</v>
      </c>
      <c r="J121" s="353">
        <v>0.18181818181818099</v>
      </c>
      <c r="K121" s="353">
        <v>0.216748768472906</v>
      </c>
      <c r="L121" s="353">
        <v>0.21173762945914801</v>
      </c>
      <c r="M121" s="440">
        <v>-0.175731747114899</v>
      </c>
      <c r="N121" s="440">
        <v>6.1384130205831304E-3</v>
      </c>
      <c r="O121" s="440">
        <v>2.5341223455003101E-2</v>
      </c>
    </row>
    <row r="122" spans="1:15">
      <c r="A122" s="326">
        <v>1</v>
      </c>
      <c r="B122" s="326">
        <v>5</v>
      </c>
      <c r="C122" s="326">
        <v>8</v>
      </c>
      <c r="D122" s="326" t="s">
        <v>93</v>
      </c>
      <c r="E122" s="326">
        <v>1</v>
      </c>
      <c r="F122" s="326">
        <v>88</v>
      </c>
      <c r="G122" s="326">
        <v>499</v>
      </c>
      <c r="H122" s="326">
        <v>587</v>
      </c>
      <c r="I122" s="353">
        <v>0.149914821124361</v>
      </c>
      <c r="J122" s="353">
        <v>0.23529411764705799</v>
      </c>
      <c r="K122" s="353">
        <v>0.22346618898342999</v>
      </c>
      <c r="L122" s="353">
        <v>0.225163022631377</v>
      </c>
      <c r="M122" s="440">
        <v>5.1576173152313699E-2</v>
      </c>
      <c r="N122" s="440">
        <v>6.1003929678851503E-4</v>
      </c>
      <c r="O122" s="440">
        <v>2.5341223455003101E-2</v>
      </c>
    </row>
    <row r="123" spans="1:15">
      <c r="A123" s="326">
        <v>2</v>
      </c>
      <c r="B123" s="326">
        <v>9</v>
      </c>
      <c r="C123" s="326">
        <v>12</v>
      </c>
      <c r="D123" s="326" t="s">
        <v>93</v>
      </c>
      <c r="E123" s="326">
        <v>2</v>
      </c>
      <c r="F123" s="326">
        <v>62</v>
      </c>
      <c r="G123" s="326">
        <v>456</v>
      </c>
      <c r="H123" s="326">
        <v>518</v>
      </c>
      <c r="I123" s="353">
        <v>0.11969111969111899</v>
      </c>
      <c r="J123" s="353">
        <v>0.16577540106951799</v>
      </c>
      <c r="K123" s="353">
        <v>0.20420958351992799</v>
      </c>
      <c r="L123" s="353">
        <v>0.198695818948983</v>
      </c>
      <c r="M123" s="440">
        <v>-0.20851297004366801</v>
      </c>
      <c r="N123" s="440">
        <v>8.0140255339351592E-3</v>
      </c>
      <c r="O123" s="440">
        <v>2.5341223455003101E-2</v>
      </c>
    </row>
    <row r="124" spans="1:15">
      <c r="A124" s="326">
        <v>3</v>
      </c>
      <c r="B124" s="326">
        <v>13</v>
      </c>
      <c r="C124" s="326">
        <v>17</v>
      </c>
      <c r="D124" s="326" t="s">
        <v>93</v>
      </c>
      <c r="E124" s="326">
        <v>3</v>
      </c>
      <c r="F124" s="326">
        <v>84</v>
      </c>
      <c r="G124" s="326">
        <v>410</v>
      </c>
      <c r="H124" s="326">
        <v>494</v>
      </c>
      <c r="I124" s="353">
        <v>0.17004048582995901</v>
      </c>
      <c r="J124" s="353">
        <v>0.22459893048128299</v>
      </c>
      <c r="K124" s="353">
        <v>0.183609493954321</v>
      </c>
      <c r="L124" s="353">
        <v>0.18948983505945499</v>
      </c>
      <c r="M124" s="440">
        <v>0.20150509357058599</v>
      </c>
      <c r="N124" s="440">
        <v>8.2595802427710401E-3</v>
      </c>
      <c r="O124" s="440">
        <v>2.5341223455003101E-2</v>
      </c>
    </row>
    <row r="125" spans="1:15">
      <c r="A125" s="326">
        <v>4</v>
      </c>
      <c r="B125" s="326">
        <v>18</v>
      </c>
      <c r="C125" s="326">
        <v>42</v>
      </c>
      <c r="D125" s="326" t="s">
        <v>93</v>
      </c>
      <c r="E125" s="326">
        <v>4</v>
      </c>
      <c r="F125" s="326">
        <v>72</v>
      </c>
      <c r="G125" s="326">
        <v>384</v>
      </c>
      <c r="H125" s="326">
        <v>456</v>
      </c>
      <c r="I125" s="353">
        <v>0.157894736842105</v>
      </c>
      <c r="J125" s="353">
        <v>0.19251336898395699</v>
      </c>
      <c r="K125" s="353">
        <v>0.171965965069413</v>
      </c>
      <c r="L125" s="353">
        <v>0.17491369390103501</v>
      </c>
      <c r="M125" s="440">
        <v>0.11286902085395401</v>
      </c>
      <c r="N125" s="440">
        <v>2.3191653609252699E-3</v>
      </c>
      <c r="O125" s="440">
        <v>2.5341223455003101E-2</v>
      </c>
    </row>
    <row r="126" spans="1:15">
      <c r="A126" s="326">
        <v>0</v>
      </c>
      <c r="B126" s="326">
        <v>0</v>
      </c>
      <c r="C126" s="326">
        <v>0</v>
      </c>
      <c r="D126" s="326" t="s">
        <v>69</v>
      </c>
      <c r="E126" s="326">
        <v>0</v>
      </c>
      <c r="F126" s="326">
        <v>86</v>
      </c>
      <c r="G126" s="326">
        <v>620</v>
      </c>
      <c r="H126" s="326">
        <v>706</v>
      </c>
      <c r="I126" s="353">
        <v>0.121813031161473</v>
      </c>
      <c r="J126" s="353">
        <v>0.22994652406417099</v>
      </c>
      <c r="K126" s="353">
        <v>0.27765338110165599</v>
      </c>
      <c r="L126" s="353">
        <v>0.270809359416954</v>
      </c>
      <c r="M126" s="440">
        <v>-0.188526727360003</v>
      </c>
      <c r="N126" s="440">
        <v>8.9940176299087501E-3</v>
      </c>
      <c r="O126" s="440">
        <v>2.5244432501815999E-2</v>
      </c>
    </row>
    <row r="127" spans="1:15">
      <c r="A127" s="326">
        <v>1</v>
      </c>
      <c r="B127" s="326">
        <v>1</v>
      </c>
      <c r="C127" s="326">
        <v>1</v>
      </c>
      <c r="D127" s="326" t="s">
        <v>69</v>
      </c>
      <c r="E127" s="326">
        <v>1</v>
      </c>
      <c r="F127" s="326">
        <v>86</v>
      </c>
      <c r="G127" s="326">
        <v>545</v>
      </c>
      <c r="H127" s="326">
        <v>631</v>
      </c>
      <c r="I127" s="353">
        <v>0.13629160063391399</v>
      </c>
      <c r="J127" s="353">
        <v>0.22994652406417099</v>
      </c>
      <c r="K127" s="353">
        <v>0.24406627854903701</v>
      </c>
      <c r="L127" s="353">
        <v>0.24204065976217801</v>
      </c>
      <c r="M127" s="440">
        <v>-5.9593043984110403E-2</v>
      </c>
      <c r="N127" s="440">
        <v>8.4143915006146296E-4</v>
      </c>
      <c r="O127" s="440">
        <v>2.5244432501815999E-2</v>
      </c>
    </row>
    <row r="128" spans="1:15">
      <c r="A128" s="326">
        <v>2</v>
      </c>
      <c r="B128" s="326">
        <v>2</v>
      </c>
      <c r="C128" s="326">
        <v>2</v>
      </c>
      <c r="D128" s="326" t="s">
        <v>69</v>
      </c>
      <c r="E128" s="326">
        <v>2</v>
      </c>
      <c r="F128" s="326">
        <v>67</v>
      </c>
      <c r="G128" s="326">
        <v>418</v>
      </c>
      <c r="H128" s="326">
        <v>485</v>
      </c>
      <c r="I128" s="353">
        <v>0.138144329896907</v>
      </c>
      <c r="J128" s="353">
        <v>0.17914438502673699</v>
      </c>
      <c r="K128" s="353">
        <v>0.18719211822660001</v>
      </c>
      <c r="L128" s="353">
        <v>0.186037591100882</v>
      </c>
      <c r="M128" s="440">
        <v>-4.3943358708164203E-2</v>
      </c>
      <c r="N128" s="440">
        <v>3.5364442678918301E-4</v>
      </c>
      <c r="O128" s="440">
        <v>2.5244432501815999E-2</v>
      </c>
    </row>
    <row r="129" spans="1:15">
      <c r="A129" s="326">
        <v>3</v>
      </c>
      <c r="B129" s="326">
        <v>3</v>
      </c>
      <c r="C129" s="326">
        <v>3</v>
      </c>
      <c r="D129" s="326" t="s">
        <v>69</v>
      </c>
      <c r="E129" s="326">
        <v>3</v>
      </c>
      <c r="F129" s="326">
        <v>56</v>
      </c>
      <c r="G129" s="326">
        <v>267</v>
      </c>
      <c r="H129" s="326">
        <v>323</v>
      </c>
      <c r="I129" s="353">
        <v>0.17337461300309501</v>
      </c>
      <c r="J129" s="353">
        <v>0.14973262032085499</v>
      </c>
      <c r="K129" s="353">
        <v>0.119570085087326</v>
      </c>
      <c r="L129" s="353">
        <v>0.123897199846566</v>
      </c>
      <c r="M129" s="440">
        <v>0.22494848676052501</v>
      </c>
      <c r="N129" s="440">
        <v>6.7850166576434098E-3</v>
      </c>
      <c r="O129" s="440">
        <v>2.5244432501815999E-2</v>
      </c>
    </row>
    <row r="130" spans="1:15">
      <c r="A130" s="326">
        <v>4</v>
      </c>
      <c r="B130" s="326">
        <v>4</v>
      </c>
      <c r="C130" s="326">
        <v>8</v>
      </c>
      <c r="D130" s="326" t="s">
        <v>69</v>
      </c>
      <c r="E130" s="326">
        <v>4</v>
      </c>
      <c r="F130" s="326">
        <v>79</v>
      </c>
      <c r="G130" s="326">
        <v>383</v>
      </c>
      <c r="H130" s="326">
        <v>462</v>
      </c>
      <c r="I130" s="353">
        <v>0.17099567099567101</v>
      </c>
      <c r="J130" s="353">
        <v>0.21122994652406399</v>
      </c>
      <c r="K130" s="353">
        <v>0.17151813703537799</v>
      </c>
      <c r="L130" s="353">
        <v>0.177215189873417</v>
      </c>
      <c r="M130" s="440">
        <v>0.20825831771200101</v>
      </c>
      <c r="N130" s="440">
        <v>8.2703146374131908E-3</v>
      </c>
      <c r="O130" s="440">
        <v>2.5244432501815999E-2</v>
      </c>
    </row>
    <row r="131" spans="1:15">
      <c r="A131" s="326">
        <v>0</v>
      </c>
      <c r="B131" s="326">
        <v>0</v>
      </c>
      <c r="C131" s="326">
        <v>3</v>
      </c>
      <c r="D131" s="326" t="s">
        <v>42</v>
      </c>
      <c r="E131" s="326">
        <v>0</v>
      </c>
      <c r="F131" s="326">
        <v>111</v>
      </c>
      <c r="G131" s="326">
        <v>560</v>
      </c>
      <c r="H131" s="326">
        <v>671</v>
      </c>
      <c r="I131" s="353">
        <v>0.16542473919522999</v>
      </c>
      <c r="J131" s="353">
        <v>0.29679144385026701</v>
      </c>
      <c r="K131" s="353">
        <v>0.25078369905956099</v>
      </c>
      <c r="L131" s="353">
        <v>0.25738396624472498</v>
      </c>
      <c r="M131" s="440">
        <v>0.16843887200876501</v>
      </c>
      <c r="N131" s="440">
        <v>7.7494926362137104E-3</v>
      </c>
      <c r="O131" s="440">
        <v>2.46535370751798E-2</v>
      </c>
    </row>
    <row r="132" spans="1:15">
      <c r="A132" s="326">
        <v>1</v>
      </c>
      <c r="B132" s="326">
        <v>4</v>
      </c>
      <c r="C132" s="326">
        <v>5</v>
      </c>
      <c r="D132" s="326" t="s">
        <v>42</v>
      </c>
      <c r="E132" s="326">
        <v>1</v>
      </c>
      <c r="F132" s="326">
        <v>78</v>
      </c>
      <c r="G132" s="326">
        <v>436</v>
      </c>
      <c r="H132" s="326">
        <v>514</v>
      </c>
      <c r="I132" s="353">
        <v>0.15175097276264499</v>
      </c>
      <c r="J132" s="353">
        <v>0.20855614973261999</v>
      </c>
      <c r="K132" s="353">
        <v>0.19525302283922899</v>
      </c>
      <c r="L132" s="353">
        <v>0.19716148830072799</v>
      </c>
      <c r="M132" s="440">
        <v>6.5912037766183207E-2</v>
      </c>
      <c r="N132" s="440">
        <v>8.7683620220548801E-4</v>
      </c>
      <c r="O132" s="440">
        <v>2.46535370751798E-2</v>
      </c>
    </row>
    <row r="133" spans="1:15">
      <c r="A133" s="326">
        <v>2</v>
      </c>
      <c r="B133" s="326">
        <v>6</v>
      </c>
      <c r="C133" s="326">
        <v>7</v>
      </c>
      <c r="D133" s="326" t="s">
        <v>42</v>
      </c>
      <c r="E133" s="326">
        <v>2</v>
      </c>
      <c r="F133" s="326">
        <v>72</v>
      </c>
      <c r="G133" s="326">
        <v>426</v>
      </c>
      <c r="H133" s="326">
        <v>498</v>
      </c>
      <c r="I133" s="353">
        <v>0.14457831325301199</v>
      </c>
      <c r="J133" s="353">
        <v>0.19251336898395699</v>
      </c>
      <c r="K133" s="353">
        <v>0.19077474249887999</v>
      </c>
      <c r="L133" s="353">
        <v>0.19102416570771</v>
      </c>
      <c r="M133" s="440">
        <v>9.07222717231085E-3</v>
      </c>
      <c r="N133" s="440">
        <v>1.5773214440412801E-5</v>
      </c>
      <c r="O133" s="440">
        <v>2.46535370751798E-2</v>
      </c>
    </row>
    <row r="134" spans="1:15">
      <c r="A134" s="326">
        <v>3</v>
      </c>
      <c r="B134" s="326">
        <v>8</v>
      </c>
      <c r="C134" s="326">
        <v>9</v>
      </c>
      <c r="D134" s="326" t="s">
        <v>42</v>
      </c>
      <c r="E134" s="326">
        <v>3</v>
      </c>
      <c r="F134" s="326">
        <v>45</v>
      </c>
      <c r="G134" s="326">
        <v>371</v>
      </c>
      <c r="H134" s="326">
        <v>416</v>
      </c>
      <c r="I134" s="353">
        <v>0.108173076923076</v>
      </c>
      <c r="J134" s="353">
        <v>0.12032085561497299</v>
      </c>
      <c r="K134" s="353">
        <v>0.166144200626959</v>
      </c>
      <c r="L134" s="353">
        <v>0.159570387418488</v>
      </c>
      <c r="M134" s="440">
        <v>-0.32269411841148898</v>
      </c>
      <c r="N134" s="440">
        <v>1.4786923921308299E-2</v>
      </c>
      <c r="O134" s="440">
        <v>2.46535370751798E-2</v>
      </c>
    </row>
    <row r="135" spans="1:15">
      <c r="A135" s="326">
        <v>4</v>
      </c>
      <c r="B135" s="326">
        <v>10</v>
      </c>
      <c r="C135" s="326">
        <v>19</v>
      </c>
      <c r="D135" s="326" t="s">
        <v>42</v>
      </c>
      <c r="E135" s="326">
        <v>4</v>
      </c>
      <c r="F135" s="326">
        <v>68</v>
      </c>
      <c r="G135" s="326">
        <v>440</v>
      </c>
      <c r="H135" s="326">
        <v>508</v>
      </c>
      <c r="I135" s="353">
        <v>0.133858267716535</v>
      </c>
      <c r="J135" s="353">
        <v>0.18181818181818099</v>
      </c>
      <c r="K135" s="353">
        <v>0.197044334975369</v>
      </c>
      <c r="L135" s="353">
        <v>0.194859992328346</v>
      </c>
      <c r="M135" s="440">
        <v>-8.0421567310574205E-2</v>
      </c>
      <c r="N135" s="440">
        <v>1.2245111010118701E-3</v>
      </c>
      <c r="O135" s="440">
        <v>2.46535370751798E-2</v>
      </c>
    </row>
    <row r="136" spans="1:15">
      <c r="A136" s="326">
        <v>0</v>
      </c>
      <c r="B136" s="326">
        <v>0</v>
      </c>
      <c r="C136" s="326">
        <v>0</v>
      </c>
      <c r="D136" s="326" t="s">
        <v>25</v>
      </c>
      <c r="E136" s="326">
        <v>0</v>
      </c>
      <c r="F136" s="326">
        <v>126</v>
      </c>
      <c r="G136" s="326">
        <v>871</v>
      </c>
      <c r="H136" s="326">
        <v>997</v>
      </c>
      <c r="I136" s="353">
        <v>0.126379137412236</v>
      </c>
      <c r="J136" s="353">
        <v>0.33689839572192498</v>
      </c>
      <c r="K136" s="353">
        <v>0.390058217644424</v>
      </c>
      <c r="L136" s="353">
        <v>0.382431914077483</v>
      </c>
      <c r="M136" s="440">
        <v>-0.14651461547539801</v>
      </c>
      <c r="N136" s="440">
        <v>7.7886908677156797E-3</v>
      </c>
      <c r="O136" s="440">
        <v>2.1642807164544899E-2</v>
      </c>
    </row>
    <row r="137" spans="1:15">
      <c r="A137" s="326">
        <v>1</v>
      </c>
      <c r="B137" s="326">
        <v>1</v>
      </c>
      <c r="C137" s="326">
        <v>1</v>
      </c>
      <c r="D137" s="326" t="s">
        <v>25</v>
      </c>
      <c r="E137" s="326">
        <v>1</v>
      </c>
      <c r="F137" s="326">
        <v>93</v>
      </c>
      <c r="G137" s="326">
        <v>592</v>
      </c>
      <c r="H137" s="326">
        <v>685</v>
      </c>
      <c r="I137" s="353">
        <v>0.13576642335766401</v>
      </c>
      <c r="J137" s="353">
        <v>0.24866310160427799</v>
      </c>
      <c r="K137" s="353">
        <v>0.26511419614867798</v>
      </c>
      <c r="L137" s="353">
        <v>0.26275412351361699</v>
      </c>
      <c r="M137" s="440">
        <v>-6.4061687305123904E-2</v>
      </c>
      <c r="N137" s="440">
        <v>1.05388487453043E-3</v>
      </c>
      <c r="O137" s="440">
        <v>2.1642807164544899E-2</v>
      </c>
    </row>
    <row r="138" spans="1:15">
      <c r="A138" s="326">
        <v>3</v>
      </c>
      <c r="B138" s="326">
        <v>2</v>
      </c>
      <c r="C138" s="326">
        <v>2</v>
      </c>
      <c r="D138" s="326" t="s">
        <v>25</v>
      </c>
      <c r="E138" s="326">
        <v>2</v>
      </c>
      <c r="F138" s="326">
        <v>70</v>
      </c>
      <c r="G138" s="326">
        <v>348</v>
      </c>
      <c r="H138" s="326">
        <v>418</v>
      </c>
      <c r="I138" s="353">
        <v>0.16746411483253501</v>
      </c>
      <c r="J138" s="353">
        <v>0.18716577540106899</v>
      </c>
      <c r="K138" s="353">
        <v>0.15584415584415501</v>
      </c>
      <c r="L138" s="353">
        <v>0.16033755274261599</v>
      </c>
      <c r="M138" s="440">
        <v>0.18313821670051</v>
      </c>
      <c r="N138" s="440">
        <v>5.7361855498250002E-3</v>
      </c>
      <c r="O138" s="440">
        <v>2.1642807164544899E-2</v>
      </c>
    </row>
    <row r="139" spans="1:15">
      <c r="A139" s="326">
        <v>4</v>
      </c>
      <c r="B139" s="326">
        <v>3</v>
      </c>
      <c r="C139" s="326">
        <v>13</v>
      </c>
      <c r="D139" s="326" t="s">
        <v>25</v>
      </c>
      <c r="E139" s="326">
        <v>3</v>
      </c>
      <c r="F139" s="326">
        <v>85</v>
      </c>
      <c r="G139" s="326">
        <v>422</v>
      </c>
      <c r="H139" s="326">
        <v>507</v>
      </c>
      <c r="I139" s="353">
        <v>0.16765285996055199</v>
      </c>
      <c r="J139" s="353">
        <v>0.22727272727272699</v>
      </c>
      <c r="K139" s="353">
        <v>0.18898343036274001</v>
      </c>
      <c r="L139" s="353">
        <v>0.19447640966628299</v>
      </c>
      <c r="M139" s="440">
        <v>0.18449139687992999</v>
      </c>
      <c r="N139" s="440">
        <v>7.0640458724738203E-3</v>
      </c>
      <c r="O139" s="440">
        <v>2.1642807164544899E-2</v>
      </c>
    </row>
    <row r="140" spans="1:15">
      <c r="A140" s="326">
        <v>0</v>
      </c>
      <c r="B140" s="326">
        <v>0</v>
      </c>
      <c r="C140" s="326">
        <v>0</v>
      </c>
      <c r="D140" s="326" t="s">
        <v>68</v>
      </c>
      <c r="E140" s="326">
        <v>0</v>
      </c>
      <c r="F140" s="326">
        <v>193</v>
      </c>
      <c r="G140" s="326">
        <v>1178</v>
      </c>
      <c r="H140" s="326">
        <v>1371</v>
      </c>
      <c r="I140" s="353">
        <v>0.14077315827862799</v>
      </c>
      <c r="J140" s="353">
        <v>0.51604278074866305</v>
      </c>
      <c r="K140" s="353">
        <v>0.52754142409314797</v>
      </c>
      <c r="L140" s="353">
        <v>0.52589182968929804</v>
      </c>
      <c r="M140" s="440">
        <v>-2.20377208810205E-2</v>
      </c>
      <c r="N140" s="440">
        <v>2.5340389253616702E-4</v>
      </c>
      <c r="O140" s="440">
        <v>2.0467255166072298E-2</v>
      </c>
    </row>
    <row r="141" spans="1:15">
      <c r="A141" s="326">
        <v>2</v>
      </c>
      <c r="B141" s="326">
        <v>1</v>
      </c>
      <c r="C141" s="326">
        <v>1</v>
      </c>
      <c r="D141" s="326" t="s">
        <v>68</v>
      </c>
      <c r="E141" s="326">
        <v>1</v>
      </c>
      <c r="F141" s="326">
        <v>92</v>
      </c>
      <c r="G141" s="326">
        <v>643</v>
      </c>
      <c r="H141" s="326">
        <v>735</v>
      </c>
      <c r="I141" s="353">
        <v>0.12517006802721001</v>
      </c>
      <c r="J141" s="353">
        <v>0.24598930481283399</v>
      </c>
      <c r="K141" s="353">
        <v>0.28795342588445999</v>
      </c>
      <c r="L141" s="353">
        <v>0.28193325661680002</v>
      </c>
      <c r="M141" s="440">
        <v>-0.15751069276295299</v>
      </c>
      <c r="N141" s="440">
        <v>6.6097977811802704E-3</v>
      </c>
      <c r="O141" s="440">
        <v>2.0467255166072298E-2</v>
      </c>
    </row>
    <row r="142" spans="1:15">
      <c r="A142" s="326">
        <v>4</v>
      </c>
      <c r="B142" s="326">
        <v>2</v>
      </c>
      <c r="C142" s="326">
        <v>7</v>
      </c>
      <c r="D142" s="326" t="s">
        <v>68</v>
      </c>
      <c r="E142" s="326">
        <v>2</v>
      </c>
      <c r="F142" s="326">
        <v>89</v>
      </c>
      <c r="G142" s="326">
        <v>412</v>
      </c>
      <c r="H142" s="326">
        <v>501</v>
      </c>
      <c r="I142" s="353">
        <v>0.17764471057884201</v>
      </c>
      <c r="J142" s="353">
        <v>0.23796791443850199</v>
      </c>
      <c r="K142" s="353">
        <v>0.18450515002239101</v>
      </c>
      <c r="L142" s="353">
        <v>0.19217491369390099</v>
      </c>
      <c r="M142" s="440">
        <v>0.25445847480823902</v>
      </c>
      <c r="N142" s="440">
        <v>1.36040534923558E-2</v>
      </c>
      <c r="O142" s="440">
        <v>2.0467255166072298E-2</v>
      </c>
    </row>
    <row r="143" spans="1:15">
      <c r="A143" s="326">
        <v>0</v>
      </c>
      <c r="B143" s="326">
        <v>0</v>
      </c>
      <c r="C143" s="326">
        <v>3</v>
      </c>
      <c r="D143" s="326" t="s">
        <v>27</v>
      </c>
      <c r="E143" s="326">
        <v>0</v>
      </c>
      <c r="F143" s="326">
        <v>85</v>
      </c>
      <c r="G143" s="326">
        <v>586</v>
      </c>
      <c r="H143" s="326">
        <v>671</v>
      </c>
      <c r="I143" s="353">
        <v>0.12667660208643799</v>
      </c>
      <c r="J143" s="353">
        <v>0.22727272727272699</v>
      </c>
      <c r="K143" s="353">
        <v>0.26242722794446899</v>
      </c>
      <c r="L143" s="353">
        <v>0.25738396624472498</v>
      </c>
      <c r="M143" s="440">
        <v>-0.14382307866107</v>
      </c>
      <c r="N143" s="440">
        <v>5.0560285154025997E-3</v>
      </c>
      <c r="O143" s="440">
        <v>1.9467174896374801E-2</v>
      </c>
    </row>
    <row r="144" spans="1:15">
      <c r="A144" s="326">
        <v>1</v>
      </c>
      <c r="B144" s="326">
        <v>4</v>
      </c>
      <c r="C144" s="326">
        <v>5</v>
      </c>
      <c r="D144" s="326" t="s">
        <v>27</v>
      </c>
      <c r="E144" s="326">
        <v>1</v>
      </c>
      <c r="F144" s="326">
        <v>51</v>
      </c>
      <c r="G144" s="326">
        <v>326</v>
      </c>
      <c r="H144" s="326">
        <v>377</v>
      </c>
      <c r="I144" s="353">
        <v>0.13527851458885901</v>
      </c>
      <c r="J144" s="353">
        <v>0.13636363636363599</v>
      </c>
      <c r="K144" s="353">
        <v>0.14599193909538699</v>
      </c>
      <c r="L144" s="353">
        <v>0.14461066359800501</v>
      </c>
      <c r="M144" s="440">
        <v>-6.8226294216756106E-2</v>
      </c>
      <c r="N144" s="440">
        <v>6.5690341498444201E-4</v>
      </c>
      <c r="O144" s="440">
        <v>1.9467174896374801E-2</v>
      </c>
    </row>
    <row r="145" spans="1:15">
      <c r="A145" s="326">
        <v>2</v>
      </c>
      <c r="B145" s="326">
        <v>6</v>
      </c>
      <c r="C145" s="326">
        <v>9</v>
      </c>
      <c r="D145" s="326" t="s">
        <v>27</v>
      </c>
      <c r="E145" s="326">
        <v>2</v>
      </c>
      <c r="F145" s="326">
        <v>96</v>
      </c>
      <c r="G145" s="326">
        <v>534</v>
      </c>
      <c r="H145" s="326">
        <v>630</v>
      </c>
      <c r="I145" s="353">
        <v>0.15238095238095201</v>
      </c>
      <c r="J145" s="353">
        <v>0.25668449197860899</v>
      </c>
      <c r="K145" s="353">
        <v>0.239140170174652</v>
      </c>
      <c r="L145" s="353">
        <v>0.241657077100115</v>
      </c>
      <c r="M145" s="440">
        <v>7.0797806933267302E-2</v>
      </c>
      <c r="N145" s="440">
        <v>1.2420995078516301E-3</v>
      </c>
      <c r="O145" s="440">
        <v>1.9467174896374801E-2</v>
      </c>
    </row>
    <row r="146" spans="1:15">
      <c r="A146" s="326">
        <v>3</v>
      </c>
      <c r="B146" s="326">
        <v>10</v>
      </c>
      <c r="C146" s="326">
        <v>13</v>
      </c>
      <c r="D146" s="326" t="s">
        <v>27</v>
      </c>
      <c r="E146" s="326">
        <v>3</v>
      </c>
      <c r="F146" s="326">
        <v>57</v>
      </c>
      <c r="G146" s="326">
        <v>382</v>
      </c>
      <c r="H146" s="326">
        <v>439</v>
      </c>
      <c r="I146" s="353">
        <v>0.12984054669703801</v>
      </c>
      <c r="J146" s="353">
        <v>0.15240641711229899</v>
      </c>
      <c r="K146" s="353">
        <v>0.17107030900134301</v>
      </c>
      <c r="L146" s="353">
        <v>0.168392788645953</v>
      </c>
      <c r="M146" s="440">
        <v>-0.115523886346399</v>
      </c>
      <c r="N146" s="440">
        <v>2.1561253253714E-3</v>
      </c>
      <c r="O146" s="440">
        <v>1.9467174896374801E-2</v>
      </c>
    </row>
    <row r="147" spans="1:15">
      <c r="A147" s="326">
        <v>4</v>
      </c>
      <c r="B147" s="326">
        <v>14</v>
      </c>
      <c r="C147" s="326">
        <v>37</v>
      </c>
      <c r="D147" s="326" t="s">
        <v>27</v>
      </c>
      <c r="E147" s="326">
        <v>4</v>
      </c>
      <c r="F147" s="326">
        <v>85</v>
      </c>
      <c r="G147" s="326">
        <v>405</v>
      </c>
      <c r="H147" s="326">
        <v>490</v>
      </c>
      <c r="I147" s="353">
        <v>0.17346938775510201</v>
      </c>
      <c r="J147" s="353">
        <v>0.22727272727272699</v>
      </c>
      <c r="K147" s="353">
        <v>0.18137035378414601</v>
      </c>
      <c r="L147" s="353">
        <v>0.18795550441119999</v>
      </c>
      <c r="M147" s="440">
        <v>0.22560964380940299</v>
      </c>
      <c r="N147" s="440">
        <v>1.0356018132764801E-2</v>
      </c>
      <c r="O147" s="440">
        <v>1.9467174896374801E-2</v>
      </c>
    </row>
    <row r="148" spans="1:15">
      <c r="A148" s="326">
        <v>0</v>
      </c>
      <c r="B148" s="326">
        <v>0</v>
      </c>
      <c r="C148" s="326">
        <v>0</v>
      </c>
      <c r="D148" s="326" t="s">
        <v>97</v>
      </c>
      <c r="E148" s="326">
        <v>0</v>
      </c>
      <c r="F148" s="326">
        <v>184</v>
      </c>
      <c r="G148" s="326">
        <v>1140</v>
      </c>
      <c r="H148" s="326">
        <v>1324</v>
      </c>
      <c r="I148" s="353">
        <v>0.138972809667673</v>
      </c>
      <c r="J148" s="353">
        <v>0.49197860962566797</v>
      </c>
      <c r="K148" s="353">
        <v>0.51052395879982004</v>
      </c>
      <c r="L148" s="353">
        <v>0.50786344457230503</v>
      </c>
      <c r="M148" s="440">
        <v>-3.7002329353929303E-2</v>
      </c>
      <c r="N148" s="440">
        <v>6.8622111812560705E-4</v>
      </c>
      <c r="O148" s="440">
        <v>1.7987855071568401E-2</v>
      </c>
    </row>
    <row r="149" spans="1:15">
      <c r="A149" s="326">
        <v>2</v>
      </c>
      <c r="B149" s="326">
        <v>1</v>
      </c>
      <c r="C149" s="326">
        <v>1</v>
      </c>
      <c r="D149" s="326" t="s">
        <v>97</v>
      </c>
      <c r="E149" s="326">
        <v>1</v>
      </c>
      <c r="F149" s="326">
        <v>116</v>
      </c>
      <c r="G149" s="326">
        <v>762</v>
      </c>
      <c r="H149" s="326">
        <v>878</v>
      </c>
      <c r="I149" s="353">
        <v>0.13211845102505601</v>
      </c>
      <c r="J149" s="353">
        <v>0.31016042780748598</v>
      </c>
      <c r="K149" s="353">
        <v>0.34124496193461701</v>
      </c>
      <c r="L149" s="353">
        <v>0.336785577291906</v>
      </c>
      <c r="M149" s="440">
        <v>-9.5510910154655598E-2</v>
      </c>
      <c r="N149" s="440">
        <v>2.96891214621568E-3</v>
      </c>
      <c r="O149" s="440">
        <v>1.7987855071568401E-2</v>
      </c>
    </row>
    <row r="150" spans="1:15">
      <c r="A150" s="326">
        <v>4</v>
      </c>
      <c r="B150" s="326">
        <v>2</v>
      </c>
      <c r="C150" s="326">
        <v>6</v>
      </c>
      <c r="D150" s="326" t="s">
        <v>97</v>
      </c>
      <c r="E150" s="326">
        <v>2</v>
      </c>
      <c r="F150" s="326">
        <v>74</v>
      </c>
      <c r="G150" s="326">
        <v>331</v>
      </c>
      <c r="H150" s="326">
        <v>405</v>
      </c>
      <c r="I150" s="353">
        <v>0.18271604938271599</v>
      </c>
      <c r="J150" s="353">
        <v>0.19786096256684399</v>
      </c>
      <c r="K150" s="353">
        <v>0.148231079265562</v>
      </c>
      <c r="L150" s="353">
        <v>0.15535097813578799</v>
      </c>
      <c r="M150" s="440">
        <v>0.28879217225273202</v>
      </c>
      <c r="N150" s="440">
        <v>1.4332721807227101E-2</v>
      </c>
      <c r="O150" s="440">
        <v>1.7987855071568401E-2</v>
      </c>
    </row>
    <row r="151" spans="1:15">
      <c r="A151" s="326">
        <v>0</v>
      </c>
      <c r="B151" s="326">
        <v>0</v>
      </c>
      <c r="C151" s="326">
        <v>0</v>
      </c>
      <c r="D151" s="326" t="s">
        <v>65</v>
      </c>
      <c r="E151" s="326">
        <v>0</v>
      </c>
      <c r="F151" s="326">
        <v>207</v>
      </c>
      <c r="G151" s="326">
        <v>1292</v>
      </c>
      <c r="H151" s="326">
        <v>1499</v>
      </c>
      <c r="I151" s="353">
        <v>0.13809206137424901</v>
      </c>
      <c r="J151" s="353">
        <v>0.553475935828877</v>
      </c>
      <c r="K151" s="353">
        <v>0.57859381997312997</v>
      </c>
      <c r="L151" s="353">
        <v>0.57499041043344801</v>
      </c>
      <c r="M151" s="440">
        <v>-4.4382436651552101E-2</v>
      </c>
      <c r="N151" s="440">
        <v>1.1147929018533399E-3</v>
      </c>
      <c r="O151" s="440">
        <v>1.7700148045763801E-2</v>
      </c>
    </row>
    <row r="152" spans="1:15">
      <c r="A152" s="326">
        <v>2</v>
      </c>
      <c r="B152" s="326">
        <v>1</v>
      </c>
      <c r="C152" s="326">
        <v>1</v>
      </c>
      <c r="D152" s="326" t="s">
        <v>65</v>
      </c>
      <c r="E152" s="326">
        <v>1</v>
      </c>
      <c r="F152" s="326">
        <v>91</v>
      </c>
      <c r="G152" s="326">
        <v>599</v>
      </c>
      <c r="H152" s="326">
        <v>690</v>
      </c>
      <c r="I152" s="353">
        <v>0.13188405797101399</v>
      </c>
      <c r="J152" s="353">
        <v>0.24331550802138999</v>
      </c>
      <c r="K152" s="353">
        <v>0.26824899238692301</v>
      </c>
      <c r="L152" s="353">
        <v>0.26467203682393498</v>
      </c>
      <c r="M152" s="440">
        <v>-9.7556637172973304E-2</v>
      </c>
      <c r="N152" s="440">
        <v>2.4324268877063001E-3</v>
      </c>
      <c r="O152" s="440">
        <v>1.7700148045763801E-2</v>
      </c>
    </row>
    <row r="153" spans="1:15">
      <c r="A153" s="326">
        <v>4</v>
      </c>
      <c r="B153" s="326">
        <v>2</v>
      </c>
      <c r="C153" s="326">
        <v>8</v>
      </c>
      <c r="D153" s="326" t="s">
        <v>65</v>
      </c>
      <c r="E153" s="326">
        <v>2</v>
      </c>
      <c r="F153" s="326">
        <v>76</v>
      </c>
      <c r="G153" s="326">
        <v>342</v>
      </c>
      <c r="H153" s="326">
        <v>418</v>
      </c>
      <c r="I153" s="353">
        <v>0.18181818181818099</v>
      </c>
      <c r="J153" s="353">
        <v>0.20320855614973199</v>
      </c>
      <c r="K153" s="353">
        <v>0.15315718763994601</v>
      </c>
      <c r="L153" s="353">
        <v>0.16033755274261599</v>
      </c>
      <c r="M153" s="440">
        <v>0.28276805764935098</v>
      </c>
      <c r="N153" s="440">
        <v>1.4152928256204201E-2</v>
      </c>
      <c r="O153" s="440">
        <v>1.7700148045763801E-2</v>
      </c>
    </row>
    <row r="154" spans="1:15">
      <c r="A154" s="326">
        <v>0</v>
      </c>
      <c r="B154" s="326">
        <v>0</v>
      </c>
      <c r="C154" s="326">
        <v>3</v>
      </c>
      <c r="D154" s="326" t="s">
        <v>28</v>
      </c>
      <c r="E154" s="326">
        <v>0</v>
      </c>
      <c r="F154" s="326">
        <v>90</v>
      </c>
      <c r="G154" s="326">
        <v>617</v>
      </c>
      <c r="H154" s="326">
        <v>707</v>
      </c>
      <c r="I154" s="353">
        <v>0.127298444130127</v>
      </c>
      <c r="J154" s="353">
        <v>0.24064171122994599</v>
      </c>
      <c r="K154" s="353">
        <v>0.276309896999552</v>
      </c>
      <c r="L154" s="353">
        <v>0.27119294207901801</v>
      </c>
      <c r="M154" s="440">
        <v>-0.138213899149496</v>
      </c>
      <c r="N154" s="440">
        <v>4.9298390308057903E-3</v>
      </c>
      <c r="O154" s="440">
        <v>1.7472357885771901E-2</v>
      </c>
    </row>
    <row r="155" spans="1:15">
      <c r="A155" s="326">
        <v>1</v>
      </c>
      <c r="B155" s="326">
        <v>4</v>
      </c>
      <c r="C155" s="326">
        <v>5</v>
      </c>
      <c r="D155" s="326" t="s">
        <v>28</v>
      </c>
      <c r="E155" s="326">
        <v>1</v>
      </c>
      <c r="F155" s="326">
        <v>51</v>
      </c>
      <c r="G155" s="326">
        <v>335</v>
      </c>
      <c r="H155" s="326">
        <v>386</v>
      </c>
      <c r="I155" s="353">
        <v>0.13212435233160599</v>
      </c>
      <c r="J155" s="353">
        <v>0.13636363636363599</v>
      </c>
      <c r="K155" s="353">
        <v>0.15002239140170101</v>
      </c>
      <c r="L155" s="353">
        <v>0.148062907556578</v>
      </c>
      <c r="M155" s="440">
        <v>-9.5459444675114802E-2</v>
      </c>
      <c r="N155" s="440">
        <v>1.30385717088715E-3</v>
      </c>
      <c r="O155" s="440">
        <v>1.7472357885771901E-2</v>
      </c>
    </row>
    <row r="156" spans="1:15">
      <c r="A156" s="326">
        <v>2</v>
      </c>
      <c r="B156" s="326">
        <v>6</v>
      </c>
      <c r="C156" s="326">
        <v>8</v>
      </c>
      <c r="D156" s="326" t="s">
        <v>28</v>
      </c>
      <c r="E156" s="326">
        <v>2</v>
      </c>
      <c r="F156" s="326">
        <v>75</v>
      </c>
      <c r="G156" s="326">
        <v>444</v>
      </c>
      <c r="H156" s="326">
        <v>519</v>
      </c>
      <c r="I156" s="353">
        <v>0.144508670520231</v>
      </c>
      <c r="J156" s="353">
        <v>0.20053475935828799</v>
      </c>
      <c r="K156" s="353">
        <v>0.198835647111509</v>
      </c>
      <c r="L156" s="353">
        <v>0.19907940161104701</v>
      </c>
      <c r="M156" s="440">
        <v>8.5090055297116808E-3</v>
      </c>
      <c r="N156" s="440">
        <v>1.4457755503448401E-5</v>
      </c>
      <c r="O156" s="440">
        <v>1.7472357885771901E-2</v>
      </c>
    </row>
    <row r="157" spans="1:15">
      <c r="A157" s="326">
        <v>3</v>
      </c>
      <c r="B157" s="326">
        <v>9</v>
      </c>
      <c r="C157" s="326">
        <v>12</v>
      </c>
      <c r="D157" s="326" t="s">
        <v>28</v>
      </c>
      <c r="E157" s="326">
        <v>3</v>
      </c>
      <c r="F157" s="326">
        <v>70</v>
      </c>
      <c r="G157" s="326">
        <v>420</v>
      </c>
      <c r="H157" s="326">
        <v>490</v>
      </c>
      <c r="I157" s="353">
        <v>0.14285714285714199</v>
      </c>
      <c r="J157" s="353">
        <v>0.18716577540106899</v>
      </c>
      <c r="K157" s="353">
        <v>0.18808777429467</v>
      </c>
      <c r="L157" s="353">
        <v>0.18795550441119999</v>
      </c>
      <c r="M157" s="440">
        <v>-4.9140148024291496E-3</v>
      </c>
      <c r="N157" s="440">
        <v>4.5307162109802804E-6</v>
      </c>
      <c r="O157" s="440">
        <v>1.7472357885771901E-2</v>
      </c>
    </row>
    <row r="158" spans="1:15">
      <c r="A158" s="326">
        <v>4</v>
      </c>
      <c r="B158" s="326">
        <v>13</v>
      </c>
      <c r="C158" s="326">
        <v>35</v>
      </c>
      <c r="D158" s="326" t="s">
        <v>28</v>
      </c>
      <c r="E158" s="326">
        <v>4</v>
      </c>
      <c r="F158" s="326">
        <v>88</v>
      </c>
      <c r="G158" s="326">
        <v>417</v>
      </c>
      <c r="H158" s="326">
        <v>505</v>
      </c>
      <c r="I158" s="353">
        <v>0.174257425742574</v>
      </c>
      <c r="J158" s="353">
        <v>0.23529411764705799</v>
      </c>
      <c r="K158" s="353">
        <v>0.186744290192566</v>
      </c>
      <c r="L158" s="353">
        <v>0.193709244342155</v>
      </c>
      <c r="M158" s="440">
        <v>0.23109604710503001</v>
      </c>
      <c r="N158" s="440">
        <v>1.12196732123645E-2</v>
      </c>
      <c r="O158" s="440">
        <v>1.7472357885771901E-2</v>
      </c>
    </row>
    <row r="159" spans="1:15">
      <c r="A159" s="326">
        <v>0</v>
      </c>
      <c r="B159" s="326">
        <v>0</v>
      </c>
      <c r="C159" s="326">
        <v>0</v>
      </c>
      <c r="D159" s="326" t="s">
        <v>40</v>
      </c>
      <c r="E159" s="326">
        <v>0</v>
      </c>
      <c r="F159" s="326">
        <v>173</v>
      </c>
      <c r="G159" s="326">
        <v>1101</v>
      </c>
      <c r="H159" s="326">
        <v>1274</v>
      </c>
      <c r="I159" s="353">
        <v>0.13579277864992101</v>
      </c>
      <c r="J159" s="353">
        <v>0.462566844919786</v>
      </c>
      <c r="K159" s="353">
        <v>0.49305866547245802</v>
      </c>
      <c r="L159" s="353">
        <v>0.488684311469121</v>
      </c>
      <c r="M159" s="440">
        <v>-6.3837087799274994E-2</v>
      </c>
      <c r="N159" s="440">
        <v>1.94650902578069E-3</v>
      </c>
      <c r="O159" s="440">
        <v>1.7154608660572699E-2</v>
      </c>
    </row>
    <row r="160" spans="1:15">
      <c r="A160" s="326">
        <v>2</v>
      </c>
      <c r="B160" s="326">
        <v>1</v>
      </c>
      <c r="C160" s="326">
        <v>1</v>
      </c>
      <c r="D160" s="326" t="s">
        <v>40</v>
      </c>
      <c r="E160" s="326">
        <v>1</v>
      </c>
      <c r="F160" s="326">
        <v>99</v>
      </c>
      <c r="G160" s="326">
        <v>647</v>
      </c>
      <c r="H160" s="326">
        <v>746</v>
      </c>
      <c r="I160" s="353">
        <v>0.13270777479892701</v>
      </c>
      <c r="J160" s="353">
        <v>0.26470588235294101</v>
      </c>
      <c r="K160" s="353">
        <v>0.28974473802060002</v>
      </c>
      <c r="L160" s="353">
        <v>0.286152665899501</v>
      </c>
      <c r="M160" s="440">
        <v>-9.0380989940684595E-2</v>
      </c>
      <c r="N160" s="440">
        <v>2.2630365622249302E-3</v>
      </c>
      <c r="O160" s="440">
        <v>1.7154608660572699E-2</v>
      </c>
    </row>
    <row r="161" spans="1:15">
      <c r="A161" s="326">
        <v>3</v>
      </c>
      <c r="B161" s="326">
        <v>2</v>
      </c>
      <c r="C161" s="326">
        <v>2</v>
      </c>
      <c r="D161" s="326" t="s">
        <v>40</v>
      </c>
      <c r="E161" s="326">
        <v>2</v>
      </c>
      <c r="F161" s="326">
        <v>55</v>
      </c>
      <c r="G161" s="326">
        <v>270</v>
      </c>
      <c r="H161" s="326">
        <v>325</v>
      </c>
      <c r="I161" s="353">
        <v>0.16923076923076899</v>
      </c>
      <c r="J161" s="353">
        <v>0.14705882352941099</v>
      </c>
      <c r="K161" s="353">
        <v>0.120913569189431</v>
      </c>
      <c r="L161" s="353">
        <v>0.124664365170694</v>
      </c>
      <c r="M161" s="440">
        <v>0.19575668065972199</v>
      </c>
      <c r="N161" s="440">
        <v>5.1181082045987699E-3</v>
      </c>
      <c r="O161" s="440">
        <v>1.7154608660572699E-2</v>
      </c>
    </row>
    <row r="162" spans="1:15">
      <c r="A162" s="326">
        <v>4</v>
      </c>
      <c r="B162" s="326">
        <v>3</v>
      </c>
      <c r="C162" s="326">
        <v>9</v>
      </c>
      <c r="D162" s="326" t="s">
        <v>40</v>
      </c>
      <c r="E162" s="326">
        <v>3</v>
      </c>
      <c r="F162" s="326">
        <v>47</v>
      </c>
      <c r="G162" s="326">
        <v>215</v>
      </c>
      <c r="H162" s="326">
        <v>262</v>
      </c>
      <c r="I162" s="353">
        <v>0.17938931297709901</v>
      </c>
      <c r="J162" s="353">
        <v>0.12566844919785999</v>
      </c>
      <c r="K162" s="353">
        <v>9.6283027317509998E-2</v>
      </c>
      <c r="L162" s="353">
        <v>0.100498657460682</v>
      </c>
      <c r="M162" s="440">
        <v>0.26635502800802102</v>
      </c>
      <c r="N162" s="440">
        <v>7.8269548679683904E-3</v>
      </c>
      <c r="O162" s="440">
        <v>1.7154608660572699E-2</v>
      </c>
    </row>
    <row r="163" spans="1:15">
      <c r="A163" s="326">
        <v>0</v>
      </c>
      <c r="B163" s="326">
        <v>0</v>
      </c>
      <c r="C163" s="326">
        <v>0</v>
      </c>
      <c r="D163" s="326" t="s">
        <v>96</v>
      </c>
      <c r="E163" s="326">
        <v>0</v>
      </c>
      <c r="F163" s="326">
        <v>184</v>
      </c>
      <c r="G163" s="326">
        <v>1140</v>
      </c>
      <c r="H163" s="326">
        <v>1324</v>
      </c>
      <c r="I163" s="353">
        <v>0.138972809667673</v>
      </c>
      <c r="J163" s="353">
        <v>0.49197860962566797</v>
      </c>
      <c r="K163" s="353">
        <v>0.51052395879982004</v>
      </c>
      <c r="L163" s="353">
        <v>0.50786344457230503</v>
      </c>
      <c r="M163" s="440">
        <v>-3.7002329353929303E-2</v>
      </c>
      <c r="N163" s="440">
        <v>6.8622111812560705E-4</v>
      </c>
      <c r="O163" s="440">
        <v>1.70397528796726E-2</v>
      </c>
    </row>
    <row r="164" spans="1:15">
      <c r="A164" s="326">
        <v>2</v>
      </c>
      <c r="B164" s="326">
        <v>1</v>
      </c>
      <c r="C164" s="326">
        <v>1</v>
      </c>
      <c r="D164" s="326" t="s">
        <v>96</v>
      </c>
      <c r="E164" s="326">
        <v>1</v>
      </c>
      <c r="F164" s="326">
        <v>113</v>
      </c>
      <c r="G164" s="326">
        <v>743</v>
      </c>
      <c r="H164" s="326">
        <v>856</v>
      </c>
      <c r="I164" s="353">
        <v>0.132009345794392</v>
      </c>
      <c r="J164" s="353">
        <v>0.30213903743315501</v>
      </c>
      <c r="K164" s="353">
        <v>0.33273622928795299</v>
      </c>
      <c r="L164" s="353">
        <v>0.32834675872650498</v>
      </c>
      <c r="M164" s="440">
        <v>-9.6462771579792606E-2</v>
      </c>
      <c r="N164" s="440">
        <v>2.9514899288725E-3</v>
      </c>
      <c r="O164" s="440">
        <v>1.70397528796726E-2</v>
      </c>
    </row>
    <row r="165" spans="1:15">
      <c r="A165" s="326">
        <v>4</v>
      </c>
      <c r="B165" s="326">
        <v>2</v>
      </c>
      <c r="C165" s="326">
        <v>6</v>
      </c>
      <c r="D165" s="326" t="s">
        <v>96</v>
      </c>
      <c r="E165" s="326">
        <v>2</v>
      </c>
      <c r="F165" s="326">
        <v>77</v>
      </c>
      <c r="G165" s="326">
        <v>350</v>
      </c>
      <c r="H165" s="326">
        <v>427</v>
      </c>
      <c r="I165" s="353">
        <v>0.18032786885245899</v>
      </c>
      <c r="J165" s="353">
        <v>0.20588235294117599</v>
      </c>
      <c r="K165" s="353">
        <v>0.156739811912225</v>
      </c>
      <c r="L165" s="353">
        <v>0.16378979670118901</v>
      </c>
      <c r="M165" s="440">
        <v>0.27271772179585002</v>
      </c>
      <c r="N165" s="440">
        <v>1.34020418326745E-2</v>
      </c>
      <c r="O165" s="440">
        <v>1.70397528796726E-2</v>
      </c>
    </row>
    <row r="166" spans="1:15">
      <c r="A166" s="326">
        <v>0</v>
      </c>
      <c r="B166" s="326">
        <v>0</v>
      </c>
      <c r="C166" s="326">
        <v>1</v>
      </c>
      <c r="D166" s="326" t="s">
        <v>59</v>
      </c>
      <c r="E166" s="326">
        <v>0</v>
      </c>
      <c r="F166" s="326">
        <v>105</v>
      </c>
      <c r="G166" s="326">
        <v>638</v>
      </c>
      <c r="H166" s="326">
        <v>743</v>
      </c>
      <c r="I166" s="353">
        <v>0.141318977119784</v>
      </c>
      <c r="J166" s="353">
        <v>0.28074866310160401</v>
      </c>
      <c r="K166" s="353">
        <v>0.28571428571428498</v>
      </c>
      <c r="L166" s="353">
        <v>0.28500191791330998</v>
      </c>
      <c r="M166" s="440">
        <v>-1.7532478761640501E-2</v>
      </c>
      <c r="N166" s="440">
        <v>8.7059672995158701E-5</v>
      </c>
      <c r="O166" s="440">
        <v>1.6214746059025901E-2</v>
      </c>
    </row>
    <row r="167" spans="1:15">
      <c r="A167" s="326">
        <v>1</v>
      </c>
      <c r="B167" s="326">
        <v>2</v>
      </c>
      <c r="C167" s="326">
        <v>2</v>
      </c>
      <c r="D167" s="326" t="s">
        <v>59</v>
      </c>
      <c r="E167" s="326">
        <v>1</v>
      </c>
      <c r="F167" s="326">
        <v>44</v>
      </c>
      <c r="G167" s="326">
        <v>263</v>
      </c>
      <c r="H167" s="326">
        <v>307</v>
      </c>
      <c r="I167" s="353">
        <v>0.143322475570032</v>
      </c>
      <c r="J167" s="353">
        <v>0.11764705882352899</v>
      </c>
      <c r="K167" s="353">
        <v>0.11777877295118599</v>
      </c>
      <c r="L167" s="353">
        <v>0.117759877253548</v>
      </c>
      <c r="M167" s="440">
        <v>-1.11894383387746E-3</v>
      </c>
      <c r="N167" s="440">
        <v>1.47380710976723E-7</v>
      </c>
      <c r="O167" s="440">
        <v>1.6214746059025901E-2</v>
      </c>
    </row>
    <row r="168" spans="1:15">
      <c r="A168" s="326">
        <v>2</v>
      </c>
      <c r="B168" s="326">
        <v>3</v>
      </c>
      <c r="C168" s="326">
        <v>5</v>
      </c>
      <c r="D168" s="326" t="s">
        <v>59</v>
      </c>
      <c r="E168" s="326">
        <v>2</v>
      </c>
      <c r="F168" s="326">
        <v>105</v>
      </c>
      <c r="G168" s="326">
        <v>556</v>
      </c>
      <c r="H168" s="326">
        <v>661</v>
      </c>
      <c r="I168" s="353">
        <v>0.158850226928895</v>
      </c>
      <c r="J168" s="353">
        <v>0.28074866310160401</v>
      </c>
      <c r="K168" s="353">
        <v>0.24899238692342099</v>
      </c>
      <c r="L168" s="353">
        <v>0.25354813962408901</v>
      </c>
      <c r="M168" s="440">
        <v>0.120037510332567</v>
      </c>
      <c r="N168" s="440">
        <v>3.8119443298624701E-3</v>
      </c>
      <c r="O168" s="440">
        <v>1.6214746059025901E-2</v>
      </c>
    </row>
    <row r="169" spans="1:15">
      <c r="A169" s="326">
        <v>3</v>
      </c>
      <c r="B169" s="326">
        <v>6</v>
      </c>
      <c r="C169" s="326">
        <v>9</v>
      </c>
      <c r="D169" s="326" t="s">
        <v>59</v>
      </c>
      <c r="E169" s="326">
        <v>3</v>
      </c>
      <c r="F169" s="326">
        <v>47</v>
      </c>
      <c r="G169" s="326">
        <v>371</v>
      </c>
      <c r="H169" s="326">
        <v>418</v>
      </c>
      <c r="I169" s="353">
        <v>0.11244019138755899</v>
      </c>
      <c r="J169" s="353">
        <v>0.12566844919785999</v>
      </c>
      <c r="K169" s="353">
        <v>0.166144200626959</v>
      </c>
      <c r="L169" s="353">
        <v>0.16033755274261599</v>
      </c>
      <c r="M169" s="440">
        <v>-0.27920900647175001</v>
      </c>
      <c r="N169" s="440">
        <v>1.1301194342716E-2</v>
      </c>
      <c r="O169" s="440">
        <v>1.6214746059025901E-2</v>
      </c>
    </row>
    <row r="170" spans="1:15">
      <c r="A170" s="326">
        <v>4</v>
      </c>
      <c r="B170" s="326">
        <v>10</v>
      </c>
      <c r="C170" s="326">
        <v>226</v>
      </c>
      <c r="D170" s="326" t="s">
        <v>59</v>
      </c>
      <c r="E170" s="326">
        <v>4</v>
      </c>
      <c r="F170" s="326">
        <v>73</v>
      </c>
      <c r="G170" s="326">
        <v>405</v>
      </c>
      <c r="H170" s="326">
        <v>478</v>
      </c>
      <c r="I170" s="353">
        <v>0.15271966527196601</v>
      </c>
      <c r="J170" s="353">
        <v>0.19518716577540099</v>
      </c>
      <c r="K170" s="353">
        <v>0.18137035378414601</v>
      </c>
      <c r="L170" s="353">
        <v>0.183352512466436</v>
      </c>
      <c r="M170" s="440">
        <v>7.3417828467477797E-2</v>
      </c>
      <c r="N170" s="440">
        <v>1.01440033274129E-3</v>
      </c>
      <c r="O170" s="440">
        <v>1.6214746059025901E-2</v>
      </c>
    </row>
    <row r="171" spans="1:15">
      <c r="A171" s="326">
        <v>0</v>
      </c>
      <c r="B171" s="326">
        <v>0</v>
      </c>
      <c r="C171" s="326">
        <v>0</v>
      </c>
      <c r="D171" s="326" t="s">
        <v>24</v>
      </c>
      <c r="E171" s="326">
        <v>0</v>
      </c>
      <c r="F171" s="326">
        <v>238</v>
      </c>
      <c r="G171" s="326">
        <v>1517</v>
      </c>
      <c r="H171" s="326">
        <v>1755</v>
      </c>
      <c r="I171" s="353">
        <v>0.135612535612535</v>
      </c>
      <c r="J171" s="353">
        <v>0.63636363636363602</v>
      </c>
      <c r="K171" s="353">
        <v>0.67935512763098904</v>
      </c>
      <c r="L171" s="353">
        <v>0.67318757192174905</v>
      </c>
      <c r="M171" s="440">
        <v>-6.5373851251431594E-2</v>
      </c>
      <c r="N171" s="440">
        <v>2.8105193551891802E-3</v>
      </c>
      <c r="O171" s="440">
        <v>1.6163834159667899E-2</v>
      </c>
    </row>
    <row r="172" spans="1:15">
      <c r="A172" s="326">
        <v>3</v>
      </c>
      <c r="B172" s="326">
        <v>1</v>
      </c>
      <c r="C172" s="326">
        <v>1</v>
      </c>
      <c r="D172" s="326" t="s">
        <v>24</v>
      </c>
      <c r="E172" s="326">
        <v>1</v>
      </c>
      <c r="F172" s="326">
        <v>82</v>
      </c>
      <c r="G172" s="326">
        <v>484</v>
      </c>
      <c r="H172" s="326">
        <v>566</v>
      </c>
      <c r="I172" s="353">
        <v>0.144876325088339</v>
      </c>
      <c r="J172" s="353">
        <v>0.21925133689839499</v>
      </c>
      <c r="K172" s="353">
        <v>0.216748768472906</v>
      </c>
      <c r="L172" s="353">
        <v>0.21710778672803899</v>
      </c>
      <c r="M172" s="440">
        <v>1.1479794973247101E-2</v>
      </c>
      <c r="N172" s="440">
        <v>2.8728972431139102E-5</v>
      </c>
      <c r="O172" s="440">
        <v>1.6163834159667899E-2</v>
      </c>
    </row>
    <row r="173" spans="1:15">
      <c r="A173" s="326">
        <v>4</v>
      </c>
      <c r="B173" s="326">
        <v>2</v>
      </c>
      <c r="C173" s="326">
        <v>8</v>
      </c>
      <c r="D173" s="326" t="s">
        <v>24</v>
      </c>
      <c r="E173" s="326">
        <v>2</v>
      </c>
      <c r="F173" s="326">
        <v>54</v>
      </c>
      <c r="G173" s="326">
        <v>232</v>
      </c>
      <c r="H173" s="326">
        <v>286</v>
      </c>
      <c r="I173" s="353">
        <v>0.188811188811188</v>
      </c>
      <c r="J173" s="353">
        <v>0.14438502673796699</v>
      </c>
      <c r="K173" s="353">
        <v>0.103896103896103</v>
      </c>
      <c r="L173" s="353">
        <v>0.10970464135021001</v>
      </c>
      <c r="M173" s="440">
        <v>0.32909212932359</v>
      </c>
      <c r="N173" s="440">
        <v>1.33245858320475E-2</v>
      </c>
      <c r="O173" s="440">
        <v>1.6163834159667899E-2</v>
      </c>
    </row>
    <row r="174" spans="1:15">
      <c r="A174" s="326">
        <v>0</v>
      </c>
      <c r="B174" s="326">
        <v>0</v>
      </c>
      <c r="C174" s="326">
        <v>0</v>
      </c>
      <c r="D174" s="326" t="s">
        <v>62</v>
      </c>
      <c r="E174" s="326">
        <v>0</v>
      </c>
      <c r="F174" s="326">
        <v>89</v>
      </c>
      <c r="G174" s="326">
        <v>496</v>
      </c>
      <c r="H174" s="326">
        <v>585</v>
      </c>
      <c r="I174" s="353">
        <v>0.15213675213675201</v>
      </c>
      <c r="J174" s="353">
        <v>0.23796791443850199</v>
      </c>
      <c r="K174" s="353">
        <v>0.22212270488132499</v>
      </c>
      <c r="L174" s="353">
        <v>0.22439585730724901</v>
      </c>
      <c r="M174" s="440">
        <v>6.8905897432838203E-2</v>
      </c>
      <c r="N174" s="440">
        <v>1.09182838454867E-3</v>
      </c>
      <c r="O174" s="440">
        <v>1.4977669767714001E-2</v>
      </c>
    </row>
    <row r="175" spans="1:15">
      <c r="A175" s="326">
        <v>1</v>
      </c>
      <c r="B175" s="326">
        <v>3.1074999999999998E-2</v>
      </c>
      <c r="C175" s="326">
        <v>0.64316300000000004</v>
      </c>
      <c r="D175" s="326" t="s">
        <v>62</v>
      </c>
      <c r="E175" s="326">
        <v>1</v>
      </c>
      <c r="F175" s="326">
        <v>56</v>
      </c>
      <c r="G175" s="326">
        <v>402</v>
      </c>
      <c r="H175" s="326">
        <v>458</v>
      </c>
      <c r="I175" s="353">
        <v>0.122270742358078</v>
      </c>
      <c r="J175" s="353">
        <v>0.14973262032085499</v>
      </c>
      <c r="K175" s="353">
        <v>0.18002686968204201</v>
      </c>
      <c r="L175" s="353">
        <v>0.17568085922516299</v>
      </c>
      <c r="M175" s="440">
        <v>-0.184254943458245</v>
      </c>
      <c r="N175" s="440">
        <v>5.5818652031554197E-3</v>
      </c>
      <c r="O175" s="440">
        <v>1.4977669767714001E-2</v>
      </c>
    </row>
    <row r="176" spans="1:15">
      <c r="A176" s="326">
        <v>2</v>
      </c>
      <c r="B176" s="326">
        <v>0.64372499999999999</v>
      </c>
      <c r="C176" s="326">
        <v>0.80722299999999902</v>
      </c>
      <c r="D176" s="326" t="s">
        <v>62</v>
      </c>
      <c r="E176" s="326">
        <v>2</v>
      </c>
      <c r="F176" s="326">
        <v>66</v>
      </c>
      <c r="G176" s="326">
        <v>455</v>
      </c>
      <c r="H176" s="326">
        <v>521</v>
      </c>
      <c r="I176" s="353">
        <v>0.12667946257197599</v>
      </c>
      <c r="J176" s="353">
        <v>0.17647058823529399</v>
      </c>
      <c r="K176" s="353">
        <v>0.20376175548589301</v>
      </c>
      <c r="L176" s="353">
        <v>0.199846566935174</v>
      </c>
      <c r="M176" s="440">
        <v>-0.14379722249889801</v>
      </c>
      <c r="N176" s="440">
        <v>3.92439404938908E-3</v>
      </c>
      <c r="O176" s="440">
        <v>1.4977669767714001E-2</v>
      </c>
    </row>
    <row r="177" spans="1:15">
      <c r="A177" s="326">
        <v>3</v>
      </c>
      <c r="B177" s="326">
        <v>0.80759399999999903</v>
      </c>
      <c r="C177" s="326">
        <v>0.91895400000000005</v>
      </c>
      <c r="D177" s="326" t="s">
        <v>62</v>
      </c>
      <c r="E177" s="326">
        <v>3</v>
      </c>
      <c r="F177" s="326">
        <v>83</v>
      </c>
      <c r="G177" s="326">
        <v>439</v>
      </c>
      <c r="H177" s="326">
        <v>522</v>
      </c>
      <c r="I177" s="353">
        <v>0.159003831417624</v>
      </c>
      <c r="J177" s="353">
        <v>0.22192513368983899</v>
      </c>
      <c r="K177" s="353">
        <v>0.19659650694133399</v>
      </c>
      <c r="L177" s="353">
        <v>0.20023014959723801</v>
      </c>
      <c r="M177" s="440">
        <v>0.121186649147052</v>
      </c>
      <c r="N177" s="440">
        <v>3.0694914031477302E-3</v>
      </c>
      <c r="O177" s="440">
        <v>1.4977669767714001E-2</v>
      </c>
    </row>
    <row r="178" spans="1:15">
      <c r="A178" s="326">
        <v>4</v>
      </c>
      <c r="B178" s="326">
        <v>0.91906399999999999</v>
      </c>
      <c r="C178" s="326">
        <v>1</v>
      </c>
      <c r="D178" s="326" t="s">
        <v>62</v>
      </c>
      <c r="E178" s="326">
        <v>4</v>
      </c>
      <c r="F178" s="326">
        <v>80</v>
      </c>
      <c r="G178" s="326">
        <v>441</v>
      </c>
      <c r="H178" s="326">
        <v>521</v>
      </c>
      <c r="I178" s="353">
        <v>0.15355086372360799</v>
      </c>
      <c r="J178" s="353">
        <v>0.21390374331550799</v>
      </c>
      <c r="K178" s="353">
        <v>0.197492163009404</v>
      </c>
      <c r="L178" s="353">
        <v>0.199846566935174</v>
      </c>
      <c r="M178" s="440">
        <v>7.9827213652661405E-2</v>
      </c>
      <c r="N178" s="440">
        <v>1.31009072747314E-3</v>
      </c>
      <c r="O178" s="440">
        <v>1.4977669767714001E-2</v>
      </c>
    </row>
    <row r="179" spans="1:15">
      <c r="A179" s="326">
        <v>0</v>
      </c>
      <c r="B179" s="326">
        <v>0</v>
      </c>
      <c r="C179" s="326">
        <v>2</v>
      </c>
      <c r="D179" s="326" t="s">
        <v>60</v>
      </c>
      <c r="E179" s="326">
        <v>0</v>
      </c>
      <c r="F179" s="326">
        <v>84</v>
      </c>
      <c r="G179" s="326">
        <v>558</v>
      </c>
      <c r="H179" s="326">
        <v>642</v>
      </c>
      <c r="I179" s="353">
        <v>0.13084112149532701</v>
      </c>
      <c r="J179" s="353">
        <v>0.22459893048128299</v>
      </c>
      <c r="K179" s="353">
        <v>0.24988804299149101</v>
      </c>
      <c r="L179" s="353">
        <v>0.24626006904487899</v>
      </c>
      <c r="M179" s="440">
        <v>-0.106696709112371</v>
      </c>
      <c r="N179" s="440">
        <v>2.6982650812116698E-3</v>
      </c>
      <c r="O179" s="440">
        <v>1.4734718463059199E-2</v>
      </c>
    </row>
    <row r="180" spans="1:15">
      <c r="A180" s="326">
        <v>1</v>
      </c>
      <c r="B180" s="326">
        <v>3</v>
      </c>
      <c r="C180" s="326">
        <v>5</v>
      </c>
      <c r="D180" s="326" t="s">
        <v>60</v>
      </c>
      <c r="E180" s="326">
        <v>1</v>
      </c>
      <c r="F180" s="326">
        <v>71</v>
      </c>
      <c r="G180" s="326">
        <v>460</v>
      </c>
      <c r="H180" s="326">
        <v>531</v>
      </c>
      <c r="I180" s="353">
        <v>0.13370998116760799</v>
      </c>
      <c r="J180" s="353">
        <v>0.18983957219251299</v>
      </c>
      <c r="K180" s="353">
        <v>0.20600089565606799</v>
      </c>
      <c r="L180" s="353">
        <v>0.203682393555811</v>
      </c>
      <c r="M180" s="440">
        <v>-8.1701158016199302E-2</v>
      </c>
      <c r="N180" s="440">
        <v>1.3203988420467899E-3</v>
      </c>
      <c r="O180" s="440">
        <v>1.4734718463059199E-2</v>
      </c>
    </row>
    <row r="181" spans="1:15">
      <c r="A181" s="326">
        <v>2</v>
      </c>
      <c r="B181" s="326">
        <v>6</v>
      </c>
      <c r="C181" s="326">
        <v>8</v>
      </c>
      <c r="D181" s="326" t="s">
        <v>60</v>
      </c>
      <c r="E181" s="326">
        <v>2</v>
      </c>
      <c r="F181" s="326">
        <v>53</v>
      </c>
      <c r="G181" s="326">
        <v>356</v>
      </c>
      <c r="H181" s="326">
        <v>409</v>
      </c>
      <c r="I181" s="353">
        <v>0.12958435207823901</v>
      </c>
      <c r="J181" s="353">
        <v>0.14171122994652399</v>
      </c>
      <c r="K181" s="353">
        <v>0.15942678011643499</v>
      </c>
      <c r="L181" s="353">
        <v>0.156885308784042</v>
      </c>
      <c r="M181" s="440">
        <v>-0.11779336287428201</v>
      </c>
      <c r="N181" s="440">
        <v>2.0867742296819098E-3</v>
      </c>
      <c r="O181" s="440">
        <v>1.4734718463059199E-2</v>
      </c>
    </row>
    <row r="182" spans="1:15">
      <c r="A182" s="326">
        <v>3</v>
      </c>
      <c r="B182" s="326">
        <v>9</v>
      </c>
      <c r="C182" s="326">
        <v>14</v>
      </c>
      <c r="D182" s="326" t="s">
        <v>60</v>
      </c>
      <c r="E182" s="326">
        <v>3</v>
      </c>
      <c r="F182" s="326">
        <v>89</v>
      </c>
      <c r="G182" s="326">
        <v>452</v>
      </c>
      <c r="H182" s="326">
        <v>541</v>
      </c>
      <c r="I182" s="353">
        <v>0.164510166358595</v>
      </c>
      <c r="J182" s="353">
        <v>0.23796791443850199</v>
      </c>
      <c r="K182" s="353">
        <v>0.20241827138378801</v>
      </c>
      <c r="L182" s="353">
        <v>0.207518220176448</v>
      </c>
      <c r="M182" s="440">
        <v>0.16179964432553401</v>
      </c>
      <c r="N182" s="440">
        <v>5.7519196021524402E-3</v>
      </c>
      <c r="O182" s="440">
        <v>1.4734718463059199E-2</v>
      </c>
    </row>
    <row r="183" spans="1:15">
      <c r="A183" s="326">
        <v>4</v>
      </c>
      <c r="B183" s="326">
        <v>15</v>
      </c>
      <c r="C183" s="326">
        <v>48</v>
      </c>
      <c r="D183" s="326" t="s">
        <v>60</v>
      </c>
      <c r="E183" s="326">
        <v>4</v>
      </c>
      <c r="F183" s="326">
        <v>77</v>
      </c>
      <c r="G183" s="326">
        <v>407</v>
      </c>
      <c r="H183" s="326">
        <v>484</v>
      </c>
      <c r="I183" s="353">
        <v>0.15909090909090901</v>
      </c>
      <c r="J183" s="353">
        <v>0.20588235294117599</v>
      </c>
      <c r="K183" s="353">
        <v>0.182266009852216</v>
      </c>
      <c r="L183" s="353">
        <v>0.18565400843881799</v>
      </c>
      <c r="M183" s="440">
        <v>0.121837690836714</v>
      </c>
      <c r="N183" s="440">
        <v>2.87736070796645E-3</v>
      </c>
      <c r="O183" s="440">
        <v>1.4734718463059199E-2</v>
      </c>
    </row>
    <row r="184" spans="1:15">
      <c r="A184" s="326">
        <v>0</v>
      </c>
      <c r="B184" s="326">
        <v>0</v>
      </c>
      <c r="C184" s="326">
        <v>5</v>
      </c>
      <c r="D184" s="326" t="s">
        <v>66</v>
      </c>
      <c r="E184" s="326">
        <v>0</v>
      </c>
      <c r="F184" s="326">
        <v>89</v>
      </c>
      <c r="G184" s="326">
        <v>472</v>
      </c>
      <c r="H184" s="326">
        <v>561</v>
      </c>
      <c r="I184" s="353">
        <v>0.15864527629233499</v>
      </c>
      <c r="J184" s="353">
        <v>0.23796791443850199</v>
      </c>
      <c r="K184" s="353">
        <v>0.21137483206448701</v>
      </c>
      <c r="L184" s="353">
        <v>0.215189873417721</v>
      </c>
      <c r="M184" s="440">
        <v>0.11850283857221</v>
      </c>
      <c r="N184" s="440">
        <v>3.1513557477054399E-3</v>
      </c>
      <c r="O184" s="440">
        <v>1.47310342133529E-2</v>
      </c>
    </row>
    <row r="185" spans="1:15">
      <c r="A185" s="326">
        <v>1</v>
      </c>
      <c r="B185" s="326">
        <v>6</v>
      </c>
      <c r="C185" s="326">
        <v>22</v>
      </c>
      <c r="D185" s="326" t="s">
        <v>66</v>
      </c>
      <c r="E185" s="326">
        <v>1</v>
      </c>
      <c r="F185" s="326">
        <v>74</v>
      </c>
      <c r="G185" s="326">
        <v>408</v>
      </c>
      <c r="H185" s="326">
        <v>482</v>
      </c>
      <c r="I185" s="353">
        <v>0.153526970954356</v>
      </c>
      <c r="J185" s="353">
        <v>0.19786096256684399</v>
      </c>
      <c r="K185" s="353">
        <v>0.18271383788625101</v>
      </c>
      <c r="L185" s="353">
        <v>0.184886843114691</v>
      </c>
      <c r="M185" s="440">
        <v>7.9643373225634001E-2</v>
      </c>
      <c r="N185" s="440">
        <v>1.2063681042317001E-3</v>
      </c>
      <c r="O185" s="440">
        <v>1.47310342133529E-2</v>
      </c>
    </row>
    <row r="186" spans="1:15">
      <c r="A186" s="326">
        <v>2</v>
      </c>
      <c r="B186" s="326">
        <v>23</v>
      </c>
      <c r="C186" s="326">
        <v>63</v>
      </c>
      <c r="D186" s="326" t="s">
        <v>66</v>
      </c>
      <c r="E186" s="326">
        <v>2</v>
      </c>
      <c r="F186" s="326">
        <v>79</v>
      </c>
      <c r="G186" s="326">
        <v>443</v>
      </c>
      <c r="H186" s="326">
        <v>522</v>
      </c>
      <c r="I186" s="353">
        <v>0.15134099616858199</v>
      </c>
      <c r="J186" s="353">
        <v>0.21122994652406399</v>
      </c>
      <c r="K186" s="353">
        <v>0.19838781907747399</v>
      </c>
      <c r="L186" s="353">
        <v>0.20023014959723801</v>
      </c>
      <c r="M186" s="440">
        <v>6.2723536847511793E-2</v>
      </c>
      <c r="N186" s="440">
        <v>8.0550365409662696E-4</v>
      </c>
      <c r="O186" s="440">
        <v>1.47310342133529E-2</v>
      </c>
    </row>
    <row r="187" spans="1:15">
      <c r="A187" s="326">
        <v>3</v>
      </c>
      <c r="B187" s="326">
        <v>64</v>
      </c>
      <c r="C187" s="326">
        <v>117</v>
      </c>
      <c r="D187" s="326" t="s">
        <v>66</v>
      </c>
      <c r="E187" s="326">
        <v>3</v>
      </c>
      <c r="F187" s="326">
        <v>70</v>
      </c>
      <c r="G187" s="326">
        <v>452</v>
      </c>
      <c r="H187" s="326">
        <v>522</v>
      </c>
      <c r="I187" s="353">
        <v>0.13409961685823699</v>
      </c>
      <c r="J187" s="353">
        <v>0.18716577540106899</v>
      </c>
      <c r="K187" s="353">
        <v>0.20241827138378801</v>
      </c>
      <c r="L187" s="353">
        <v>0.20023014959723801</v>
      </c>
      <c r="M187" s="440">
        <v>-7.8341483357246194E-2</v>
      </c>
      <c r="N187" s="440">
        <v>1.1949031601866499E-3</v>
      </c>
      <c r="O187" s="440">
        <v>1.47310342133529E-2</v>
      </c>
    </row>
    <row r="188" spans="1:15">
      <c r="A188" s="326">
        <v>4</v>
      </c>
      <c r="B188" s="326">
        <v>118</v>
      </c>
      <c r="C188" s="326">
        <v>218</v>
      </c>
      <c r="D188" s="326" t="s">
        <v>66</v>
      </c>
      <c r="E188" s="326">
        <v>4</v>
      </c>
      <c r="F188" s="326">
        <v>62</v>
      </c>
      <c r="G188" s="326">
        <v>458</v>
      </c>
      <c r="H188" s="326">
        <v>520</v>
      </c>
      <c r="I188" s="353">
        <v>0.119230769230769</v>
      </c>
      <c r="J188" s="353">
        <v>0.16577540106951799</v>
      </c>
      <c r="K188" s="353">
        <v>0.20510523958799801</v>
      </c>
      <c r="L188" s="353">
        <v>0.19946298427310999</v>
      </c>
      <c r="M188" s="440">
        <v>-0.21288934464346701</v>
      </c>
      <c r="N188" s="440">
        <v>8.3729035471325E-3</v>
      </c>
      <c r="O188" s="440">
        <v>1.47310342133529E-2</v>
      </c>
    </row>
    <row r="189" spans="1:15">
      <c r="A189" s="326">
        <v>0</v>
      </c>
      <c r="B189" s="326">
        <v>0</v>
      </c>
      <c r="C189" s="326">
        <v>2</v>
      </c>
      <c r="D189" s="326" t="s">
        <v>70</v>
      </c>
      <c r="E189" s="326">
        <v>0</v>
      </c>
      <c r="F189" s="326">
        <v>75</v>
      </c>
      <c r="G189" s="326">
        <v>492</v>
      </c>
      <c r="H189" s="326">
        <v>567</v>
      </c>
      <c r="I189" s="353">
        <v>0.13227513227513199</v>
      </c>
      <c r="J189" s="353">
        <v>0.20053475935828799</v>
      </c>
      <c r="K189" s="353">
        <v>0.22033139274518501</v>
      </c>
      <c r="L189" s="353">
        <v>0.217491369390103</v>
      </c>
      <c r="M189" s="440">
        <v>-9.4145148530371703E-2</v>
      </c>
      <c r="N189" s="440">
        <v>1.86375699061074E-3</v>
      </c>
      <c r="O189" s="440">
        <v>1.44337569492677E-2</v>
      </c>
    </row>
    <row r="190" spans="1:15">
      <c r="A190" s="326">
        <v>1</v>
      </c>
      <c r="B190" s="326">
        <v>3</v>
      </c>
      <c r="C190" s="326">
        <v>5</v>
      </c>
      <c r="D190" s="326" t="s">
        <v>70</v>
      </c>
      <c r="E190" s="326">
        <v>1</v>
      </c>
      <c r="F190" s="326">
        <v>64</v>
      </c>
      <c r="G190" s="326">
        <v>452</v>
      </c>
      <c r="H190" s="326">
        <v>516</v>
      </c>
      <c r="I190" s="353">
        <v>0.124031007751937</v>
      </c>
      <c r="J190" s="353">
        <v>0.17112299465240599</v>
      </c>
      <c r="K190" s="353">
        <v>0.20241827138378801</v>
      </c>
      <c r="L190" s="353">
        <v>0.19792865362485601</v>
      </c>
      <c r="M190" s="440">
        <v>-0.167953642046933</v>
      </c>
      <c r="N190" s="440">
        <v>5.2561557059022899E-3</v>
      </c>
      <c r="O190" s="440">
        <v>1.44337569492677E-2</v>
      </c>
    </row>
    <row r="191" spans="1:15">
      <c r="A191" s="326">
        <v>2</v>
      </c>
      <c r="B191" s="326">
        <v>6</v>
      </c>
      <c r="C191" s="326">
        <v>9</v>
      </c>
      <c r="D191" s="326" t="s">
        <v>70</v>
      </c>
      <c r="E191" s="326">
        <v>2</v>
      </c>
      <c r="F191" s="326">
        <v>75</v>
      </c>
      <c r="G191" s="326">
        <v>453</v>
      </c>
      <c r="H191" s="326">
        <v>528</v>
      </c>
      <c r="I191" s="353">
        <v>0.142045454545454</v>
      </c>
      <c r="J191" s="353">
        <v>0.20053475935828799</v>
      </c>
      <c r="K191" s="353">
        <v>0.20286609941782299</v>
      </c>
      <c r="L191" s="353">
        <v>0.20253164556962</v>
      </c>
      <c r="M191" s="440">
        <v>-1.15585575210976E-2</v>
      </c>
      <c r="N191" s="440">
        <v>2.6946928179371801E-5</v>
      </c>
      <c r="O191" s="440">
        <v>1.44337569492677E-2</v>
      </c>
    </row>
    <row r="192" spans="1:15">
      <c r="A192" s="326">
        <v>3</v>
      </c>
      <c r="B192" s="326">
        <v>10</v>
      </c>
      <c r="C192" s="326">
        <v>15</v>
      </c>
      <c r="D192" s="326" t="s">
        <v>70</v>
      </c>
      <c r="E192" s="326">
        <v>3</v>
      </c>
      <c r="F192" s="326">
        <v>86</v>
      </c>
      <c r="G192" s="326">
        <v>441</v>
      </c>
      <c r="H192" s="326">
        <v>527</v>
      </c>
      <c r="I192" s="353">
        <v>0.16318785578747599</v>
      </c>
      <c r="J192" s="353">
        <v>0.22994652406417099</v>
      </c>
      <c r="K192" s="353">
        <v>0.197492163009404</v>
      </c>
      <c r="L192" s="353">
        <v>0.20214806290755599</v>
      </c>
      <c r="M192" s="440">
        <v>0.15214787523228701</v>
      </c>
      <c r="N192" s="440">
        <v>4.9378620765042599E-3</v>
      </c>
      <c r="O192" s="440">
        <v>1.44337569492677E-2</v>
      </c>
    </row>
    <row r="193" spans="1:15">
      <c r="A193" s="326">
        <v>4</v>
      </c>
      <c r="B193" s="326">
        <v>16</v>
      </c>
      <c r="C193" s="326">
        <v>49</v>
      </c>
      <c r="D193" s="326" t="s">
        <v>70</v>
      </c>
      <c r="E193" s="326">
        <v>4</v>
      </c>
      <c r="F193" s="326">
        <v>74</v>
      </c>
      <c r="G193" s="326">
        <v>395</v>
      </c>
      <c r="H193" s="326">
        <v>469</v>
      </c>
      <c r="I193" s="353">
        <v>0.157782515991471</v>
      </c>
      <c r="J193" s="353">
        <v>0.19786096256684399</v>
      </c>
      <c r="K193" s="353">
        <v>0.17689207344379701</v>
      </c>
      <c r="L193" s="353">
        <v>0.179900268507863</v>
      </c>
      <c r="M193" s="440">
        <v>0.112024782728673</v>
      </c>
      <c r="N193" s="440">
        <v>2.3490352480710201E-3</v>
      </c>
      <c r="O193" s="440">
        <v>1.44337569492677E-2</v>
      </c>
    </row>
    <row r="194" spans="1:15">
      <c r="A194" s="326">
        <v>0</v>
      </c>
      <c r="B194" s="326">
        <v>0</v>
      </c>
      <c r="C194" s="326">
        <v>0</v>
      </c>
      <c r="D194" s="326" t="s">
        <v>63</v>
      </c>
      <c r="E194" s="326">
        <v>0</v>
      </c>
      <c r="F194" s="326">
        <v>89</v>
      </c>
      <c r="G194" s="326">
        <v>496</v>
      </c>
      <c r="H194" s="326">
        <v>585</v>
      </c>
      <c r="I194" s="353">
        <v>0.15213675213675201</v>
      </c>
      <c r="J194" s="353">
        <v>0.23796791443850199</v>
      </c>
      <c r="K194" s="353">
        <v>0.22212270488132499</v>
      </c>
      <c r="L194" s="353">
        <v>0.22439585730724901</v>
      </c>
      <c r="M194" s="440">
        <v>6.8905897432838203E-2</v>
      </c>
      <c r="N194" s="440">
        <v>1.09182838454867E-3</v>
      </c>
      <c r="O194" s="440">
        <v>1.43196768650598E-2</v>
      </c>
    </row>
    <row r="195" spans="1:15">
      <c r="A195" s="326">
        <v>1</v>
      </c>
      <c r="B195" s="326">
        <v>392</v>
      </c>
      <c r="C195" s="326">
        <v>49326</v>
      </c>
      <c r="D195" s="326" t="s">
        <v>63</v>
      </c>
      <c r="E195" s="326">
        <v>1</v>
      </c>
      <c r="F195" s="326">
        <v>70</v>
      </c>
      <c r="G195" s="326">
        <v>388</v>
      </c>
      <c r="H195" s="326">
        <v>458</v>
      </c>
      <c r="I195" s="353">
        <v>0.152838427947598</v>
      </c>
      <c r="J195" s="353">
        <v>0.18716577540106899</v>
      </c>
      <c r="K195" s="353">
        <v>0.17375727720555301</v>
      </c>
      <c r="L195" s="353">
        <v>0.17568085922516299</v>
      </c>
      <c r="M195" s="440">
        <v>7.4335356851711401E-2</v>
      </c>
      <c r="N195" s="440">
        <v>9.96725498209244E-4</v>
      </c>
      <c r="O195" s="440">
        <v>1.43196768650598E-2</v>
      </c>
    </row>
    <row r="196" spans="1:15">
      <c r="A196" s="326">
        <v>2</v>
      </c>
      <c r="B196" s="326">
        <v>49447</v>
      </c>
      <c r="C196" s="326">
        <v>145700</v>
      </c>
      <c r="D196" s="326" t="s">
        <v>63</v>
      </c>
      <c r="E196" s="326">
        <v>2</v>
      </c>
      <c r="F196" s="326">
        <v>83</v>
      </c>
      <c r="G196" s="326">
        <v>438</v>
      </c>
      <c r="H196" s="326">
        <v>521</v>
      </c>
      <c r="I196" s="353">
        <v>0.15930902111324299</v>
      </c>
      <c r="J196" s="353">
        <v>0.22192513368983899</v>
      </c>
      <c r="K196" s="353">
        <v>0.19614867890729901</v>
      </c>
      <c r="L196" s="353">
        <v>0.199846566935174</v>
      </c>
      <c r="M196" s="440">
        <v>0.123467151845777</v>
      </c>
      <c r="N196" s="440">
        <v>3.1825454566816801E-3</v>
      </c>
      <c r="O196" s="440">
        <v>1.43196768650598E-2</v>
      </c>
    </row>
    <row r="197" spans="1:15">
      <c r="A197" s="326">
        <v>3</v>
      </c>
      <c r="B197" s="326">
        <v>145862</v>
      </c>
      <c r="C197" s="326">
        <v>350617</v>
      </c>
      <c r="D197" s="326" t="s">
        <v>63</v>
      </c>
      <c r="E197" s="326">
        <v>3</v>
      </c>
      <c r="F197" s="326">
        <v>63</v>
      </c>
      <c r="G197" s="326">
        <v>459</v>
      </c>
      <c r="H197" s="326">
        <v>522</v>
      </c>
      <c r="I197" s="353">
        <v>0.12068965517241299</v>
      </c>
      <c r="J197" s="353">
        <v>0.16844919786096199</v>
      </c>
      <c r="K197" s="353">
        <v>0.20555306762203299</v>
      </c>
      <c r="L197" s="353">
        <v>0.20023014959723801</v>
      </c>
      <c r="M197" s="440">
        <v>-0.19907002924338599</v>
      </c>
      <c r="N197" s="440">
        <v>7.3862684383791096E-3</v>
      </c>
      <c r="O197" s="440">
        <v>1.43196768650598E-2</v>
      </c>
    </row>
    <row r="198" spans="1:15">
      <c r="A198" s="326">
        <v>4</v>
      </c>
      <c r="B198" s="326">
        <v>350989</v>
      </c>
      <c r="C198" s="326">
        <v>5096654</v>
      </c>
      <c r="D198" s="326" t="s">
        <v>63</v>
      </c>
      <c r="E198" s="326">
        <v>4</v>
      </c>
      <c r="F198" s="326">
        <v>69</v>
      </c>
      <c r="G198" s="326">
        <v>452</v>
      </c>
      <c r="H198" s="326">
        <v>521</v>
      </c>
      <c r="I198" s="353">
        <v>0.13243761996161199</v>
      </c>
      <c r="J198" s="353">
        <v>0.18449197860962499</v>
      </c>
      <c r="K198" s="353">
        <v>0.20241827138378801</v>
      </c>
      <c r="L198" s="353">
        <v>0.199846566935174</v>
      </c>
      <c r="M198" s="440">
        <v>-9.2730220809345898E-2</v>
      </c>
      <c r="N198" s="440">
        <v>1.66230908724111E-3</v>
      </c>
      <c r="O198" s="440">
        <v>1.43196768650598E-2</v>
      </c>
    </row>
    <row r="199" spans="1:15">
      <c r="A199" s="326">
        <v>0</v>
      </c>
      <c r="B199" s="326">
        <v>0</v>
      </c>
      <c r="C199" s="326">
        <v>0</v>
      </c>
      <c r="D199" s="326" t="s">
        <v>85</v>
      </c>
      <c r="E199" s="326">
        <v>0</v>
      </c>
      <c r="F199" s="326">
        <v>86</v>
      </c>
      <c r="G199" s="326">
        <v>490</v>
      </c>
      <c r="H199" s="326">
        <v>576</v>
      </c>
      <c r="I199" s="353">
        <v>0.149305555555555</v>
      </c>
      <c r="J199" s="353">
        <v>0.22994652406417099</v>
      </c>
      <c r="K199" s="353">
        <v>0.21943573667711599</v>
      </c>
      <c r="L199" s="353">
        <v>0.22094361334867599</v>
      </c>
      <c r="M199" s="440">
        <v>4.6787359574461403E-2</v>
      </c>
      <c r="N199" s="440">
        <v>4.9177198888886197E-4</v>
      </c>
      <c r="O199" s="440">
        <v>1.36955414993702E-2</v>
      </c>
    </row>
    <row r="200" spans="1:15">
      <c r="A200" s="326">
        <v>1</v>
      </c>
      <c r="B200" s="326">
        <v>1000</v>
      </c>
      <c r="C200" s="326">
        <v>72000</v>
      </c>
      <c r="D200" s="326" t="s">
        <v>85</v>
      </c>
      <c r="E200" s="326">
        <v>1</v>
      </c>
      <c r="F200" s="326">
        <v>77</v>
      </c>
      <c r="G200" s="326">
        <v>391</v>
      </c>
      <c r="H200" s="326">
        <v>468</v>
      </c>
      <c r="I200" s="353">
        <v>0.164529914529914</v>
      </c>
      <c r="J200" s="353">
        <v>0.20588235294117599</v>
      </c>
      <c r="K200" s="353">
        <v>0.175100761307657</v>
      </c>
      <c r="L200" s="353">
        <v>0.179516685845799</v>
      </c>
      <c r="M200" s="440">
        <v>0.16194331629394401</v>
      </c>
      <c r="N200" s="440">
        <v>4.9848730299379201E-3</v>
      </c>
      <c r="O200" s="440">
        <v>1.36955414993702E-2</v>
      </c>
    </row>
    <row r="201" spans="1:15">
      <c r="A201" s="326">
        <v>2</v>
      </c>
      <c r="B201" s="326">
        <v>72500</v>
      </c>
      <c r="C201" s="326">
        <v>200000</v>
      </c>
      <c r="D201" s="326" t="s">
        <v>85</v>
      </c>
      <c r="E201" s="326">
        <v>2</v>
      </c>
      <c r="F201" s="326">
        <v>80</v>
      </c>
      <c r="G201" s="326">
        <v>453</v>
      </c>
      <c r="H201" s="326">
        <v>533</v>
      </c>
      <c r="I201" s="353">
        <v>0.15009380863039401</v>
      </c>
      <c r="J201" s="353">
        <v>0.21390374331550799</v>
      </c>
      <c r="K201" s="353">
        <v>0.20286609941782299</v>
      </c>
      <c r="L201" s="353">
        <v>0.20444955887993799</v>
      </c>
      <c r="M201" s="440">
        <v>5.2979963616473502E-2</v>
      </c>
      <c r="N201" s="440">
        <v>5.8477397211091403E-4</v>
      </c>
      <c r="O201" s="440">
        <v>1.36955414993702E-2</v>
      </c>
    </row>
    <row r="202" spans="1:15">
      <c r="A202" s="326">
        <v>3</v>
      </c>
      <c r="B202" s="326">
        <v>201000</v>
      </c>
      <c r="C202" s="326">
        <v>444500</v>
      </c>
      <c r="D202" s="326" t="s">
        <v>85</v>
      </c>
      <c r="E202" s="326">
        <v>3</v>
      </c>
      <c r="F202" s="326">
        <v>63</v>
      </c>
      <c r="G202" s="326">
        <v>446</v>
      </c>
      <c r="H202" s="326">
        <v>509</v>
      </c>
      <c r="I202" s="353">
        <v>0.1237721021611</v>
      </c>
      <c r="J202" s="353">
        <v>0.16844919786096199</v>
      </c>
      <c r="K202" s="353">
        <v>0.19973130317957899</v>
      </c>
      <c r="L202" s="353">
        <v>0.19524357499041001</v>
      </c>
      <c r="M202" s="440">
        <v>-0.170338771202905</v>
      </c>
      <c r="N202" s="440">
        <v>5.3285553806129999E-3</v>
      </c>
      <c r="O202" s="440">
        <v>1.36955414993702E-2</v>
      </c>
    </row>
    <row r="203" spans="1:15">
      <c r="A203" s="326">
        <v>4</v>
      </c>
      <c r="B203" s="326">
        <v>445524</v>
      </c>
      <c r="C203" s="326">
        <v>5423500</v>
      </c>
      <c r="D203" s="326" t="s">
        <v>85</v>
      </c>
      <c r="E203" s="326">
        <v>4</v>
      </c>
      <c r="F203" s="326">
        <v>68</v>
      </c>
      <c r="G203" s="326">
        <v>453</v>
      </c>
      <c r="H203" s="326">
        <v>521</v>
      </c>
      <c r="I203" s="353">
        <v>0.130518234165067</v>
      </c>
      <c r="J203" s="353">
        <v>0.18181818181818099</v>
      </c>
      <c r="K203" s="353">
        <v>0.20286609941782299</v>
      </c>
      <c r="L203" s="353">
        <v>0.199846566935174</v>
      </c>
      <c r="M203" s="440">
        <v>-0.10953896588130101</v>
      </c>
      <c r="N203" s="440">
        <v>2.3055671278195901E-3</v>
      </c>
      <c r="O203" s="440">
        <v>1.36955414993702E-2</v>
      </c>
    </row>
    <row r="204" spans="1:15">
      <c r="A204" s="326">
        <v>0</v>
      </c>
      <c r="B204" s="326">
        <v>0</v>
      </c>
      <c r="C204" s="326">
        <v>11</v>
      </c>
      <c r="D204" s="326" t="s">
        <v>95</v>
      </c>
      <c r="E204" s="326">
        <v>0</v>
      </c>
      <c r="F204" s="326">
        <v>84</v>
      </c>
      <c r="G204" s="326">
        <v>477</v>
      </c>
      <c r="H204" s="326">
        <v>561</v>
      </c>
      <c r="I204" s="353">
        <v>0.14973262032085499</v>
      </c>
      <c r="J204" s="353">
        <v>0.22459893048128299</v>
      </c>
      <c r="K204" s="353">
        <v>0.213613972234661</v>
      </c>
      <c r="L204" s="353">
        <v>0.215189873417721</v>
      </c>
      <c r="M204" s="440">
        <v>5.0145762380598299E-2</v>
      </c>
      <c r="N204" s="440">
        <v>5.5084910599587805E-4</v>
      </c>
      <c r="O204" s="440">
        <v>1.3567893967333201E-2</v>
      </c>
    </row>
    <row r="205" spans="1:15">
      <c r="A205" s="326">
        <v>1</v>
      </c>
      <c r="B205" s="326">
        <v>12</v>
      </c>
      <c r="C205" s="326">
        <v>21</v>
      </c>
      <c r="D205" s="326" t="s">
        <v>95</v>
      </c>
      <c r="E205" s="326">
        <v>1</v>
      </c>
      <c r="F205" s="326">
        <v>81</v>
      </c>
      <c r="G205" s="326">
        <v>425</v>
      </c>
      <c r="H205" s="326">
        <v>506</v>
      </c>
      <c r="I205" s="353">
        <v>0.16007905138339901</v>
      </c>
      <c r="J205" s="353">
        <v>0.21657754010695099</v>
      </c>
      <c r="K205" s="353">
        <v>0.19032691446484501</v>
      </c>
      <c r="L205" s="353">
        <v>0.19409282700421901</v>
      </c>
      <c r="M205" s="440">
        <v>0.12920544017364699</v>
      </c>
      <c r="N205" s="440">
        <v>3.3917236409219901E-3</v>
      </c>
      <c r="O205" s="440">
        <v>1.3567893967333201E-2</v>
      </c>
    </row>
    <row r="206" spans="1:15">
      <c r="A206" s="326">
        <v>2</v>
      </c>
      <c r="B206" s="326">
        <v>22</v>
      </c>
      <c r="C206" s="326">
        <v>31</v>
      </c>
      <c r="D206" s="326" t="s">
        <v>95</v>
      </c>
      <c r="E206" s="326">
        <v>2</v>
      </c>
      <c r="F206" s="326">
        <v>63</v>
      </c>
      <c r="G206" s="326">
        <v>438</v>
      </c>
      <c r="H206" s="326">
        <v>501</v>
      </c>
      <c r="I206" s="353">
        <v>0.125748502994011</v>
      </c>
      <c r="J206" s="353">
        <v>0.16844919786096199</v>
      </c>
      <c r="K206" s="353">
        <v>0.19614867890729901</v>
      </c>
      <c r="L206" s="353">
        <v>0.19217491369390099</v>
      </c>
      <c r="M206" s="440">
        <v>-0.15223872955928699</v>
      </c>
      <c r="N206" s="440">
        <v>4.2169338039459003E-3</v>
      </c>
      <c r="O206" s="440">
        <v>1.3567893967333201E-2</v>
      </c>
    </row>
    <row r="207" spans="1:15">
      <c r="A207" s="326">
        <v>3</v>
      </c>
      <c r="B207" s="326">
        <v>32</v>
      </c>
      <c r="C207" s="326">
        <v>47</v>
      </c>
      <c r="D207" s="326" t="s">
        <v>95</v>
      </c>
      <c r="E207" s="326">
        <v>3</v>
      </c>
      <c r="F207" s="326">
        <v>68</v>
      </c>
      <c r="G207" s="326">
        <v>467</v>
      </c>
      <c r="H207" s="326">
        <v>535</v>
      </c>
      <c r="I207" s="353">
        <v>0.12710280373831701</v>
      </c>
      <c r="J207" s="353">
        <v>0.18181818181818099</v>
      </c>
      <c r="K207" s="353">
        <v>0.209135691894312</v>
      </c>
      <c r="L207" s="353">
        <v>0.205216724204065</v>
      </c>
      <c r="M207" s="440">
        <v>-0.13997609806716399</v>
      </c>
      <c r="N207" s="440">
        <v>3.8237984693672302E-3</v>
      </c>
      <c r="O207" s="440">
        <v>1.3567893967333201E-2</v>
      </c>
    </row>
    <row r="208" spans="1:15">
      <c r="A208" s="326">
        <v>4</v>
      </c>
      <c r="B208" s="326">
        <v>48</v>
      </c>
      <c r="C208" s="326">
        <v>132</v>
      </c>
      <c r="D208" s="326" t="s">
        <v>95</v>
      </c>
      <c r="E208" s="326">
        <v>4</v>
      </c>
      <c r="F208" s="326">
        <v>78</v>
      </c>
      <c r="G208" s="326">
        <v>426</v>
      </c>
      <c r="H208" s="326">
        <v>504</v>
      </c>
      <c r="I208" s="353">
        <v>0.15476190476190399</v>
      </c>
      <c r="J208" s="353">
        <v>0.20855614973261999</v>
      </c>
      <c r="K208" s="353">
        <v>0.19077474249887999</v>
      </c>
      <c r="L208" s="353">
        <v>0.19332566168009199</v>
      </c>
      <c r="M208" s="440">
        <v>8.9114934845847302E-2</v>
      </c>
      <c r="N208" s="440">
        <v>1.5845889471022001E-3</v>
      </c>
      <c r="O208" s="440">
        <v>1.3567893967333201E-2</v>
      </c>
    </row>
    <row r="209" spans="1:15">
      <c r="A209" s="326">
        <v>0</v>
      </c>
      <c r="B209" s="326">
        <v>0</v>
      </c>
      <c r="C209" s="326">
        <v>0</v>
      </c>
      <c r="D209" s="326" t="s">
        <v>84</v>
      </c>
      <c r="E209" s="326">
        <v>0</v>
      </c>
      <c r="F209" s="326">
        <v>86</v>
      </c>
      <c r="G209" s="326">
        <v>490</v>
      </c>
      <c r="H209" s="326">
        <v>576</v>
      </c>
      <c r="I209" s="353">
        <v>0.149305555555555</v>
      </c>
      <c r="J209" s="353">
        <v>0.22994652406417099</v>
      </c>
      <c r="K209" s="353">
        <v>0.21943573667711599</v>
      </c>
      <c r="L209" s="353">
        <v>0.22094361334867599</v>
      </c>
      <c r="M209" s="440">
        <v>4.6787359574461403E-2</v>
      </c>
      <c r="N209" s="440">
        <v>4.9177198888886197E-4</v>
      </c>
      <c r="O209" s="440">
        <v>1.35137237487967E-2</v>
      </c>
    </row>
    <row r="210" spans="1:15">
      <c r="A210" s="326">
        <v>1</v>
      </c>
      <c r="B210" s="326">
        <v>1</v>
      </c>
      <c r="C210" s="326">
        <v>1</v>
      </c>
      <c r="D210" s="326" t="s">
        <v>84</v>
      </c>
      <c r="E210" s="326">
        <v>1</v>
      </c>
      <c r="F210" s="326">
        <v>63</v>
      </c>
      <c r="G210" s="326">
        <v>466</v>
      </c>
      <c r="H210" s="326">
        <v>529</v>
      </c>
      <c r="I210" s="353">
        <v>0.119092627599243</v>
      </c>
      <c r="J210" s="353">
        <v>0.16844919786096199</v>
      </c>
      <c r="K210" s="353">
        <v>0.20868786386027699</v>
      </c>
      <c r="L210" s="353">
        <v>0.20291522823168301</v>
      </c>
      <c r="M210" s="440">
        <v>-0.214205453308487</v>
      </c>
      <c r="N210" s="440">
        <v>8.6193416909120992E-3</v>
      </c>
      <c r="O210" s="440">
        <v>1.35137237487967E-2</v>
      </c>
    </row>
    <row r="211" spans="1:15">
      <c r="A211" s="326">
        <v>2</v>
      </c>
      <c r="B211" s="326">
        <v>2</v>
      </c>
      <c r="C211" s="326">
        <v>3</v>
      </c>
      <c r="D211" s="326" t="s">
        <v>84</v>
      </c>
      <c r="E211" s="326">
        <v>2</v>
      </c>
      <c r="F211" s="326">
        <v>106</v>
      </c>
      <c r="G211" s="326">
        <v>637</v>
      </c>
      <c r="H211" s="326">
        <v>743</v>
      </c>
      <c r="I211" s="353">
        <v>0.142664872139973</v>
      </c>
      <c r="J211" s="353">
        <v>0.28342245989304798</v>
      </c>
      <c r="K211" s="353">
        <v>0.28526645768025</v>
      </c>
      <c r="L211" s="353">
        <v>0.28500191791330998</v>
      </c>
      <c r="M211" s="440">
        <v>-6.4851070344701198E-3</v>
      </c>
      <c r="N211" s="440">
        <v>1.1958523021335E-5</v>
      </c>
      <c r="O211" s="440">
        <v>1.35137237487967E-2</v>
      </c>
    </row>
    <row r="212" spans="1:15">
      <c r="A212" s="326">
        <v>3</v>
      </c>
      <c r="B212" s="326">
        <v>4</v>
      </c>
      <c r="C212" s="326">
        <v>5</v>
      </c>
      <c r="D212" s="326" t="s">
        <v>84</v>
      </c>
      <c r="E212" s="326">
        <v>3</v>
      </c>
      <c r="F212" s="326">
        <v>55</v>
      </c>
      <c r="G212" s="326">
        <v>315</v>
      </c>
      <c r="H212" s="326">
        <v>370</v>
      </c>
      <c r="I212" s="353">
        <v>0.14864864864864799</v>
      </c>
      <c r="J212" s="353">
        <v>0.14705882352941099</v>
      </c>
      <c r="K212" s="353">
        <v>0.14106583072100301</v>
      </c>
      <c r="L212" s="353">
        <v>0.141925584963559</v>
      </c>
      <c r="M212" s="440">
        <v>4.1606000832463803E-2</v>
      </c>
      <c r="N212" s="440">
        <v>2.4934446377559999E-4</v>
      </c>
      <c r="O212" s="440">
        <v>1.35137237487967E-2</v>
      </c>
    </row>
    <row r="213" spans="1:15">
      <c r="A213" s="326">
        <v>4</v>
      </c>
      <c r="B213" s="326">
        <v>6</v>
      </c>
      <c r="C213" s="326">
        <v>40</v>
      </c>
      <c r="D213" s="326" t="s">
        <v>84</v>
      </c>
      <c r="E213" s="326">
        <v>4</v>
      </c>
      <c r="F213" s="326">
        <v>64</v>
      </c>
      <c r="G213" s="326">
        <v>325</v>
      </c>
      <c r="H213" s="326">
        <v>389</v>
      </c>
      <c r="I213" s="353">
        <v>0.16452442159382999</v>
      </c>
      <c r="J213" s="353">
        <v>0.17112299465240599</v>
      </c>
      <c r="K213" s="353">
        <v>0.14554411106135201</v>
      </c>
      <c r="L213" s="353">
        <v>0.149213655542769</v>
      </c>
      <c r="M213" s="440">
        <v>0.16190335545556001</v>
      </c>
      <c r="N213" s="440">
        <v>4.1413070821988097E-3</v>
      </c>
      <c r="O213" s="440">
        <v>1.35137237487967E-2</v>
      </c>
    </row>
    <row r="214" spans="1:15">
      <c r="A214" s="326">
        <v>0</v>
      </c>
      <c r="B214" s="326">
        <v>0</v>
      </c>
      <c r="C214" s="326">
        <v>0</v>
      </c>
      <c r="D214" s="326" t="s">
        <v>202</v>
      </c>
      <c r="E214" s="326">
        <v>0</v>
      </c>
      <c r="F214" s="326">
        <v>197</v>
      </c>
      <c r="G214" s="326">
        <v>1058</v>
      </c>
      <c r="H214" s="326">
        <v>1255</v>
      </c>
      <c r="I214" s="353">
        <v>0.15697211155378399</v>
      </c>
      <c r="J214" s="353">
        <v>0.52673796791443805</v>
      </c>
      <c r="K214" s="353">
        <v>0.47380206000895603</v>
      </c>
      <c r="L214" s="353">
        <v>0.48139624088991101</v>
      </c>
      <c r="M214" s="440">
        <v>0.105913570745369</v>
      </c>
      <c r="N214" s="440">
        <v>5.6066310269176304E-3</v>
      </c>
      <c r="O214" s="440">
        <v>1.3079099396852501E-2</v>
      </c>
    </row>
    <row r="215" spans="1:15">
      <c r="A215" s="326">
        <v>2</v>
      </c>
      <c r="B215" s="326">
        <v>1</v>
      </c>
      <c r="C215" s="326">
        <v>1</v>
      </c>
      <c r="D215" s="326" t="s">
        <v>202</v>
      </c>
      <c r="E215" s="326">
        <v>1</v>
      </c>
      <c r="F215" s="326">
        <v>79</v>
      </c>
      <c r="G215" s="326">
        <v>493</v>
      </c>
      <c r="H215" s="326">
        <v>572</v>
      </c>
      <c r="I215" s="353">
        <v>0.13811188811188799</v>
      </c>
      <c r="J215" s="353">
        <v>0.21122994652406399</v>
      </c>
      <c r="K215" s="353">
        <v>0.22077922077921999</v>
      </c>
      <c r="L215" s="353">
        <v>0.21940928270042101</v>
      </c>
      <c r="M215" s="440">
        <v>-4.4215867150042498E-2</v>
      </c>
      <c r="N215" s="440">
        <v>4.2222944184532502E-4</v>
      </c>
      <c r="O215" s="440">
        <v>1.3079099396852501E-2</v>
      </c>
    </row>
    <row r="216" spans="1:15">
      <c r="A216" s="326">
        <v>3</v>
      </c>
      <c r="B216" s="326">
        <v>2</v>
      </c>
      <c r="C216" s="326">
        <v>2</v>
      </c>
      <c r="D216" s="326" t="s">
        <v>202</v>
      </c>
      <c r="E216" s="326">
        <v>2</v>
      </c>
      <c r="F216" s="326">
        <v>37</v>
      </c>
      <c r="G216" s="326">
        <v>270</v>
      </c>
      <c r="H216" s="326">
        <v>307</v>
      </c>
      <c r="I216" s="353">
        <v>0.12052117263843599</v>
      </c>
      <c r="J216" s="353">
        <v>9.8930481283422397E-2</v>
      </c>
      <c r="K216" s="353">
        <v>0.120913569189431</v>
      </c>
      <c r="L216" s="353">
        <v>0.117759877253548</v>
      </c>
      <c r="M216" s="440">
        <v>-0.200658591928524</v>
      </c>
      <c r="N216" s="440">
        <v>4.4110954654606903E-3</v>
      </c>
      <c r="O216" s="440">
        <v>1.3079099396852501E-2</v>
      </c>
    </row>
    <row r="217" spans="1:15">
      <c r="A217" s="326">
        <v>4</v>
      </c>
      <c r="B217" s="326">
        <v>3</v>
      </c>
      <c r="C217" s="326">
        <v>12</v>
      </c>
      <c r="D217" s="326" t="s">
        <v>202</v>
      </c>
      <c r="E217" s="326">
        <v>3</v>
      </c>
      <c r="F217" s="326">
        <v>61</v>
      </c>
      <c r="G217" s="326">
        <v>412</v>
      </c>
      <c r="H217" s="326">
        <v>473</v>
      </c>
      <c r="I217" s="353">
        <v>0.12896405919661699</v>
      </c>
      <c r="J217" s="353">
        <v>0.16310160427807399</v>
      </c>
      <c r="K217" s="353">
        <v>0.18450515002239101</v>
      </c>
      <c r="L217" s="353">
        <v>0.18143459915611801</v>
      </c>
      <c r="M217" s="440">
        <v>-0.123304030750589</v>
      </c>
      <c r="N217" s="440">
        <v>2.6391434626288398E-3</v>
      </c>
      <c r="O217" s="440">
        <v>1.3079099396852501E-2</v>
      </c>
    </row>
    <row r="218" spans="1:15">
      <c r="A218" s="326">
        <v>0</v>
      </c>
      <c r="B218" s="326">
        <v>0</v>
      </c>
      <c r="C218" s="326">
        <v>1</v>
      </c>
      <c r="D218" s="326" t="s">
        <v>41</v>
      </c>
      <c r="E218" s="326">
        <v>0</v>
      </c>
      <c r="F218" s="326">
        <v>128</v>
      </c>
      <c r="G218" s="326">
        <v>840</v>
      </c>
      <c r="H218" s="326">
        <v>968</v>
      </c>
      <c r="I218" s="353">
        <v>0.132231404958677</v>
      </c>
      <c r="J218" s="353">
        <v>0.34224598930481198</v>
      </c>
      <c r="K218" s="353">
        <v>0.37617554858934099</v>
      </c>
      <c r="L218" s="353">
        <v>0.37130801687763698</v>
      </c>
      <c r="M218" s="440">
        <v>-9.4526173492116297E-2</v>
      </c>
      <c r="N218" s="440">
        <v>3.20723140744042E-3</v>
      </c>
      <c r="O218" s="440">
        <v>8.9196762509035302E-3</v>
      </c>
    </row>
    <row r="219" spans="1:15">
      <c r="A219" s="326">
        <v>1</v>
      </c>
      <c r="B219" s="326">
        <v>2</v>
      </c>
      <c r="C219" s="326">
        <v>2</v>
      </c>
      <c r="D219" s="326" t="s">
        <v>41</v>
      </c>
      <c r="E219" s="326">
        <v>1</v>
      </c>
      <c r="F219" s="326">
        <v>60</v>
      </c>
      <c r="G219" s="326">
        <v>358</v>
      </c>
      <c r="H219" s="326">
        <v>418</v>
      </c>
      <c r="I219" s="353">
        <v>0.143540669856459</v>
      </c>
      <c r="J219" s="353">
        <v>0.16042780748663099</v>
      </c>
      <c r="K219" s="353">
        <v>0.16032243618450501</v>
      </c>
      <c r="L219" s="353">
        <v>0.16033755274261599</v>
      </c>
      <c r="M219" s="440">
        <v>6.5703024702628795E-4</v>
      </c>
      <c r="N219" s="440">
        <v>6.9232132665243897E-8</v>
      </c>
      <c r="O219" s="440">
        <v>8.9196762509035302E-3</v>
      </c>
    </row>
    <row r="220" spans="1:15">
      <c r="A220" s="326">
        <v>2</v>
      </c>
      <c r="B220" s="326">
        <v>3</v>
      </c>
      <c r="C220" s="326">
        <v>3</v>
      </c>
      <c r="D220" s="326" t="s">
        <v>41</v>
      </c>
      <c r="E220" s="326">
        <v>2</v>
      </c>
      <c r="F220" s="326">
        <v>64</v>
      </c>
      <c r="G220" s="326">
        <v>316</v>
      </c>
      <c r="H220" s="326">
        <v>380</v>
      </c>
      <c r="I220" s="353">
        <v>0.168421052631578</v>
      </c>
      <c r="J220" s="353">
        <v>0.17112299465240599</v>
      </c>
      <c r="K220" s="353">
        <v>0.14151365875503799</v>
      </c>
      <c r="L220" s="353">
        <v>0.145761411584196</v>
      </c>
      <c r="M220" s="440">
        <v>0.18998632419838499</v>
      </c>
      <c r="N220" s="440">
        <v>5.62536888909631E-3</v>
      </c>
      <c r="O220" s="440">
        <v>8.9196762509035302E-3</v>
      </c>
    </row>
    <row r="221" spans="1:15">
      <c r="A221" s="326">
        <v>3</v>
      </c>
      <c r="B221" s="326">
        <v>4</v>
      </c>
      <c r="C221" s="326">
        <v>5</v>
      </c>
      <c r="D221" s="326" t="s">
        <v>41</v>
      </c>
      <c r="E221" s="326">
        <v>3</v>
      </c>
      <c r="F221" s="326">
        <v>79</v>
      </c>
      <c r="G221" s="326">
        <v>469</v>
      </c>
      <c r="H221" s="326">
        <v>548</v>
      </c>
      <c r="I221" s="353">
        <v>0.144160583941605</v>
      </c>
      <c r="J221" s="353">
        <v>0.21122994652406399</v>
      </c>
      <c r="K221" s="353">
        <v>0.21003134796238199</v>
      </c>
      <c r="L221" s="353">
        <v>0.210203298810893</v>
      </c>
      <c r="M221" s="440">
        <v>5.6905384463680998E-3</v>
      </c>
      <c r="N221" s="440">
        <v>6.8206711970113598E-6</v>
      </c>
      <c r="O221" s="440">
        <v>8.9196762509035302E-3</v>
      </c>
    </row>
    <row r="222" spans="1:15">
      <c r="A222" s="326">
        <v>4</v>
      </c>
      <c r="B222" s="326">
        <v>6</v>
      </c>
      <c r="C222" s="326">
        <v>13</v>
      </c>
      <c r="D222" s="326" t="s">
        <v>41</v>
      </c>
      <c r="E222" s="326">
        <v>4</v>
      </c>
      <c r="F222" s="326">
        <v>43</v>
      </c>
      <c r="G222" s="326">
        <v>250</v>
      </c>
      <c r="H222" s="326">
        <v>293</v>
      </c>
      <c r="I222" s="353">
        <v>0.146757679180887</v>
      </c>
      <c r="J222" s="353">
        <v>0.11497326203208499</v>
      </c>
      <c r="K222" s="353">
        <v>0.111957008508732</v>
      </c>
      <c r="L222" s="353">
        <v>0.11238971998465599</v>
      </c>
      <c r="M222" s="440">
        <v>2.6584652256941899E-2</v>
      </c>
      <c r="N222" s="440">
        <v>8.0186051037113101E-5</v>
      </c>
      <c r="O222" s="440">
        <v>8.9196762509035302E-3</v>
      </c>
    </row>
    <row r="223" spans="1:15">
      <c r="A223" s="326">
        <v>0</v>
      </c>
      <c r="B223" s="326">
        <v>0</v>
      </c>
      <c r="C223" s="326">
        <v>0</v>
      </c>
      <c r="D223" s="326" t="s">
        <v>91</v>
      </c>
      <c r="E223" s="326">
        <v>0</v>
      </c>
      <c r="F223" s="326">
        <v>89</v>
      </c>
      <c r="G223" s="326">
        <v>495</v>
      </c>
      <c r="H223" s="326">
        <v>584</v>
      </c>
      <c r="I223" s="353">
        <v>0.15239726027397199</v>
      </c>
      <c r="J223" s="353">
        <v>0.23796791443850199</v>
      </c>
      <c r="K223" s="353">
        <v>0.22167487684729001</v>
      </c>
      <c r="L223" s="353">
        <v>0.224012274645186</v>
      </c>
      <c r="M223" s="440">
        <v>7.0924061589075493E-2</v>
      </c>
      <c r="N223" s="440">
        <v>1.15556840159224E-3</v>
      </c>
      <c r="O223" s="440">
        <v>7.5763143101613998E-3</v>
      </c>
    </row>
    <row r="224" spans="1:15">
      <c r="A224" s="326">
        <v>1</v>
      </c>
      <c r="B224" s="326">
        <v>1</v>
      </c>
      <c r="C224" s="326">
        <v>1</v>
      </c>
      <c r="D224" s="326" t="s">
        <v>91</v>
      </c>
      <c r="E224" s="326">
        <v>1</v>
      </c>
      <c r="F224" s="326">
        <v>86</v>
      </c>
      <c r="G224" s="326">
        <v>564</v>
      </c>
      <c r="H224" s="326">
        <v>650</v>
      </c>
      <c r="I224" s="353">
        <v>0.13230769230769199</v>
      </c>
      <c r="J224" s="353">
        <v>0.22994652406417099</v>
      </c>
      <c r="K224" s="353">
        <v>0.25257501119570003</v>
      </c>
      <c r="L224" s="353">
        <v>0.249328730341388</v>
      </c>
      <c r="M224" s="440">
        <v>-9.3861500818925206E-2</v>
      </c>
      <c r="N224" s="440">
        <v>2.1239437634271098E-3</v>
      </c>
      <c r="O224" s="440">
        <v>7.5763143101613998E-3</v>
      </c>
    </row>
    <row r="225" spans="1:15">
      <c r="A225" s="326">
        <v>2</v>
      </c>
      <c r="B225" s="326">
        <v>2</v>
      </c>
      <c r="C225" s="326">
        <v>2</v>
      </c>
      <c r="D225" s="326" t="s">
        <v>91</v>
      </c>
      <c r="E225" s="326">
        <v>2</v>
      </c>
      <c r="F225" s="326">
        <v>71</v>
      </c>
      <c r="G225" s="326">
        <v>437</v>
      </c>
      <c r="H225" s="326">
        <v>508</v>
      </c>
      <c r="I225" s="353">
        <v>0.139763779527559</v>
      </c>
      <c r="J225" s="353">
        <v>0.18983957219251299</v>
      </c>
      <c r="K225" s="353">
        <v>0.195700850873264</v>
      </c>
      <c r="L225" s="353">
        <v>0.194859992328346</v>
      </c>
      <c r="M225" s="440">
        <v>-3.0407863628648699E-2</v>
      </c>
      <c r="N225" s="440">
        <v>1.7822896281379099E-4</v>
      </c>
      <c r="O225" s="440">
        <v>7.5763143101613998E-3</v>
      </c>
    </row>
    <row r="226" spans="1:15">
      <c r="A226" s="326">
        <v>3</v>
      </c>
      <c r="B226" s="326">
        <v>3</v>
      </c>
      <c r="C226" s="326">
        <v>3</v>
      </c>
      <c r="D226" s="326" t="s">
        <v>91</v>
      </c>
      <c r="E226" s="326">
        <v>3</v>
      </c>
      <c r="F226" s="326">
        <v>49</v>
      </c>
      <c r="G226" s="326">
        <v>320</v>
      </c>
      <c r="H226" s="326">
        <v>369</v>
      </c>
      <c r="I226" s="353">
        <v>0.13279132791327899</v>
      </c>
      <c r="J226" s="353">
        <v>0.13101604278074799</v>
      </c>
      <c r="K226" s="353">
        <v>0.143304970891177</v>
      </c>
      <c r="L226" s="353">
        <v>0.141542002301495</v>
      </c>
      <c r="M226" s="440">
        <v>-8.9655243257519598E-2</v>
      </c>
      <c r="N226" s="440">
        <v>1.10176683911469E-3</v>
      </c>
      <c r="O226" s="440">
        <v>7.5763143101613998E-3</v>
      </c>
    </row>
    <row r="227" spans="1:15">
      <c r="A227" s="326">
        <v>4</v>
      </c>
      <c r="B227" s="326">
        <v>4</v>
      </c>
      <c r="C227" s="326">
        <v>18</v>
      </c>
      <c r="D227" s="326" t="s">
        <v>91</v>
      </c>
      <c r="E227" s="326">
        <v>4</v>
      </c>
      <c r="F227" s="326">
        <v>79</v>
      </c>
      <c r="G227" s="326">
        <v>417</v>
      </c>
      <c r="H227" s="326">
        <v>496</v>
      </c>
      <c r="I227" s="353">
        <v>0.15927419354838701</v>
      </c>
      <c r="J227" s="353">
        <v>0.21122994652406399</v>
      </c>
      <c r="K227" s="353">
        <v>0.186744290192566</v>
      </c>
      <c r="L227" s="353">
        <v>0.19025700038358201</v>
      </c>
      <c r="M227" s="440">
        <v>0.12320708509384599</v>
      </c>
      <c r="N227" s="440">
        <v>3.0168063432135599E-3</v>
      </c>
      <c r="O227" s="440">
        <v>7.5763143101613998E-3</v>
      </c>
    </row>
    <row r="228" spans="1:15">
      <c r="A228" s="326">
        <v>0</v>
      </c>
      <c r="B228" s="326">
        <v>0</v>
      </c>
      <c r="C228" s="326">
        <v>2</v>
      </c>
      <c r="D228" s="326" t="s">
        <v>92</v>
      </c>
      <c r="E228" s="326">
        <v>0</v>
      </c>
      <c r="F228" s="326">
        <v>87</v>
      </c>
      <c r="G228" s="326">
        <v>549</v>
      </c>
      <c r="H228" s="326">
        <v>636</v>
      </c>
      <c r="I228" s="353">
        <v>0.13679245283018801</v>
      </c>
      <c r="J228" s="353">
        <v>0.23262032085561499</v>
      </c>
      <c r="K228" s="353">
        <v>0.24585759068517599</v>
      </c>
      <c r="L228" s="353">
        <v>0.24395857307249699</v>
      </c>
      <c r="M228" s="440">
        <v>-5.5344868429321001E-2</v>
      </c>
      <c r="N228" s="440">
        <v>7.3261495708052402E-4</v>
      </c>
      <c r="O228" s="440">
        <v>7.3162573991360901E-3</v>
      </c>
    </row>
    <row r="229" spans="1:15">
      <c r="A229" s="326">
        <v>1</v>
      </c>
      <c r="B229" s="326">
        <v>3</v>
      </c>
      <c r="C229" s="326">
        <v>4</v>
      </c>
      <c r="D229" s="326" t="s">
        <v>92</v>
      </c>
      <c r="E229" s="326">
        <v>1</v>
      </c>
      <c r="F229" s="326">
        <v>77</v>
      </c>
      <c r="G229" s="326">
        <v>456</v>
      </c>
      <c r="H229" s="326">
        <v>533</v>
      </c>
      <c r="I229" s="353">
        <v>0.14446529080675399</v>
      </c>
      <c r="J229" s="353">
        <v>0.20588235294117599</v>
      </c>
      <c r="K229" s="353">
        <v>0.20420958351992799</v>
      </c>
      <c r="L229" s="353">
        <v>0.20444955887993799</v>
      </c>
      <c r="M229" s="440">
        <v>8.1580667649235605E-3</v>
      </c>
      <c r="N229" s="440">
        <v>1.36465646208646E-5</v>
      </c>
      <c r="O229" s="440">
        <v>7.3162573991360901E-3</v>
      </c>
    </row>
    <row r="230" spans="1:15">
      <c r="A230" s="326">
        <v>2</v>
      </c>
      <c r="B230" s="326">
        <v>5</v>
      </c>
      <c r="C230" s="326">
        <v>6</v>
      </c>
      <c r="D230" s="326" t="s">
        <v>92</v>
      </c>
      <c r="E230" s="326">
        <v>2</v>
      </c>
      <c r="F230" s="326">
        <v>66</v>
      </c>
      <c r="G230" s="326">
        <v>435</v>
      </c>
      <c r="H230" s="326">
        <v>501</v>
      </c>
      <c r="I230" s="353">
        <v>0.13173652694610699</v>
      </c>
      <c r="J230" s="353">
        <v>0.17647058823529399</v>
      </c>
      <c r="K230" s="353">
        <v>0.19480519480519401</v>
      </c>
      <c r="L230" s="353">
        <v>0.19217491369390099</v>
      </c>
      <c r="M230" s="440">
        <v>-9.8845834636632601E-2</v>
      </c>
      <c r="N230" s="440">
        <v>1.8122994891361199E-3</v>
      </c>
      <c r="O230" s="440">
        <v>7.3162573991360901E-3</v>
      </c>
    </row>
    <row r="231" spans="1:15">
      <c r="A231" s="326">
        <v>3</v>
      </c>
      <c r="B231" s="326">
        <v>7</v>
      </c>
      <c r="C231" s="326">
        <v>9</v>
      </c>
      <c r="D231" s="326" t="s">
        <v>92</v>
      </c>
      <c r="E231" s="326">
        <v>3</v>
      </c>
      <c r="F231" s="326">
        <v>72</v>
      </c>
      <c r="G231" s="326">
        <v>428</v>
      </c>
      <c r="H231" s="326">
        <v>500</v>
      </c>
      <c r="I231" s="353">
        <v>0.14399999999999999</v>
      </c>
      <c r="J231" s="353">
        <v>0.19251336898395699</v>
      </c>
      <c r="K231" s="353">
        <v>0.19167039856695001</v>
      </c>
      <c r="L231" s="353">
        <v>0.19179133103183699</v>
      </c>
      <c r="M231" s="440">
        <v>4.3883778598843796E-3</v>
      </c>
      <c r="N231" s="440">
        <v>3.6992727145306998E-6</v>
      </c>
      <c r="O231" s="440">
        <v>7.3162573991360901E-3</v>
      </c>
    </row>
    <row r="232" spans="1:15">
      <c r="A232" s="326">
        <v>4</v>
      </c>
      <c r="B232" s="326">
        <v>10</v>
      </c>
      <c r="C232" s="326">
        <v>21</v>
      </c>
      <c r="D232" s="326" t="s">
        <v>92</v>
      </c>
      <c r="E232" s="326">
        <v>4</v>
      </c>
      <c r="F232" s="326">
        <v>72</v>
      </c>
      <c r="G232" s="326">
        <v>365</v>
      </c>
      <c r="H232" s="326">
        <v>437</v>
      </c>
      <c r="I232" s="353">
        <v>0.164759725400457</v>
      </c>
      <c r="J232" s="353">
        <v>0.19251336898395699</v>
      </c>
      <c r="K232" s="353">
        <v>0.16345723242274901</v>
      </c>
      <c r="L232" s="353">
        <v>0.16762562332182501</v>
      </c>
      <c r="M232" s="440">
        <v>0.163614219859189</v>
      </c>
      <c r="N232" s="440">
        <v>4.7539971155840504E-3</v>
      </c>
      <c r="O232" s="440">
        <v>7.3162573991360901E-3</v>
      </c>
    </row>
    <row r="233" spans="1:15">
      <c r="A233" s="326">
        <v>0</v>
      </c>
      <c r="B233" s="326">
        <v>0</v>
      </c>
      <c r="C233" s="326">
        <v>0.33447399999999999</v>
      </c>
      <c r="D233" s="326" t="s">
        <v>34</v>
      </c>
      <c r="E233" s="326">
        <v>0</v>
      </c>
      <c r="F233" s="326">
        <v>83</v>
      </c>
      <c r="G233" s="326">
        <v>438</v>
      </c>
      <c r="H233" s="326">
        <v>521</v>
      </c>
      <c r="I233" s="353">
        <v>0.15930902111324299</v>
      </c>
      <c r="J233" s="353">
        <v>0.22192513368983899</v>
      </c>
      <c r="K233" s="353">
        <v>0.19614867890729901</v>
      </c>
      <c r="L233" s="353">
        <v>0.199846566935174</v>
      </c>
      <c r="M233" s="440">
        <v>0.123467151845777</v>
      </c>
      <c r="N233" s="440">
        <v>3.1825454566816801E-3</v>
      </c>
      <c r="O233" s="440">
        <v>6.0275807131750497E-3</v>
      </c>
    </row>
    <row r="234" spans="1:15">
      <c r="A234" s="326">
        <v>1</v>
      </c>
      <c r="B234" s="326">
        <v>0.33491300000000002</v>
      </c>
      <c r="C234" s="326">
        <v>0.56834300000000004</v>
      </c>
      <c r="D234" s="326" t="s">
        <v>34</v>
      </c>
      <c r="E234" s="326">
        <v>1</v>
      </c>
      <c r="F234" s="326">
        <v>73</v>
      </c>
      <c r="G234" s="326">
        <v>449</v>
      </c>
      <c r="H234" s="326">
        <v>522</v>
      </c>
      <c r="I234" s="353">
        <v>0.139846743295019</v>
      </c>
      <c r="J234" s="353">
        <v>0.19518716577540099</v>
      </c>
      <c r="K234" s="353">
        <v>0.20107478728168299</v>
      </c>
      <c r="L234" s="353">
        <v>0.20023014959723801</v>
      </c>
      <c r="M234" s="440">
        <v>-2.97179921682371E-2</v>
      </c>
      <c r="N234" s="440">
        <v>1.74968289813255E-4</v>
      </c>
      <c r="O234" s="440">
        <v>6.0275807131750497E-3</v>
      </c>
    </row>
    <row r="235" spans="1:15">
      <c r="A235" s="326">
        <v>2</v>
      </c>
      <c r="B235" s="326">
        <v>0.56874799999999903</v>
      </c>
      <c r="C235" s="326">
        <v>0.74450899999999998</v>
      </c>
      <c r="D235" s="326" t="s">
        <v>34</v>
      </c>
      <c r="E235" s="326">
        <v>2</v>
      </c>
      <c r="F235" s="326">
        <v>73</v>
      </c>
      <c r="G235" s="326">
        <v>448</v>
      </c>
      <c r="H235" s="326">
        <v>521</v>
      </c>
      <c r="I235" s="353">
        <v>0.14011516314779199</v>
      </c>
      <c r="J235" s="353">
        <v>0.19518716577540099</v>
      </c>
      <c r="K235" s="353">
        <v>0.20062695924764801</v>
      </c>
      <c r="L235" s="353">
        <v>0.199846566935174</v>
      </c>
      <c r="M235" s="440">
        <v>-2.7488336840967999E-2</v>
      </c>
      <c r="N235" s="440">
        <v>1.4953087531044699E-4</v>
      </c>
      <c r="O235" s="440">
        <v>6.0275807131750497E-3</v>
      </c>
    </row>
    <row r="236" spans="1:15">
      <c r="A236" s="326">
        <v>3</v>
      </c>
      <c r="B236" s="326">
        <v>0.74468500000000004</v>
      </c>
      <c r="C236" s="326">
        <v>0.89798599999999995</v>
      </c>
      <c r="D236" s="326" t="s">
        <v>34</v>
      </c>
      <c r="E236" s="326">
        <v>3</v>
      </c>
      <c r="F236" s="326">
        <v>77</v>
      </c>
      <c r="G236" s="326">
        <v>445</v>
      </c>
      <c r="H236" s="326">
        <v>522</v>
      </c>
      <c r="I236" s="353">
        <v>0.14750957854406099</v>
      </c>
      <c r="J236" s="353">
        <v>0.20588235294117599</v>
      </c>
      <c r="K236" s="353">
        <v>0.19928347514554401</v>
      </c>
      <c r="L236" s="353">
        <v>0.20023014959723801</v>
      </c>
      <c r="M236" s="440">
        <v>3.2576594113069401E-2</v>
      </c>
      <c r="N236" s="440">
        <v>2.1496896355006101E-4</v>
      </c>
      <c r="O236" s="440">
        <v>6.0275807131750497E-3</v>
      </c>
    </row>
    <row r="237" spans="1:15">
      <c r="A237" s="326">
        <v>4</v>
      </c>
      <c r="B237" s="326">
        <v>0.89827599999999996</v>
      </c>
      <c r="C237" s="326">
        <v>2318</v>
      </c>
      <c r="D237" s="326" t="s">
        <v>34</v>
      </c>
      <c r="E237" s="326">
        <v>4</v>
      </c>
      <c r="F237" s="326">
        <v>68</v>
      </c>
      <c r="G237" s="326">
        <v>453</v>
      </c>
      <c r="H237" s="326">
        <v>521</v>
      </c>
      <c r="I237" s="353">
        <v>0.130518234165067</v>
      </c>
      <c r="J237" s="353">
        <v>0.18181818181818099</v>
      </c>
      <c r="K237" s="353">
        <v>0.20286609941782299</v>
      </c>
      <c r="L237" s="353">
        <v>0.199846566935174</v>
      </c>
      <c r="M237" s="440">
        <v>-0.10953896588130101</v>
      </c>
      <c r="N237" s="440">
        <v>2.3055671278195901E-3</v>
      </c>
      <c r="O237" s="440">
        <v>6.0275807131750497E-3</v>
      </c>
    </row>
    <row r="238" spans="1:15">
      <c r="A238" s="326">
        <v>0</v>
      </c>
      <c r="B238" s="326">
        <v>0</v>
      </c>
      <c r="C238" s="326">
        <v>35.86</v>
      </c>
      <c r="D238" s="326" t="s">
        <v>43</v>
      </c>
      <c r="E238" s="326">
        <v>0</v>
      </c>
      <c r="F238" s="326">
        <v>83</v>
      </c>
      <c r="G238" s="326">
        <v>438</v>
      </c>
      <c r="H238" s="326">
        <v>521</v>
      </c>
      <c r="I238" s="353">
        <v>0.15930902111324299</v>
      </c>
      <c r="J238" s="353">
        <v>0.22192513368983899</v>
      </c>
      <c r="K238" s="353">
        <v>0.19614867890729901</v>
      </c>
      <c r="L238" s="353">
        <v>0.199846566935174</v>
      </c>
      <c r="M238" s="440">
        <v>0.123467151845777</v>
      </c>
      <c r="N238" s="440">
        <v>3.1825454566816801E-3</v>
      </c>
      <c r="O238" s="440">
        <v>5.6879675893420001E-3</v>
      </c>
    </row>
    <row r="239" spans="1:15">
      <c r="A239" s="326">
        <v>1</v>
      </c>
      <c r="B239" s="326">
        <v>35.89</v>
      </c>
      <c r="C239" s="326">
        <v>59.41</v>
      </c>
      <c r="D239" s="326" t="s">
        <v>43</v>
      </c>
      <c r="E239" s="326">
        <v>1</v>
      </c>
      <c r="F239" s="326">
        <v>69</v>
      </c>
      <c r="G239" s="326">
        <v>453</v>
      </c>
      <c r="H239" s="326">
        <v>522</v>
      </c>
      <c r="I239" s="353">
        <v>0.13218390804597699</v>
      </c>
      <c r="J239" s="353">
        <v>0.18449197860962499</v>
      </c>
      <c r="K239" s="353">
        <v>0.20286609941782299</v>
      </c>
      <c r="L239" s="353">
        <v>0.20023014959723801</v>
      </c>
      <c r="M239" s="440">
        <v>-9.4940166460148703E-2</v>
      </c>
      <c r="N239" s="440">
        <v>1.74444208808918E-3</v>
      </c>
      <c r="O239" s="440">
        <v>5.6879675893420001E-3</v>
      </c>
    </row>
    <row r="240" spans="1:15">
      <c r="A240" s="326">
        <v>2</v>
      </c>
      <c r="B240" s="326">
        <v>59.44</v>
      </c>
      <c r="C240" s="326">
        <v>77.31</v>
      </c>
      <c r="D240" s="326" t="s">
        <v>43</v>
      </c>
      <c r="E240" s="326">
        <v>2</v>
      </c>
      <c r="F240" s="326">
        <v>75</v>
      </c>
      <c r="G240" s="326">
        <v>446</v>
      </c>
      <c r="H240" s="326">
        <v>521</v>
      </c>
      <c r="I240" s="353">
        <v>0.143953934740882</v>
      </c>
      <c r="J240" s="353">
        <v>0.20053475935828799</v>
      </c>
      <c r="K240" s="353">
        <v>0.19973130317957899</v>
      </c>
      <c r="L240" s="353">
        <v>0.199846566935174</v>
      </c>
      <c r="M240" s="440">
        <v>4.0146159418721801E-3</v>
      </c>
      <c r="N240" s="440">
        <v>3.2255679836437498E-6</v>
      </c>
      <c r="O240" s="440">
        <v>5.6879675893420001E-3</v>
      </c>
    </row>
    <row r="241" spans="1:15">
      <c r="A241" s="326">
        <v>3</v>
      </c>
      <c r="B241" s="326">
        <v>77.33</v>
      </c>
      <c r="C241" s="326">
        <v>93.01</v>
      </c>
      <c r="D241" s="326" t="s">
        <v>43</v>
      </c>
      <c r="E241" s="326">
        <v>3</v>
      </c>
      <c r="F241" s="326">
        <v>76</v>
      </c>
      <c r="G241" s="326">
        <v>446</v>
      </c>
      <c r="H241" s="326">
        <v>522</v>
      </c>
      <c r="I241" s="353">
        <v>0.1455938697318</v>
      </c>
      <c r="J241" s="353">
        <v>0.20320855614973199</v>
      </c>
      <c r="K241" s="353">
        <v>0.19973130317957899</v>
      </c>
      <c r="L241" s="353">
        <v>0.20023014959723801</v>
      </c>
      <c r="M241" s="440">
        <v>1.7259842691892902E-2</v>
      </c>
      <c r="N241" s="440">
        <v>6.0016839264768301E-5</v>
      </c>
      <c r="O241" s="440">
        <v>5.6879675893420001E-3</v>
      </c>
    </row>
    <row r="242" spans="1:15">
      <c r="A242" s="326">
        <v>4</v>
      </c>
      <c r="B242" s="326">
        <v>93.04</v>
      </c>
      <c r="C242" s="326">
        <v>1393800</v>
      </c>
      <c r="D242" s="326" t="s">
        <v>43</v>
      </c>
      <c r="E242" s="326">
        <v>4</v>
      </c>
      <c r="F242" s="326">
        <v>71</v>
      </c>
      <c r="G242" s="326">
        <v>450</v>
      </c>
      <c r="H242" s="326">
        <v>521</v>
      </c>
      <c r="I242" s="353">
        <v>0.136276391554702</v>
      </c>
      <c r="J242" s="353">
        <v>0.18983957219251299</v>
      </c>
      <c r="K242" s="353">
        <v>0.201522615315718</v>
      </c>
      <c r="L242" s="353">
        <v>0.199846566935174</v>
      </c>
      <c r="M242" s="440">
        <v>-5.9722251297423999E-2</v>
      </c>
      <c r="N242" s="440">
        <v>6.9773763732271395E-4</v>
      </c>
      <c r="O242" s="440">
        <v>5.6879675893420001E-3</v>
      </c>
    </row>
    <row r="243" spans="1:15">
      <c r="A243" s="326">
        <v>0</v>
      </c>
      <c r="B243" s="326">
        <v>0</v>
      </c>
      <c r="C243" s="326">
        <v>0</v>
      </c>
      <c r="D243" s="326" t="s">
        <v>54</v>
      </c>
      <c r="E243" s="326">
        <v>0</v>
      </c>
      <c r="F243" s="326">
        <v>263</v>
      </c>
      <c r="G243" s="326">
        <v>1528</v>
      </c>
      <c r="H243" s="326">
        <v>1791</v>
      </c>
      <c r="I243" s="353">
        <v>0.146845337800111</v>
      </c>
      <c r="J243" s="353">
        <v>0.70320855614973199</v>
      </c>
      <c r="K243" s="353">
        <v>0.68428123600537305</v>
      </c>
      <c r="L243" s="353">
        <v>0.68699654775604102</v>
      </c>
      <c r="M243" s="440">
        <v>2.7284516876924701E-2</v>
      </c>
      <c r="N243" s="440">
        <v>5.1642278591371204E-4</v>
      </c>
      <c r="O243" s="440">
        <v>5.2670157067112701E-3</v>
      </c>
    </row>
    <row r="244" spans="1:15">
      <c r="A244" s="326">
        <v>3</v>
      </c>
      <c r="B244" s="326">
        <v>1</v>
      </c>
      <c r="C244" s="326">
        <v>2</v>
      </c>
      <c r="D244" s="326" t="s">
        <v>54</v>
      </c>
      <c r="E244" s="326">
        <v>1</v>
      </c>
      <c r="F244" s="326">
        <v>51</v>
      </c>
      <c r="G244" s="326">
        <v>362</v>
      </c>
      <c r="H244" s="326">
        <v>413</v>
      </c>
      <c r="I244" s="353">
        <v>0.123486682808716</v>
      </c>
      <c r="J244" s="353">
        <v>0.13636363636363599</v>
      </c>
      <c r="K244" s="353">
        <v>0.16211374832064401</v>
      </c>
      <c r="L244" s="353">
        <v>0.158419639432297</v>
      </c>
      <c r="M244" s="440">
        <v>-0.17297312467581899</v>
      </c>
      <c r="N244" s="440">
        <v>4.4540773259559401E-3</v>
      </c>
      <c r="O244" s="440">
        <v>5.2670157067112701E-3</v>
      </c>
    </row>
    <row r="245" spans="1:15">
      <c r="A245" s="326">
        <v>4</v>
      </c>
      <c r="B245" s="326">
        <v>3</v>
      </c>
      <c r="C245" s="326">
        <v>61</v>
      </c>
      <c r="D245" s="326" t="s">
        <v>54</v>
      </c>
      <c r="E245" s="326">
        <v>2</v>
      </c>
      <c r="F245" s="326">
        <v>60</v>
      </c>
      <c r="G245" s="326">
        <v>343</v>
      </c>
      <c r="H245" s="326">
        <v>403</v>
      </c>
      <c r="I245" s="353">
        <v>0.14888337468982599</v>
      </c>
      <c r="J245" s="353">
        <v>0.16042780748663099</v>
      </c>
      <c r="K245" s="353">
        <v>0.15360501567398099</v>
      </c>
      <c r="L245" s="353">
        <v>0.15458381281166</v>
      </c>
      <c r="M245" s="440">
        <v>4.3459569481786801E-2</v>
      </c>
      <c r="N245" s="440">
        <v>2.9651559484162102E-4</v>
      </c>
      <c r="O245" s="440">
        <v>5.2670157067112701E-3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C19" sqref="C19"/>
    </sheetView>
  </sheetViews>
  <sheetFormatPr defaultRowHeight="15"/>
  <cols>
    <col min="1" max="1" width="9.5" style="326" bestFit="1" customWidth="1"/>
    <col min="2" max="2" width="10.5" style="326" bestFit="1" customWidth="1"/>
    <col min="3" max="3" width="36.375" style="326" bestFit="1" customWidth="1"/>
    <col min="4" max="4" width="4.875" style="326" bestFit="1" customWidth="1"/>
    <col min="5" max="5" width="4.75" style="326" bestFit="1" customWidth="1"/>
    <col min="6" max="6" width="6.25" style="326" bestFit="1" customWidth="1"/>
    <col min="7" max="7" width="5.5" style="326" bestFit="1" customWidth="1"/>
    <col min="8" max="11" width="12.75" style="353" bestFit="1" customWidth="1"/>
    <col min="12" max="12" width="13.875" style="438" bestFit="1" customWidth="1"/>
    <col min="13" max="13" width="12.75" style="438" bestFit="1" customWidth="1"/>
    <col min="14" max="14" width="13.75" style="438" bestFit="1" customWidth="1"/>
    <col min="15" max="15" width="9.625" style="365" bestFit="1" customWidth="1"/>
    <col min="16" max="16" width="7" style="368" bestFit="1" customWidth="1"/>
    <col min="17" max="17" width="36.375" style="366" bestFit="1" customWidth="1"/>
    <col min="18" max="20" width="9.125" style="51" bestFit="1" customWidth="1"/>
    <col min="21" max="21" width="4.125" style="51" bestFit="1" customWidth="1"/>
    <col min="22" max="23" width="5" style="51" bestFit="1" customWidth="1"/>
    <col min="24" max="24" width="6.875" style="51" bestFit="1" customWidth="1"/>
    <col min="25" max="16384" width="9" style="51"/>
  </cols>
  <sheetData>
    <row r="1" spans="1:24">
      <c r="A1" s="326" t="s">
        <v>531</v>
      </c>
      <c r="B1" s="326" t="s">
        <v>532</v>
      </c>
      <c r="C1" s="326" t="s">
        <v>131</v>
      </c>
      <c r="D1" s="326" t="s">
        <v>380</v>
      </c>
      <c r="E1" s="326" t="s">
        <v>383</v>
      </c>
      <c r="F1" s="326" t="s">
        <v>384</v>
      </c>
      <c r="G1" s="326" t="s">
        <v>376</v>
      </c>
      <c r="H1" s="353" t="s">
        <v>533</v>
      </c>
      <c r="I1" s="353" t="s">
        <v>385</v>
      </c>
      <c r="J1" s="353" t="s">
        <v>386</v>
      </c>
      <c r="K1" s="353" t="s">
        <v>534</v>
      </c>
      <c r="L1" s="438" t="s">
        <v>389</v>
      </c>
      <c r="M1" s="438" t="s">
        <v>129</v>
      </c>
      <c r="N1" s="438" t="s">
        <v>130</v>
      </c>
      <c r="O1" s="365" t="s">
        <v>1036</v>
      </c>
      <c r="P1" s="367" t="s">
        <v>681</v>
      </c>
    </row>
    <row r="2" spans="1:24">
      <c r="G2" s="326">
        <f>E2+F2</f>
        <v>0</v>
      </c>
      <c r="H2" s="353" t="e">
        <f>E2/G2</f>
        <v>#DIV/0!</v>
      </c>
      <c r="I2" s="353">
        <f>E2/U$2</f>
        <v>0</v>
      </c>
      <c r="J2" s="353">
        <f>F2/V$2</f>
        <v>0</v>
      </c>
      <c r="K2" s="353">
        <f>G2/W$2</f>
        <v>0</v>
      </c>
      <c r="L2" s="438" t="e">
        <f>LN(I2/J2)</f>
        <v>#DIV/0!</v>
      </c>
      <c r="M2" s="438" t="e">
        <f>L2*(I2-J2)</f>
        <v>#DIV/0!</v>
      </c>
      <c r="P2" s="367"/>
      <c r="U2" s="326">
        <v>374</v>
      </c>
      <c r="V2" s="326">
        <v>2233</v>
      </c>
      <c r="W2" s="326">
        <v>2607</v>
      </c>
      <c r="X2" s="353">
        <f>U2/W2</f>
        <v>0.14345991561181434</v>
      </c>
    </row>
    <row r="3" spans="1:24">
      <c r="A3" s="326">
        <v>0</v>
      </c>
      <c r="B3" s="326">
        <v>1</v>
      </c>
      <c r="C3" s="326" t="s">
        <v>101</v>
      </c>
      <c r="D3" s="326">
        <v>0</v>
      </c>
      <c r="E3" s="326">
        <v>69</v>
      </c>
      <c r="F3" s="326">
        <v>636</v>
      </c>
      <c r="G3" s="326">
        <f t="shared" ref="G3:G25" si="0">E3+F3</f>
        <v>705</v>
      </c>
      <c r="H3" s="353">
        <f t="shared" ref="H3:H25" si="1">E3/G3</f>
        <v>9.7872340425531917E-2</v>
      </c>
      <c r="I3" s="353">
        <f t="shared" ref="I3:I25" si="2">E3/U$2</f>
        <v>0.18449197860962566</v>
      </c>
      <c r="J3" s="353">
        <f t="shared" ref="J3:J25" si="3">F3/V$2</f>
        <v>0.28481862964621585</v>
      </c>
      <c r="K3" s="353">
        <f t="shared" ref="K3:K25" si="4">G3/W$2</f>
        <v>0.27042577675489066</v>
      </c>
      <c r="L3" s="438">
        <f t="shared" ref="L3:L25" si="5">LN(I3/J3)</f>
        <v>-0.43424660431723694</v>
      </c>
      <c r="M3" s="438">
        <f t="shared" ref="M3:M25" si="6">L3*(I3-J3)</f>
        <v>4.3566507535159692E-2</v>
      </c>
      <c r="N3" s="439">
        <v>0.10694720719932301</v>
      </c>
      <c r="U3" s="326"/>
      <c r="V3" s="326"/>
      <c r="W3" s="326"/>
      <c r="X3" s="353"/>
    </row>
    <row r="4" spans="1:24">
      <c r="A4" s="326">
        <v>2</v>
      </c>
      <c r="B4" s="326">
        <v>2</v>
      </c>
      <c r="C4" s="326" t="s">
        <v>101</v>
      </c>
      <c r="D4" s="326">
        <v>1</v>
      </c>
      <c r="E4" s="326">
        <v>55</v>
      </c>
      <c r="F4" s="326">
        <v>380</v>
      </c>
      <c r="G4" s="326">
        <f t="shared" si="0"/>
        <v>435</v>
      </c>
      <c r="H4" s="353">
        <f t="shared" si="1"/>
        <v>0.12643678160919541</v>
      </c>
      <c r="I4" s="353">
        <f t="shared" si="2"/>
        <v>0.14705882352941177</v>
      </c>
      <c r="J4" s="353">
        <f t="shared" si="3"/>
        <v>0.17017465293327363</v>
      </c>
      <c r="K4" s="353">
        <f t="shared" si="4"/>
        <v>0.16685845799769849</v>
      </c>
      <c r="L4" s="438">
        <f t="shared" si="5"/>
        <v>-0.1459926130623346</v>
      </c>
      <c r="M4" s="438">
        <f t="shared" si="6"/>
        <v>3.3747403377729422E-3</v>
      </c>
      <c r="N4" s="439">
        <v>0.10694720719932301</v>
      </c>
    </row>
    <row r="5" spans="1:24">
      <c r="A5" s="326">
        <v>3</v>
      </c>
      <c r="B5" s="326">
        <v>4</v>
      </c>
      <c r="C5" s="326" t="s">
        <v>101</v>
      </c>
      <c r="D5" s="326">
        <v>2</v>
      </c>
      <c r="E5" s="326">
        <v>98</v>
      </c>
      <c r="F5" s="326">
        <v>603</v>
      </c>
      <c r="G5" s="326">
        <f t="shared" si="0"/>
        <v>701</v>
      </c>
      <c r="H5" s="353">
        <f t="shared" si="1"/>
        <v>0.13980028530670471</v>
      </c>
      <c r="I5" s="353">
        <f t="shared" si="2"/>
        <v>0.26203208556149732</v>
      </c>
      <c r="J5" s="353">
        <f t="shared" si="3"/>
        <v>0.27004030452306316</v>
      </c>
      <c r="K5" s="353">
        <f t="shared" si="4"/>
        <v>0.26889144610663596</v>
      </c>
      <c r="L5" s="438">
        <f t="shared" si="5"/>
        <v>-3.0104263630987685E-2</v>
      </c>
      <c r="M5" s="438">
        <f t="shared" si="6"/>
        <v>2.4108153483365244E-4</v>
      </c>
      <c r="N5" s="439">
        <v>0.10694720719932301</v>
      </c>
    </row>
    <row r="6" spans="1:24">
      <c r="A6" s="326">
        <v>5</v>
      </c>
      <c r="B6" s="326">
        <v>6</v>
      </c>
      <c r="C6" s="326" t="s">
        <v>101</v>
      </c>
      <c r="D6" s="326">
        <v>3</v>
      </c>
      <c r="E6" s="326">
        <v>73</v>
      </c>
      <c r="F6" s="326">
        <v>343</v>
      </c>
      <c r="G6" s="326">
        <f t="shared" si="0"/>
        <v>416</v>
      </c>
      <c r="H6" s="353">
        <f t="shared" si="1"/>
        <v>0.17548076923076922</v>
      </c>
      <c r="I6" s="353">
        <f t="shared" si="2"/>
        <v>0.19518716577540107</v>
      </c>
      <c r="J6" s="353">
        <f t="shared" si="3"/>
        <v>0.15360501567398119</v>
      </c>
      <c r="K6" s="353">
        <f t="shared" si="4"/>
        <v>0.1595703874184887</v>
      </c>
      <c r="L6" s="438">
        <f t="shared" si="5"/>
        <v>0.23957444840807723</v>
      </c>
      <c r="M6" s="438">
        <f t="shared" si="6"/>
        <v>9.9620206741695416E-3</v>
      </c>
      <c r="N6" s="439">
        <v>0.10694720719932301</v>
      </c>
    </row>
    <row r="7" spans="1:24">
      <c r="A7" s="326">
        <v>7</v>
      </c>
      <c r="B7" s="326">
        <v>16</v>
      </c>
      <c r="C7" s="326" t="s">
        <v>101</v>
      </c>
      <c r="D7" s="326">
        <v>4</v>
      </c>
      <c r="E7" s="326">
        <v>79</v>
      </c>
      <c r="F7" s="326">
        <v>271</v>
      </c>
      <c r="G7" s="326">
        <f t="shared" si="0"/>
        <v>350</v>
      </c>
      <c r="H7" s="353">
        <f t="shared" si="1"/>
        <v>0.2257142857142857</v>
      </c>
      <c r="I7" s="353">
        <f t="shared" si="2"/>
        <v>0.21122994652406418</v>
      </c>
      <c r="J7" s="353">
        <f t="shared" si="3"/>
        <v>0.12136139722346619</v>
      </c>
      <c r="K7" s="353">
        <f t="shared" si="4"/>
        <v>0.13425393172228614</v>
      </c>
      <c r="L7" s="438">
        <f t="shared" si="5"/>
        <v>0.55417448601294661</v>
      </c>
      <c r="M7" s="438">
        <f t="shared" si="6"/>
        <v>4.980285711738805E-2</v>
      </c>
      <c r="N7" s="439">
        <v>0.10694720719932301</v>
      </c>
    </row>
    <row r="8" spans="1:24">
      <c r="A8" s="326">
        <v>0</v>
      </c>
      <c r="B8" s="326">
        <v>41</v>
      </c>
      <c r="C8" s="326" t="s">
        <v>35</v>
      </c>
      <c r="D8" s="326">
        <v>0</v>
      </c>
      <c r="E8" s="326">
        <v>105</v>
      </c>
      <c r="F8" s="326">
        <v>424</v>
      </c>
      <c r="G8" s="326">
        <f t="shared" si="0"/>
        <v>529</v>
      </c>
      <c r="H8" s="353">
        <f t="shared" si="1"/>
        <v>0.19848771266540643</v>
      </c>
      <c r="I8" s="353">
        <f t="shared" si="2"/>
        <v>0.28074866310160429</v>
      </c>
      <c r="J8" s="353">
        <f t="shared" si="3"/>
        <v>0.18987908643081056</v>
      </c>
      <c r="K8" s="353">
        <f t="shared" si="4"/>
        <v>0.20291522823168393</v>
      </c>
      <c r="L8" s="438">
        <f t="shared" si="5"/>
        <v>0.39107234935119173</v>
      </c>
      <c r="M8" s="438">
        <f t="shared" si="6"/>
        <v>3.5536578833195547E-2</v>
      </c>
      <c r="N8" s="439">
        <v>5.91E-2</v>
      </c>
    </row>
    <row r="9" spans="1:24">
      <c r="A9" s="326">
        <v>42</v>
      </c>
      <c r="B9" s="326">
        <v>106</v>
      </c>
      <c r="C9" s="326" t="s">
        <v>35</v>
      </c>
      <c r="D9" s="326">
        <v>1</v>
      </c>
      <c r="E9" s="326">
        <v>146</v>
      </c>
      <c r="F9" s="326">
        <v>898</v>
      </c>
      <c r="G9" s="326">
        <f t="shared" si="0"/>
        <v>1044</v>
      </c>
      <c r="H9" s="353">
        <f t="shared" si="1"/>
        <v>0.13984674329501914</v>
      </c>
      <c r="I9" s="353">
        <f t="shared" si="2"/>
        <v>0.39037433155080214</v>
      </c>
      <c r="J9" s="353">
        <f t="shared" si="3"/>
        <v>0.40214957456336764</v>
      </c>
      <c r="K9" s="353">
        <f t="shared" si="4"/>
        <v>0.4004602991944764</v>
      </c>
      <c r="L9" s="438">
        <f t="shared" si="5"/>
        <v>-2.9717992168237155E-2</v>
      </c>
      <c r="M9" s="438">
        <f t="shared" si="6"/>
        <v>3.4993657962651065E-4</v>
      </c>
      <c r="N9" s="439">
        <v>5.91E-2</v>
      </c>
    </row>
    <row r="10" spans="1:24">
      <c r="A10" s="326">
        <v>107</v>
      </c>
      <c r="B10" s="326">
        <v>128</v>
      </c>
      <c r="C10" s="326" t="s">
        <v>35</v>
      </c>
      <c r="D10" s="326">
        <v>3</v>
      </c>
      <c r="E10" s="326">
        <v>68</v>
      </c>
      <c r="F10" s="326">
        <v>445</v>
      </c>
      <c r="G10" s="326">
        <f t="shared" si="0"/>
        <v>513</v>
      </c>
      <c r="H10" s="353">
        <f t="shared" si="1"/>
        <v>0.13255360623781676</v>
      </c>
      <c r="I10" s="353">
        <f t="shared" si="2"/>
        <v>0.18181818181818182</v>
      </c>
      <c r="J10" s="353">
        <f t="shared" si="3"/>
        <v>0.19928347514554412</v>
      </c>
      <c r="K10" s="353">
        <f t="shared" si="4"/>
        <v>0.19677790563866512</v>
      </c>
      <c r="L10" s="438">
        <f t="shared" si="5"/>
        <v>-9.1721122564507582E-2</v>
      </c>
      <c r="M10" s="438">
        <f t="shared" si="6"/>
        <v>1.6019363099040737E-3</v>
      </c>
      <c r="N10" s="439">
        <v>5.91E-2</v>
      </c>
    </row>
    <row r="11" spans="1:24">
      <c r="A11" s="326">
        <v>129</v>
      </c>
      <c r="B11" s="326">
        <v>262</v>
      </c>
      <c r="C11" s="326" t="s">
        <v>35</v>
      </c>
      <c r="D11" s="326">
        <v>4</v>
      </c>
      <c r="E11" s="326">
        <v>55</v>
      </c>
      <c r="F11" s="326">
        <v>466</v>
      </c>
      <c r="G11" s="326">
        <f t="shared" si="0"/>
        <v>521</v>
      </c>
      <c r="H11" s="353">
        <f t="shared" si="1"/>
        <v>0.10556621880998081</v>
      </c>
      <c r="I11" s="353">
        <f t="shared" si="2"/>
        <v>0.14705882352941177</v>
      </c>
      <c r="J11" s="353">
        <f t="shared" si="3"/>
        <v>0.20868786386027766</v>
      </c>
      <c r="K11" s="353">
        <f t="shared" si="4"/>
        <v>0.19984656693517452</v>
      </c>
      <c r="L11" s="438">
        <f t="shared" si="5"/>
        <v>-0.3500069944675489</v>
      </c>
      <c r="M11" s="438">
        <f t="shared" si="6"/>
        <v>2.1570595178125724E-2</v>
      </c>
      <c r="N11" s="439">
        <v>5.91E-2</v>
      </c>
    </row>
    <row r="12" spans="1:24">
      <c r="A12" s="326">
        <v>0</v>
      </c>
      <c r="B12" s="326">
        <v>14300</v>
      </c>
      <c r="C12" s="326" t="s">
        <v>38</v>
      </c>
      <c r="D12" s="326">
        <v>0</v>
      </c>
      <c r="E12" s="326">
        <v>95</v>
      </c>
      <c r="F12" s="326">
        <v>426</v>
      </c>
      <c r="G12" s="326">
        <f t="shared" si="0"/>
        <v>521</v>
      </c>
      <c r="H12" s="353">
        <f t="shared" si="1"/>
        <v>0.18234165067178504</v>
      </c>
      <c r="I12" s="353">
        <f t="shared" si="2"/>
        <v>0.25401069518716579</v>
      </c>
      <c r="J12" s="353">
        <f t="shared" si="3"/>
        <v>0.19077474249888043</v>
      </c>
      <c r="K12" s="353">
        <f t="shared" si="4"/>
        <v>0.19984656693517452</v>
      </c>
      <c r="L12" s="438">
        <f t="shared" si="5"/>
        <v>0.28628299975679639</v>
      </c>
      <c r="M12" s="438">
        <f t="shared" si="6"/>
        <v>1.8103378228081186E-2</v>
      </c>
      <c r="N12" s="439">
        <v>4.7399999999999998E-2</v>
      </c>
    </row>
    <row r="13" spans="1:24">
      <c r="A13" s="326">
        <v>14400</v>
      </c>
      <c r="B13" s="326">
        <v>30000</v>
      </c>
      <c r="C13" s="326" t="s">
        <v>38</v>
      </c>
      <c r="D13" s="326">
        <v>1</v>
      </c>
      <c r="E13" s="326">
        <v>93</v>
      </c>
      <c r="F13" s="326">
        <v>462</v>
      </c>
      <c r="G13" s="326">
        <f t="shared" si="0"/>
        <v>555</v>
      </c>
      <c r="H13" s="353">
        <f t="shared" si="1"/>
        <v>0.16756756756756758</v>
      </c>
      <c r="I13" s="353">
        <f t="shared" si="2"/>
        <v>0.24866310160427807</v>
      </c>
      <c r="J13" s="353">
        <f t="shared" si="3"/>
        <v>0.20689655172413793</v>
      </c>
      <c r="K13" s="353">
        <f t="shared" si="4"/>
        <v>0.21288837744533948</v>
      </c>
      <c r="L13" s="438">
        <f t="shared" si="5"/>
        <v>0.18388005649714306</v>
      </c>
      <c r="M13" s="438">
        <f t="shared" si="6"/>
        <v>7.6800355516509133E-3</v>
      </c>
      <c r="N13" s="439">
        <v>4.7399999999999998E-2</v>
      </c>
    </row>
    <row r="14" spans="1:24">
      <c r="A14" s="326">
        <v>30008</v>
      </c>
      <c r="B14" s="326">
        <v>100000</v>
      </c>
      <c r="C14" s="326" t="s">
        <v>38</v>
      </c>
      <c r="D14" s="326">
        <v>2</v>
      </c>
      <c r="E14" s="326">
        <v>136</v>
      </c>
      <c r="F14" s="326">
        <v>952</v>
      </c>
      <c r="G14" s="326">
        <f t="shared" si="0"/>
        <v>1088</v>
      </c>
      <c r="H14" s="353">
        <f t="shared" si="1"/>
        <v>0.125</v>
      </c>
      <c r="I14" s="353">
        <f t="shared" si="2"/>
        <v>0.36363636363636365</v>
      </c>
      <c r="J14" s="353">
        <f t="shared" si="3"/>
        <v>0.42633228840125392</v>
      </c>
      <c r="K14" s="353">
        <f t="shared" si="4"/>
        <v>0.4173379363252781</v>
      </c>
      <c r="L14" s="438">
        <f t="shared" si="5"/>
        <v>-0.15906469462968739</v>
      </c>
      <c r="M14" s="438">
        <f t="shared" si="6"/>
        <v>9.9727081272531267E-3</v>
      </c>
      <c r="N14" s="439">
        <v>4.7399999999999998E-2</v>
      </c>
    </row>
    <row r="15" spans="1:24">
      <c r="A15" s="326">
        <v>100065</v>
      </c>
      <c r="B15" s="326">
        <v>600000</v>
      </c>
      <c r="C15" s="326" t="s">
        <v>38</v>
      </c>
      <c r="D15" s="326">
        <v>4</v>
      </c>
      <c r="E15" s="326">
        <v>50</v>
      </c>
      <c r="F15" s="326">
        <v>393</v>
      </c>
      <c r="G15" s="326">
        <f t="shared" si="0"/>
        <v>443</v>
      </c>
      <c r="H15" s="353">
        <f t="shared" si="1"/>
        <v>0.11286681715575621</v>
      </c>
      <c r="I15" s="353">
        <f t="shared" si="2"/>
        <v>0.13368983957219252</v>
      </c>
      <c r="J15" s="353">
        <f t="shared" si="3"/>
        <v>0.17599641737572772</v>
      </c>
      <c r="K15" s="353">
        <f t="shared" si="4"/>
        <v>0.1699271192942079</v>
      </c>
      <c r="L15" s="438">
        <f t="shared" si="5"/>
        <v>-0.27494115201548924</v>
      </c>
      <c r="M15" s="438">
        <f t="shared" si="6"/>
        <v>1.1631819239136892E-2</v>
      </c>
      <c r="N15" s="439">
        <v>4.7399999999999998E-2</v>
      </c>
    </row>
    <row r="16" spans="1:24">
      <c r="A16" s="326">
        <v>0</v>
      </c>
      <c r="B16" s="326">
        <v>10000</v>
      </c>
      <c r="C16" s="326" t="s">
        <v>72</v>
      </c>
      <c r="D16" s="326">
        <v>0</v>
      </c>
      <c r="E16" s="326">
        <v>91</v>
      </c>
      <c r="F16" s="326">
        <v>435</v>
      </c>
      <c r="G16" s="326">
        <f t="shared" si="0"/>
        <v>526</v>
      </c>
      <c r="H16" s="353">
        <f t="shared" si="1"/>
        <v>0.17300380228136883</v>
      </c>
      <c r="I16" s="353">
        <f t="shared" si="2"/>
        <v>0.24331550802139038</v>
      </c>
      <c r="J16" s="353">
        <f t="shared" si="3"/>
        <v>0.19480519480519481</v>
      </c>
      <c r="K16" s="353">
        <f t="shared" si="4"/>
        <v>0.2017644802454929</v>
      </c>
      <c r="L16" s="438">
        <f t="shared" si="5"/>
        <v>0.22235892985379188</v>
      </c>
      <c r="M16" s="438">
        <f t="shared" si="6"/>
        <v>1.0786701333625501E-2</v>
      </c>
      <c r="N16" s="439">
        <v>5.1310792360945399E-2</v>
      </c>
    </row>
    <row r="17" spans="1:14">
      <c r="A17" s="326">
        <v>10500</v>
      </c>
      <c r="B17" s="326">
        <v>77000</v>
      </c>
      <c r="C17" s="326" t="s">
        <v>72</v>
      </c>
      <c r="D17" s="326">
        <v>1</v>
      </c>
      <c r="E17" s="326">
        <v>84</v>
      </c>
      <c r="F17" s="326">
        <v>434</v>
      </c>
      <c r="G17" s="326">
        <f t="shared" si="0"/>
        <v>518</v>
      </c>
      <c r="H17" s="353">
        <f t="shared" si="1"/>
        <v>0.16216216216216217</v>
      </c>
      <c r="I17" s="353">
        <f t="shared" si="2"/>
        <v>0.22459893048128343</v>
      </c>
      <c r="J17" s="353">
        <f t="shared" si="3"/>
        <v>0.19435736677115986</v>
      </c>
      <c r="K17" s="353">
        <f t="shared" si="4"/>
        <v>0.1986958189489835</v>
      </c>
      <c r="L17" s="438">
        <f t="shared" si="5"/>
        <v>0.14461771916853483</v>
      </c>
      <c r="M17" s="438">
        <f t="shared" si="6"/>
        <v>4.3734659678480049E-3</v>
      </c>
      <c r="N17" s="439">
        <v>5.1310792360945399E-2</v>
      </c>
    </row>
    <row r="18" spans="1:14">
      <c r="A18" s="326">
        <v>77400</v>
      </c>
      <c r="B18" s="326">
        <v>160000</v>
      </c>
      <c r="C18" s="326" t="s">
        <v>72</v>
      </c>
      <c r="D18" s="326">
        <v>2</v>
      </c>
      <c r="E18" s="326">
        <v>85</v>
      </c>
      <c r="F18" s="326">
        <v>450</v>
      </c>
      <c r="G18" s="326">
        <f t="shared" si="0"/>
        <v>535</v>
      </c>
      <c r="H18" s="353">
        <f t="shared" si="1"/>
        <v>0.15887850467289719</v>
      </c>
      <c r="I18" s="353">
        <f t="shared" si="2"/>
        <v>0.22727272727272727</v>
      </c>
      <c r="J18" s="353">
        <f t="shared" si="3"/>
        <v>0.20152261531571877</v>
      </c>
      <c r="K18" s="353">
        <f t="shared" si="4"/>
        <v>0.20521672420406598</v>
      </c>
      <c r="L18" s="438">
        <f t="shared" si="5"/>
        <v>0.12024912815157694</v>
      </c>
      <c r="M18" s="438">
        <f t="shared" si="6"/>
        <v>3.0964285126357681E-3</v>
      </c>
      <c r="N18" s="439">
        <v>5.1310792360945399E-2</v>
      </c>
    </row>
    <row r="19" spans="1:14">
      <c r="A19" s="326">
        <v>161000</v>
      </c>
      <c r="B19" s="326">
        <v>300000</v>
      </c>
      <c r="C19" s="326" t="s">
        <v>72</v>
      </c>
      <c r="D19" s="326">
        <v>3</v>
      </c>
      <c r="E19" s="326">
        <v>64</v>
      </c>
      <c r="F19" s="326">
        <v>477</v>
      </c>
      <c r="G19" s="326">
        <f t="shared" si="0"/>
        <v>541</v>
      </c>
      <c r="H19" s="353">
        <f t="shared" si="1"/>
        <v>0.11829944547134935</v>
      </c>
      <c r="I19" s="353">
        <f t="shared" si="2"/>
        <v>0.17112299465240641</v>
      </c>
      <c r="J19" s="353">
        <f t="shared" si="3"/>
        <v>0.21361397223466189</v>
      </c>
      <c r="K19" s="353">
        <f t="shared" si="4"/>
        <v>0.20751822017644803</v>
      </c>
      <c r="L19" s="438">
        <f t="shared" si="5"/>
        <v>-0.22178795310304347</v>
      </c>
      <c r="M19" s="438">
        <f t="shared" si="6"/>
        <v>9.4239869433157489E-3</v>
      </c>
      <c r="N19" s="439">
        <v>5.1310792360945399E-2</v>
      </c>
    </row>
    <row r="20" spans="1:14">
      <c r="A20" s="326">
        <v>308000</v>
      </c>
      <c r="B20" s="326">
        <v>3200000</v>
      </c>
      <c r="C20" s="326" t="s">
        <v>72</v>
      </c>
      <c r="D20" s="326">
        <v>4</v>
      </c>
      <c r="E20" s="326">
        <v>50</v>
      </c>
      <c r="F20" s="326">
        <v>437</v>
      </c>
      <c r="G20" s="326">
        <f t="shared" si="0"/>
        <v>487</v>
      </c>
      <c r="H20" s="353">
        <f t="shared" si="1"/>
        <v>0.10266940451745379</v>
      </c>
      <c r="I20" s="353">
        <f t="shared" si="2"/>
        <v>0.13368983957219252</v>
      </c>
      <c r="J20" s="353">
        <f t="shared" si="3"/>
        <v>0.19570085087326466</v>
      </c>
      <c r="K20" s="353">
        <f t="shared" si="4"/>
        <v>0.1868047564250096</v>
      </c>
      <c r="L20" s="438">
        <f t="shared" si="5"/>
        <v>-0.38106473524181811</v>
      </c>
      <c r="M20" s="438">
        <f t="shared" si="6"/>
        <v>2.3630209603520448E-2</v>
      </c>
      <c r="N20" s="439">
        <v>5.1310792360945399E-2</v>
      </c>
    </row>
    <row r="21" spans="1:14">
      <c r="A21" s="326">
        <v>0</v>
      </c>
      <c r="B21" s="326">
        <v>2</v>
      </c>
      <c r="C21" s="326" t="s">
        <v>26</v>
      </c>
      <c r="D21" s="326">
        <v>0</v>
      </c>
      <c r="E21" s="326">
        <v>169</v>
      </c>
      <c r="F21" s="326">
        <v>1247</v>
      </c>
      <c r="G21" s="326">
        <f t="shared" si="0"/>
        <v>1416</v>
      </c>
      <c r="H21" s="353">
        <f t="shared" si="1"/>
        <v>0.1193502824858757</v>
      </c>
      <c r="I21" s="353">
        <f t="shared" si="2"/>
        <v>0.45187165775401067</v>
      </c>
      <c r="J21" s="353">
        <f t="shared" si="3"/>
        <v>0.55844155844155841</v>
      </c>
      <c r="K21" s="353">
        <f t="shared" si="4"/>
        <v>0.54315304948216336</v>
      </c>
      <c r="L21" s="438">
        <f t="shared" si="5"/>
        <v>-0.21175177633133707</v>
      </c>
      <c r="M21" s="438">
        <f t="shared" si="6"/>
        <v>2.2566365774042411E-2</v>
      </c>
      <c r="N21" s="439">
        <v>4.7243777819528897E-2</v>
      </c>
    </row>
    <row r="22" spans="1:14">
      <c r="A22" s="326">
        <v>3</v>
      </c>
      <c r="B22" s="326">
        <v>5</v>
      </c>
      <c r="C22" s="326" t="s">
        <v>26</v>
      </c>
      <c r="D22" s="326">
        <v>2</v>
      </c>
      <c r="E22" s="326">
        <v>133</v>
      </c>
      <c r="F22" s="326">
        <v>666</v>
      </c>
      <c r="G22" s="326">
        <f t="shared" si="0"/>
        <v>799</v>
      </c>
      <c r="H22" s="353">
        <f t="shared" si="1"/>
        <v>0.16645807259073842</v>
      </c>
      <c r="I22" s="353">
        <f t="shared" si="2"/>
        <v>0.35561497326203206</v>
      </c>
      <c r="J22" s="353">
        <f t="shared" si="3"/>
        <v>0.29825347066726376</v>
      </c>
      <c r="K22" s="353">
        <f t="shared" si="4"/>
        <v>0.30648254698887611</v>
      </c>
      <c r="L22" s="438">
        <f t="shared" si="5"/>
        <v>0.17590491210699055</v>
      </c>
      <c r="M22" s="438">
        <f t="shared" si="6"/>
        <v>1.0090170072257628E-2</v>
      </c>
      <c r="N22" s="439">
        <v>4.7243777819528897E-2</v>
      </c>
    </row>
    <row r="23" spans="1:14">
      <c r="A23" s="326">
        <v>6</v>
      </c>
      <c r="B23" s="326">
        <v>23</v>
      </c>
      <c r="C23" s="326" t="s">
        <v>26</v>
      </c>
      <c r="D23" s="326">
        <v>4</v>
      </c>
      <c r="E23" s="326">
        <v>72</v>
      </c>
      <c r="F23" s="326">
        <v>320</v>
      </c>
      <c r="G23" s="326">
        <f t="shared" si="0"/>
        <v>392</v>
      </c>
      <c r="H23" s="353">
        <f t="shared" si="1"/>
        <v>0.18367346938775511</v>
      </c>
      <c r="I23" s="353">
        <f t="shared" si="2"/>
        <v>0.19251336898395721</v>
      </c>
      <c r="J23" s="353">
        <f t="shared" si="3"/>
        <v>0.14330497089117777</v>
      </c>
      <c r="K23" s="353">
        <f t="shared" si="4"/>
        <v>0.15036440352896049</v>
      </c>
      <c r="L23" s="438">
        <f t="shared" si="5"/>
        <v>0.29519057764790912</v>
      </c>
      <c r="M23" s="438">
        <f t="shared" si="6"/>
        <v>1.4525855458135832E-2</v>
      </c>
      <c r="N23" s="439">
        <v>4.7243777819528897E-2</v>
      </c>
    </row>
    <row r="24" spans="1:14">
      <c r="A24" s="326">
        <v>0</v>
      </c>
      <c r="B24" s="326">
        <v>29</v>
      </c>
      <c r="C24" s="326" t="s">
        <v>94</v>
      </c>
      <c r="D24" s="326">
        <v>0</v>
      </c>
      <c r="E24" s="326">
        <v>279</v>
      </c>
      <c r="F24" s="326">
        <v>1810</v>
      </c>
      <c r="G24" s="326">
        <f t="shared" si="0"/>
        <v>2089</v>
      </c>
      <c r="H24" s="353">
        <f t="shared" si="1"/>
        <v>0.13355672570607946</v>
      </c>
      <c r="I24" s="353">
        <f t="shared" si="2"/>
        <v>0.74598930481283421</v>
      </c>
      <c r="J24" s="353">
        <f t="shared" si="3"/>
        <v>0.81056874160322434</v>
      </c>
      <c r="K24" s="353">
        <f t="shared" si="4"/>
        <v>0.80130418105101653</v>
      </c>
      <c r="L24" s="438">
        <f t="shared" si="5"/>
        <v>-8.3024888012879897E-2</v>
      </c>
      <c r="M24" s="438">
        <f t="shared" si="6"/>
        <v>5.3617005074569971E-3</v>
      </c>
      <c r="N24" s="439">
        <v>2.4299999999999999E-2</v>
      </c>
    </row>
    <row r="25" spans="1:14">
      <c r="A25" s="326">
        <v>30</v>
      </c>
      <c r="B25" s="326">
        <v>77</v>
      </c>
      <c r="C25" s="326" t="s">
        <v>94</v>
      </c>
      <c r="D25" s="326">
        <v>4</v>
      </c>
      <c r="E25" s="326">
        <v>95</v>
      </c>
      <c r="F25" s="326">
        <v>423</v>
      </c>
      <c r="G25" s="326">
        <f t="shared" si="0"/>
        <v>518</v>
      </c>
      <c r="H25" s="353">
        <f t="shared" si="1"/>
        <v>0.18339768339768339</v>
      </c>
      <c r="I25" s="353">
        <f t="shared" si="2"/>
        <v>0.25401069518716579</v>
      </c>
      <c r="J25" s="353">
        <f t="shared" si="3"/>
        <v>0.18943125839677563</v>
      </c>
      <c r="K25" s="353">
        <f t="shared" si="4"/>
        <v>0.1986958189489835</v>
      </c>
      <c r="L25" s="438">
        <f t="shared" si="5"/>
        <v>0.29335016697988897</v>
      </c>
      <c r="M25" s="438">
        <f t="shared" si="6"/>
        <v>1.8944388565928137E-2</v>
      </c>
      <c r="N25" s="439">
        <v>2.4299999999999999E-2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showGridLines="0" workbookViewId="0">
      <selection activeCell="E21" sqref="E21"/>
    </sheetView>
  </sheetViews>
  <sheetFormatPr defaultRowHeight="15"/>
  <cols>
    <col min="1" max="1" width="33.125" style="326" bestFit="1" customWidth="1"/>
    <col min="2" max="2" width="4.875" style="326" bestFit="1" customWidth="1"/>
    <col min="3" max="4" width="20.5" style="326" bestFit="1" customWidth="1"/>
    <col min="5" max="5" width="4.75" style="326" bestFit="1" customWidth="1"/>
    <col min="6" max="6" width="6.25" style="326" bestFit="1" customWidth="1"/>
    <col min="7" max="7" width="5.125" style="326" bestFit="1" customWidth="1"/>
    <col min="8" max="8" width="6.875" style="353" bestFit="1" customWidth="1"/>
    <col min="9" max="9" width="5.625" style="440" bestFit="1" customWidth="1"/>
    <col min="10" max="10" width="5" style="440" bestFit="1" customWidth="1"/>
    <col min="11" max="11" width="6.125" style="440" bestFit="1" customWidth="1"/>
    <col min="12" max="12" width="8.75" style="353" bestFit="1" customWidth="1"/>
    <col min="13" max="13" width="10.25" style="353" bestFit="1" customWidth="1"/>
    <col min="14" max="14" width="9.125" style="353" bestFit="1" customWidth="1"/>
    <col min="15" max="19" width="9.125" style="353" customWidth="1"/>
    <col min="20" max="20" width="9.125" style="51" bestFit="1" customWidth="1"/>
    <col min="21" max="21" width="4.125" style="51" bestFit="1" customWidth="1"/>
    <col min="22" max="23" width="5" style="51" bestFit="1" customWidth="1"/>
    <col min="24" max="24" width="6.875" style="51" bestFit="1" customWidth="1"/>
    <col min="25" max="16384" width="9" style="51"/>
  </cols>
  <sheetData>
    <row r="1" spans="1:24">
      <c r="A1" s="326" t="s">
        <v>131</v>
      </c>
      <c r="B1" s="326" t="s">
        <v>380</v>
      </c>
      <c r="C1" s="326" t="s">
        <v>531</v>
      </c>
      <c r="D1" s="326" t="s">
        <v>532</v>
      </c>
      <c r="E1" s="326" t="s">
        <v>383</v>
      </c>
      <c r="F1" s="326" t="s">
        <v>384</v>
      </c>
      <c r="G1" s="326" t="s">
        <v>376</v>
      </c>
      <c r="H1" s="353" t="s">
        <v>533</v>
      </c>
      <c r="I1" s="440" t="s">
        <v>389</v>
      </c>
      <c r="J1" s="440" t="s">
        <v>129</v>
      </c>
      <c r="K1" s="440" t="s">
        <v>130</v>
      </c>
      <c r="L1" s="353" t="s">
        <v>385</v>
      </c>
      <c r="M1" s="353" t="s">
        <v>386</v>
      </c>
      <c r="N1" s="353" t="s">
        <v>534</v>
      </c>
    </row>
    <row r="2" spans="1:24">
      <c r="A2" s="326" t="s">
        <v>101</v>
      </c>
      <c r="B2" s="326">
        <v>0</v>
      </c>
      <c r="C2" s="326">
        <v>0</v>
      </c>
      <c r="D2" s="326">
        <v>1</v>
      </c>
      <c r="E2" s="326">
        <v>69</v>
      </c>
      <c r="F2" s="326">
        <v>636</v>
      </c>
      <c r="G2" s="326">
        <v>705</v>
      </c>
      <c r="H2" s="353">
        <v>9.7872340425531917E-2</v>
      </c>
      <c r="I2" s="440">
        <v>-0.43424660431723688</v>
      </c>
      <c r="J2" s="440">
        <v>4.3566507535159692E-2</v>
      </c>
      <c r="K2" s="440">
        <v>0.10694720719932301</v>
      </c>
      <c r="L2" s="353">
        <v>0.18449197860962571</v>
      </c>
      <c r="M2" s="353">
        <v>0.28481862964621579</v>
      </c>
      <c r="N2" s="353">
        <v>0.27042577675489071</v>
      </c>
    </row>
    <row r="3" spans="1:24">
      <c r="A3" s="326" t="s">
        <v>101</v>
      </c>
      <c r="B3" s="326">
        <v>1</v>
      </c>
      <c r="C3" s="326">
        <v>2</v>
      </c>
      <c r="D3" s="326">
        <v>2</v>
      </c>
      <c r="E3" s="326">
        <v>55</v>
      </c>
      <c r="F3" s="326">
        <v>380</v>
      </c>
      <c r="G3" s="326">
        <v>435</v>
      </c>
      <c r="H3" s="353">
        <v>0.12643678160919539</v>
      </c>
      <c r="I3" s="440">
        <v>-0.1459926130623346</v>
      </c>
      <c r="J3" s="440">
        <v>3.3747403377729422E-3</v>
      </c>
      <c r="K3" s="440">
        <v>0.10694720719932301</v>
      </c>
      <c r="L3" s="353">
        <v>0.1470588235294118</v>
      </c>
      <c r="M3" s="353">
        <v>0.17017465293327361</v>
      </c>
      <c r="N3" s="353">
        <v>0.16685845799769849</v>
      </c>
    </row>
    <row r="4" spans="1:24">
      <c r="A4" s="326" t="s">
        <v>101</v>
      </c>
      <c r="B4" s="326">
        <v>2</v>
      </c>
      <c r="C4" s="326">
        <v>3</v>
      </c>
      <c r="D4" s="326">
        <v>4</v>
      </c>
      <c r="E4" s="326">
        <v>98</v>
      </c>
      <c r="F4" s="326">
        <v>603</v>
      </c>
      <c r="G4" s="326">
        <v>701</v>
      </c>
      <c r="H4" s="353">
        <v>0.13980028530670471</v>
      </c>
      <c r="I4" s="440">
        <v>-3.0104263630987681E-2</v>
      </c>
      <c r="J4" s="440">
        <v>2.4108153483365239E-4</v>
      </c>
      <c r="K4" s="440">
        <v>0.10694720719932301</v>
      </c>
      <c r="L4" s="353">
        <v>0.26203208556149732</v>
      </c>
      <c r="M4" s="353">
        <v>0.27004030452306321</v>
      </c>
      <c r="N4" s="353">
        <v>0.26889144610663601</v>
      </c>
    </row>
    <row r="5" spans="1:24">
      <c r="A5" s="326" t="s">
        <v>101</v>
      </c>
      <c r="B5" s="326">
        <v>3</v>
      </c>
      <c r="C5" s="326">
        <v>5</v>
      </c>
      <c r="D5" s="326">
        <v>6</v>
      </c>
      <c r="E5" s="326">
        <v>73</v>
      </c>
      <c r="F5" s="326">
        <v>343</v>
      </c>
      <c r="G5" s="326">
        <v>416</v>
      </c>
      <c r="H5" s="353">
        <v>0.17548076923076919</v>
      </c>
      <c r="I5" s="440">
        <v>0.23957444840807721</v>
      </c>
      <c r="J5" s="440">
        <v>9.9620206741695416E-3</v>
      </c>
      <c r="K5" s="440">
        <v>0.10694720719932301</v>
      </c>
      <c r="L5" s="353">
        <v>0.1951871657754011</v>
      </c>
      <c r="M5" s="353">
        <v>0.15360501567398119</v>
      </c>
      <c r="N5" s="353">
        <v>0.1595703874184887</v>
      </c>
    </row>
    <row r="6" spans="1:24">
      <c r="A6" s="326" t="s">
        <v>101</v>
      </c>
      <c r="B6" s="326">
        <v>4</v>
      </c>
      <c r="C6" s="326">
        <v>7</v>
      </c>
      <c r="D6" s="326">
        <v>16</v>
      </c>
      <c r="E6" s="326">
        <v>79</v>
      </c>
      <c r="F6" s="326">
        <v>271</v>
      </c>
      <c r="G6" s="326">
        <v>350</v>
      </c>
      <c r="H6" s="353">
        <v>0.2257142857142857</v>
      </c>
      <c r="I6" s="440">
        <v>0.55417448601294661</v>
      </c>
      <c r="J6" s="440">
        <v>4.980285711738805E-2</v>
      </c>
      <c r="K6" s="440">
        <v>0.10694720719932301</v>
      </c>
      <c r="L6" s="353">
        <v>0.21122994652406421</v>
      </c>
      <c r="M6" s="353">
        <v>0.1213613972234662</v>
      </c>
      <c r="N6" s="353">
        <v>0.13425393172228611</v>
      </c>
    </row>
    <row r="7" spans="1:24">
      <c r="A7" s="326" t="s">
        <v>35</v>
      </c>
      <c r="B7" s="326">
        <v>0</v>
      </c>
      <c r="C7" s="326">
        <v>0</v>
      </c>
      <c r="D7" s="326">
        <v>41</v>
      </c>
      <c r="E7" s="326">
        <v>105</v>
      </c>
      <c r="F7" s="326">
        <v>424</v>
      </c>
      <c r="G7" s="326">
        <v>529</v>
      </c>
      <c r="H7" s="353">
        <v>0.19848771266540641</v>
      </c>
      <c r="I7" s="440">
        <v>0.39107234935119167</v>
      </c>
      <c r="J7" s="440">
        <v>3.5536578833195553E-2</v>
      </c>
      <c r="K7" s="440">
        <v>5.91E-2</v>
      </c>
      <c r="L7" s="353">
        <v>0.28074866310160429</v>
      </c>
      <c r="M7" s="353">
        <v>0.18987908643081061</v>
      </c>
      <c r="N7" s="353">
        <v>0.2029152282316839</v>
      </c>
    </row>
    <row r="8" spans="1:24">
      <c r="A8" s="326" t="s">
        <v>35</v>
      </c>
      <c r="B8" s="326">
        <v>1</v>
      </c>
      <c r="C8" s="326">
        <v>42</v>
      </c>
      <c r="D8" s="326">
        <v>106</v>
      </c>
      <c r="E8" s="326">
        <v>146</v>
      </c>
      <c r="F8" s="326">
        <v>898</v>
      </c>
      <c r="G8" s="326">
        <v>1044</v>
      </c>
      <c r="H8" s="353">
        <v>0.13984674329501909</v>
      </c>
      <c r="I8" s="440">
        <v>-2.9717992168237159E-2</v>
      </c>
      <c r="J8" s="440">
        <v>3.4993657962651071E-4</v>
      </c>
      <c r="K8" s="440">
        <v>5.91E-2</v>
      </c>
      <c r="L8" s="353">
        <v>0.39037433155080209</v>
      </c>
      <c r="M8" s="353">
        <v>0.40214957456336758</v>
      </c>
      <c r="N8" s="353">
        <v>0.4004602991944764</v>
      </c>
      <c r="U8" s="326">
        <v>427</v>
      </c>
      <c r="V8" s="326">
        <v>2709</v>
      </c>
      <c r="W8" s="326">
        <v>3136</v>
      </c>
      <c r="X8" s="353">
        <f>U8/W8</f>
        <v>0.13616071428571427</v>
      </c>
    </row>
    <row r="9" spans="1:24">
      <c r="A9" s="326" t="s">
        <v>35</v>
      </c>
      <c r="B9" s="326">
        <v>3</v>
      </c>
      <c r="C9" s="326">
        <v>107</v>
      </c>
      <c r="D9" s="326">
        <v>128</v>
      </c>
      <c r="E9" s="326">
        <v>68</v>
      </c>
      <c r="F9" s="326">
        <v>445</v>
      </c>
      <c r="G9" s="326">
        <v>513</v>
      </c>
      <c r="H9" s="353">
        <v>0.13255360623781681</v>
      </c>
      <c r="I9" s="440">
        <v>-9.1721122564507582E-2</v>
      </c>
      <c r="J9" s="440">
        <v>1.601936309904074E-3</v>
      </c>
      <c r="K9" s="440">
        <v>5.91E-2</v>
      </c>
      <c r="L9" s="353">
        <v>0.1818181818181818</v>
      </c>
      <c r="M9" s="353">
        <v>0.19928347514554409</v>
      </c>
      <c r="N9" s="353">
        <v>0.1967779056386651</v>
      </c>
    </row>
    <row r="10" spans="1:24">
      <c r="A10" s="326" t="s">
        <v>35</v>
      </c>
      <c r="B10" s="326">
        <v>4</v>
      </c>
      <c r="C10" s="326">
        <v>129</v>
      </c>
      <c r="D10" s="326">
        <v>262</v>
      </c>
      <c r="E10" s="326">
        <v>55</v>
      </c>
      <c r="F10" s="326">
        <v>466</v>
      </c>
      <c r="G10" s="326">
        <v>521</v>
      </c>
      <c r="H10" s="353">
        <v>0.10556621880998079</v>
      </c>
      <c r="I10" s="440">
        <v>-0.3500069944675489</v>
      </c>
      <c r="J10" s="440">
        <v>2.157059517812572E-2</v>
      </c>
      <c r="K10" s="440">
        <v>5.91E-2</v>
      </c>
      <c r="L10" s="353">
        <v>0.1470588235294118</v>
      </c>
      <c r="M10" s="353">
        <v>0.20868786386027771</v>
      </c>
      <c r="N10" s="353">
        <v>0.1998465669351745</v>
      </c>
    </row>
    <row r="11" spans="1:24">
      <c r="A11" s="326" t="s">
        <v>72</v>
      </c>
      <c r="B11" s="326">
        <v>0</v>
      </c>
      <c r="C11" s="326">
        <v>0</v>
      </c>
      <c r="D11" s="326">
        <v>10000</v>
      </c>
      <c r="E11" s="326">
        <v>91</v>
      </c>
      <c r="F11" s="326">
        <v>435</v>
      </c>
      <c r="G11" s="326">
        <v>526</v>
      </c>
      <c r="H11" s="353">
        <v>0.1730038022813688</v>
      </c>
      <c r="I11" s="440">
        <v>0.22235892985379191</v>
      </c>
      <c r="J11" s="440">
        <v>1.07867013336255E-2</v>
      </c>
      <c r="K11" s="440">
        <v>5.1310792360945399E-2</v>
      </c>
      <c r="L11" s="353">
        <v>0.2433155080213904</v>
      </c>
      <c r="M11" s="353">
        <v>0.19480519480519479</v>
      </c>
      <c r="N11" s="353">
        <v>0.2017644802454929</v>
      </c>
    </row>
    <row r="12" spans="1:24">
      <c r="A12" s="326" t="s">
        <v>72</v>
      </c>
      <c r="B12" s="326">
        <v>1</v>
      </c>
      <c r="C12" s="326">
        <v>10500</v>
      </c>
      <c r="D12" s="326">
        <v>77000</v>
      </c>
      <c r="E12" s="326">
        <v>84</v>
      </c>
      <c r="F12" s="326">
        <v>434</v>
      </c>
      <c r="G12" s="326">
        <v>518</v>
      </c>
      <c r="H12" s="353">
        <v>0.1621621621621622</v>
      </c>
      <c r="I12" s="440">
        <v>0.1446177191685348</v>
      </c>
      <c r="J12" s="440">
        <v>4.3734659678480049E-3</v>
      </c>
      <c r="K12" s="440">
        <v>5.1310792360945399E-2</v>
      </c>
      <c r="L12" s="353">
        <v>0.2245989304812834</v>
      </c>
      <c r="M12" s="353">
        <v>0.19435736677115989</v>
      </c>
      <c r="N12" s="353">
        <v>0.1986958189489835</v>
      </c>
    </row>
    <row r="13" spans="1:24">
      <c r="A13" s="326" t="s">
        <v>72</v>
      </c>
      <c r="B13" s="326">
        <v>2</v>
      </c>
      <c r="C13" s="326">
        <v>77400</v>
      </c>
      <c r="D13" s="326">
        <v>160000</v>
      </c>
      <c r="E13" s="326">
        <v>85</v>
      </c>
      <c r="F13" s="326">
        <v>450</v>
      </c>
      <c r="G13" s="326">
        <v>535</v>
      </c>
      <c r="H13" s="353">
        <v>0.15887850467289719</v>
      </c>
      <c r="I13" s="440">
        <v>0.1202491281515769</v>
      </c>
      <c r="J13" s="440">
        <v>3.0964285126357681E-3</v>
      </c>
      <c r="K13" s="440">
        <v>5.1310792360945399E-2</v>
      </c>
      <c r="L13" s="353">
        <v>0.22727272727272729</v>
      </c>
      <c r="M13" s="353">
        <v>0.2015226153157188</v>
      </c>
      <c r="N13" s="353">
        <v>0.205216724204066</v>
      </c>
    </row>
    <row r="14" spans="1:24">
      <c r="A14" s="326" t="s">
        <v>72</v>
      </c>
      <c r="B14" s="326">
        <v>3</v>
      </c>
      <c r="C14" s="326">
        <v>161000</v>
      </c>
      <c r="D14" s="326">
        <v>300000</v>
      </c>
      <c r="E14" s="326">
        <v>64</v>
      </c>
      <c r="F14" s="326">
        <v>477</v>
      </c>
      <c r="G14" s="326">
        <v>541</v>
      </c>
      <c r="H14" s="353">
        <v>0.11829944547134939</v>
      </c>
      <c r="I14" s="440">
        <v>-0.2217879531030435</v>
      </c>
      <c r="J14" s="440">
        <v>9.4239869433157489E-3</v>
      </c>
      <c r="K14" s="440">
        <v>5.1310792360945399E-2</v>
      </c>
      <c r="L14" s="353">
        <v>0.17112299465240641</v>
      </c>
      <c r="M14" s="353">
        <v>0.21361397223466189</v>
      </c>
      <c r="N14" s="353">
        <v>0.207518220176448</v>
      </c>
    </row>
    <row r="15" spans="1:24">
      <c r="A15" s="326" t="s">
        <v>72</v>
      </c>
      <c r="B15" s="326">
        <v>4</v>
      </c>
      <c r="C15" s="326">
        <v>308000</v>
      </c>
      <c r="D15" s="326">
        <v>3200000</v>
      </c>
      <c r="E15" s="326">
        <v>50</v>
      </c>
      <c r="F15" s="326">
        <v>437</v>
      </c>
      <c r="G15" s="326">
        <v>487</v>
      </c>
      <c r="H15" s="353">
        <v>0.10266940451745379</v>
      </c>
      <c r="I15" s="440">
        <v>-0.38106473524181811</v>
      </c>
      <c r="J15" s="440">
        <v>2.3630209603520452E-2</v>
      </c>
      <c r="K15" s="440">
        <v>5.1310792360945399E-2</v>
      </c>
      <c r="L15" s="353">
        <v>0.13368983957219249</v>
      </c>
      <c r="M15" s="353">
        <v>0.19570085087326469</v>
      </c>
      <c r="N15" s="353">
        <v>0.1868047564250096</v>
      </c>
    </row>
    <row r="16" spans="1:24">
      <c r="A16" s="326" t="s">
        <v>38</v>
      </c>
      <c r="B16" s="326">
        <v>0</v>
      </c>
      <c r="C16" s="326">
        <v>0</v>
      </c>
      <c r="D16" s="326">
        <v>14300</v>
      </c>
      <c r="E16" s="326">
        <v>95</v>
      </c>
      <c r="F16" s="326">
        <v>426</v>
      </c>
      <c r="G16" s="326">
        <v>521</v>
      </c>
      <c r="H16" s="353">
        <v>0.18234165067178501</v>
      </c>
      <c r="I16" s="440">
        <v>0.28628299975679639</v>
      </c>
      <c r="J16" s="440">
        <v>1.8103378228081189E-2</v>
      </c>
      <c r="K16" s="440">
        <v>4.7399999999999998E-2</v>
      </c>
      <c r="L16" s="353">
        <v>0.25401069518716579</v>
      </c>
      <c r="M16" s="353">
        <v>0.19077474249888041</v>
      </c>
      <c r="N16" s="353">
        <v>0.1998465669351745</v>
      </c>
    </row>
    <row r="17" spans="1:14">
      <c r="A17" s="326" t="s">
        <v>38</v>
      </c>
      <c r="B17" s="326">
        <v>1</v>
      </c>
      <c r="C17" s="326">
        <v>14400</v>
      </c>
      <c r="D17" s="326">
        <v>30000</v>
      </c>
      <c r="E17" s="326">
        <v>93</v>
      </c>
      <c r="F17" s="326">
        <v>462</v>
      </c>
      <c r="G17" s="326">
        <v>555</v>
      </c>
      <c r="H17" s="353">
        <v>0.1675675675675676</v>
      </c>
      <c r="I17" s="440">
        <v>0.18388005649714309</v>
      </c>
      <c r="J17" s="440">
        <v>7.6800355516509133E-3</v>
      </c>
      <c r="K17" s="440">
        <v>4.7399999999999998E-2</v>
      </c>
      <c r="L17" s="353">
        <v>0.2486631016042781</v>
      </c>
      <c r="M17" s="353">
        <v>0.2068965517241379</v>
      </c>
      <c r="N17" s="353">
        <v>0.21288837744533951</v>
      </c>
    </row>
    <row r="18" spans="1:14">
      <c r="A18" s="326" t="s">
        <v>38</v>
      </c>
      <c r="B18" s="326">
        <v>2</v>
      </c>
      <c r="C18" s="326">
        <v>30008</v>
      </c>
      <c r="D18" s="326">
        <v>100000</v>
      </c>
      <c r="E18" s="326">
        <v>136</v>
      </c>
      <c r="F18" s="326">
        <v>952</v>
      </c>
      <c r="G18" s="326">
        <v>1088</v>
      </c>
      <c r="H18" s="353">
        <v>0.125</v>
      </c>
      <c r="I18" s="440">
        <v>-0.15906469462968739</v>
      </c>
      <c r="J18" s="440">
        <v>9.9727081272531267E-3</v>
      </c>
      <c r="K18" s="440">
        <v>4.7399999999999998E-2</v>
      </c>
      <c r="L18" s="353">
        <v>0.36363636363636359</v>
      </c>
      <c r="M18" s="353">
        <v>0.42633228840125392</v>
      </c>
      <c r="N18" s="353">
        <v>0.4173379363252781</v>
      </c>
    </row>
    <row r="19" spans="1:14">
      <c r="A19" s="326" t="s">
        <v>38</v>
      </c>
      <c r="B19" s="326">
        <v>4</v>
      </c>
      <c r="C19" s="326">
        <v>100065</v>
      </c>
      <c r="D19" s="326">
        <v>600000</v>
      </c>
      <c r="E19" s="326">
        <v>50</v>
      </c>
      <c r="F19" s="326">
        <v>393</v>
      </c>
      <c r="G19" s="326">
        <v>443</v>
      </c>
      <c r="H19" s="353">
        <v>0.11286681715575619</v>
      </c>
      <c r="I19" s="440">
        <v>-0.27494115201548919</v>
      </c>
      <c r="J19" s="440">
        <v>1.1631819239136891E-2</v>
      </c>
      <c r="K19" s="440">
        <v>4.7399999999999998E-2</v>
      </c>
      <c r="L19" s="353">
        <v>0.13368983957219249</v>
      </c>
      <c r="M19" s="353">
        <v>0.17599641737572769</v>
      </c>
      <c r="N19" s="353">
        <v>0.1699271192942079</v>
      </c>
    </row>
    <row r="20" spans="1:14">
      <c r="A20" s="326" t="s">
        <v>26</v>
      </c>
      <c r="B20" s="326">
        <v>0</v>
      </c>
      <c r="C20" s="326">
        <v>0</v>
      </c>
      <c r="D20" s="326">
        <v>2</v>
      </c>
      <c r="E20" s="326">
        <v>169</v>
      </c>
      <c r="F20" s="326">
        <v>1247</v>
      </c>
      <c r="G20" s="326">
        <v>1416</v>
      </c>
      <c r="H20" s="353">
        <v>0.1193502824858757</v>
      </c>
      <c r="I20" s="440">
        <v>-0.2117517763313371</v>
      </c>
      <c r="J20" s="440">
        <v>2.2566365774042411E-2</v>
      </c>
      <c r="K20" s="440">
        <v>4.7243777819528897E-2</v>
      </c>
      <c r="L20" s="353">
        <v>0.45187165775401072</v>
      </c>
      <c r="M20" s="353">
        <v>0.55844155844155841</v>
      </c>
      <c r="N20" s="353">
        <v>0.54315304948216336</v>
      </c>
    </row>
    <row r="21" spans="1:14">
      <c r="A21" s="326" t="s">
        <v>26</v>
      </c>
      <c r="B21" s="326">
        <v>2</v>
      </c>
      <c r="C21" s="326">
        <v>3</v>
      </c>
      <c r="D21" s="326">
        <v>5</v>
      </c>
      <c r="E21" s="326">
        <v>133</v>
      </c>
      <c r="F21" s="326">
        <v>666</v>
      </c>
      <c r="G21" s="326">
        <v>799</v>
      </c>
      <c r="H21" s="353">
        <v>0.16645807259073839</v>
      </c>
      <c r="I21" s="440">
        <v>0.17590491210699061</v>
      </c>
      <c r="J21" s="440">
        <v>1.0090170072257629E-2</v>
      </c>
      <c r="K21" s="440">
        <v>4.7243777819528897E-2</v>
      </c>
      <c r="L21" s="353">
        <v>0.35561497326203212</v>
      </c>
      <c r="M21" s="353">
        <v>0.29825347066726382</v>
      </c>
      <c r="N21" s="353">
        <v>0.30648254698887611</v>
      </c>
    </row>
    <row r="22" spans="1:14">
      <c r="A22" s="326" t="s">
        <v>26</v>
      </c>
      <c r="B22" s="326">
        <v>4</v>
      </c>
      <c r="C22" s="326">
        <v>6</v>
      </c>
      <c r="D22" s="326">
        <v>23</v>
      </c>
      <c r="E22" s="326">
        <v>72</v>
      </c>
      <c r="F22" s="326">
        <v>320</v>
      </c>
      <c r="G22" s="326">
        <v>392</v>
      </c>
      <c r="H22" s="353">
        <v>0.18367346938775511</v>
      </c>
      <c r="I22" s="440">
        <v>0.29519057764790912</v>
      </c>
      <c r="J22" s="440">
        <v>1.452585545813583E-2</v>
      </c>
      <c r="K22" s="440">
        <v>4.7243777819528897E-2</v>
      </c>
      <c r="L22" s="353">
        <v>0.19251336898395721</v>
      </c>
      <c r="M22" s="353">
        <v>0.1433049708911778</v>
      </c>
      <c r="N22" s="353">
        <v>0.15036440352896049</v>
      </c>
    </row>
    <row r="23" spans="1:14">
      <c r="A23" s="326" t="s">
        <v>94</v>
      </c>
      <c r="B23" s="326">
        <v>0</v>
      </c>
      <c r="C23" s="326">
        <v>0</v>
      </c>
      <c r="D23" s="326">
        <v>29</v>
      </c>
      <c r="E23" s="326">
        <v>279</v>
      </c>
      <c r="F23" s="326">
        <v>1810</v>
      </c>
      <c r="G23" s="326">
        <v>2089</v>
      </c>
      <c r="H23" s="353">
        <v>0.13355672570607949</v>
      </c>
      <c r="I23" s="440">
        <v>-8.3024888012879897E-2</v>
      </c>
      <c r="J23" s="440">
        <v>5.3617005074569971E-3</v>
      </c>
      <c r="K23" s="440">
        <v>2.4299999999999999E-2</v>
      </c>
      <c r="L23" s="353">
        <v>0.74598930481283421</v>
      </c>
      <c r="M23" s="353">
        <v>0.81056874160322434</v>
      </c>
      <c r="N23" s="353">
        <v>0.80130418105101653</v>
      </c>
    </row>
    <row r="24" spans="1:14">
      <c r="A24" s="326" t="s">
        <v>94</v>
      </c>
      <c r="B24" s="326">
        <v>4</v>
      </c>
      <c r="C24" s="326">
        <v>30</v>
      </c>
      <c r="D24" s="326">
        <v>77</v>
      </c>
      <c r="E24" s="326">
        <v>95</v>
      </c>
      <c r="F24" s="326">
        <v>423</v>
      </c>
      <c r="G24" s="326">
        <v>518</v>
      </c>
      <c r="H24" s="353">
        <v>0.18339768339768339</v>
      </c>
      <c r="I24" s="440">
        <v>0.29335016697988903</v>
      </c>
      <c r="J24" s="440">
        <v>1.8944388565928141E-2</v>
      </c>
      <c r="K24" s="440">
        <v>2.4299999999999999E-2</v>
      </c>
      <c r="L24" s="353">
        <v>0.25401069518716579</v>
      </c>
      <c r="M24" s="353">
        <v>0.1894312583967756</v>
      </c>
      <c r="N24" s="353">
        <v>0.1986958189489835</v>
      </c>
    </row>
    <row r="25" spans="1:14">
      <c r="A25" s="326" t="s">
        <v>1024</v>
      </c>
      <c r="B25" s="326">
        <v>0</v>
      </c>
      <c r="C25" s="326">
        <v>0</v>
      </c>
      <c r="D25" s="326">
        <v>0</v>
      </c>
      <c r="E25" s="326">
        <v>27</v>
      </c>
      <c r="F25" s="326">
        <v>228</v>
      </c>
      <c r="G25" s="326">
        <v>255</v>
      </c>
      <c r="H25" s="353">
        <v>0.1058823529411765</v>
      </c>
      <c r="I25" s="440">
        <v>-0.34666330852448579</v>
      </c>
      <c r="J25" s="440">
        <v>1.0369489392522691E-2</v>
      </c>
      <c r="K25" s="440">
        <v>9.194665549164191E-2</v>
      </c>
      <c r="L25" s="353">
        <v>7.2192513368983954E-2</v>
      </c>
      <c r="M25" s="353">
        <v>0.1021047917599642</v>
      </c>
      <c r="N25" s="353">
        <v>9.7813578826237049E-2</v>
      </c>
    </row>
    <row r="26" spans="1:14">
      <c r="A26" s="326" t="s">
        <v>1024</v>
      </c>
      <c r="B26" s="326">
        <v>1</v>
      </c>
      <c r="C26" s="326">
        <v>1</v>
      </c>
      <c r="D26" s="326">
        <v>1</v>
      </c>
      <c r="E26" s="326">
        <v>119</v>
      </c>
      <c r="F26" s="326">
        <v>949</v>
      </c>
      <c r="G26" s="326">
        <v>1068</v>
      </c>
      <c r="H26" s="353">
        <v>0.11142322097378279</v>
      </c>
      <c r="I26" s="440">
        <v>-0.28943985107277259</v>
      </c>
      <c r="J26" s="440">
        <v>3.091419815533197E-2</v>
      </c>
      <c r="K26" s="440">
        <v>9.194665549164191E-2</v>
      </c>
      <c r="L26" s="353">
        <v>0.31818181818181818</v>
      </c>
      <c r="M26" s="353">
        <v>0.42498880429914909</v>
      </c>
      <c r="N26" s="353">
        <v>0.4096662830840046</v>
      </c>
    </row>
    <row r="27" spans="1:14">
      <c r="A27" s="326" t="s">
        <v>1024</v>
      </c>
      <c r="B27" s="326">
        <v>2</v>
      </c>
      <c r="C27" s="326">
        <v>2</v>
      </c>
      <c r="D27" s="326">
        <v>2</v>
      </c>
      <c r="E27" s="326">
        <v>16</v>
      </c>
      <c r="F27" s="326">
        <v>127</v>
      </c>
      <c r="G27" s="326">
        <v>143</v>
      </c>
      <c r="H27" s="353">
        <v>0.1118881118881119</v>
      </c>
      <c r="I27" s="440">
        <v>-0.28475290979318407</v>
      </c>
      <c r="J27" s="440">
        <v>4.0131399789087091E-3</v>
      </c>
      <c r="K27" s="440">
        <v>9.194665549164191E-2</v>
      </c>
      <c r="L27" s="353">
        <v>4.2780748663101602E-2</v>
      </c>
      <c r="M27" s="353">
        <v>5.6874160322436182E-2</v>
      </c>
      <c r="N27" s="353">
        <v>5.4852320675105488E-2</v>
      </c>
    </row>
    <row r="28" spans="1:14">
      <c r="A28" s="326" t="s">
        <v>1024</v>
      </c>
      <c r="B28" s="326">
        <v>3</v>
      </c>
      <c r="C28" s="326">
        <v>3</v>
      </c>
      <c r="D28" s="326">
        <v>3</v>
      </c>
      <c r="E28" s="326">
        <v>212</v>
      </c>
      <c r="F28" s="326">
        <v>929</v>
      </c>
      <c r="G28" s="326">
        <v>1141</v>
      </c>
      <c r="H28" s="353">
        <v>0.1858019281332165</v>
      </c>
      <c r="I28" s="440">
        <v>0.30932299028379989</v>
      </c>
      <c r="J28" s="440">
        <v>4.664982796487855E-2</v>
      </c>
      <c r="K28" s="440">
        <v>9.194665549164191E-2</v>
      </c>
      <c r="L28" s="353">
        <v>0.5668449197860963</v>
      </c>
      <c r="M28" s="353">
        <v>0.41603224361845048</v>
      </c>
      <c r="N28" s="353">
        <v>0.43766781741465288</v>
      </c>
    </row>
    <row r="29" spans="1:14">
      <c r="A29" s="326" t="s">
        <v>1028</v>
      </c>
      <c r="B29" s="326">
        <v>0</v>
      </c>
      <c r="C29" s="326">
        <v>0</v>
      </c>
      <c r="D29" s="326">
        <v>0</v>
      </c>
      <c r="E29" s="326">
        <v>84</v>
      </c>
      <c r="F29" s="326">
        <v>289</v>
      </c>
      <c r="G29" s="326">
        <v>373</v>
      </c>
      <c r="H29" s="353">
        <v>0.22520107238605899</v>
      </c>
      <c r="I29" s="440">
        <v>0.55123556515650751</v>
      </c>
      <c r="J29" s="440">
        <v>5.2464742680921522E-2</v>
      </c>
      <c r="K29" s="440">
        <v>8.3577818702392295E-2</v>
      </c>
      <c r="L29" s="353">
        <v>0.2245989304812834</v>
      </c>
      <c r="M29" s="353">
        <v>0.12942230183609491</v>
      </c>
      <c r="N29" s="353">
        <v>0.1430763329497507</v>
      </c>
    </row>
    <row r="30" spans="1:14">
      <c r="A30" s="326" t="s">
        <v>1028</v>
      </c>
      <c r="B30" s="326">
        <v>1</v>
      </c>
      <c r="C30" s="326">
        <v>1</v>
      </c>
      <c r="D30" s="326">
        <v>1</v>
      </c>
      <c r="E30" s="326">
        <v>50</v>
      </c>
      <c r="F30" s="326">
        <v>270</v>
      </c>
      <c r="G30" s="326">
        <v>320</v>
      </c>
      <c r="H30" s="353">
        <v>0.15625</v>
      </c>
      <c r="I30" s="440">
        <v>0.1004465008553974</v>
      </c>
      <c r="J30" s="440">
        <v>1.283331653930817E-3</v>
      </c>
      <c r="K30" s="440">
        <v>8.3577818702392295E-2</v>
      </c>
      <c r="L30" s="353">
        <v>0.13368983957219249</v>
      </c>
      <c r="M30" s="353">
        <v>0.1209135691894313</v>
      </c>
      <c r="N30" s="353">
        <v>0.1227464518603759</v>
      </c>
    </row>
    <row r="31" spans="1:14">
      <c r="A31" s="326" t="s">
        <v>1028</v>
      </c>
      <c r="B31" s="326">
        <v>2</v>
      </c>
      <c r="C31" s="326">
        <v>2</v>
      </c>
      <c r="D31" s="326">
        <v>2</v>
      </c>
      <c r="E31" s="326">
        <v>49</v>
      </c>
      <c r="F31" s="326">
        <v>332</v>
      </c>
      <c r="G31" s="326">
        <v>381</v>
      </c>
      <c r="H31" s="353">
        <v>0.12860892388451439</v>
      </c>
      <c r="I31" s="440">
        <v>-0.126469216380236</v>
      </c>
      <c r="J31" s="440">
        <v>2.2338086347290188E-3</v>
      </c>
      <c r="K31" s="440">
        <v>8.3577818702392295E-2</v>
      </c>
      <c r="L31" s="353">
        <v>0.13101604278074869</v>
      </c>
      <c r="M31" s="353">
        <v>0.14867890729959701</v>
      </c>
      <c r="N31" s="353">
        <v>0.1461449942462601</v>
      </c>
    </row>
    <row r="32" spans="1:14">
      <c r="A32" s="326" t="s">
        <v>1028</v>
      </c>
      <c r="B32" s="326">
        <v>3</v>
      </c>
      <c r="C32" s="326">
        <v>3</v>
      </c>
      <c r="D32" s="326">
        <v>3</v>
      </c>
      <c r="E32" s="326">
        <v>71</v>
      </c>
      <c r="F32" s="326">
        <v>599</v>
      </c>
      <c r="G32" s="326">
        <v>670</v>
      </c>
      <c r="H32" s="353">
        <v>0.1059701492537313</v>
      </c>
      <c r="I32" s="440">
        <v>-0.34573626664850782</v>
      </c>
      <c r="J32" s="440">
        <v>2.7108980208089439E-2</v>
      </c>
      <c r="K32" s="440">
        <v>8.3577818702392295E-2</v>
      </c>
      <c r="L32" s="353">
        <v>0.18983957219251341</v>
      </c>
      <c r="M32" s="353">
        <v>0.2682489923869234</v>
      </c>
      <c r="N32" s="353">
        <v>0.25700038358266208</v>
      </c>
    </row>
    <row r="33" spans="1:14">
      <c r="A33" s="326" t="s">
        <v>1028</v>
      </c>
      <c r="B33" s="326">
        <v>4</v>
      </c>
      <c r="C33" s="326">
        <v>4</v>
      </c>
      <c r="D33" s="326">
        <v>4</v>
      </c>
      <c r="E33" s="326">
        <v>81</v>
      </c>
      <c r="F33" s="326">
        <v>497</v>
      </c>
      <c r="G33" s="326">
        <v>578</v>
      </c>
      <c r="H33" s="353">
        <v>0.14013840830449831</v>
      </c>
      <c r="I33" s="440">
        <v>-2.7295416998563939E-2</v>
      </c>
      <c r="J33" s="440">
        <v>1.635812377749081E-4</v>
      </c>
      <c r="K33" s="440">
        <v>8.3577818702392295E-2</v>
      </c>
      <c r="L33" s="353">
        <v>0.2165775401069519</v>
      </c>
      <c r="M33" s="353">
        <v>0.2225705329153605</v>
      </c>
      <c r="N33" s="353">
        <v>0.221710778672804</v>
      </c>
    </row>
    <row r="34" spans="1:14">
      <c r="A34" s="326" t="s">
        <v>1028</v>
      </c>
      <c r="B34" s="326">
        <v>5</v>
      </c>
      <c r="C34" s="326">
        <v>5</v>
      </c>
      <c r="D34" s="326">
        <v>5</v>
      </c>
      <c r="E34" s="326">
        <v>39</v>
      </c>
      <c r="F34" s="326">
        <v>246</v>
      </c>
      <c r="G34" s="326">
        <v>285</v>
      </c>
      <c r="H34" s="353">
        <v>0.1368421052631579</v>
      </c>
      <c r="I34" s="440">
        <v>-5.4924435377090457E-2</v>
      </c>
      <c r="J34" s="440">
        <v>3.2337428694659552E-4</v>
      </c>
      <c r="K34" s="440">
        <v>8.3577818702392295E-2</v>
      </c>
      <c r="L34" s="353">
        <v>0.1042780748663102</v>
      </c>
      <c r="M34" s="353">
        <v>0.11016569637259289</v>
      </c>
      <c r="N34" s="353">
        <v>0.1093210586881473</v>
      </c>
    </row>
    <row r="35" spans="1:14">
      <c r="A35" s="326" t="s">
        <v>957</v>
      </c>
      <c r="B35" s="326">
        <v>0</v>
      </c>
      <c r="C35" s="326" t="s">
        <v>1037</v>
      </c>
      <c r="D35" s="326" t="s">
        <v>1037</v>
      </c>
      <c r="E35" s="326">
        <v>0</v>
      </c>
      <c r="F35" s="326">
        <v>1</v>
      </c>
      <c r="G35" s="326">
        <v>1</v>
      </c>
      <c r="H35" s="353">
        <v>0</v>
      </c>
      <c r="I35" s="440">
        <v>0</v>
      </c>
      <c r="J35" s="440">
        <v>0</v>
      </c>
      <c r="K35" s="440">
        <v>8.0758450993422548E-2</v>
      </c>
      <c r="L35" s="353">
        <v>0</v>
      </c>
      <c r="M35" s="353">
        <v>4.4782803403493058E-4</v>
      </c>
      <c r="N35" s="353">
        <v>3.835826620636747E-4</v>
      </c>
    </row>
    <row r="36" spans="1:14">
      <c r="A36" s="326" t="s">
        <v>957</v>
      </c>
      <c r="B36" s="326">
        <v>1</v>
      </c>
      <c r="C36" s="326" t="s">
        <v>1060</v>
      </c>
      <c r="D36" s="326" t="s">
        <v>1060</v>
      </c>
      <c r="E36" s="326">
        <v>18</v>
      </c>
      <c r="F36" s="326">
        <v>107</v>
      </c>
      <c r="G36" s="326">
        <v>125</v>
      </c>
      <c r="H36" s="353">
        <v>0.14399999999999999</v>
      </c>
      <c r="I36" s="440">
        <v>4.3883778598843839E-3</v>
      </c>
      <c r="J36" s="440">
        <v>9.2481817863267675E-7</v>
      </c>
      <c r="K36" s="440">
        <v>8.0758450993422548E-2</v>
      </c>
      <c r="L36" s="353">
        <v>4.8128342245989303E-2</v>
      </c>
      <c r="M36" s="353">
        <v>4.7917599641737571E-2</v>
      </c>
      <c r="N36" s="353">
        <v>4.7947832757959337E-2</v>
      </c>
    </row>
    <row r="37" spans="1:14">
      <c r="A37" s="326" t="s">
        <v>957</v>
      </c>
      <c r="B37" s="326">
        <v>2</v>
      </c>
      <c r="C37" s="326" t="s">
        <v>373</v>
      </c>
      <c r="D37" s="326" t="s">
        <v>373</v>
      </c>
      <c r="E37" s="326">
        <v>30</v>
      </c>
      <c r="F37" s="326">
        <v>132</v>
      </c>
      <c r="G37" s="326">
        <v>162</v>
      </c>
      <c r="H37" s="353">
        <v>0.1851851851851852</v>
      </c>
      <c r="I37" s="440">
        <v>0.30524091350141053</v>
      </c>
      <c r="J37" s="440">
        <v>6.440767411675926E-3</v>
      </c>
      <c r="K37" s="440">
        <v>8.0758450993422548E-2</v>
      </c>
      <c r="L37" s="353">
        <v>8.0213903743315509E-2</v>
      </c>
      <c r="M37" s="353">
        <v>5.9113300492610828E-2</v>
      </c>
      <c r="N37" s="353">
        <v>6.2140391254315308E-2</v>
      </c>
    </row>
    <row r="38" spans="1:14">
      <c r="A38" s="326" t="s">
        <v>957</v>
      </c>
      <c r="B38" s="326">
        <v>3</v>
      </c>
      <c r="C38" s="326" t="s">
        <v>1038</v>
      </c>
      <c r="D38" s="326" t="s">
        <v>1038</v>
      </c>
      <c r="E38" s="326">
        <v>9</v>
      </c>
      <c r="F38" s="326">
        <v>51</v>
      </c>
      <c r="G38" s="326">
        <v>60</v>
      </c>
      <c r="H38" s="353">
        <v>0.15</v>
      </c>
      <c r="I38" s="440">
        <v>5.2244399037519602E-2</v>
      </c>
      <c r="J38" s="440">
        <v>6.3996326631138818E-5</v>
      </c>
      <c r="K38" s="440">
        <v>8.0758450993422548E-2</v>
      </c>
      <c r="L38" s="353">
        <v>2.4064171122994651E-2</v>
      </c>
      <c r="M38" s="353">
        <v>2.2839229735781459E-2</v>
      </c>
      <c r="N38" s="353">
        <v>2.3014959723820481E-2</v>
      </c>
    </row>
    <row r="39" spans="1:14">
      <c r="A39" s="326" t="s">
        <v>957</v>
      </c>
      <c r="B39" s="326">
        <v>4</v>
      </c>
      <c r="C39" s="326" t="s">
        <v>1039</v>
      </c>
      <c r="D39" s="326" t="s">
        <v>1039</v>
      </c>
      <c r="E39" s="326">
        <v>16</v>
      </c>
      <c r="F39" s="326">
        <v>98</v>
      </c>
      <c r="G39" s="326">
        <v>114</v>
      </c>
      <c r="H39" s="353">
        <v>0.14035087719298239</v>
      </c>
      <c r="I39" s="440">
        <v>-2.5533302005164758E-2</v>
      </c>
      <c r="J39" s="440">
        <v>2.8250011438500631E-5</v>
      </c>
      <c r="K39" s="440">
        <v>8.0758450993422548E-2</v>
      </c>
      <c r="L39" s="353">
        <v>4.2780748663101602E-2</v>
      </c>
      <c r="M39" s="353">
        <v>4.3887147335423198E-2</v>
      </c>
      <c r="N39" s="353">
        <v>4.3728423475258918E-2</v>
      </c>
    </row>
    <row r="40" spans="1:14">
      <c r="A40" s="326" t="s">
        <v>957</v>
      </c>
      <c r="B40" s="326">
        <v>5</v>
      </c>
      <c r="C40" s="326" t="s">
        <v>1040</v>
      </c>
      <c r="D40" s="326" t="s">
        <v>1040</v>
      </c>
      <c r="E40" s="326">
        <v>36</v>
      </c>
      <c r="F40" s="326">
        <v>289</v>
      </c>
      <c r="G40" s="326">
        <v>325</v>
      </c>
      <c r="H40" s="353">
        <v>0.1107692307692308</v>
      </c>
      <c r="I40" s="440">
        <v>-0.29606229523069633</v>
      </c>
      <c r="J40" s="440">
        <v>9.8190887936420689E-3</v>
      </c>
      <c r="K40" s="440">
        <v>8.0758450993422548E-2</v>
      </c>
      <c r="L40" s="353">
        <v>9.6256684491978606E-2</v>
      </c>
      <c r="M40" s="353">
        <v>0.12942230183609491</v>
      </c>
      <c r="N40" s="353">
        <v>0.12466436517069431</v>
      </c>
    </row>
    <row r="41" spans="1:14">
      <c r="A41" s="326" t="s">
        <v>957</v>
      </c>
      <c r="B41" s="326">
        <v>6</v>
      </c>
      <c r="C41" s="326" t="s">
        <v>1041</v>
      </c>
      <c r="D41" s="326" t="s">
        <v>1041</v>
      </c>
      <c r="E41" s="326">
        <v>22</v>
      </c>
      <c r="F41" s="326">
        <v>130</v>
      </c>
      <c r="G41" s="326">
        <v>152</v>
      </c>
      <c r="H41" s="353">
        <v>0.14473684210526319</v>
      </c>
      <c r="I41" s="440">
        <v>1.035345732835934E-2</v>
      </c>
      <c r="J41" s="440">
        <v>6.2730043611144036E-6</v>
      </c>
      <c r="K41" s="440">
        <v>8.0758450993422548E-2</v>
      </c>
      <c r="L41" s="353">
        <v>5.8823529411764712E-2</v>
      </c>
      <c r="M41" s="353">
        <v>5.8217644424540978E-2</v>
      </c>
      <c r="N41" s="353">
        <v>5.8304564633678557E-2</v>
      </c>
    </row>
    <row r="42" spans="1:14">
      <c r="A42" s="326" t="s">
        <v>957</v>
      </c>
      <c r="B42" s="326">
        <v>7</v>
      </c>
      <c r="C42" s="326" t="s">
        <v>1042</v>
      </c>
      <c r="D42" s="326" t="s">
        <v>1042</v>
      </c>
      <c r="E42" s="326">
        <v>18</v>
      </c>
      <c r="F42" s="326">
        <v>159</v>
      </c>
      <c r="G42" s="326">
        <v>177</v>
      </c>
      <c r="H42" s="353">
        <v>0.10169491525423729</v>
      </c>
      <c r="I42" s="440">
        <v>-0.39168698989844092</v>
      </c>
      <c r="J42" s="440">
        <v>9.0386924251477617E-3</v>
      </c>
      <c r="K42" s="440">
        <v>8.0758450993422548E-2</v>
      </c>
      <c r="L42" s="353">
        <v>4.8128342245989303E-2</v>
      </c>
      <c r="M42" s="353">
        <v>7.1204657411553962E-2</v>
      </c>
      <c r="N42" s="353">
        <v>6.789413118527042E-2</v>
      </c>
    </row>
    <row r="43" spans="1:14">
      <c r="A43" s="326" t="s">
        <v>957</v>
      </c>
      <c r="B43" s="326">
        <v>8</v>
      </c>
      <c r="C43" s="326" t="s">
        <v>1043</v>
      </c>
      <c r="D43" s="326" t="s">
        <v>1043</v>
      </c>
      <c r="E43" s="326">
        <v>130</v>
      </c>
      <c r="F43" s="326">
        <v>541</v>
      </c>
      <c r="G43" s="326">
        <v>671</v>
      </c>
      <c r="H43" s="353">
        <v>0.1937406855439642</v>
      </c>
      <c r="I43" s="440">
        <v>0.36096062603472678</v>
      </c>
      <c r="J43" s="440">
        <v>3.8015873735856222E-2</v>
      </c>
      <c r="K43" s="440">
        <v>8.0758450993422548E-2</v>
      </c>
      <c r="L43" s="353">
        <v>0.34759358288770048</v>
      </c>
      <c r="M43" s="353">
        <v>0.24227496641289739</v>
      </c>
      <c r="N43" s="353">
        <v>0.25738396624472581</v>
      </c>
    </row>
    <row r="44" spans="1:14">
      <c r="A44" s="326" t="s">
        <v>957</v>
      </c>
      <c r="B44" s="326">
        <v>9</v>
      </c>
      <c r="C44" s="326" t="s">
        <v>1044</v>
      </c>
      <c r="D44" s="326" t="s">
        <v>1044</v>
      </c>
      <c r="E44" s="326">
        <v>95</v>
      </c>
      <c r="F44" s="326">
        <v>725</v>
      </c>
      <c r="G44" s="326">
        <v>820</v>
      </c>
      <c r="H44" s="353">
        <v>0.1158536585365854</v>
      </c>
      <c r="I44" s="440">
        <v>-0.24544930882850791</v>
      </c>
      <c r="J44" s="440">
        <v>1.7344584466491189E-2</v>
      </c>
      <c r="K44" s="440">
        <v>8.0758450993422548E-2</v>
      </c>
      <c r="L44" s="353">
        <v>0.25401069518716579</v>
      </c>
      <c r="M44" s="353">
        <v>0.32467532467532467</v>
      </c>
      <c r="N44" s="353">
        <v>0.31453778289221329</v>
      </c>
    </row>
    <row r="45" spans="1:14">
      <c r="A45" s="326" t="s">
        <v>1032</v>
      </c>
      <c r="B45" s="326">
        <v>0</v>
      </c>
      <c r="C45" s="326">
        <v>0</v>
      </c>
      <c r="D45" s="326">
        <v>0</v>
      </c>
      <c r="E45" s="326">
        <v>96</v>
      </c>
      <c r="F45" s="326">
        <v>584</v>
      </c>
      <c r="G45" s="326">
        <v>680</v>
      </c>
      <c r="H45" s="353">
        <v>0.14117647058823529</v>
      </c>
      <c r="I45" s="440">
        <v>-1.870733693476484E-2</v>
      </c>
      <c r="J45" s="440">
        <v>9.0675956797679668E-5</v>
      </c>
      <c r="K45" s="440">
        <v>7.9662551184671665E-2</v>
      </c>
      <c r="L45" s="353">
        <v>0.25668449197860971</v>
      </c>
      <c r="M45" s="353">
        <v>0.26153157187639953</v>
      </c>
      <c r="N45" s="353">
        <v>0.26083621020329878</v>
      </c>
    </row>
    <row r="46" spans="1:14">
      <c r="A46" s="326" t="s">
        <v>1032</v>
      </c>
      <c r="B46" s="326">
        <v>1</v>
      </c>
      <c r="C46" s="326">
        <v>1</v>
      </c>
      <c r="D46" s="326">
        <v>1</v>
      </c>
      <c r="E46" s="326">
        <v>141</v>
      </c>
      <c r="F46" s="326">
        <v>1101</v>
      </c>
      <c r="G46" s="326">
        <v>1242</v>
      </c>
      <c r="H46" s="353">
        <v>0.1135265700483092</v>
      </c>
      <c r="I46" s="440">
        <v>-0.26836879191888569</v>
      </c>
      <c r="J46" s="440">
        <v>3.1145088717332289E-2</v>
      </c>
      <c r="K46" s="440">
        <v>7.9662551184671665E-2</v>
      </c>
      <c r="L46" s="353">
        <v>0.3770053475935829</v>
      </c>
      <c r="M46" s="353">
        <v>0.49305866547245858</v>
      </c>
      <c r="N46" s="353">
        <v>0.47640966628308401</v>
      </c>
    </row>
    <row r="47" spans="1:14">
      <c r="A47" s="326" t="s">
        <v>1032</v>
      </c>
      <c r="B47" s="326">
        <v>2</v>
      </c>
      <c r="C47" s="326">
        <v>2</v>
      </c>
      <c r="D47" s="326">
        <v>2</v>
      </c>
      <c r="E47" s="326">
        <v>137</v>
      </c>
      <c r="F47" s="326">
        <v>548</v>
      </c>
      <c r="G47" s="326">
        <v>685</v>
      </c>
      <c r="H47" s="353">
        <v>0.2</v>
      </c>
      <c r="I47" s="440">
        <v>0.40055109330573552</v>
      </c>
      <c r="J47" s="440">
        <v>4.8426786510541713E-2</v>
      </c>
      <c r="K47" s="440">
        <v>7.9662551184671665E-2</v>
      </c>
      <c r="L47" s="353">
        <v>0.36631016042780751</v>
      </c>
      <c r="M47" s="353">
        <v>0.24540976265114189</v>
      </c>
      <c r="N47" s="353">
        <v>0.26275412351361721</v>
      </c>
    </row>
    <row r="48" spans="1:14">
      <c r="A48" s="326" t="s">
        <v>1025</v>
      </c>
      <c r="B48" s="326">
        <v>0</v>
      </c>
      <c r="C48" s="326">
        <v>0</v>
      </c>
      <c r="D48" s="326">
        <v>0</v>
      </c>
      <c r="E48" s="326">
        <v>146</v>
      </c>
      <c r="F48" s="326">
        <v>1177</v>
      </c>
      <c r="G48" s="326">
        <v>1323</v>
      </c>
      <c r="H48" s="353">
        <v>0.1103552532123961</v>
      </c>
      <c r="I48" s="440">
        <v>-0.30027203112631429</v>
      </c>
      <c r="J48" s="440">
        <v>4.1052971248006408E-2</v>
      </c>
      <c r="K48" s="440">
        <v>7.5772502956890087E-2</v>
      </c>
      <c r="L48" s="353">
        <v>0.39037433155080209</v>
      </c>
      <c r="M48" s="353">
        <v>0.52709359605911332</v>
      </c>
      <c r="N48" s="353">
        <v>0.50747986191024164</v>
      </c>
    </row>
    <row r="49" spans="1:14">
      <c r="A49" s="326" t="s">
        <v>1025</v>
      </c>
      <c r="B49" s="326">
        <v>1</v>
      </c>
      <c r="C49" s="326">
        <v>1</v>
      </c>
      <c r="D49" s="326">
        <v>1</v>
      </c>
      <c r="E49" s="326">
        <v>228</v>
      </c>
      <c r="F49" s="326">
        <v>1056</v>
      </c>
      <c r="G49" s="326">
        <v>1284</v>
      </c>
      <c r="H49" s="353">
        <v>0.17757009345794389</v>
      </c>
      <c r="I49" s="440">
        <v>0.25394761911385988</v>
      </c>
      <c r="J49" s="440">
        <v>3.4719531708883658E-2</v>
      </c>
      <c r="K49" s="440">
        <v>7.5772502956890087E-2</v>
      </c>
      <c r="L49" s="353">
        <v>0.60962566844919786</v>
      </c>
      <c r="M49" s="353">
        <v>0.47290640394088668</v>
      </c>
      <c r="N49" s="353">
        <v>0.49252013808975842</v>
      </c>
    </row>
    <row r="50" spans="1:14">
      <c r="A50" s="326" t="s">
        <v>1027</v>
      </c>
      <c r="B50" s="326">
        <v>0</v>
      </c>
      <c r="C50" s="326">
        <v>0</v>
      </c>
      <c r="D50" s="326">
        <v>0</v>
      </c>
      <c r="E50" s="326">
        <v>10</v>
      </c>
      <c r="F50" s="326">
        <v>65</v>
      </c>
      <c r="G50" s="326">
        <v>75</v>
      </c>
      <c r="H50" s="353">
        <v>0.1333333333333333</v>
      </c>
      <c r="I50" s="440">
        <v>-8.4956722475965529E-2</v>
      </c>
      <c r="J50" s="440">
        <v>2.014200106118622E-4</v>
      </c>
      <c r="K50" s="440">
        <v>5.6530374236579327E-2</v>
      </c>
      <c r="L50" s="353">
        <v>2.6737967914438499E-2</v>
      </c>
      <c r="M50" s="353">
        <v>2.9108822212270489E-2</v>
      </c>
      <c r="N50" s="353">
        <v>2.87686996547756E-2</v>
      </c>
    </row>
    <row r="51" spans="1:14">
      <c r="A51" s="326" t="s">
        <v>1027</v>
      </c>
      <c r="B51" s="326">
        <v>1</v>
      </c>
      <c r="C51" s="326">
        <v>1</v>
      </c>
      <c r="D51" s="326">
        <v>1</v>
      </c>
      <c r="E51" s="326">
        <v>94</v>
      </c>
      <c r="F51" s="326">
        <v>556</v>
      </c>
      <c r="G51" s="326">
        <v>650</v>
      </c>
      <c r="H51" s="353">
        <v>0.14461538461538459</v>
      </c>
      <c r="I51" s="440">
        <v>9.3719424450474566E-3</v>
      </c>
      <c r="J51" s="440">
        <v>2.1972626580153999E-5</v>
      </c>
      <c r="K51" s="440">
        <v>5.6530374236579327E-2</v>
      </c>
      <c r="L51" s="353">
        <v>0.25133689839572187</v>
      </c>
      <c r="M51" s="353">
        <v>0.2489923869234214</v>
      </c>
      <c r="N51" s="353">
        <v>0.24932873034138861</v>
      </c>
    </row>
    <row r="52" spans="1:14">
      <c r="A52" s="326" t="s">
        <v>1027</v>
      </c>
      <c r="B52" s="326">
        <v>2</v>
      </c>
      <c r="C52" s="326">
        <v>2</v>
      </c>
      <c r="D52" s="326">
        <v>2</v>
      </c>
      <c r="E52" s="326">
        <v>123</v>
      </c>
      <c r="F52" s="326">
        <v>516</v>
      </c>
      <c r="G52" s="326">
        <v>639</v>
      </c>
      <c r="H52" s="353">
        <v>0.1924882629107981</v>
      </c>
      <c r="I52" s="440">
        <v>0.35292304431648069</v>
      </c>
      <c r="J52" s="440">
        <v>3.451507605239415E-2</v>
      </c>
      <c r="K52" s="440">
        <v>5.6530374236579327E-2</v>
      </c>
      <c r="L52" s="353">
        <v>0.32887700534759362</v>
      </c>
      <c r="M52" s="353">
        <v>0.23107926556202421</v>
      </c>
      <c r="N52" s="353">
        <v>0.24510932105868821</v>
      </c>
    </row>
    <row r="53" spans="1:14">
      <c r="A53" s="326" t="s">
        <v>1027</v>
      </c>
      <c r="B53" s="326">
        <v>3</v>
      </c>
      <c r="C53" s="326">
        <v>3</v>
      </c>
      <c r="D53" s="326">
        <v>3</v>
      </c>
      <c r="E53" s="326">
        <v>95</v>
      </c>
      <c r="F53" s="326">
        <v>715</v>
      </c>
      <c r="G53" s="326">
        <v>810</v>
      </c>
      <c r="H53" s="353">
        <v>0.1172839506172839</v>
      </c>
      <c r="I53" s="440">
        <v>-0.23156019666784081</v>
      </c>
      <c r="J53" s="440">
        <v>1.532612402539316E-2</v>
      </c>
      <c r="K53" s="440">
        <v>5.6530374236579327E-2</v>
      </c>
      <c r="L53" s="353">
        <v>0.25401069518716579</v>
      </c>
      <c r="M53" s="353">
        <v>0.32019704433497542</v>
      </c>
      <c r="N53" s="353">
        <v>0.31070195627157648</v>
      </c>
    </row>
    <row r="54" spans="1:14">
      <c r="A54" s="326" t="s">
        <v>1027</v>
      </c>
      <c r="B54" s="326">
        <v>4</v>
      </c>
      <c r="C54" s="326">
        <v>4</v>
      </c>
      <c r="D54" s="326">
        <v>4</v>
      </c>
      <c r="E54" s="326">
        <v>52</v>
      </c>
      <c r="F54" s="326">
        <v>381</v>
      </c>
      <c r="G54" s="326">
        <v>433</v>
      </c>
      <c r="H54" s="353">
        <v>0.12009237875288679</v>
      </c>
      <c r="I54" s="440">
        <v>-0.20471020211964769</v>
      </c>
      <c r="J54" s="440">
        <v>6.4657815216000013E-3</v>
      </c>
      <c r="K54" s="440">
        <v>5.6530374236579327E-2</v>
      </c>
      <c r="L54" s="353">
        <v>0.13903743315508019</v>
      </c>
      <c r="M54" s="353">
        <v>0.17062248096730859</v>
      </c>
      <c r="N54" s="353">
        <v>0.16609129267357109</v>
      </c>
    </row>
    <row r="55" spans="1:14">
      <c r="A55" s="326" t="s">
        <v>1035</v>
      </c>
      <c r="B55" s="326">
        <v>0</v>
      </c>
      <c r="C55" s="326">
        <v>0</v>
      </c>
      <c r="D55" s="326">
        <v>0</v>
      </c>
      <c r="E55" s="326">
        <v>31</v>
      </c>
      <c r="F55" s="326">
        <v>175</v>
      </c>
      <c r="G55" s="326">
        <v>206</v>
      </c>
      <c r="H55" s="353">
        <v>0.1504854368932039</v>
      </c>
      <c r="I55" s="440">
        <v>5.6046684987258108E-2</v>
      </c>
      <c r="J55" s="440">
        <v>2.5320740958654272E-4</v>
      </c>
      <c r="K55" s="440">
        <v>4.1672661897637277E-2</v>
      </c>
      <c r="L55" s="353">
        <v>8.2887700534759357E-2</v>
      </c>
      <c r="M55" s="353">
        <v>7.8369905956112859E-2</v>
      </c>
      <c r="N55" s="353">
        <v>7.9018028385116998E-2</v>
      </c>
    </row>
    <row r="56" spans="1:14">
      <c r="A56" s="326" t="s">
        <v>1035</v>
      </c>
      <c r="B56" s="326">
        <v>1</v>
      </c>
      <c r="C56" s="326">
        <v>1</v>
      </c>
      <c r="D56" s="326">
        <v>1</v>
      </c>
      <c r="E56" s="326">
        <v>57</v>
      </c>
      <c r="F56" s="326">
        <v>287</v>
      </c>
      <c r="G56" s="326">
        <v>344</v>
      </c>
      <c r="H56" s="353">
        <v>0.16569767441860461</v>
      </c>
      <c r="I56" s="440">
        <v>0.17041450650055501</v>
      </c>
      <c r="J56" s="440">
        <v>4.0694594489806132E-3</v>
      </c>
      <c r="K56" s="440">
        <v>4.1672661897637277E-2</v>
      </c>
      <c r="L56" s="353">
        <v>0.15240641711229949</v>
      </c>
      <c r="M56" s="353">
        <v>0.12852664576802511</v>
      </c>
      <c r="N56" s="353">
        <v>0.13195243574990409</v>
      </c>
    </row>
    <row r="57" spans="1:14">
      <c r="A57" s="326" t="s">
        <v>1035</v>
      </c>
      <c r="B57" s="326">
        <v>2</v>
      </c>
      <c r="C57" s="326">
        <v>2</v>
      </c>
      <c r="D57" s="326">
        <v>2</v>
      </c>
      <c r="E57" s="326">
        <v>61</v>
      </c>
      <c r="F57" s="326">
        <v>268</v>
      </c>
      <c r="G57" s="326">
        <v>329</v>
      </c>
      <c r="H57" s="353">
        <v>0.18541033434650461</v>
      </c>
      <c r="I57" s="440">
        <v>0.30673233808808059</v>
      </c>
      <c r="J57" s="440">
        <v>1.321516132196349E-2</v>
      </c>
      <c r="K57" s="440">
        <v>4.1672661897637277E-2</v>
      </c>
      <c r="L57" s="353">
        <v>0.16310160427807491</v>
      </c>
      <c r="M57" s="353">
        <v>0.1200179131213614</v>
      </c>
      <c r="N57" s="353">
        <v>0.12619869581894899</v>
      </c>
    </row>
    <row r="58" spans="1:14">
      <c r="A58" s="326" t="s">
        <v>1035</v>
      </c>
      <c r="B58" s="326">
        <v>3</v>
      </c>
      <c r="C58" s="326">
        <v>3</v>
      </c>
      <c r="D58" s="326">
        <v>3</v>
      </c>
      <c r="E58" s="326">
        <v>90</v>
      </c>
      <c r="F58" s="326">
        <v>488</v>
      </c>
      <c r="G58" s="326">
        <v>578</v>
      </c>
      <c r="H58" s="353">
        <v>0.1557093425605536</v>
      </c>
      <c r="I58" s="440">
        <v>9.633971890274394E-2</v>
      </c>
      <c r="J58" s="440">
        <v>2.1292648813098221E-3</v>
      </c>
      <c r="K58" s="440">
        <v>4.1672661897637277E-2</v>
      </c>
      <c r="L58" s="353">
        <v>0.24064171122994649</v>
      </c>
      <c r="M58" s="353">
        <v>0.21854008060904609</v>
      </c>
      <c r="N58" s="353">
        <v>0.221710778672804</v>
      </c>
    </row>
    <row r="59" spans="1:14">
      <c r="A59" s="326" t="s">
        <v>1035</v>
      </c>
      <c r="B59" s="326">
        <v>4</v>
      </c>
      <c r="C59" s="326">
        <v>4</v>
      </c>
      <c r="D59" s="326">
        <v>4</v>
      </c>
      <c r="E59" s="326">
        <v>45</v>
      </c>
      <c r="F59" s="326">
        <v>354</v>
      </c>
      <c r="G59" s="326">
        <v>399</v>
      </c>
      <c r="H59" s="353">
        <v>0.112781954887218</v>
      </c>
      <c r="I59" s="440">
        <v>-0.27578896893782873</v>
      </c>
      <c r="J59" s="440">
        <v>1.053797053408289E-2</v>
      </c>
      <c r="K59" s="440">
        <v>4.1672661897637277E-2</v>
      </c>
      <c r="L59" s="353">
        <v>0.1203208556149733</v>
      </c>
      <c r="M59" s="353">
        <v>0.15853112404836539</v>
      </c>
      <c r="N59" s="353">
        <v>0.15304948216340619</v>
      </c>
    </row>
    <row r="60" spans="1:14">
      <c r="A60" s="326" t="s">
        <v>1035</v>
      </c>
      <c r="B60" s="326">
        <v>5</v>
      </c>
      <c r="C60" s="326">
        <v>5</v>
      </c>
      <c r="D60" s="326">
        <v>5</v>
      </c>
      <c r="E60" s="326">
        <v>90</v>
      </c>
      <c r="F60" s="326">
        <v>661</v>
      </c>
      <c r="G60" s="326">
        <v>751</v>
      </c>
      <c r="H60" s="353">
        <v>0.1198402130492676</v>
      </c>
      <c r="I60" s="440">
        <v>-0.20709871509579539</v>
      </c>
      <c r="J60" s="440">
        <v>1.146759830171392E-2</v>
      </c>
      <c r="K60" s="440">
        <v>4.1672661897637277E-2</v>
      </c>
      <c r="L60" s="353">
        <v>0.24064171122994649</v>
      </c>
      <c r="M60" s="353">
        <v>0.29601433049708908</v>
      </c>
      <c r="N60" s="353">
        <v>0.28807057920981971</v>
      </c>
    </row>
    <row r="61" spans="1:14">
      <c r="A61" s="326" t="s">
        <v>1021</v>
      </c>
      <c r="B61" s="326">
        <v>0</v>
      </c>
      <c r="C61" s="326">
        <v>0</v>
      </c>
      <c r="D61" s="326">
        <v>0</v>
      </c>
      <c r="E61" s="326">
        <v>7</v>
      </c>
      <c r="F61" s="326">
        <v>67</v>
      </c>
      <c r="G61" s="326">
        <v>74</v>
      </c>
      <c r="H61" s="353">
        <v>9.45945945945946E-2</v>
      </c>
      <c r="I61" s="440">
        <v>-0.47193701591002701</v>
      </c>
      <c r="J61" s="440">
        <v>5.3271781912343349E-3</v>
      </c>
      <c r="K61" s="440">
        <v>4.0418110789573802E-2</v>
      </c>
      <c r="L61" s="353">
        <v>1.871657754010695E-2</v>
      </c>
      <c r="M61" s="353">
        <v>3.0004478280340349E-2</v>
      </c>
      <c r="N61" s="353">
        <v>2.8385116992711928E-2</v>
      </c>
    </row>
    <row r="62" spans="1:14">
      <c r="A62" s="326" t="s">
        <v>1021</v>
      </c>
      <c r="B62" s="326">
        <v>1</v>
      </c>
      <c r="C62" s="326">
        <v>1</v>
      </c>
      <c r="D62" s="326">
        <v>1</v>
      </c>
      <c r="E62" s="326">
        <v>92</v>
      </c>
      <c r="F62" s="326">
        <v>488</v>
      </c>
      <c r="G62" s="326">
        <v>580</v>
      </c>
      <c r="H62" s="353">
        <v>0.1586206896551724</v>
      </c>
      <c r="I62" s="440">
        <v>0.11831862562151919</v>
      </c>
      <c r="J62" s="440">
        <v>3.2477544821691499E-3</v>
      </c>
      <c r="K62" s="440">
        <v>4.0418110789573802E-2</v>
      </c>
      <c r="L62" s="353">
        <v>0.24598930481283421</v>
      </c>
      <c r="M62" s="353">
        <v>0.21854008060904609</v>
      </c>
      <c r="N62" s="353">
        <v>0.2224779439969313</v>
      </c>
    </row>
    <row r="63" spans="1:14">
      <c r="A63" s="326" t="s">
        <v>1021</v>
      </c>
      <c r="B63" s="326">
        <v>2</v>
      </c>
      <c r="C63" s="326">
        <v>2</v>
      </c>
      <c r="D63" s="326">
        <v>2</v>
      </c>
      <c r="E63" s="326">
        <v>55</v>
      </c>
      <c r="F63" s="326">
        <v>339</v>
      </c>
      <c r="G63" s="326">
        <v>394</v>
      </c>
      <c r="H63" s="353">
        <v>0.1395939086294416</v>
      </c>
      <c r="I63" s="440">
        <v>-3.1821467722353308E-2</v>
      </c>
      <c r="J63" s="440">
        <v>1.5130726071190841E-4</v>
      </c>
      <c r="K63" s="440">
        <v>4.0418110789573802E-2</v>
      </c>
      <c r="L63" s="353">
        <v>0.1470588235294118</v>
      </c>
      <c r="M63" s="353">
        <v>0.15181370353784149</v>
      </c>
      <c r="N63" s="353">
        <v>0.15113156885308779</v>
      </c>
    </row>
    <row r="64" spans="1:14">
      <c r="A64" s="326" t="s">
        <v>1021</v>
      </c>
      <c r="B64" s="326">
        <v>3</v>
      </c>
      <c r="C64" s="326">
        <v>3</v>
      </c>
      <c r="D64" s="326">
        <v>3</v>
      </c>
      <c r="E64" s="326">
        <v>131</v>
      </c>
      <c r="F64" s="326">
        <v>644</v>
      </c>
      <c r="G64" s="326">
        <v>775</v>
      </c>
      <c r="H64" s="353">
        <v>0.16903225806451611</v>
      </c>
      <c r="I64" s="440">
        <v>0.19434405152242401</v>
      </c>
      <c r="J64" s="440">
        <v>1.202331353232035E-2</v>
      </c>
      <c r="K64" s="440">
        <v>4.0418110789573802E-2</v>
      </c>
      <c r="L64" s="353">
        <v>0.3502673796791444</v>
      </c>
      <c r="M64" s="353">
        <v>0.2884012539184953</v>
      </c>
      <c r="N64" s="353">
        <v>0.29727656309934791</v>
      </c>
    </row>
    <row r="65" spans="1:14">
      <c r="A65" s="326" t="s">
        <v>1021</v>
      </c>
      <c r="B65" s="326">
        <v>4</v>
      </c>
      <c r="C65" s="326">
        <v>4</v>
      </c>
      <c r="D65" s="326">
        <v>4</v>
      </c>
      <c r="E65" s="326">
        <v>89</v>
      </c>
      <c r="F65" s="326">
        <v>695</v>
      </c>
      <c r="G65" s="326">
        <v>784</v>
      </c>
      <c r="H65" s="353">
        <v>0.11352040816326529</v>
      </c>
      <c r="I65" s="440">
        <v>-0.26843002140702632</v>
      </c>
      <c r="J65" s="440">
        <v>1.9668557323138051E-2</v>
      </c>
      <c r="K65" s="440">
        <v>4.0418110789573802E-2</v>
      </c>
      <c r="L65" s="353">
        <v>0.23796791443850271</v>
      </c>
      <c r="M65" s="353">
        <v>0.31124048365427681</v>
      </c>
      <c r="N65" s="353">
        <v>0.30072880705792099</v>
      </c>
    </row>
    <row r="66" spans="1:14">
      <c r="A66" s="326" t="s">
        <v>1031</v>
      </c>
      <c r="B66" s="326">
        <v>0</v>
      </c>
      <c r="C66" s="326">
        <v>0</v>
      </c>
      <c r="D66" s="326">
        <v>0</v>
      </c>
      <c r="E66" s="326">
        <v>92</v>
      </c>
      <c r="F66" s="326">
        <v>696</v>
      </c>
      <c r="G66" s="326">
        <v>788</v>
      </c>
      <c r="H66" s="353">
        <v>0.116751269035533</v>
      </c>
      <c r="I66" s="440">
        <v>-0.23671562885975331</v>
      </c>
      <c r="J66" s="440">
        <v>1.55519817279899E-2</v>
      </c>
      <c r="K66" s="440">
        <v>3.910777679521097E-2</v>
      </c>
      <c r="L66" s="353">
        <v>0.24598930481283421</v>
      </c>
      <c r="M66" s="353">
        <v>0.31168831168831168</v>
      </c>
      <c r="N66" s="353">
        <v>0.30226313770617569</v>
      </c>
    </row>
    <row r="67" spans="1:14">
      <c r="A67" s="326" t="s">
        <v>1031</v>
      </c>
      <c r="B67" s="326">
        <v>1</v>
      </c>
      <c r="C67" s="326">
        <v>1</v>
      </c>
      <c r="D67" s="326">
        <v>1</v>
      </c>
      <c r="E67" s="326">
        <v>52</v>
      </c>
      <c r="F67" s="326">
        <v>382</v>
      </c>
      <c r="G67" s="326">
        <v>434</v>
      </c>
      <c r="H67" s="353">
        <v>0.119815668202765</v>
      </c>
      <c r="I67" s="440">
        <v>-0.20733143559952191</v>
      </c>
      <c r="J67" s="440">
        <v>6.6414221355870122E-3</v>
      </c>
      <c r="K67" s="440">
        <v>3.910777679521097E-2</v>
      </c>
      <c r="L67" s="353">
        <v>0.13903743315508019</v>
      </c>
      <c r="M67" s="353">
        <v>0.17107030900134351</v>
      </c>
      <c r="N67" s="353">
        <v>0.16647487533563479</v>
      </c>
    </row>
    <row r="68" spans="1:14">
      <c r="A68" s="326" t="s">
        <v>1031</v>
      </c>
      <c r="B68" s="326">
        <v>2</v>
      </c>
      <c r="C68" s="326">
        <v>2</v>
      </c>
      <c r="D68" s="326">
        <v>2</v>
      </c>
      <c r="E68" s="326">
        <v>230</v>
      </c>
      <c r="F68" s="326">
        <v>1155</v>
      </c>
      <c r="G68" s="326">
        <v>1385</v>
      </c>
      <c r="H68" s="353">
        <v>0.16606498194945851</v>
      </c>
      <c r="I68" s="440">
        <v>0.1730691403929274</v>
      </c>
      <c r="J68" s="440">
        <v>1.6914372931634059E-2</v>
      </c>
      <c r="K68" s="440">
        <v>3.910777679521097E-2</v>
      </c>
      <c r="L68" s="353">
        <v>0.61497326203208558</v>
      </c>
      <c r="M68" s="353">
        <v>0.51724137931034486</v>
      </c>
      <c r="N68" s="353">
        <v>0.53126198695818949</v>
      </c>
    </row>
    <row r="69" spans="1:14">
      <c r="A69" s="326" t="s">
        <v>1022</v>
      </c>
      <c r="B69" s="326">
        <v>0</v>
      </c>
      <c r="C69" s="326">
        <v>0</v>
      </c>
      <c r="D69" s="326">
        <v>0</v>
      </c>
      <c r="E69" s="326">
        <v>209</v>
      </c>
      <c r="F69" s="326">
        <v>1453</v>
      </c>
      <c r="G69" s="326">
        <v>1662</v>
      </c>
      <c r="H69" s="353">
        <v>0.1257521058965102</v>
      </c>
      <c r="I69" s="440">
        <v>-0.152205957179846</v>
      </c>
      <c r="J69" s="440">
        <v>1.398325322474942E-2</v>
      </c>
      <c r="K69" s="440">
        <v>3.814206758044409E-2</v>
      </c>
      <c r="L69" s="353">
        <v>0.55882352941176472</v>
      </c>
      <c r="M69" s="353">
        <v>0.65069413345275418</v>
      </c>
      <c r="N69" s="353">
        <v>0.63751438434982743</v>
      </c>
    </row>
    <row r="70" spans="1:14">
      <c r="A70" s="326" t="s">
        <v>1022</v>
      </c>
      <c r="B70" s="326">
        <v>1</v>
      </c>
      <c r="C70" s="326">
        <v>1</v>
      </c>
      <c r="D70" s="326">
        <v>1</v>
      </c>
      <c r="E70" s="326">
        <v>80</v>
      </c>
      <c r="F70" s="326">
        <v>346</v>
      </c>
      <c r="G70" s="326">
        <v>426</v>
      </c>
      <c r="H70" s="353">
        <v>0.18779342723004691</v>
      </c>
      <c r="I70" s="440">
        <v>0.32243331404178333</v>
      </c>
      <c r="J70" s="440">
        <v>1.900913455455628E-2</v>
      </c>
      <c r="K70" s="440">
        <v>3.814206758044409E-2</v>
      </c>
      <c r="L70" s="353">
        <v>0.21390374331550799</v>
      </c>
      <c r="M70" s="353">
        <v>0.15494849977608599</v>
      </c>
      <c r="N70" s="353">
        <v>0.16340621403912539</v>
      </c>
    </row>
    <row r="71" spans="1:14">
      <c r="A71" s="326" t="s">
        <v>1022</v>
      </c>
      <c r="B71" s="326">
        <v>2</v>
      </c>
      <c r="C71" s="326">
        <v>2</v>
      </c>
      <c r="D71" s="326">
        <v>2</v>
      </c>
      <c r="E71" s="326">
        <v>85</v>
      </c>
      <c r="F71" s="326">
        <v>434</v>
      </c>
      <c r="G71" s="326">
        <v>519</v>
      </c>
      <c r="H71" s="353">
        <v>0.16377649325626201</v>
      </c>
      <c r="I71" s="440">
        <v>0.15645217681553761</v>
      </c>
      <c r="J71" s="440">
        <v>5.1496798011383864E-3</v>
      </c>
      <c r="K71" s="440">
        <v>3.814206758044409E-2</v>
      </c>
      <c r="L71" s="353">
        <v>0.22727272727272729</v>
      </c>
      <c r="M71" s="353">
        <v>0.19435736677115989</v>
      </c>
      <c r="N71" s="353">
        <v>0.1990794016110472</v>
      </c>
    </row>
    <row r="72" spans="1:14">
      <c r="A72" s="326" t="s">
        <v>1019</v>
      </c>
      <c r="B72" s="326">
        <v>0</v>
      </c>
      <c r="C72" s="326">
        <v>0</v>
      </c>
      <c r="D72" s="326">
        <v>0</v>
      </c>
      <c r="E72" s="326">
        <v>24</v>
      </c>
      <c r="F72" s="326">
        <v>82</v>
      </c>
      <c r="G72" s="326">
        <v>106</v>
      </c>
      <c r="H72" s="353">
        <v>0.22641509433962259</v>
      </c>
      <c r="I72" s="440">
        <v>0.55818003750931866</v>
      </c>
      <c r="J72" s="440">
        <v>1.5321608995672141E-2</v>
      </c>
      <c r="K72" s="440">
        <v>2.7508725276408508E-2</v>
      </c>
      <c r="L72" s="353">
        <v>6.4171122994652413E-2</v>
      </c>
      <c r="M72" s="353">
        <v>3.6721898790864307E-2</v>
      </c>
      <c r="N72" s="353">
        <v>4.0659762178749517E-2</v>
      </c>
    </row>
    <row r="73" spans="1:14">
      <c r="A73" s="326" t="s">
        <v>1019</v>
      </c>
      <c r="B73" s="326">
        <v>1</v>
      </c>
      <c r="C73" s="326">
        <v>1</v>
      </c>
      <c r="D73" s="326">
        <v>1</v>
      </c>
      <c r="E73" s="326">
        <v>50</v>
      </c>
      <c r="F73" s="326">
        <v>312</v>
      </c>
      <c r="G73" s="326">
        <v>362</v>
      </c>
      <c r="H73" s="353">
        <v>0.138121546961326</v>
      </c>
      <c r="I73" s="440">
        <v>-4.4134727955710308E-2</v>
      </c>
      <c r="J73" s="440">
        <v>2.6624305739726711E-4</v>
      </c>
      <c r="K73" s="440">
        <v>2.7508725276408508E-2</v>
      </c>
      <c r="L73" s="353">
        <v>0.13368983957219249</v>
      </c>
      <c r="M73" s="353">
        <v>0.13972234661889829</v>
      </c>
      <c r="N73" s="353">
        <v>0.13885692366705021</v>
      </c>
    </row>
    <row r="74" spans="1:14">
      <c r="A74" s="326" t="s">
        <v>1019</v>
      </c>
      <c r="B74" s="326">
        <v>2</v>
      </c>
      <c r="C74" s="326">
        <v>2</v>
      </c>
      <c r="D74" s="326">
        <v>2</v>
      </c>
      <c r="E74" s="326">
        <v>64</v>
      </c>
      <c r="F74" s="326">
        <v>481</v>
      </c>
      <c r="G74" s="326">
        <v>545</v>
      </c>
      <c r="H74" s="353">
        <v>0.11743119266055051</v>
      </c>
      <c r="I74" s="440">
        <v>-0.23013873232046339</v>
      </c>
      <c r="J74" s="440">
        <v>1.019107002003897E-2</v>
      </c>
      <c r="K74" s="440">
        <v>2.7508725276408508E-2</v>
      </c>
      <c r="L74" s="353">
        <v>0.17112299465240641</v>
      </c>
      <c r="M74" s="353">
        <v>0.21540528437080159</v>
      </c>
      <c r="N74" s="353">
        <v>0.2090525508247027</v>
      </c>
    </row>
    <row r="75" spans="1:14">
      <c r="A75" s="326" t="s">
        <v>1019</v>
      </c>
      <c r="B75" s="326">
        <v>3</v>
      </c>
      <c r="C75" s="326">
        <v>3</v>
      </c>
      <c r="D75" s="326">
        <v>3</v>
      </c>
      <c r="E75" s="326">
        <v>63</v>
      </c>
      <c r="F75" s="326">
        <v>373</v>
      </c>
      <c r="G75" s="326">
        <v>436</v>
      </c>
      <c r="H75" s="353">
        <v>0.14449541284403669</v>
      </c>
      <c r="I75" s="440">
        <v>8.4017611733430489E-3</v>
      </c>
      <c r="J75" s="440">
        <v>1.184094788793385E-5</v>
      </c>
      <c r="K75" s="440">
        <v>2.7508725276408508E-2</v>
      </c>
      <c r="L75" s="353">
        <v>0.1684491978609626</v>
      </c>
      <c r="M75" s="353">
        <v>0.1670398566950291</v>
      </c>
      <c r="N75" s="353">
        <v>0.1672420406597622</v>
      </c>
    </row>
    <row r="76" spans="1:14">
      <c r="A76" s="326" t="s">
        <v>1019</v>
      </c>
      <c r="B76" s="326">
        <v>4</v>
      </c>
      <c r="C76" s="326">
        <v>4</v>
      </c>
      <c r="D76" s="326">
        <v>4</v>
      </c>
      <c r="E76" s="326">
        <v>69</v>
      </c>
      <c r="F76" s="326">
        <v>394</v>
      </c>
      <c r="G76" s="326">
        <v>463</v>
      </c>
      <c r="H76" s="353">
        <v>0.14902807775377969</v>
      </c>
      <c r="I76" s="440">
        <v>4.4601049724951443E-2</v>
      </c>
      <c r="J76" s="440">
        <v>3.5893734862023298E-4</v>
      </c>
      <c r="K76" s="440">
        <v>2.7508725276408508E-2</v>
      </c>
      <c r="L76" s="353">
        <v>0.18449197860962571</v>
      </c>
      <c r="M76" s="353">
        <v>0.17644424540976261</v>
      </c>
      <c r="N76" s="353">
        <v>0.1775987725354814</v>
      </c>
    </row>
    <row r="77" spans="1:14">
      <c r="A77" s="326" t="s">
        <v>1019</v>
      </c>
      <c r="B77" s="326">
        <v>5</v>
      </c>
      <c r="C77" s="326">
        <v>5</v>
      </c>
      <c r="D77" s="326">
        <v>5</v>
      </c>
      <c r="E77" s="326">
        <v>89</v>
      </c>
      <c r="F77" s="326">
        <v>516</v>
      </c>
      <c r="G77" s="326">
        <v>605</v>
      </c>
      <c r="H77" s="353">
        <v>0.1471074380165289</v>
      </c>
      <c r="I77" s="440">
        <v>2.9375058676202982E-2</v>
      </c>
      <c r="J77" s="440">
        <v>2.0235446494631571E-4</v>
      </c>
      <c r="K77" s="440">
        <v>2.7508725276408508E-2</v>
      </c>
      <c r="L77" s="353">
        <v>0.23796791443850271</v>
      </c>
      <c r="M77" s="353">
        <v>0.23107926556202421</v>
      </c>
      <c r="N77" s="353">
        <v>0.2320675105485232</v>
      </c>
    </row>
    <row r="78" spans="1:14">
      <c r="A78" s="326" t="s">
        <v>1019</v>
      </c>
      <c r="B78" s="326">
        <v>6</v>
      </c>
      <c r="C78" s="326">
        <v>6</v>
      </c>
      <c r="D78" s="326">
        <v>6</v>
      </c>
      <c r="E78" s="326">
        <v>15</v>
      </c>
      <c r="F78" s="326">
        <v>75</v>
      </c>
      <c r="G78" s="326">
        <v>90</v>
      </c>
      <c r="H78" s="353">
        <v>0.16666666666666671</v>
      </c>
      <c r="I78" s="440">
        <v>0.1774075419915257</v>
      </c>
      <c r="J78" s="440">
        <v>1.156670441845648E-3</v>
      </c>
      <c r="K78" s="440">
        <v>2.7508725276408508E-2</v>
      </c>
      <c r="L78" s="353">
        <v>4.0106951871657748E-2</v>
      </c>
      <c r="M78" s="353">
        <v>3.3587102552619791E-2</v>
      </c>
      <c r="N78" s="353">
        <v>3.4522439585730723E-2</v>
      </c>
    </row>
    <row r="79" spans="1:14">
      <c r="A79" s="326" t="s">
        <v>1023</v>
      </c>
      <c r="B79" s="326">
        <v>0</v>
      </c>
      <c r="C79" s="326">
        <v>0</v>
      </c>
      <c r="D79" s="326">
        <v>0</v>
      </c>
      <c r="E79" s="326">
        <v>145</v>
      </c>
      <c r="F79" s="326">
        <v>1044</v>
      </c>
      <c r="G79" s="326">
        <v>1189</v>
      </c>
      <c r="H79" s="353">
        <v>0.12195121951219511</v>
      </c>
      <c r="I79" s="440">
        <v>-0.1872355715963836</v>
      </c>
      <c r="J79" s="440">
        <v>1.4947377564417179E-2</v>
      </c>
      <c r="K79" s="440">
        <v>2.610212329706486E-2</v>
      </c>
      <c r="L79" s="353">
        <v>0.38770053475935828</v>
      </c>
      <c r="M79" s="353">
        <v>0.46753246753246752</v>
      </c>
      <c r="N79" s="353">
        <v>0.45607978519370918</v>
      </c>
    </row>
    <row r="80" spans="1:14">
      <c r="A80" s="326" t="s">
        <v>1023</v>
      </c>
      <c r="B80" s="326">
        <v>1</v>
      </c>
      <c r="C80" s="326">
        <v>1</v>
      </c>
      <c r="D80" s="326">
        <v>1</v>
      </c>
      <c r="E80" s="326">
        <v>210</v>
      </c>
      <c r="F80" s="326">
        <v>1091</v>
      </c>
      <c r="G80" s="326">
        <v>1301</v>
      </c>
      <c r="H80" s="353">
        <v>0.16141429669485011</v>
      </c>
      <c r="I80" s="440">
        <v>0.1391029993100239</v>
      </c>
      <c r="J80" s="440">
        <v>1.0142965203502181E-2</v>
      </c>
      <c r="K80" s="440">
        <v>2.610212329706486E-2</v>
      </c>
      <c r="L80" s="353">
        <v>0.56149732620320858</v>
      </c>
      <c r="M80" s="353">
        <v>0.48858038513210927</v>
      </c>
      <c r="N80" s="353">
        <v>0.49904104334484078</v>
      </c>
    </row>
    <row r="81" spans="1:14">
      <c r="A81" s="326" t="s">
        <v>1023</v>
      </c>
      <c r="B81" s="326">
        <v>2</v>
      </c>
      <c r="C81" s="326">
        <v>2</v>
      </c>
      <c r="D81" s="326">
        <v>2</v>
      </c>
      <c r="E81" s="326">
        <v>19</v>
      </c>
      <c r="F81" s="326">
        <v>98</v>
      </c>
      <c r="G81" s="326">
        <v>117</v>
      </c>
      <c r="H81" s="353">
        <v>0.1623931623931624</v>
      </c>
      <c r="I81" s="440">
        <v>0.1463169549214946</v>
      </c>
      <c r="J81" s="440">
        <v>1.0117805291455001E-3</v>
      </c>
      <c r="K81" s="440">
        <v>2.610212329706486E-2</v>
      </c>
      <c r="L81" s="353">
        <v>5.0802139037433157E-2</v>
      </c>
      <c r="M81" s="353">
        <v>4.3887147335423198E-2</v>
      </c>
      <c r="N81" s="353">
        <v>4.4879171461449943E-2</v>
      </c>
    </row>
    <row r="82" spans="1:14">
      <c r="A82" s="326" t="s">
        <v>1029</v>
      </c>
      <c r="B82" s="326">
        <v>0</v>
      </c>
      <c r="C82" s="326">
        <v>0</v>
      </c>
      <c r="D82" s="326">
        <v>0</v>
      </c>
      <c r="E82" s="326">
        <v>59</v>
      </c>
      <c r="F82" s="326">
        <v>311</v>
      </c>
      <c r="G82" s="326">
        <v>370</v>
      </c>
      <c r="H82" s="353">
        <v>0.1594594594594595</v>
      </c>
      <c r="I82" s="440">
        <v>0.1245899861521112</v>
      </c>
      <c r="J82" s="440">
        <v>2.3023596661232832E-3</v>
      </c>
      <c r="K82" s="440">
        <v>2.1208029384788961E-2</v>
      </c>
      <c r="L82" s="353">
        <v>0.15775401069518721</v>
      </c>
      <c r="M82" s="353">
        <v>0.13927451858486339</v>
      </c>
      <c r="N82" s="353">
        <v>0.14192558496355959</v>
      </c>
    </row>
    <row r="83" spans="1:14">
      <c r="A83" s="326" t="s">
        <v>1029</v>
      </c>
      <c r="B83" s="326">
        <v>1</v>
      </c>
      <c r="C83" s="326">
        <v>1</v>
      </c>
      <c r="D83" s="326">
        <v>1</v>
      </c>
      <c r="E83" s="326">
        <v>238</v>
      </c>
      <c r="F83" s="326">
        <v>1565</v>
      </c>
      <c r="G83" s="326">
        <v>1803</v>
      </c>
      <c r="H83" s="353">
        <v>0.13200221852468111</v>
      </c>
      <c r="I83" s="440">
        <v>-9.6524974877152878E-2</v>
      </c>
      <c r="J83" s="440">
        <v>6.2246289217689236E-3</v>
      </c>
      <c r="K83" s="440">
        <v>2.1208029384788961E-2</v>
      </c>
      <c r="L83" s="353">
        <v>0.63636363636363635</v>
      </c>
      <c r="M83" s="353">
        <v>0.70085087326466633</v>
      </c>
      <c r="N83" s="353">
        <v>0.69159953970080557</v>
      </c>
    </row>
    <row r="84" spans="1:14">
      <c r="A84" s="326" t="s">
        <v>1029</v>
      </c>
      <c r="B84" s="326">
        <v>2</v>
      </c>
      <c r="C84" s="326">
        <v>2</v>
      </c>
      <c r="D84" s="326">
        <v>2</v>
      </c>
      <c r="E84" s="326">
        <v>4</v>
      </c>
      <c r="F84" s="326">
        <v>25</v>
      </c>
      <c r="G84" s="326">
        <v>29</v>
      </c>
      <c r="H84" s="353">
        <v>0.13793103448275859</v>
      </c>
      <c r="I84" s="440">
        <v>-4.5736009322684283E-2</v>
      </c>
      <c r="J84" s="440">
        <v>2.2891498567767008E-5</v>
      </c>
      <c r="K84" s="440">
        <v>2.1208029384788961E-2</v>
      </c>
      <c r="L84" s="353">
        <v>1.06951871657754E-2</v>
      </c>
      <c r="M84" s="353">
        <v>1.1195700850873271E-2</v>
      </c>
      <c r="N84" s="353">
        <v>1.112389719984657E-2</v>
      </c>
    </row>
    <row r="85" spans="1:14">
      <c r="A85" s="326" t="s">
        <v>1029</v>
      </c>
      <c r="B85" s="326">
        <v>3</v>
      </c>
      <c r="C85" s="326">
        <v>3</v>
      </c>
      <c r="D85" s="326">
        <v>3</v>
      </c>
      <c r="E85" s="326">
        <v>73</v>
      </c>
      <c r="F85" s="326">
        <v>332</v>
      </c>
      <c r="G85" s="326">
        <v>405</v>
      </c>
      <c r="H85" s="353">
        <v>0.18024691358024689</v>
      </c>
      <c r="I85" s="440">
        <v>0.27216992665752848</v>
      </c>
      <c r="J85" s="440">
        <v>1.265814929832898E-2</v>
      </c>
      <c r="K85" s="440">
        <v>2.1208029384788961E-2</v>
      </c>
      <c r="L85" s="353">
        <v>0.1951871657754011</v>
      </c>
      <c r="M85" s="353">
        <v>0.14867890729959701</v>
      </c>
      <c r="N85" s="353">
        <v>0.1553509781357883</v>
      </c>
    </row>
    <row r="86" spans="1:14">
      <c r="A86" s="326" t="s">
        <v>1020</v>
      </c>
      <c r="B86" s="326">
        <v>0</v>
      </c>
      <c r="C86" s="326">
        <v>0</v>
      </c>
      <c r="D86" s="326">
        <v>0</v>
      </c>
      <c r="E86" s="326">
        <v>88</v>
      </c>
      <c r="F86" s="326">
        <v>513</v>
      </c>
      <c r="G86" s="326">
        <v>601</v>
      </c>
      <c r="H86" s="353">
        <v>0.1464226289517471</v>
      </c>
      <c r="I86" s="440">
        <v>2.390642373306295E-2</v>
      </c>
      <c r="J86" s="440">
        <v>1.3287994014057289E-4</v>
      </c>
      <c r="K86" s="440">
        <v>9.4729115698800569E-3</v>
      </c>
      <c r="L86" s="353">
        <v>0.23529411764705879</v>
      </c>
      <c r="M86" s="353">
        <v>0.22973578145991941</v>
      </c>
      <c r="N86" s="353">
        <v>0.2305331799002685</v>
      </c>
    </row>
    <row r="87" spans="1:14">
      <c r="A87" s="326" t="s">
        <v>1020</v>
      </c>
      <c r="B87" s="326">
        <v>1</v>
      </c>
      <c r="C87" s="326">
        <v>1</v>
      </c>
      <c r="D87" s="326">
        <v>1</v>
      </c>
      <c r="E87" s="326">
        <v>215</v>
      </c>
      <c r="F87" s="326">
        <v>1372</v>
      </c>
      <c r="G87" s="326">
        <v>1587</v>
      </c>
      <c r="H87" s="353">
        <v>0.1354757403906742</v>
      </c>
      <c r="I87" s="440">
        <v>-6.6541325732541859E-2</v>
      </c>
      <c r="J87" s="440">
        <v>2.6319591314088579E-3</v>
      </c>
      <c r="K87" s="440">
        <v>9.4729115698800569E-3</v>
      </c>
      <c r="L87" s="353">
        <v>0.57486631016042777</v>
      </c>
      <c r="M87" s="353">
        <v>0.61442006269592475</v>
      </c>
      <c r="N87" s="353">
        <v>0.60874568469505175</v>
      </c>
    </row>
    <row r="88" spans="1:14">
      <c r="A88" s="326" t="s">
        <v>1020</v>
      </c>
      <c r="B88" s="326">
        <v>2</v>
      </c>
      <c r="C88" s="326">
        <v>2</v>
      </c>
      <c r="D88" s="326">
        <v>2</v>
      </c>
      <c r="E88" s="326">
        <v>71</v>
      </c>
      <c r="F88" s="326">
        <v>348</v>
      </c>
      <c r="G88" s="326">
        <v>419</v>
      </c>
      <c r="H88" s="353">
        <v>0.16945107398568021</v>
      </c>
      <c r="I88" s="440">
        <v>0.1973228516924671</v>
      </c>
      <c r="J88" s="440">
        <v>6.7080724983306266E-3</v>
      </c>
      <c r="K88" s="440">
        <v>9.4729115698800569E-3</v>
      </c>
      <c r="L88" s="353">
        <v>0.18983957219251341</v>
      </c>
      <c r="M88" s="353">
        <v>0.15584415584415581</v>
      </c>
      <c r="N88" s="353">
        <v>0.16072113540467969</v>
      </c>
    </row>
    <row r="89" spans="1:14">
      <c r="A89" s="326" t="s">
        <v>1034</v>
      </c>
      <c r="B89" s="326">
        <v>0</v>
      </c>
      <c r="C89" s="326">
        <v>0</v>
      </c>
      <c r="D89" s="326">
        <v>0</v>
      </c>
      <c r="E89" s="326">
        <v>46</v>
      </c>
      <c r="F89" s="326">
        <v>223</v>
      </c>
      <c r="G89" s="326">
        <v>269</v>
      </c>
      <c r="H89" s="353">
        <v>0.17100371747211901</v>
      </c>
      <c r="I89" s="440">
        <v>0.2083150794546022</v>
      </c>
      <c r="J89" s="440">
        <v>4.818119642821337E-3</v>
      </c>
      <c r="K89" s="440">
        <v>7.9427677026104367E-3</v>
      </c>
      <c r="L89" s="353">
        <v>0.1229946524064171</v>
      </c>
      <c r="M89" s="353">
        <v>9.9865651589789523E-2</v>
      </c>
      <c r="N89" s="353">
        <v>0.1031837360951285</v>
      </c>
    </row>
    <row r="90" spans="1:14">
      <c r="A90" s="326" t="s">
        <v>1034</v>
      </c>
      <c r="B90" s="326">
        <v>1</v>
      </c>
      <c r="C90" s="326">
        <v>1</v>
      </c>
      <c r="D90" s="326">
        <v>1</v>
      </c>
      <c r="E90" s="326">
        <v>70</v>
      </c>
      <c r="F90" s="326">
        <v>397</v>
      </c>
      <c r="G90" s="326">
        <v>467</v>
      </c>
      <c r="H90" s="353">
        <v>0.1498929336188437</v>
      </c>
      <c r="I90" s="440">
        <v>5.1404415787794547E-2</v>
      </c>
      <c r="J90" s="440">
        <v>4.820729701655609E-4</v>
      </c>
      <c r="K90" s="440">
        <v>7.9427677026104367E-3</v>
      </c>
      <c r="L90" s="353">
        <v>0.18716577540106949</v>
      </c>
      <c r="M90" s="353">
        <v>0.17778772951186739</v>
      </c>
      <c r="N90" s="353">
        <v>0.1791331031837361</v>
      </c>
    </row>
    <row r="91" spans="1:14">
      <c r="A91" s="326" t="s">
        <v>1034</v>
      </c>
      <c r="B91" s="326">
        <v>2</v>
      </c>
      <c r="C91" s="326">
        <v>2</v>
      </c>
      <c r="D91" s="326">
        <v>2</v>
      </c>
      <c r="E91" s="326">
        <v>78</v>
      </c>
      <c r="F91" s="326">
        <v>496</v>
      </c>
      <c r="G91" s="326">
        <v>574</v>
      </c>
      <c r="H91" s="353">
        <v>0.1358885017421603</v>
      </c>
      <c r="I91" s="440">
        <v>-6.302164560970977E-2</v>
      </c>
      <c r="J91" s="440">
        <v>8.5498663072628572E-4</v>
      </c>
      <c r="K91" s="440">
        <v>7.9427677026104367E-3</v>
      </c>
      <c r="L91" s="353">
        <v>0.20855614973262029</v>
      </c>
      <c r="M91" s="353">
        <v>0.2221227048813256</v>
      </c>
      <c r="N91" s="353">
        <v>0.2201764480245493</v>
      </c>
    </row>
    <row r="92" spans="1:14">
      <c r="A92" s="326" t="s">
        <v>1034</v>
      </c>
      <c r="B92" s="326">
        <v>3</v>
      </c>
      <c r="C92" s="326">
        <v>3</v>
      </c>
      <c r="D92" s="326">
        <v>3</v>
      </c>
      <c r="E92" s="326">
        <v>88</v>
      </c>
      <c r="F92" s="326">
        <v>572</v>
      </c>
      <c r="G92" s="326">
        <v>660</v>
      </c>
      <c r="H92" s="353">
        <v>0.1333333333333333</v>
      </c>
      <c r="I92" s="440">
        <v>-8.4956722475965529E-2</v>
      </c>
      <c r="J92" s="440">
        <v>1.7724960933843889E-3</v>
      </c>
      <c r="K92" s="440">
        <v>7.9427677026104367E-3</v>
      </c>
      <c r="L92" s="353">
        <v>0.23529411764705879</v>
      </c>
      <c r="M92" s="353">
        <v>0.25615763546798032</v>
      </c>
      <c r="N92" s="353">
        <v>0.25316455696202528</v>
      </c>
    </row>
    <row r="93" spans="1:14">
      <c r="A93" s="326" t="s">
        <v>1034</v>
      </c>
      <c r="B93" s="326">
        <v>4</v>
      </c>
      <c r="C93" s="326">
        <v>4</v>
      </c>
      <c r="D93" s="326">
        <v>4</v>
      </c>
      <c r="E93" s="326">
        <v>92</v>
      </c>
      <c r="F93" s="326">
        <v>545</v>
      </c>
      <c r="G93" s="326">
        <v>637</v>
      </c>
      <c r="H93" s="353">
        <v>0.14442700156985869</v>
      </c>
      <c r="I93" s="440">
        <v>7.848236811422226E-3</v>
      </c>
      <c r="J93" s="440">
        <v>1.5092365512863851E-5</v>
      </c>
      <c r="K93" s="440">
        <v>7.9427677026104367E-3</v>
      </c>
      <c r="L93" s="353">
        <v>0.24598930481283421</v>
      </c>
      <c r="M93" s="353">
        <v>0.2440662785490372</v>
      </c>
      <c r="N93" s="353">
        <v>0.24434215573456081</v>
      </c>
    </row>
    <row r="94" spans="1:14">
      <c r="A94" s="326" t="s">
        <v>1030</v>
      </c>
      <c r="B94" s="326">
        <v>0</v>
      </c>
      <c r="C94" s="326">
        <v>0</v>
      </c>
      <c r="D94" s="326">
        <v>0</v>
      </c>
      <c r="E94" s="326">
        <v>111</v>
      </c>
      <c r="F94" s="326">
        <v>623</v>
      </c>
      <c r="G94" s="326">
        <v>734</v>
      </c>
      <c r="H94" s="353">
        <v>0.15122615803814721</v>
      </c>
      <c r="I94" s="440">
        <v>6.1829136950506992E-2</v>
      </c>
      <c r="J94" s="440">
        <v>1.100223440111364E-3</v>
      </c>
      <c r="K94" s="440">
        <v>1.6810769167428889E-3</v>
      </c>
      <c r="L94" s="353">
        <v>0.2967914438502674</v>
      </c>
      <c r="M94" s="353">
        <v>0.27899686520376182</v>
      </c>
      <c r="N94" s="353">
        <v>0.28154967395473718</v>
      </c>
    </row>
    <row r="95" spans="1:14">
      <c r="A95" s="326" t="s">
        <v>1030</v>
      </c>
      <c r="B95" s="326">
        <v>1</v>
      </c>
      <c r="C95" s="326">
        <v>1</v>
      </c>
      <c r="D95" s="326">
        <v>1</v>
      </c>
      <c r="E95" s="326">
        <v>231</v>
      </c>
      <c r="F95" s="326">
        <v>1421</v>
      </c>
      <c r="G95" s="326">
        <v>1652</v>
      </c>
      <c r="H95" s="353">
        <v>0.13983050847457629</v>
      </c>
      <c r="I95" s="440">
        <v>-2.9852963149681049E-2</v>
      </c>
      <c r="J95" s="440">
        <v>5.5874529959295963E-4</v>
      </c>
      <c r="K95" s="440">
        <v>1.6810769167428889E-3</v>
      </c>
      <c r="L95" s="353">
        <v>0.61764705882352944</v>
      </c>
      <c r="M95" s="353">
        <v>0.63636363636363635</v>
      </c>
      <c r="N95" s="353">
        <v>0.63367855772919068</v>
      </c>
    </row>
    <row r="96" spans="1:14">
      <c r="A96" s="326" t="s">
        <v>1030</v>
      </c>
      <c r="B96" s="326">
        <v>2</v>
      </c>
      <c r="C96" s="326">
        <v>2</v>
      </c>
      <c r="D96" s="326">
        <v>2</v>
      </c>
      <c r="E96" s="326">
        <v>32</v>
      </c>
      <c r="F96" s="326">
        <v>188</v>
      </c>
      <c r="G96" s="326">
        <v>220</v>
      </c>
      <c r="H96" s="353">
        <v>0.14545454545454539</v>
      </c>
      <c r="I96" s="440">
        <v>1.6139394395403239E-2</v>
      </c>
      <c r="J96" s="440">
        <v>2.2108177038564929E-5</v>
      </c>
      <c r="K96" s="440">
        <v>1.6810769167428889E-3</v>
      </c>
      <c r="L96" s="353">
        <v>8.5561497326203204E-2</v>
      </c>
      <c r="M96" s="353">
        <v>8.4191670398566953E-2</v>
      </c>
      <c r="N96" s="353">
        <v>8.4388185654008435E-2</v>
      </c>
    </row>
    <row r="97" spans="1:14">
      <c r="A97" s="326" t="s">
        <v>1030</v>
      </c>
      <c r="B97" s="326">
        <v>3</v>
      </c>
      <c r="C97" s="326">
        <v>3</v>
      </c>
      <c r="D97" s="326">
        <v>3</v>
      </c>
      <c r="E97" s="326">
        <v>0</v>
      </c>
      <c r="F97" s="326">
        <v>1</v>
      </c>
      <c r="G97" s="326">
        <v>1</v>
      </c>
      <c r="H97" s="353">
        <v>0</v>
      </c>
      <c r="I97" s="440">
        <v>0</v>
      </c>
      <c r="J97" s="440">
        <v>0</v>
      </c>
      <c r="K97" s="440">
        <v>1.6810769167428889E-3</v>
      </c>
      <c r="L97" s="353">
        <v>0</v>
      </c>
      <c r="M97" s="353">
        <v>4.4782803403493058E-4</v>
      </c>
      <c r="N97" s="353">
        <v>3.835826620636747E-4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2"/>
  <sheetViews>
    <sheetView showGridLines="0" workbookViewId="0">
      <selection activeCell="L2" sqref="L2:Q2"/>
    </sheetView>
  </sheetViews>
  <sheetFormatPr defaultRowHeight="13.5"/>
  <cols>
    <col min="1" max="1" width="37.125" bestFit="1" customWidth="1"/>
    <col min="2" max="2" width="7.375" bestFit="1" customWidth="1"/>
    <col min="3" max="4" width="11.25" bestFit="1" customWidth="1"/>
    <col min="5" max="5" width="4.375" bestFit="1" customWidth="1"/>
    <col min="6" max="6" width="5.375" bestFit="1" customWidth="1"/>
    <col min="7" max="7" width="5.125" bestFit="1" customWidth="1"/>
    <col min="8" max="8" width="6" bestFit="1" customWidth="1"/>
    <col min="9" max="9" width="6" style="358" bestFit="1" customWidth="1"/>
    <col min="10" max="10" width="6.125" style="358" bestFit="1" customWidth="1"/>
    <col min="11" max="11" width="37.125" style="358" bestFit="1" customWidth="1"/>
    <col min="12" max="12" width="6.5" bestFit="1" customWidth="1"/>
    <col min="13" max="13" width="5.875" bestFit="1" customWidth="1"/>
    <col min="14" max="14" width="6.125" bestFit="1" customWidth="1"/>
    <col min="15" max="15" width="8.75" bestFit="1" customWidth="1"/>
    <col min="16" max="16" width="10.25" bestFit="1" customWidth="1"/>
    <col min="17" max="17" width="9.125" bestFit="1" customWidth="1"/>
    <col min="22" max="22" width="4.125" bestFit="1" customWidth="1"/>
    <col min="23" max="24" width="5" bestFit="1" customWidth="1"/>
    <col min="25" max="25" width="6" bestFit="1" customWidth="1"/>
  </cols>
  <sheetData>
    <row r="1" spans="1:25" ht="15">
      <c r="A1" s="326" t="s">
        <v>131</v>
      </c>
      <c r="B1" s="326" t="s">
        <v>637</v>
      </c>
      <c r="C1" s="326" t="s">
        <v>638</v>
      </c>
      <c r="D1" s="326" t="s">
        <v>639</v>
      </c>
      <c r="E1" s="326" t="s">
        <v>640</v>
      </c>
      <c r="F1" s="326" t="s">
        <v>641</v>
      </c>
      <c r="G1" s="326" t="s">
        <v>376</v>
      </c>
      <c r="H1" s="327" t="s">
        <v>533</v>
      </c>
      <c r="I1" s="355" t="s">
        <v>533</v>
      </c>
      <c r="J1" s="356" t="s">
        <v>130</v>
      </c>
      <c r="K1" s="357" t="s">
        <v>131</v>
      </c>
      <c r="L1" s="328" t="s">
        <v>642</v>
      </c>
      <c r="M1" s="328" t="s">
        <v>129</v>
      </c>
      <c r="N1" s="328" t="s">
        <v>130</v>
      </c>
      <c r="O1" s="326" t="s">
        <v>385</v>
      </c>
      <c r="P1" s="326" t="s">
        <v>386</v>
      </c>
      <c r="Q1" s="327" t="s">
        <v>534</v>
      </c>
    </row>
    <row r="2" spans="1:25" ht="15">
      <c r="A2" s="326" t="s">
        <v>138</v>
      </c>
      <c r="B2" s="326">
        <v>0</v>
      </c>
      <c r="C2" s="326">
        <v>0</v>
      </c>
      <c r="D2" s="326">
        <v>1</v>
      </c>
      <c r="E2" s="326">
        <v>100</v>
      </c>
      <c r="F2" s="326">
        <v>1455</v>
      </c>
      <c r="G2" s="326">
        <f>E2+F2</f>
        <v>1555</v>
      </c>
      <c r="H2" s="327">
        <f>E2/G2</f>
        <v>6.4308681672025719E-2</v>
      </c>
      <c r="I2" s="355">
        <v>8.5164835164835168E-2</v>
      </c>
      <c r="J2" s="356">
        <v>2.6139234023966031E-2</v>
      </c>
      <c r="K2" s="357" t="s">
        <v>138</v>
      </c>
      <c r="L2" s="328">
        <f>LN(O2/P2)</f>
        <v>-0.36049846370802507</v>
      </c>
      <c r="M2" s="328">
        <f>L2*(O2-P2)</f>
        <v>4.4834445597665105E-2</v>
      </c>
      <c r="N2" s="328">
        <v>0.139030755363758</v>
      </c>
      <c r="O2" s="327">
        <f>E2/V$2</f>
        <v>0.28653295128939826</v>
      </c>
      <c r="P2" s="327">
        <f>F2/W$2</f>
        <v>0.41090087545890991</v>
      </c>
      <c r="Q2" s="327">
        <f>G2/X$2</f>
        <v>0.39974293059125965</v>
      </c>
      <c r="V2" s="326">
        <v>349</v>
      </c>
      <c r="W2" s="326">
        <v>3541</v>
      </c>
      <c r="X2" s="326">
        <v>3890</v>
      </c>
      <c r="Y2" s="353">
        <f>V2/X2</f>
        <v>8.9717223650385605E-2</v>
      </c>
    </row>
    <row r="3" spans="1:25" ht="15">
      <c r="A3" s="326" t="s">
        <v>138</v>
      </c>
      <c r="B3" s="326">
        <v>1</v>
      </c>
      <c r="C3" s="326">
        <v>2</v>
      </c>
      <c r="D3" s="326">
        <v>2</v>
      </c>
      <c r="E3" s="326">
        <v>56</v>
      </c>
      <c r="F3" s="326">
        <v>679</v>
      </c>
      <c r="G3" s="326">
        <f t="shared" ref="G3:G66" si="0">E3+F3</f>
        <v>735</v>
      </c>
      <c r="H3" s="327">
        <f t="shared" ref="H3:H66" si="1">E3/G3</f>
        <v>7.6190476190476197E-2</v>
      </c>
      <c r="I3" s="355">
        <v>0.08</v>
      </c>
      <c r="J3" s="356">
        <v>2.6139234023966031E-2</v>
      </c>
      <c r="K3" s="357" t="s">
        <v>138</v>
      </c>
      <c r="L3" s="328">
        <f t="shared" ref="L3:L66" si="2">LN(O3/P3)</f>
        <v>-0.1781769069140702</v>
      </c>
      <c r="M3" s="328">
        <f t="shared" ref="M3:M66" si="3">L3*(O3-P3)</f>
        <v>5.5760978232895697E-3</v>
      </c>
      <c r="N3" s="328">
        <v>0.139030755363758</v>
      </c>
      <c r="O3" s="327">
        <f t="shared" ref="O3:O66" si="4">E3/V$2</f>
        <v>0.16045845272206305</v>
      </c>
      <c r="P3" s="327">
        <f t="shared" ref="P3:P66" si="5">F3/W$2</f>
        <v>0.19175374188082461</v>
      </c>
      <c r="Q3" s="327">
        <f t="shared" ref="Q3:Q66" si="6">G3/X$2</f>
        <v>0.18894601542416453</v>
      </c>
    </row>
    <row r="4" spans="1:25" ht="15">
      <c r="A4" s="326" t="s">
        <v>138</v>
      </c>
      <c r="B4" s="326">
        <v>2</v>
      </c>
      <c r="C4" s="326">
        <v>3</v>
      </c>
      <c r="D4" s="326">
        <v>3</v>
      </c>
      <c r="E4" s="326">
        <v>60</v>
      </c>
      <c r="F4" s="326">
        <v>476</v>
      </c>
      <c r="G4" s="326">
        <f t="shared" si="0"/>
        <v>536</v>
      </c>
      <c r="H4" s="327">
        <f t="shared" si="1"/>
        <v>0.11194029850746269</v>
      </c>
      <c r="I4" s="355">
        <v>0.1079136690647482</v>
      </c>
      <c r="J4" s="356">
        <v>2.6139234023966031E-2</v>
      </c>
      <c r="K4" s="357" t="s">
        <v>138</v>
      </c>
      <c r="L4" s="328">
        <f t="shared" si="2"/>
        <v>0.2460192379001572</v>
      </c>
      <c r="M4" s="328">
        <f t="shared" si="3"/>
        <v>9.22436024283824E-3</v>
      </c>
      <c r="N4" s="328">
        <v>0.139030755363758</v>
      </c>
      <c r="O4" s="327">
        <f t="shared" si="4"/>
        <v>0.17191977077363896</v>
      </c>
      <c r="P4" s="327">
        <f t="shared" si="5"/>
        <v>0.13442530358655747</v>
      </c>
      <c r="Q4" s="327">
        <f t="shared" si="6"/>
        <v>0.13778920308483292</v>
      </c>
    </row>
    <row r="5" spans="1:25" ht="15">
      <c r="A5" s="326" t="s">
        <v>138</v>
      </c>
      <c r="B5" s="326">
        <v>3</v>
      </c>
      <c r="C5" s="326">
        <v>4</v>
      </c>
      <c r="D5" s="326">
        <v>4</v>
      </c>
      <c r="E5" s="326">
        <v>36</v>
      </c>
      <c r="F5" s="326">
        <v>399</v>
      </c>
      <c r="G5" s="326">
        <f t="shared" si="0"/>
        <v>435</v>
      </c>
      <c r="H5" s="327">
        <f t="shared" si="1"/>
        <v>8.2758620689655171E-2</v>
      </c>
      <c r="I5" s="355">
        <v>0.1098901098901099</v>
      </c>
      <c r="J5" s="356">
        <v>2.6139234023966031E-2</v>
      </c>
      <c r="K5" s="357" t="s">
        <v>138</v>
      </c>
      <c r="L5" s="328">
        <f t="shared" si="2"/>
        <v>-8.834994852427687E-2</v>
      </c>
      <c r="M5" s="328">
        <f t="shared" si="3"/>
        <v>8.4181345488935639E-4</v>
      </c>
      <c r="N5" s="328">
        <v>0.139030755363758</v>
      </c>
      <c r="O5" s="327">
        <f t="shared" si="4"/>
        <v>0.10315186246418338</v>
      </c>
      <c r="P5" s="327">
        <f t="shared" si="5"/>
        <v>0.112680033888732</v>
      </c>
      <c r="Q5" s="327">
        <f t="shared" si="6"/>
        <v>0.11182519280205655</v>
      </c>
    </row>
    <row r="6" spans="1:25" ht="15">
      <c r="A6" s="326" t="s">
        <v>138</v>
      </c>
      <c r="B6" s="326">
        <v>4</v>
      </c>
      <c r="C6" s="326">
        <v>5</v>
      </c>
      <c r="D6" s="326">
        <v>13</v>
      </c>
      <c r="E6" s="326">
        <v>97</v>
      </c>
      <c r="F6" s="326">
        <v>532</v>
      </c>
      <c r="G6" s="326">
        <f t="shared" si="0"/>
        <v>629</v>
      </c>
      <c r="H6" s="327">
        <f t="shared" si="1"/>
        <v>0.15421303656597773</v>
      </c>
      <c r="I6" s="355">
        <v>0.1166666666666667</v>
      </c>
      <c r="J6" s="356">
        <v>2.6139234023966031E-2</v>
      </c>
      <c r="K6" s="357" t="s">
        <v>138</v>
      </c>
      <c r="L6" s="328">
        <f t="shared" si="2"/>
        <v>0.61516001907121498</v>
      </c>
      <c r="M6" s="328">
        <f t="shared" si="3"/>
        <v>7.8554038245076188E-2</v>
      </c>
      <c r="N6" s="328">
        <v>0.139030755363758</v>
      </c>
      <c r="O6" s="327">
        <f t="shared" si="4"/>
        <v>0.27793696275071633</v>
      </c>
      <c r="P6" s="327">
        <f t="shared" si="5"/>
        <v>0.150240045184976</v>
      </c>
      <c r="Q6" s="327">
        <f t="shared" si="6"/>
        <v>0.16169665809768638</v>
      </c>
    </row>
    <row r="7" spans="1:25" ht="15">
      <c r="A7" s="326" t="s">
        <v>102</v>
      </c>
      <c r="B7" s="326">
        <v>0</v>
      </c>
      <c r="C7" s="326">
        <v>0</v>
      </c>
      <c r="D7" s="326">
        <v>2</v>
      </c>
      <c r="E7" s="326">
        <v>77</v>
      </c>
      <c r="F7" s="326">
        <v>920</v>
      </c>
      <c r="G7" s="326">
        <f t="shared" si="0"/>
        <v>997</v>
      </c>
      <c r="H7" s="327">
        <f t="shared" si="1"/>
        <v>7.7231695085255764E-2</v>
      </c>
      <c r="I7" s="355">
        <v>6.3106796116504854E-2</v>
      </c>
      <c r="J7" s="356">
        <v>9.804893247334763E-2</v>
      </c>
      <c r="K7" s="357" t="s">
        <v>102</v>
      </c>
      <c r="L7" s="328">
        <f t="shared" si="2"/>
        <v>-0.16347571827992557</v>
      </c>
      <c r="M7" s="328">
        <f t="shared" si="3"/>
        <v>6.4055082187205598E-3</v>
      </c>
      <c r="N7" s="328">
        <v>0.13206019251710799</v>
      </c>
      <c r="O7" s="327">
        <f t="shared" si="4"/>
        <v>0.22063037249283668</v>
      </c>
      <c r="P7" s="327">
        <f t="shared" si="5"/>
        <v>0.25981361197401864</v>
      </c>
      <c r="Q7" s="327">
        <f t="shared" si="6"/>
        <v>0.25629820051413882</v>
      </c>
    </row>
    <row r="8" spans="1:25" ht="15">
      <c r="A8" s="326" t="s">
        <v>102</v>
      </c>
      <c r="B8" s="326">
        <v>1</v>
      </c>
      <c r="C8" s="326">
        <v>3</v>
      </c>
      <c r="D8" s="326">
        <v>4</v>
      </c>
      <c r="E8" s="326">
        <v>42</v>
      </c>
      <c r="F8" s="326">
        <v>762</v>
      </c>
      <c r="G8" s="326">
        <f t="shared" si="0"/>
        <v>804</v>
      </c>
      <c r="H8" s="327">
        <f t="shared" si="1"/>
        <v>5.2238805970149252E-2</v>
      </c>
      <c r="I8" s="355">
        <v>8.4337349397590355E-2</v>
      </c>
      <c r="J8" s="356">
        <v>9.804893247334763E-2</v>
      </c>
      <c r="K8" s="357" t="s">
        <v>102</v>
      </c>
      <c r="L8" s="328">
        <f t="shared" si="2"/>
        <v>-0.58118440749380151</v>
      </c>
      <c r="M8" s="328">
        <f t="shared" si="3"/>
        <v>5.5125113596675088E-2</v>
      </c>
      <c r="N8" s="328">
        <v>0.13206019251710799</v>
      </c>
      <c r="O8" s="327">
        <f t="shared" si="4"/>
        <v>0.12034383954154727</v>
      </c>
      <c r="P8" s="327">
        <f t="shared" si="5"/>
        <v>0.21519344817848066</v>
      </c>
      <c r="Q8" s="327">
        <f t="shared" si="6"/>
        <v>0.20668380462724936</v>
      </c>
    </row>
    <row r="9" spans="1:25" ht="15">
      <c r="A9" s="326" t="s">
        <v>102</v>
      </c>
      <c r="B9" s="326">
        <v>2</v>
      </c>
      <c r="C9" s="326">
        <v>5</v>
      </c>
      <c r="D9" s="326">
        <v>6</v>
      </c>
      <c r="E9" s="326">
        <v>51</v>
      </c>
      <c r="F9" s="326">
        <v>614</v>
      </c>
      <c r="G9" s="326">
        <f t="shared" si="0"/>
        <v>665</v>
      </c>
      <c r="H9" s="327">
        <f t="shared" si="1"/>
        <v>7.6691729323308269E-2</v>
      </c>
      <c r="I9" s="355">
        <v>0.12962962962962959</v>
      </c>
      <c r="J9" s="356">
        <v>9.804893247334763E-2</v>
      </c>
      <c r="K9" s="357" t="s">
        <v>102</v>
      </c>
      <c r="L9" s="328">
        <f t="shared" si="2"/>
        <v>-0.17107676551334006</v>
      </c>
      <c r="M9" s="328">
        <f t="shared" si="3"/>
        <v>4.6645004316783513E-3</v>
      </c>
      <c r="N9" s="328">
        <v>0.13206019251710799</v>
      </c>
      <c r="O9" s="327">
        <f t="shared" si="4"/>
        <v>0.14613180515759314</v>
      </c>
      <c r="P9" s="327">
        <f t="shared" si="5"/>
        <v>0.17339734538266027</v>
      </c>
      <c r="Q9" s="327">
        <f t="shared" si="6"/>
        <v>0.17095115681233933</v>
      </c>
    </row>
    <row r="10" spans="1:25" ht="15">
      <c r="A10" s="326" t="s">
        <v>102</v>
      </c>
      <c r="B10" s="326">
        <v>3</v>
      </c>
      <c r="C10" s="326">
        <v>7</v>
      </c>
      <c r="D10" s="326">
        <v>9</v>
      </c>
      <c r="E10" s="326">
        <v>80</v>
      </c>
      <c r="F10" s="326">
        <v>623</v>
      </c>
      <c r="G10" s="326">
        <f t="shared" si="0"/>
        <v>703</v>
      </c>
      <c r="H10" s="327">
        <f t="shared" si="1"/>
        <v>0.11379800853485064</v>
      </c>
      <c r="I10" s="355">
        <v>7.7777777777777779E-2</v>
      </c>
      <c r="J10" s="356">
        <v>9.804893247334763E-2</v>
      </c>
      <c r="K10" s="357" t="s">
        <v>102</v>
      </c>
      <c r="L10" s="328">
        <f t="shared" si="2"/>
        <v>0.264572645795905</v>
      </c>
      <c r="M10" s="328">
        <f t="shared" si="3"/>
        <v>1.409837802087356E-2</v>
      </c>
      <c r="N10" s="328">
        <v>0.13206019251710799</v>
      </c>
      <c r="O10" s="327">
        <f t="shared" si="4"/>
        <v>0.22922636103151864</v>
      </c>
      <c r="P10" s="327">
        <f t="shared" si="5"/>
        <v>0.17593900028240611</v>
      </c>
      <c r="Q10" s="327">
        <f t="shared" si="6"/>
        <v>0.18071979434447299</v>
      </c>
    </row>
    <row r="11" spans="1:25" ht="15">
      <c r="A11" s="326" t="s">
        <v>102</v>
      </c>
      <c r="B11" s="326">
        <v>4</v>
      </c>
      <c r="C11" s="326">
        <v>10</v>
      </c>
      <c r="D11" s="326">
        <v>28</v>
      </c>
      <c r="E11" s="326">
        <v>99</v>
      </c>
      <c r="F11" s="326">
        <v>622</v>
      </c>
      <c r="G11" s="326">
        <f t="shared" si="0"/>
        <v>721</v>
      </c>
      <c r="H11" s="327">
        <f t="shared" si="1"/>
        <v>0.13730929264909847</v>
      </c>
      <c r="I11" s="355">
        <v>0.1257142857142857</v>
      </c>
      <c r="J11" s="356">
        <v>9.804893247334763E-2</v>
      </c>
      <c r="K11" s="357" t="s">
        <v>102</v>
      </c>
      <c r="L11" s="328">
        <f t="shared" si="2"/>
        <v>0.47927228730488702</v>
      </c>
      <c r="M11" s="328">
        <f t="shared" si="3"/>
        <v>5.1766692249161167E-2</v>
      </c>
      <c r="N11" s="328">
        <v>0.13206019251710799</v>
      </c>
      <c r="O11" s="327">
        <f t="shared" si="4"/>
        <v>0.28366762177650429</v>
      </c>
      <c r="P11" s="327">
        <f t="shared" si="5"/>
        <v>0.17565659418243434</v>
      </c>
      <c r="Q11" s="327">
        <f t="shared" si="6"/>
        <v>0.1853470437017995</v>
      </c>
    </row>
    <row r="12" spans="1:25" ht="15">
      <c r="A12" s="326" t="s">
        <v>146</v>
      </c>
      <c r="B12" s="326">
        <v>0</v>
      </c>
      <c r="C12" s="326">
        <v>0</v>
      </c>
      <c r="D12" s="326">
        <v>2</v>
      </c>
      <c r="E12" s="326">
        <v>78</v>
      </c>
      <c r="F12" s="326">
        <v>958</v>
      </c>
      <c r="G12" s="326">
        <f t="shared" si="0"/>
        <v>1036</v>
      </c>
      <c r="H12" s="327">
        <f t="shared" si="1"/>
        <v>7.5289575289575292E-2</v>
      </c>
      <c r="I12" s="355">
        <v>6.6666666666666666E-2</v>
      </c>
      <c r="J12" s="356">
        <v>8.2765835031067519E-2</v>
      </c>
      <c r="K12" s="357" t="s">
        <v>146</v>
      </c>
      <c r="L12" s="328">
        <f t="shared" si="2"/>
        <v>-0.19104642137179209</v>
      </c>
      <c r="M12" s="328">
        <f t="shared" si="3"/>
        <v>8.9886083725247787E-3</v>
      </c>
      <c r="N12" s="328">
        <v>0.116575911222029</v>
      </c>
      <c r="O12" s="327">
        <f t="shared" si="4"/>
        <v>0.22349570200573066</v>
      </c>
      <c r="P12" s="327">
        <f t="shared" si="5"/>
        <v>0.27054504377294547</v>
      </c>
      <c r="Q12" s="327">
        <f t="shared" si="6"/>
        <v>0.26632390745501283</v>
      </c>
    </row>
    <row r="13" spans="1:25" ht="15">
      <c r="A13" s="326" t="s">
        <v>146</v>
      </c>
      <c r="B13" s="326">
        <v>1</v>
      </c>
      <c r="C13" s="326">
        <v>3</v>
      </c>
      <c r="D13" s="326">
        <v>4</v>
      </c>
      <c r="E13" s="326">
        <v>45</v>
      </c>
      <c r="F13" s="326">
        <v>771</v>
      </c>
      <c r="G13" s="326">
        <f t="shared" si="0"/>
        <v>816</v>
      </c>
      <c r="H13" s="327">
        <f t="shared" si="1"/>
        <v>5.514705882352941E-2</v>
      </c>
      <c r="I13" s="355">
        <v>7.7844311377245512E-2</v>
      </c>
      <c r="J13" s="356">
        <v>8.2765835031067519E-2</v>
      </c>
      <c r="K13" s="357" t="s">
        <v>146</v>
      </c>
      <c r="L13" s="328">
        <f t="shared" si="2"/>
        <v>-0.52393335388353324</v>
      </c>
      <c r="M13" s="328">
        <f t="shared" si="3"/>
        <v>4.6522806238711356E-2</v>
      </c>
      <c r="N13" s="328">
        <v>0.116575911222029</v>
      </c>
      <c r="O13" s="327">
        <f t="shared" si="4"/>
        <v>0.12893982808022922</v>
      </c>
      <c r="P13" s="327">
        <f t="shared" si="5"/>
        <v>0.21773510307822649</v>
      </c>
      <c r="Q13" s="327">
        <f t="shared" si="6"/>
        <v>0.20976863753213368</v>
      </c>
    </row>
    <row r="14" spans="1:25" ht="15">
      <c r="A14" s="326" t="s">
        <v>146</v>
      </c>
      <c r="B14" s="326">
        <v>2</v>
      </c>
      <c r="C14" s="326">
        <v>5</v>
      </c>
      <c r="D14" s="326">
        <v>6</v>
      </c>
      <c r="E14" s="326">
        <v>59</v>
      </c>
      <c r="F14" s="326">
        <v>630</v>
      </c>
      <c r="G14" s="326">
        <f t="shared" si="0"/>
        <v>689</v>
      </c>
      <c r="H14" s="327">
        <f t="shared" si="1"/>
        <v>8.5631349782293184E-2</v>
      </c>
      <c r="I14" s="355">
        <v>0.125</v>
      </c>
      <c r="J14" s="356">
        <v>8.2765835031067519E-2</v>
      </c>
      <c r="K14" s="357" t="s">
        <v>146</v>
      </c>
      <c r="L14" s="328">
        <f t="shared" si="2"/>
        <v>-5.1089845570382431E-2</v>
      </c>
      <c r="M14" s="328">
        <f t="shared" si="3"/>
        <v>4.5272764548668796E-4</v>
      </c>
      <c r="N14" s="328">
        <v>0.116575911222029</v>
      </c>
      <c r="O14" s="327">
        <f t="shared" si="4"/>
        <v>0.16905444126074498</v>
      </c>
      <c r="P14" s="327">
        <f t="shared" si="5"/>
        <v>0.17791584298220842</v>
      </c>
      <c r="Q14" s="327">
        <f t="shared" si="6"/>
        <v>0.17712082262210796</v>
      </c>
    </row>
    <row r="15" spans="1:25" ht="15">
      <c r="A15" s="326" t="s">
        <v>146</v>
      </c>
      <c r="B15" s="326">
        <v>3</v>
      </c>
      <c r="C15" s="326">
        <v>7</v>
      </c>
      <c r="D15" s="326">
        <v>9</v>
      </c>
      <c r="E15" s="326">
        <v>73</v>
      </c>
      <c r="F15" s="326">
        <v>602</v>
      </c>
      <c r="G15" s="326">
        <f t="shared" si="0"/>
        <v>675</v>
      </c>
      <c r="H15" s="327">
        <f t="shared" si="1"/>
        <v>0.10814814814814815</v>
      </c>
      <c r="I15" s="355">
        <v>8.4745762711864403E-2</v>
      </c>
      <c r="J15" s="356">
        <v>8.2765835031067519E-2</v>
      </c>
      <c r="K15" s="357" t="s">
        <v>146</v>
      </c>
      <c r="L15" s="328">
        <f t="shared" si="2"/>
        <v>0.20729452574904661</v>
      </c>
      <c r="M15" s="328">
        <f t="shared" si="3"/>
        <v>8.1177743272828617E-3</v>
      </c>
      <c r="N15" s="328">
        <v>0.116575911222029</v>
      </c>
      <c r="O15" s="327">
        <f t="shared" si="4"/>
        <v>0.20916905444126074</v>
      </c>
      <c r="P15" s="327">
        <f t="shared" si="5"/>
        <v>0.17000847218299917</v>
      </c>
      <c r="Q15" s="327">
        <f t="shared" si="6"/>
        <v>0.17352185089974292</v>
      </c>
    </row>
    <row r="16" spans="1:25" ht="15">
      <c r="A16" s="326" t="s">
        <v>146</v>
      </c>
      <c r="B16" s="326">
        <v>4</v>
      </c>
      <c r="C16" s="326">
        <v>10</v>
      </c>
      <c r="D16" s="326">
        <v>27</v>
      </c>
      <c r="E16" s="326">
        <v>94</v>
      </c>
      <c r="F16" s="326">
        <v>580</v>
      </c>
      <c r="G16" s="326">
        <f t="shared" si="0"/>
        <v>674</v>
      </c>
      <c r="H16" s="327">
        <f t="shared" si="1"/>
        <v>0.1394658753709199</v>
      </c>
      <c r="I16" s="355">
        <v>0.125748502994012</v>
      </c>
      <c r="J16" s="356">
        <v>8.2765835031067519E-2</v>
      </c>
      <c r="K16" s="357" t="s">
        <v>146</v>
      </c>
      <c r="L16" s="328">
        <f t="shared" si="2"/>
        <v>0.49735920863901545</v>
      </c>
      <c r="M16" s="328">
        <f t="shared" si="3"/>
        <v>5.2493994638023629E-2</v>
      </c>
      <c r="N16" s="328">
        <v>0.116575911222029</v>
      </c>
      <c r="O16" s="327">
        <f t="shared" si="4"/>
        <v>0.2693409742120344</v>
      </c>
      <c r="P16" s="327">
        <f t="shared" si="5"/>
        <v>0.16379553798362045</v>
      </c>
      <c r="Q16" s="327">
        <f t="shared" si="6"/>
        <v>0.17326478149100258</v>
      </c>
    </row>
    <row r="17" spans="1:17" ht="15">
      <c r="A17" s="326" t="s">
        <v>141</v>
      </c>
      <c r="B17" s="326">
        <v>0</v>
      </c>
      <c r="C17" s="326">
        <v>0</v>
      </c>
      <c r="D17" s="326">
        <v>1</v>
      </c>
      <c r="E17" s="326">
        <v>69</v>
      </c>
      <c r="F17" s="326">
        <v>1026</v>
      </c>
      <c r="G17" s="326">
        <f t="shared" si="0"/>
        <v>1095</v>
      </c>
      <c r="H17" s="327">
        <f t="shared" si="1"/>
        <v>6.3013698630136991E-2</v>
      </c>
      <c r="I17" s="355">
        <v>8.1081081081081086E-2</v>
      </c>
      <c r="J17" s="356">
        <v>1.9636023040232389E-2</v>
      </c>
      <c r="K17" s="357" t="s">
        <v>141</v>
      </c>
      <c r="L17" s="328">
        <f t="shared" si="2"/>
        <v>-0.38222399122397877</v>
      </c>
      <c r="M17" s="328">
        <f t="shared" si="3"/>
        <v>3.5180248632087525E-2</v>
      </c>
      <c r="N17" s="328">
        <v>0.11553536656559001</v>
      </c>
      <c r="O17" s="327">
        <f t="shared" si="4"/>
        <v>0.19770773638968481</v>
      </c>
      <c r="P17" s="327">
        <f t="shared" si="5"/>
        <v>0.28974865857102511</v>
      </c>
      <c r="Q17" s="327">
        <f t="shared" si="6"/>
        <v>0.28149100257069409</v>
      </c>
    </row>
    <row r="18" spans="1:17" ht="15">
      <c r="A18" s="326" t="s">
        <v>141</v>
      </c>
      <c r="B18" s="326">
        <v>1</v>
      </c>
      <c r="C18" s="326">
        <v>2</v>
      </c>
      <c r="D18" s="326">
        <v>2</v>
      </c>
      <c r="E18" s="326">
        <v>46</v>
      </c>
      <c r="F18" s="326">
        <v>626</v>
      </c>
      <c r="G18" s="326">
        <f t="shared" si="0"/>
        <v>672</v>
      </c>
      <c r="H18" s="327">
        <f t="shared" si="1"/>
        <v>6.8452380952380959E-2</v>
      </c>
      <c r="I18" s="355">
        <v>8.7209302325581398E-2</v>
      </c>
      <c r="J18" s="356">
        <v>1.9636023040232389E-2</v>
      </c>
      <c r="K18" s="357" t="s">
        <v>141</v>
      </c>
      <c r="L18" s="328">
        <f t="shared" si="2"/>
        <v>-0.29361644470152709</v>
      </c>
      <c r="M18" s="328">
        <f t="shared" si="3"/>
        <v>1.3207179206550927E-2</v>
      </c>
      <c r="N18" s="328">
        <v>0.11553536656559001</v>
      </c>
      <c r="O18" s="327">
        <f t="shared" si="4"/>
        <v>0.1318051575931232</v>
      </c>
      <c r="P18" s="327">
        <f t="shared" si="5"/>
        <v>0.17678621858232138</v>
      </c>
      <c r="Q18" s="327">
        <f t="shared" si="6"/>
        <v>0.17275064267352186</v>
      </c>
    </row>
    <row r="19" spans="1:17" ht="15">
      <c r="A19" s="326" t="s">
        <v>141</v>
      </c>
      <c r="B19" s="326">
        <v>2</v>
      </c>
      <c r="C19" s="326">
        <v>3</v>
      </c>
      <c r="D19" s="326">
        <v>4</v>
      </c>
      <c r="E19" s="326">
        <v>91</v>
      </c>
      <c r="F19" s="326">
        <v>954</v>
      </c>
      <c r="G19" s="326">
        <f t="shared" si="0"/>
        <v>1045</v>
      </c>
      <c r="H19" s="327">
        <f t="shared" si="1"/>
        <v>8.7081339712918662E-2</v>
      </c>
      <c r="I19" s="355">
        <v>9.4545454545454544E-2</v>
      </c>
      <c r="J19" s="356">
        <v>1.9636023040232389E-2</v>
      </c>
      <c r="K19" s="357" t="s">
        <v>141</v>
      </c>
      <c r="L19" s="328">
        <f t="shared" si="2"/>
        <v>-3.2711635021960006E-2</v>
      </c>
      <c r="M19" s="328">
        <f t="shared" si="3"/>
        <v>2.8362406266688666E-4</v>
      </c>
      <c r="N19" s="328">
        <v>0.11553536656559001</v>
      </c>
      <c r="O19" s="327">
        <f t="shared" si="4"/>
        <v>0.26074498567335241</v>
      </c>
      <c r="P19" s="327">
        <f t="shared" si="5"/>
        <v>0.26941541937305846</v>
      </c>
      <c r="Q19" s="327">
        <f t="shared" si="6"/>
        <v>0.26863753213367608</v>
      </c>
    </row>
    <row r="20" spans="1:17" ht="15">
      <c r="A20" s="326" t="s">
        <v>141</v>
      </c>
      <c r="B20" s="326">
        <v>3</v>
      </c>
      <c r="C20" s="326">
        <v>5</v>
      </c>
      <c r="D20" s="326">
        <v>5</v>
      </c>
      <c r="E20" s="326">
        <v>40</v>
      </c>
      <c r="F20" s="326">
        <v>301</v>
      </c>
      <c r="G20" s="326">
        <f t="shared" si="0"/>
        <v>341</v>
      </c>
      <c r="H20" s="327">
        <f t="shared" si="1"/>
        <v>0.11730205278592376</v>
      </c>
      <c r="I20" s="355">
        <v>0.1095890410958904</v>
      </c>
      <c r="J20" s="356">
        <v>1.9636023040232389E-2</v>
      </c>
      <c r="K20" s="357" t="s">
        <v>141</v>
      </c>
      <c r="L20" s="328">
        <f t="shared" si="2"/>
        <v>0.2988617192745372</v>
      </c>
      <c r="M20" s="328">
        <f t="shared" si="3"/>
        <v>8.8489800365384869E-3</v>
      </c>
      <c r="N20" s="328">
        <v>0.11553536656559001</v>
      </c>
      <c r="O20" s="327">
        <f t="shared" si="4"/>
        <v>0.11461318051575932</v>
      </c>
      <c r="P20" s="327">
        <f t="shared" si="5"/>
        <v>8.5004236091499583E-2</v>
      </c>
      <c r="Q20" s="327">
        <f t="shared" si="6"/>
        <v>8.7660668380462728E-2</v>
      </c>
    </row>
    <row r="21" spans="1:17" ht="15">
      <c r="A21" s="326" t="s">
        <v>141</v>
      </c>
      <c r="B21" s="326">
        <v>4</v>
      </c>
      <c r="C21" s="326">
        <v>6</v>
      </c>
      <c r="D21" s="326">
        <v>16</v>
      </c>
      <c r="E21" s="326">
        <v>103</v>
      </c>
      <c r="F21" s="326">
        <v>634</v>
      </c>
      <c r="G21" s="326">
        <f t="shared" si="0"/>
        <v>737</v>
      </c>
      <c r="H21" s="327">
        <f t="shared" si="1"/>
        <v>0.13975576662143827</v>
      </c>
      <c r="I21" s="355">
        <v>0.11564625850340141</v>
      </c>
      <c r="J21" s="356">
        <v>1.9636023040232389E-2</v>
      </c>
      <c r="K21" s="357" t="s">
        <v>141</v>
      </c>
      <c r="L21" s="328">
        <f t="shared" si="2"/>
        <v>0.49977256370188655</v>
      </c>
      <c r="M21" s="328">
        <f t="shared" si="3"/>
        <v>5.8015334627747127E-2</v>
      </c>
      <c r="N21" s="328">
        <v>0.11553536656559001</v>
      </c>
      <c r="O21" s="327">
        <f t="shared" si="4"/>
        <v>0.29512893982808025</v>
      </c>
      <c r="P21" s="327">
        <f t="shared" si="5"/>
        <v>0.17904546738209545</v>
      </c>
      <c r="Q21" s="327">
        <f t="shared" si="6"/>
        <v>0.18946015424164525</v>
      </c>
    </row>
    <row r="22" spans="1:17" ht="15">
      <c r="A22" s="326" t="s">
        <v>167</v>
      </c>
      <c r="B22" s="326">
        <v>0</v>
      </c>
      <c r="C22" s="326">
        <v>0</v>
      </c>
      <c r="D22" s="326">
        <v>1</v>
      </c>
      <c r="E22" s="326">
        <v>66</v>
      </c>
      <c r="F22" s="326">
        <v>884</v>
      </c>
      <c r="G22" s="326">
        <f t="shared" si="0"/>
        <v>950</v>
      </c>
      <c r="H22" s="327">
        <f t="shared" si="1"/>
        <v>6.9473684210526312E-2</v>
      </c>
      <c r="I22" s="355">
        <v>6.8807339449541288E-2</v>
      </c>
      <c r="J22" s="356">
        <v>5.3303871331789647E-2</v>
      </c>
      <c r="K22" s="357" t="s">
        <v>167</v>
      </c>
      <c r="L22" s="328">
        <f t="shared" si="2"/>
        <v>-0.27770979070174118</v>
      </c>
      <c r="M22" s="328">
        <f t="shared" si="3"/>
        <v>1.6811230086847765E-2</v>
      </c>
      <c r="N22" s="328">
        <v>0.109495801748449</v>
      </c>
      <c r="O22" s="327">
        <f t="shared" si="4"/>
        <v>0.18911174785100288</v>
      </c>
      <c r="P22" s="327">
        <f t="shared" si="5"/>
        <v>0.24964699237503529</v>
      </c>
      <c r="Q22" s="327">
        <f t="shared" si="6"/>
        <v>0.2442159383033419</v>
      </c>
    </row>
    <row r="23" spans="1:17" ht="15">
      <c r="A23" s="326" t="s">
        <v>167</v>
      </c>
      <c r="B23" s="326">
        <v>1</v>
      </c>
      <c r="C23" s="326">
        <v>2</v>
      </c>
      <c r="D23" s="326">
        <v>3</v>
      </c>
      <c r="E23" s="326">
        <v>76</v>
      </c>
      <c r="F23" s="326">
        <v>975</v>
      </c>
      <c r="G23" s="326">
        <f t="shared" si="0"/>
        <v>1051</v>
      </c>
      <c r="H23" s="327">
        <f t="shared" si="1"/>
        <v>7.2312083729781165E-2</v>
      </c>
      <c r="I23" s="355">
        <v>9.7222222222222224E-2</v>
      </c>
      <c r="J23" s="356">
        <v>5.3303871331789647E-2</v>
      </c>
      <c r="K23" s="357" t="s">
        <v>167</v>
      </c>
      <c r="L23" s="328">
        <f t="shared" si="2"/>
        <v>-0.23461160080203941</v>
      </c>
      <c r="M23" s="328">
        <f t="shared" si="3"/>
        <v>1.3509148178620088E-2</v>
      </c>
      <c r="N23" s="328">
        <v>0.109495801748449</v>
      </c>
      <c r="O23" s="327">
        <f t="shared" si="4"/>
        <v>0.2177650429799427</v>
      </c>
      <c r="P23" s="327">
        <f t="shared" si="5"/>
        <v>0.27534594747246538</v>
      </c>
      <c r="Q23" s="327">
        <f t="shared" si="6"/>
        <v>0.27017994858611827</v>
      </c>
    </row>
    <row r="24" spans="1:17" ht="15">
      <c r="A24" s="326" t="s">
        <v>167</v>
      </c>
      <c r="B24" s="326">
        <v>2</v>
      </c>
      <c r="C24" s="326">
        <v>4</v>
      </c>
      <c r="D24" s="326">
        <v>4</v>
      </c>
      <c r="E24" s="326">
        <v>27</v>
      </c>
      <c r="F24" s="326">
        <v>380</v>
      </c>
      <c r="G24" s="326">
        <f t="shared" si="0"/>
        <v>407</v>
      </c>
      <c r="H24" s="327">
        <f t="shared" si="1"/>
        <v>6.6339066339066333E-2</v>
      </c>
      <c r="I24" s="355">
        <v>8.1395348837209308E-2</v>
      </c>
      <c r="J24" s="356">
        <v>5.3303871331789647E-2</v>
      </c>
      <c r="K24" s="357" t="s">
        <v>167</v>
      </c>
      <c r="L24" s="328">
        <f t="shared" si="2"/>
        <v>-0.32724185680662571</v>
      </c>
      <c r="M24" s="328">
        <f t="shared" si="3"/>
        <v>9.8010314263641349E-3</v>
      </c>
      <c r="N24" s="328">
        <v>0.109495801748449</v>
      </c>
      <c r="O24" s="327">
        <f t="shared" si="4"/>
        <v>7.7363896848137534E-2</v>
      </c>
      <c r="P24" s="327">
        <f t="shared" si="5"/>
        <v>0.10731431798926856</v>
      </c>
      <c r="Q24" s="327">
        <f t="shared" si="6"/>
        <v>0.10462724935732648</v>
      </c>
    </row>
    <row r="25" spans="1:17" ht="15">
      <c r="A25" s="326" t="s">
        <v>167</v>
      </c>
      <c r="B25" s="326">
        <v>3</v>
      </c>
      <c r="C25" s="326">
        <v>5</v>
      </c>
      <c r="D25" s="326">
        <v>7</v>
      </c>
      <c r="E25" s="326">
        <v>92</v>
      </c>
      <c r="F25" s="326">
        <v>800</v>
      </c>
      <c r="G25" s="326">
        <f t="shared" si="0"/>
        <v>892</v>
      </c>
      <c r="H25" s="327">
        <f t="shared" si="1"/>
        <v>0.1031390134529148</v>
      </c>
      <c r="I25" s="355">
        <v>9.8654708520179366E-2</v>
      </c>
      <c r="J25" s="356">
        <v>5.3303871331789647E-2</v>
      </c>
      <c r="K25" s="357" t="s">
        <v>167</v>
      </c>
      <c r="L25" s="328">
        <f t="shared" si="2"/>
        <v>0.15426937929058948</v>
      </c>
      <c r="M25" s="328">
        <f t="shared" si="3"/>
        <v>5.8137086979633008E-3</v>
      </c>
      <c r="N25" s="328">
        <v>0.109495801748449</v>
      </c>
      <c r="O25" s="327">
        <f t="shared" si="4"/>
        <v>0.26361031518624639</v>
      </c>
      <c r="P25" s="327">
        <f t="shared" si="5"/>
        <v>0.22592487997740751</v>
      </c>
      <c r="Q25" s="327">
        <f t="shared" si="6"/>
        <v>0.22930591259640104</v>
      </c>
    </row>
    <row r="26" spans="1:17" ht="15">
      <c r="A26" s="326" t="s">
        <v>167</v>
      </c>
      <c r="B26" s="326">
        <v>4</v>
      </c>
      <c r="C26" s="326">
        <v>8</v>
      </c>
      <c r="D26" s="326">
        <v>23</v>
      </c>
      <c r="E26" s="326">
        <v>88</v>
      </c>
      <c r="F26" s="326">
        <v>502</v>
      </c>
      <c r="G26" s="326">
        <f t="shared" si="0"/>
        <v>590</v>
      </c>
      <c r="H26" s="327">
        <f t="shared" si="1"/>
        <v>0.14915254237288136</v>
      </c>
      <c r="I26" s="355">
        <v>0.13013698630136991</v>
      </c>
      <c r="J26" s="356">
        <v>5.3303871331789647E-2</v>
      </c>
      <c r="K26" s="357" t="s">
        <v>167</v>
      </c>
      <c r="L26" s="328">
        <f t="shared" si="2"/>
        <v>0.57582922469595388</v>
      </c>
      <c r="M26" s="328">
        <f t="shared" si="3"/>
        <v>6.3560683358654183E-2</v>
      </c>
      <c r="N26" s="328">
        <v>0.109495801748449</v>
      </c>
      <c r="O26" s="327">
        <f t="shared" si="4"/>
        <v>0.25214899713467048</v>
      </c>
      <c r="P26" s="327">
        <f t="shared" si="5"/>
        <v>0.14176786218582321</v>
      </c>
      <c r="Q26" s="327">
        <f t="shared" si="6"/>
        <v>0.15167095115681234</v>
      </c>
    </row>
    <row r="27" spans="1:17" ht="15">
      <c r="A27" s="326" t="s">
        <v>101</v>
      </c>
      <c r="B27" s="326">
        <v>0</v>
      </c>
      <c r="C27" s="326">
        <v>0</v>
      </c>
      <c r="D27" s="326">
        <v>1</v>
      </c>
      <c r="E27" s="326">
        <v>69</v>
      </c>
      <c r="F27" s="326">
        <v>1011</v>
      </c>
      <c r="G27" s="326">
        <f t="shared" si="0"/>
        <v>1080</v>
      </c>
      <c r="H27" s="327">
        <f t="shared" si="1"/>
        <v>6.3888888888888884E-2</v>
      </c>
      <c r="I27" s="355">
        <v>8.2191780821917804E-2</v>
      </c>
      <c r="J27" s="356">
        <v>3.6729647433189433E-2</v>
      </c>
      <c r="K27" s="357" t="s">
        <v>101</v>
      </c>
      <c r="L27" s="328">
        <f t="shared" si="2"/>
        <v>-0.3674961845137355</v>
      </c>
      <c r="M27" s="328">
        <f t="shared" si="3"/>
        <v>3.2267940257422821E-2</v>
      </c>
      <c r="N27" s="328">
        <v>0.108332143676573</v>
      </c>
      <c r="O27" s="327">
        <f t="shared" si="4"/>
        <v>0.19770773638968481</v>
      </c>
      <c r="P27" s="327">
        <f t="shared" si="5"/>
        <v>0.28551256707144873</v>
      </c>
      <c r="Q27" s="327">
        <f t="shared" si="6"/>
        <v>0.27763496143958871</v>
      </c>
    </row>
    <row r="28" spans="1:17" ht="15">
      <c r="A28" s="326" t="s">
        <v>101</v>
      </c>
      <c r="B28" s="326">
        <v>1</v>
      </c>
      <c r="C28" s="326">
        <v>2</v>
      </c>
      <c r="D28" s="326">
        <v>2</v>
      </c>
      <c r="E28" s="326">
        <v>45</v>
      </c>
      <c r="F28" s="326">
        <v>590</v>
      </c>
      <c r="G28" s="326">
        <f t="shared" si="0"/>
        <v>635</v>
      </c>
      <c r="H28" s="327">
        <f t="shared" si="1"/>
        <v>7.0866141732283464E-2</v>
      </c>
      <c r="I28" s="355">
        <v>7.8313253012048195E-2</v>
      </c>
      <c r="J28" s="356">
        <v>3.6729647433189433E-2</v>
      </c>
      <c r="K28" s="357" t="s">
        <v>101</v>
      </c>
      <c r="L28" s="328">
        <f t="shared" si="2"/>
        <v>-0.25636751721996887</v>
      </c>
      <c r="M28" s="328">
        <f t="shared" si="3"/>
        <v>9.6598693158472301E-3</v>
      </c>
      <c r="N28" s="328">
        <v>0.108332143676573</v>
      </c>
      <c r="O28" s="327">
        <f t="shared" si="4"/>
        <v>0.12893982808022922</v>
      </c>
      <c r="P28" s="327">
        <f t="shared" si="5"/>
        <v>0.16661959898333803</v>
      </c>
      <c r="Q28" s="327">
        <f t="shared" si="6"/>
        <v>0.16323907455012854</v>
      </c>
    </row>
    <row r="29" spans="1:17" ht="15">
      <c r="A29" s="326" t="s">
        <v>101</v>
      </c>
      <c r="B29" s="326">
        <v>2</v>
      </c>
      <c r="C29" s="326">
        <v>3</v>
      </c>
      <c r="D29" s="326">
        <v>4</v>
      </c>
      <c r="E29" s="326">
        <v>87</v>
      </c>
      <c r="F29" s="326">
        <v>951</v>
      </c>
      <c r="G29" s="326">
        <f t="shared" si="0"/>
        <v>1038</v>
      </c>
      <c r="H29" s="327">
        <f t="shared" si="1"/>
        <v>8.3815028901734104E-2</v>
      </c>
      <c r="I29" s="355">
        <v>0.1021897810218978</v>
      </c>
      <c r="J29" s="356">
        <v>3.6729647433189433E-2</v>
      </c>
      <c r="K29" s="357" t="s">
        <v>101</v>
      </c>
      <c r="L29" s="328">
        <f t="shared" si="2"/>
        <v>-7.4513413981329948E-2</v>
      </c>
      <c r="M29" s="328">
        <f t="shared" si="3"/>
        <v>1.4369564244984894E-3</v>
      </c>
      <c r="N29" s="328">
        <v>0.108332143676573</v>
      </c>
      <c r="O29" s="327">
        <f t="shared" si="4"/>
        <v>0.24928366762177651</v>
      </c>
      <c r="P29" s="327">
        <f t="shared" si="5"/>
        <v>0.26856820107314316</v>
      </c>
      <c r="Q29" s="327">
        <f t="shared" si="6"/>
        <v>0.26683804627249358</v>
      </c>
    </row>
    <row r="30" spans="1:17" ht="15">
      <c r="A30" s="326" t="s">
        <v>101</v>
      </c>
      <c r="B30" s="326">
        <v>3</v>
      </c>
      <c r="C30" s="326">
        <v>5</v>
      </c>
      <c r="D30" s="326">
        <v>6</v>
      </c>
      <c r="E30" s="326">
        <v>75</v>
      </c>
      <c r="F30" s="326">
        <v>557</v>
      </c>
      <c r="G30" s="326">
        <f t="shared" si="0"/>
        <v>632</v>
      </c>
      <c r="H30" s="327">
        <f t="shared" si="1"/>
        <v>0.11867088607594936</v>
      </c>
      <c r="I30" s="355">
        <v>8.7999999999999995E-2</v>
      </c>
      <c r="J30" s="356">
        <v>3.6729647433189433E-2</v>
      </c>
      <c r="K30" s="357" t="s">
        <v>101</v>
      </c>
      <c r="L30" s="328">
        <f t="shared" si="2"/>
        <v>0.31201540351850293</v>
      </c>
      <c r="M30" s="328">
        <f t="shared" si="3"/>
        <v>1.7971936159434081E-2</v>
      </c>
      <c r="N30" s="328">
        <v>0.108332143676573</v>
      </c>
      <c r="O30" s="327">
        <f t="shared" si="4"/>
        <v>0.2148997134670487</v>
      </c>
      <c r="P30" s="327">
        <f t="shared" si="5"/>
        <v>0.15730019768426998</v>
      </c>
      <c r="Q30" s="327">
        <f t="shared" si="6"/>
        <v>0.16246786632390744</v>
      </c>
    </row>
    <row r="31" spans="1:17" ht="15">
      <c r="A31" s="326" t="s">
        <v>101</v>
      </c>
      <c r="B31" s="326">
        <v>4</v>
      </c>
      <c r="C31" s="326">
        <v>7</v>
      </c>
      <c r="D31" s="326">
        <v>16</v>
      </c>
      <c r="E31" s="326">
        <v>73</v>
      </c>
      <c r="F31" s="326">
        <v>432</v>
      </c>
      <c r="G31" s="326">
        <f t="shared" si="0"/>
        <v>505</v>
      </c>
      <c r="H31" s="327">
        <f t="shared" si="1"/>
        <v>0.14455445544554454</v>
      </c>
      <c r="I31" s="355">
        <v>0.1333333333333333</v>
      </c>
      <c r="J31" s="356">
        <v>3.6729647433189433E-2</v>
      </c>
      <c r="K31" s="357" t="s">
        <v>101</v>
      </c>
      <c r="L31" s="328">
        <f t="shared" si="2"/>
        <v>0.53912638281375747</v>
      </c>
      <c r="M31" s="328">
        <f t="shared" si="3"/>
        <v>4.6995441519370733E-2</v>
      </c>
      <c r="N31" s="328">
        <v>0.108332143676573</v>
      </c>
      <c r="O31" s="327">
        <f t="shared" si="4"/>
        <v>0.20916905444126074</v>
      </c>
      <c r="P31" s="327">
        <f t="shared" si="5"/>
        <v>0.12199943518780006</v>
      </c>
      <c r="Q31" s="327">
        <f t="shared" si="6"/>
        <v>0.12982005141388175</v>
      </c>
    </row>
    <row r="32" spans="1:17" ht="15">
      <c r="A32" s="326" t="s">
        <v>143</v>
      </c>
      <c r="B32" s="326">
        <v>0</v>
      </c>
      <c r="C32" s="326">
        <v>0</v>
      </c>
      <c r="D32" s="326">
        <v>2</v>
      </c>
      <c r="E32" s="326">
        <v>42</v>
      </c>
      <c r="F32" s="326">
        <v>778</v>
      </c>
      <c r="G32" s="326">
        <f t="shared" si="0"/>
        <v>820</v>
      </c>
      <c r="H32" s="327">
        <f t="shared" si="1"/>
        <v>5.1219512195121948E-2</v>
      </c>
      <c r="I32" s="355">
        <v>8.2802547770700632E-2</v>
      </c>
      <c r="J32" s="356">
        <v>0.12415489725767211</v>
      </c>
      <c r="K32" s="357" t="s">
        <v>143</v>
      </c>
      <c r="L32" s="328">
        <f t="shared" si="2"/>
        <v>-0.60196437598554664</v>
      </c>
      <c r="M32" s="328">
        <f t="shared" si="3"/>
        <v>5.9816060063509105E-2</v>
      </c>
      <c r="N32" s="328">
        <v>0.10276496126998801</v>
      </c>
      <c r="O32" s="327">
        <f t="shared" si="4"/>
        <v>0.12034383954154727</v>
      </c>
      <c r="P32" s="327">
        <f t="shared" si="5"/>
        <v>0.2197119457780288</v>
      </c>
      <c r="Q32" s="327">
        <f t="shared" si="6"/>
        <v>0.21079691516709512</v>
      </c>
    </row>
    <row r="33" spans="1:17" ht="15">
      <c r="A33" s="326" t="s">
        <v>143</v>
      </c>
      <c r="B33" s="326">
        <v>1</v>
      </c>
      <c r="C33" s="326">
        <v>3</v>
      </c>
      <c r="D33" s="326">
        <v>5</v>
      </c>
      <c r="E33" s="326">
        <v>87</v>
      </c>
      <c r="F33" s="326">
        <v>951</v>
      </c>
      <c r="G33" s="326">
        <f t="shared" si="0"/>
        <v>1038</v>
      </c>
      <c r="H33" s="327">
        <f t="shared" si="1"/>
        <v>8.3815028901734104E-2</v>
      </c>
      <c r="I33" s="355">
        <v>6.4000000000000001E-2</v>
      </c>
      <c r="J33" s="356">
        <v>0.12415489725767211</v>
      </c>
      <c r="K33" s="357" t="s">
        <v>143</v>
      </c>
      <c r="L33" s="328">
        <f t="shared" si="2"/>
        <v>-7.4513413981329948E-2</v>
      </c>
      <c r="M33" s="328">
        <f t="shared" si="3"/>
        <v>1.4369564244984894E-3</v>
      </c>
      <c r="N33" s="328">
        <v>0.10276496126998801</v>
      </c>
      <c r="O33" s="327">
        <f t="shared" si="4"/>
        <v>0.24928366762177651</v>
      </c>
      <c r="P33" s="327">
        <f t="shared" si="5"/>
        <v>0.26856820107314316</v>
      </c>
      <c r="Q33" s="327">
        <f t="shared" si="6"/>
        <v>0.26683804627249358</v>
      </c>
    </row>
    <row r="34" spans="1:17" ht="15">
      <c r="A34" s="326" t="s">
        <v>143</v>
      </c>
      <c r="B34" s="326">
        <v>2</v>
      </c>
      <c r="C34" s="326">
        <v>6</v>
      </c>
      <c r="D34" s="326">
        <v>7</v>
      </c>
      <c r="E34" s="326">
        <v>51</v>
      </c>
      <c r="F34" s="326">
        <v>538</v>
      </c>
      <c r="G34" s="326">
        <f t="shared" si="0"/>
        <v>589</v>
      </c>
      <c r="H34" s="327">
        <f t="shared" si="1"/>
        <v>8.6587436332767401E-2</v>
      </c>
      <c r="I34" s="355">
        <v>9.4890510948905105E-2</v>
      </c>
      <c r="J34" s="356">
        <v>0.12415489725767211</v>
      </c>
      <c r="K34" s="357" t="s">
        <v>143</v>
      </c>
      <c r="L34" s="328">
        <f t="shared" si="2"/>
        <v>-3.8940397527982069E-2</v>
      </c>
      <c r="M34" s="328">
        <f t="shared" si="3"/>
        <v>2.2595853459002105E-4</v>
      </c>
      <c r="N34" s="328">
        <v>0.10276496126998801</v>
      </c>
      <c r="O34" s="327">
        <f t="shared" si="4"/>
        <v>0.14613180515759314</v>
      </c>
      <c r="P34" s="327">
        <f t="shared" si="5"/>
        <v>0.15193448178480656</v>
      </c>
      <c r="Q34" s="327">
        <f t="shared" si="6"/>
        <v>0.15141388174807197</v>
      </c>
    </row>
    <row r="35" spans="1:17" ht="15">
      <c r="A35" s="326" t="s">
        <v>143</v>
      </c>
      <c r="B35" s="326">
        <v>3</v>
      </c>
      <c r="C35" s="326">
        <v>8</v>
      </c>
      <c r="D35" s="326">
        <v>11</v>
      </c>
      <c r="E35" s="326">
        <v>87</v>
      </c>
      <c r="F35" s="326">
        <v>720</v>
      </c>
      <c r="G35" s="326">
        <f t="shared" si="0"/>
        <v>807</v>
      </c>
      <c r="H35" s="327">
        <f t="shared" si="1"/>
        <v>0.10780669144981413</v>
      </c>
      <c r="I35" s="355">
        <v>9.0909090909090912E-2</v>
      </c>
      <c r="J35" s="356">
        <v>0.12415489725767211</v>
      </c>
      <c r="K35" s="357" t="s">
        <v>143</v>
      </c>
      <c r="L35" s="328">
        <f t="shared" si="2"/>
        <v>0.2037494365539593</v>
      </c>
      <c r="M35" s="328">
        <f t="shared" si="3"/>
        <v>9.3625465210155339E-3</v>
      </c>
      <c r="N35" s="328">
        <v>0.10276496126998801</v>
      </c>
      <c r="O35" s="327">
        <f t="shared" si="4"/>
        <v>0.24928366762177651</v>
      </c>
      <c r="P35" s="327">
        <f t="shared" si="5"/>
        <v>0.20333239197966677</v>
      </c>
      <c r="Q35" s="327">
        <f t="shared" si="6"/>
        <v>0.20745501285347043</v>
      </c>
    </row>
    <row r="36" spans="1:17" ht="15">
      <c r="A36" s="326" t="s">
        <v>143</v>
      </c>
      <c r="B36" s="326">
        <v>4</v>
      </c>
      <c r="C36" s="326">
        <v>12</v>
      </c>
      <c r="D36" s="326">
        <v>34</v>
      </c>
      <c r="E36" s="326">
        <v>82</v>
      </c>
      <c r="F36" s="326">
        <v>554</v>
      </c>
      <c r="G36" s="326">
        <f t="shared" si="0"/>
        <v>636</v>
      </c>
      <c r="H36" s="327">
        <f t="shared" si="1"/>
        <v>0.12893081761006289</v>
      </c>
      <c r="I36" s="355">
        <v>0.15822784810126581</v>
      </c>
      <c r="J36" s="356">
        <v>0.12415489725767211</v>
      </c>
      <c r="K36" s="357" t="s">
        <v>143</v>
      </c>
      <c r="L36" s="328">
        <f t="shared" si="2"/>
        <v>0.40664709042644581</v>
      </c>
      <c r="M36" s="328">
        <f t="shared" si="3"/>
        <v>3.1923439726375243E-2</v>
      </c>
      <c r="N36" s="328">
        <v>0.10276496126998801</v>
      </c>
      <c r="O36" s="327">
        <f t="shared" si="4"/>
        <v>0.23495702005730659</v>
      </c>
      <c r="P36" s="327">
        <f t="shared" si="5"/>
        <v>0.15645297938435471</v>
      </c>
      <c r="Q36" s="327">
        <f t="shared" si="6"/>
        <v>0.16349614395886888</v>
      </c>
    </row>
    <row r="37" spans="1:17" ht="15">
      <c r="A37" s="326" t="s">
        <v>134</v>
      </c>
      <c r="B37" s="326">
        <v>0</v>
      </c>
      <c r="C37" s="326">
        <v>0</v>
      </c>
      <c r="D37" s="326">
        <v>2</v>
      </c>
      <c r="E37" s="326">
        <v>50</v>
      </c>
      <c r="F37" s="326">
        <v>868</v>
      </c>
      <c r="G37" s="326">
        <f t="shared" si="0"/>
        <v>918</v>
      </c>
      <c r="H37" s="327">
        <f t="shared" si="1"/>
        <v>5.4466230936819175E-2</v>
      </c>
      <c r="I37" s="355">
        <v>0.08</v>
      </c>
      <c r="J37" s="356">
        <v>0.19357525152148691</v>
      </c>
      <c r="K37" s="357" t="s">
        <v>134</v>
      </c>
      <c r="L37" s="328">
        <f t="shared" si="2"/>
        <v>-0.53707617932272766</v>
      </c>
      <c r="M37" s="328">
        <f t="shared" si="3"/>
        <v>5.4707664052862225E-2</v>
      </c>
      <c r="N37" s="328">
        <v>9.7130553933486394E-2</v>
      </c>
      <c r="O37" s="327">
        <f t="shared" si="4"/>
        <v>0.14326647564469913</v>
      </c>
      <c r="P37" s="327">
        <f t="shared" si="5"/>
        <v>0.24512849477548715</v>
      </c>
      <c r="Q37" s="327">
        <f t="shared" si="6"/>
        <v>0.23598971722365039</v>
      </c>
    </row>
    <row r="38" spans="1:17" ht="15">
      <c r="A38" s="326" t="s">
        <v>134</v>
      </c>
      <c r="B38" s="326">
        <v>1</v>
      </c>
      <c r="C38" s="326">
        <v>3</v>
      </c>
      <c r="D38" s="326">
        <v>4</v>
      </c>
      <c r="E38" s="326">
        <v>60</v>
      </c>
      <c r="F38" s="326">
        <v>683</v>
      </c>
      <c r="G38" s="326">
        <f t="shared" si="0"/>
        <v>743</v>
      </c>
      <c r="H38" s="327">
        <f t="shared" si="1"/>
        <v>8.0753701211305512E-2</v>
      </c>
      <c r="I38" s="355">
        <v>6.7039106145251395E-2</v>
      </c>
      <c r="J38" s="356">
        <v>0.19357525152148691</v>
      </c>
      <c r="K38" s="357" t="s">
        <v>134</v>
      </c>
      <c r="L38" s="328">
        <f t="shared" si="2"/>
        <v>-0.11505776743921295</v>
      </c>
      <c r="M38" s="328">
        <f t="shared" si="3"/>
        <v>2.4120244965425025E-3</v>
      </c>
      <c r="N38" s="328">
        <v>9.7130553933486394E-2</v>
      </c>
      <c r="O38" s="327">
        <f t="shared" si="4"/>
        <v>0.17191977077363896</v>
      </c>
      <c r="P38" s="327">
        <f t="shared" si="5"/>
        <v>0.19288336628071168</v>
      </c>
      <c r="Q38" s="327">
        <f t="shared" si="6"/>
        <v>0.19100257069408741</v>
      </c>
    </row>
    <row r="39" spans="1:17" ht="15">
      <c r="A39" s="326" t="s">
        <v>134</v>
      </c>
      <c r="B39" s="326">
        <v>2</v>
      </c>
      <c r="C39" s="326">
        <v>5</v>
      </c>
      <c r="D39" s="326">
        <v>7</v>
      </c>
      <c r="E39" s="326">
        <v>85</v>
      </c>
      <c r="F39" s="326">
        <v>849</v>
      </c>
      <c r="G39" s="326">
        <f t="shared" si="0"/>
        <v>934</v>
      </c>
      <c r="H39" s="327">
        <f t="shared" si="1"/>
        <v>9.1006423982869372E-2</v>
      </c>
      <c r="I39" s="355">
        <v>0.1044176706827309</v>
      </c>
      <c r="J39" s="356">
        <v>0.19357525152148691</v>
      </c>
      <c r="K39" s="357" t="s">
        <v>134</v>
      </c>
      <c r="L39" s="328">
        <f t="shared" si="2"/>
        <v>1.5684600088445605E-2</v>
      </c>
      <c r="M39" s="328">
        <f t="shared" si="3"/>
        <v>5.9448237400989313E-5</v>
      </c>
      <c r="N39" s="328">
        <v>9.7130553933486394E-2</v>
      </c>
      <c r="O39" s="327">
        <f t="shared" si="4"/>
        <v>0.24355300859598855</v>
      </c>
      <c r="P39" s="327">
        <f t="shared" si="5"/>
        <v>0.23976277887602374</v>
      </c>
      <c r="Q39" s="327">
        <f t="shared" si="6"/>
        <v>0.24010282776349615</v>
      </c>
    </row>
    <row r="40" spans="1:17" ht="15">
      <c r="A40" s="326" t="s">
        <v>134</v>
      </c>
      <c r="B40" s="326">
        <v>3</v>
      </c>
      <c r="C40" s="326">
        <v>8</v>
      </c>
      <c r="D40" s="326">
        <v>10</v>
      </c>
      <c r="E40" s="326">
        <v>70</v>
      </c>
      <c r="F40" s="326">
        <v>565</v>
      </c>
      <c r="G40" s="326">
        <f t="shared" si="0"/>
        <v>635</v>
      </c>
      <c r="H40" s="327">
        <f t="shared" si="1"/>
        <v>0.11023622047244094</v>
      </c>
      <c r="I40" s="355">
        <v>4.6153846153846163E-2</v>
      </c>
      <c r="J40" s="356">
        <v>0.19357525152148691</v>
      </c>
      <c r="K40" s="357" t="s">
        <v>134</v>
      </c>
      <c r="L40" s="328">
        <f t="shared" si="2"/>
        <v>0.2287620408123946</v>
      </c>
      <c r="M40" s="328">
        <f t="shared" si="3"/>
        <v>9.3823592792868626E-3</v>
      </c>
      <c r="N40" s="328">
        <v>9.7130553933486394E-2</v>
      </c>
      <c r="O40" s="327">
        <f t="shared" si="4"/>
        <v>0.20057306590257878</v>
      </c>
      <c r="P40" s="327">
        <f t="shared" si="5"/>
        <v>0.15955944648404405</v>
      </c>
      <c r="Q40" s="327">
        <f t="shared" si="6"/>
        <v>0.16323907455012854</v>
      </c>
    </row>
    <row r="41" spans="1:17" ht="15">
      <c r="A41" s="326" t="s">
        <v>134</v>
      </c>
      <c r="B41" s="326">
        <v>4</v>
      </c>
      <c r="C41" s="326">
        <v>11</v>
      </c>
      <c r="D41" s="326">
        <v>31</v>
      </c>
      <c r="E41" s="326">
        <v>84</v>
      </c>
      <c r="F41" s="326">
        <v>576</v>
      </c>
      <c r="G41" s="326">
        <f t="shared" si="0"/>
        <v>660</v>
      </c>
      <c r="H41" s="327">
        <f t="shared" si="1"/>
        <v>0.12727272727272726</v>
      </c>
      <c r="I41" s="355">
        <v>0.16666666666666671</v>
      </c>
      <c r="J41" s="356">
        <v>0.19357525152148691</v>
      </c>
      <c r="K41" s="357" t="s">
        <v>134</v>
      </c>
      <c r="L41" s="328">
        <f t="shared" si="2"/>
        <v>0.39180166805689881</v>
      </c>
      <c r="M41" s="328">
        <f t="shared" si="3"/>
        <v>3.056905786739389E-2</v>
      </c>
      <c r="N41" s="328">
        <v>9.7130553933486394E-2</v>
      </c>
      <c r="O41" s="327">
        <f t="shared" si="4"/>
        <v>0.24068767908309455</v>
      </c>
      <c r="P41" s="327">
        <f t="shared" si="5"/>
        <v>0.16266591358373342</v>
      </c>
      <c r="Q41" s="327">
        <f t="shared" si="6"/>
        <v>0.16966580976863754</v>
      </c>
    </row>
    <row r="42" spans="1:17" ht="15">
      <c r="A42" s="326" t="s">
        <v>132</v>
      </c>
      <c r="B42" s="326">
        <v>0</v>
      </c>
      <c r="C42" s="326">
        <v>0</v>
      </c>
      <c r="D42" s="326">
        <v>1</v>
      </c>
      <c r="E42" s="326">
        <v>65</v>
      </c>
      <c r="F42" s="326">
        <v>1060</v>
      </c>
      <c r="G42" s="326">
        <f t="shared" si="0"/>
        <v>1125</v>
      </c>
      <c r="H42" s="327">
        <f t="shared" si="1"/>
        <v>5.7777777777777775E-2</v>
      </c>
      <c r="I42" s="355">
        <v>6.1728395061728392E-2</v>
      </c>
      <c r="J42" s="356">
        <v>8.6380186255709618E-2</v>
      </c>
      <c r="K42" s="357" t="s">
        <v>132</v>
      </c>
      <c r="L42" s="328">
        <f t="shared" si="2"/>
        <v>-0.47454438730099907</v>
      </c>
      <c r="M42" s="328">
        <f t="shared" si="3"/>
        <v>5.36728909847696E-2</v>
      </c>
      <c r="N42" s="328">
        <v>8.9817258273425599E-2</v>
      </c>
      <c r="O42" s="327">
        <f t="shared" si="4"/>
        <v>0.18624641833810887</v>
      </c>
      <c r="P42" s="327">
        <f t="shared" si="5"/>
        <v>0.29935046597006493</v>
      </c>
      <c r="Q42" s="327">
        <f t="shared" si="6"/>
        <v>0.28920308483290491</v>
      </c>
    </row>
    <row r="43" spans="1:17" ht="15">
      <c r="A43" s="326" t="s">
        <v>132</v>
      </c>
      <c r="B43" s="326">
        <v>1</v>
      </c>
      <c r="C43" s="326">
        <v>2</v>
      </c>
      <c r="D43" s="326">
        <v>2</v>
      </c>
      <c r="E43" s="326">
        <v>70</v>
      </c>
      <c r="F43" s="326">
        <v>673</v>
      </c>
      <c r="G43" s="326">
        <f t="shared" si="0"/>
        <v>743</v>
      </c>
      <c r="H43" s="327">
        <f t="shared" si="1"/>
        <v>9.4212651413189769E-2</v>
      </c>
      <c r="I43" s="355">
        <v>9.9378881987577633E-2</v>
      </c>
      <c r="J43" s="356">
        <v>8.6380186255709618E-2</v>
      </c>
      <c r="K43" s="357" t="s">
        <v>132</v>
      </c>
      <c r="L43" s="328">
        <f t="shared" si="2"/>
        <v>5.3842442314107682E-2</v>
      </c>
      <c r="M43" s="328">
        <f t="shared" si="3"/>
        <v>5.660865497720117E-4</v>
      </c>
      <c r="N43" s="328">
        <v>8.9817258273425599E-2</v>
      </c>
      <c r="O43" s="327">
        <f t="shared" si="4"/>
        <v>0.20057306590257878</v>
      </c>
      <c r="P43" s="327">
        <f t="shared" si="5"/>
        <v>0.19005930528099407</v>
      </c>
      <c r="Q43" s="327">
        <f t="shared" si="6"/>
        <v>0.19100257069408741</v>
      </c>
    </row>
    <row r="44" spans="1:17" ht="15">
      <c r="A44" s="326" t="s">
        <v>132</v>
      </c>
      <c r="B44" s="326">
        <v>2</v>
      </c>
      <c r="C44" s="326">
        <v>3</v>
      </c>
      <c r="D44" s="326">
        <v>3</v>
      </c>
      <c r="E44" s="326">
        <v>57</v>
      </c>
      <c r="F44" s="326">
        <v>541</v>
      </c>
      <c r="G44" s="326">
        <f t="shared" si="0"/>
        <v>598</v>
      </c>
      <c r="H44" s="327">
        <f t="shared" si="1"/>
        <v>9.5317725752508367E-2</v>
      </c>
      <c r="I44" s="355">
        <v>8.8050314465408799E-2</v>
      </c>
      <c r="J44" s="356">
        <v>8.6380186255709618E-2</v>
      </c>
      <c r="K44" s="357" t="s">
        <v>132</v>
      </c>
      <c r="L44" s="328">
        <f t="shared" si="2"/>
        <v>6.6724518897545201E-2</v>
      </c>
      <c r="M44" s="328">
        <f t="shared" si="3"/>
        <v>7.0341535965284211E-4</v>
      </c>
      <c r="N44" s="328">
        <v>8.9817258273425599E-2</v>
      </c>
      <c r="O44" s="327">
        <f t="shared" si="4"/>
        <v>0.16332378223495703</v>
      </c>
      <c r="P44" s="327">
        <f t="shared" si="5"/>
        <v>0.15278170008472183</v>
      </c>
      <c r="Q44" s="327">
        <f t="shared" si="6"/>
        <v>0.15372750642673522</v>
      </c>
    </row>
    <row r="45" spans="1:17" ht="15">
      <c r="A45" s="326" t="s">
        <v>132</v>
      </c>
      <c r="B45" s="326">
        <v>3</v>
      </c>
      <c r="C45" s="326">
        <v>4</v>
      </c>
      <c r="D45" s="326">
        <v>5</v>
      </c>
      <c r="E45" s="326">
        <v>77</v>
      </c>
      <c r="F45" s="326">
        <v>738</v>
      </c>
      <c r="G45" s="326">
        <f t="shared" si="0"/>
        <v>815</v>
      </c>
      <c r="H45" s="327">
        <f t="shared" si="1"/>
        <v>9.4478527607361959E-2</v>
      </c>
      <c r="I45" s="355">
        <v>0.1313131313131313</v>
      </c>
      <c r="J45" s="356">
        <v>8.6380186255709618E-2</v>
      </c>
      <c r="K45" s="357" t="s">
        <v>132</v>
      </c>
      <c r="L45" s="328">
        <f t="shared" si="2"/>
        <v>5.6954127162687877E-2</v>
      </c>
      <c r="M45" s="328">
        <f t="shared" si="3"/>
        <v>6.9567590907718992E-4</v>
      </c>
      <c r="N45" s="328">
        <v>8.9817258273425599E-2</v>
      </c>
      <c r="O45" s="327">
        <f t="shared" si="4"/>
        <v>0.22063037249283668</v>
      </c>
      <c r="P45" s="327">
        <f t="shared" si="5"/>
        <v>0.20841570177915844</v>
      </c>
      <c r="Q45" s="327">
        <f t="shared" si="6"/>
        <v>0.2095115681233933</v>
      </c>
    </row>
    <row r="46" spans="1:17" ht="15">
      <c r="A46" s="326" t="s">
        <v>132</v>
      </c>
      <c r="B46" s="326">
        <v>4</v>
      </c>
      <c r="C46" s="326">
        <v>6</v>
      </c>
      <c r="D46" s="326">
        <v>15</v>
      </c>
      <c r="E46" s="326">
        <v>80</v>
      </c>
      <c r="F46" s="326">
        <v>529</v>
      </c>
      <c r="G46" s="326">
        <f t="shared" si="0"/>
        <v>609</v>
      </c>
      <c r="H46" s="327">
        <f t="shared" si="1"/>
        <v>0.13136288998357964</v>
      </c>
      <c r="I46" s="355">
        <v>0.1015625</v>
      </c>
      <c r="J46" s="356">
        <v>8.6380186255709618E-2</v>
      </c>
      <c r="K46" s="357" t="s">
        <v>132</v>
      </c>
      <c r="L46" s="328">
        <f t="shared" si="2"/>
        <v>0.42813073272505886</v>
      </c>
      <c r="M46" s="328">
        <f t="shared" si="3"/>
        <v>3.4179189470154032E-2</v>
      </c>
      <c r="N46" s="328">
        <v>8.9817258273425599E-2</v>
      </c>
      <c r="O46" s="327">
        <f t="shared" si="4"/>
        <v>0.22922636103151864</v>
      </c>
      <c r="P46" s="327">
        <f t="shared" si="5"/>
        <v>0.14939282688506073</v>
      </c>
      <c r="Q46" s="327">
        <f t="shared" si="6"/>
        <v>0.15655526992287919</v>
      </c>
    </row>
    <row r="47" spans="1:17" ht="15">
      <c r="A47" s="326" t="s">
        <v>139</v>
      </c>
      <c r="B47" s="326">
        <v>0</v>
      </c>
      <c r="C47" s="326">
        <v>0</v>
      </c>
      <c r="D47" s="326">
        <v>4</v>
      </c>
      <c r="E47" s="326">
        <v>65</v>
      </c>
      <c r="F47" s="326">
        <v>975</v>
      </c>
      <c r="G47" s="326">
        <f t="shared" si="0"/>
        <v>1040</v>
      </c>
      <c r="H47" s="327">
        <f t="shared" si="1"/>
        <v>6.25E-2</v>
      </c>
      <c r="I47" s="355">
        <v>6.2780269058295965E-2</v>
      </c>
      <c r="J47" s="356">
        <v>0.105200661954334</v>
      </c>
      <c r="K47" s="357" t="s">
        <v>139</v>
      </c>
      <c r="L47" s="328">
        <f t="shared" si="2"/>
        <v>-0.3909576711927335</v>
      </c>
      <c r="M47" s="328">
        <f t="shared" si="3"/>
        <v>3.4834144414737131E-2</v>
      </c>
      <c r="N47" s="328">
        <v>8.9805569717438194E-2</v>
      </c>
      <c r="O47" s="327">
        <f t="shared" si="4"/>
        <v>0.18624641833810887</v>
      </c>
      <c r="P47" s="327">
        <f t="shared" si="5"/>
        <v>0.27534594747246538</v>
      </c>
      <c r="Q47" s="327">
        <f t="shared" si="6"/>
        <v>0.26735218508997427</v>
      </c>
    </row>
    <row r="48" spans="1:17" ht="15">
      <c r="A48" s="326" t="s">
        <v>139</v>
      </c>
      <c r="B48" s="326">
        <v>1</v>
      </c>
      <c r="C48" s="326">
        <v>5</v>
      </c>
      <c r="D48" s="326">
        <v>6</v>
      </c>
      <c r="E48" s="326">
        <v>37</v>
      </c>
      <c r="F48" s="326">
        <v>514</v>
      </c>
      <c r="G48" s="326">
        <f t="shared" si="0"/>
        <v>551</v>
      </c>
      <c r="H48" s="327">
        <f t="shared" si="1"/>
        <v>6.7150635208711437E-2</v>
      </c>
      <c r="I48" s="355">
        <v>7.746478873239436E-2</v>
      </c>
      <c r="J48" s="356">
        <v>0.105200661954334</v>
      </c>
      <c r="K48" s="357" t="s">
        <v>139</v>
      </c>
      <c r="L48" s="328">
        <f t="shared" si="2"/>
        <v>-0.31421282290146413</v>
      </c>
      <c r="M48" s="328">
        <f t="shared" si="3"/>
        <v>1.2298146421429944E-2</v>
      </c>
      <c r="N48" s="328">
        <v>8.9805569717438194E-2</v>
      </c>
      <c r="O48" s="327">
        <f t="shared" si="4"/>
        <v>0.10601719197707736</v>
      </c>
      <c r="P48" s="327">
        <f t="shared" si="5"/>
        <v>0.14515673538548432</v>
      </c>
      <c r="Q48" s="327">
        <f t="shared" si="6"/>
        <v>0.1416452442159383</v>
      </c>
    </row>
    <row r="49" spans="1:17" ht="15">
      <c r="A49" s="326" t="s">
        <v>139</v>
      </c>
      <c r="B49" s="326">
        <v>2</v>
      </c>
      <c r="C49" s="326">
        <v>7</v>
      </c>
      <c r="D49" s="326">
        <v>9</v>
      </c>
      <c r="E49" s="326">
        <v>68</v>
      </c>
      <c r="F49" s="326">
        <v>705</v>
      </c>
      <c r="G49" s="326">
        <f t="shared" si="0"/>
        <v>773</v>
      </c>
      <c r="H49" s="327">
        <f t="shared" si="1"/>
        <v>8.7968952134540757E-2</v>
      </c>
      <c r="I49" s="355">
        <v>8.673469387755102E-2</v>
      </c>
      <c r="J49" s="356">
        <v>0.105200661954334</v>
      </c>
      <c r="K49" s="357" t="s">
        <v>139</v>
      </c>
      <c r="L49" s="328">
        <f t="shared" si="2"/>
        <v>-2.1597567726685335E-2</v>
      </c>
      <c r="M49" s="328">
        <f t="shared" si="3"/>
        <v>9.1873755199375115E-5</v>
      </c>
      <c r="N49" s="328">
        <v>8.9805569717438194E-2</v>
      </c>
      <c r="O49" s="327">
        <f t="shared" si="4"/>
        <v>0.19484240687679083</v>
      </c>
      <c r="P49" s="327">
        <f t="shared" si="5"/>
        <v>0.19909630048009036</v>
      </c>
      <c r="Q49" s="327">
        <f t="shared" si="6"/>
        <v>0.1987146529562982</v>
      </c>
    </row>
    <row r="50" spans="1:17" ht="15">
      <c r="A50" s="326" t="s">
        <v>139</v>
      </c>
      <c r="B50" s="326">
        <v>3</v>
      </c>
      <c r="C50" s="326">
        <v>10</v>
      </c>
      <c r="D50" s="326">
        <v>14</v>
      </c>
      <c r="E50" s="326">
        <v>98</v>
      </c>
      <c r="F50" s="326">
        <v>792</v>
      </c>
      <c r="G50" s="326">
        <f t="shared" si="0"/>
        <v>890</v>
      </c>
      <c r="H50" s="327">
        <f t="shared" si="1"/>
        <v>0.1101123595505618</v>
      </c>
      <c r="I50" s="355">
        <v>0.1173469387755102</v>
      </c>
      <c r="J50" s="356">
        <v>0.105200661954334</v>
      </c>
      <c r="K50" s="357" t="s">
        <v>139</v>
      </c>
      <c r="L50" s="328">
        <f t="shared" si="2"/>
        <v>0.22749861676562255</v>
      </c>
      <c r="M50" s="328">
        <f t="shared" si="3"/>
        <v>1.2998511363665911E-2</v>
      </c>
      <c r="N50" s="328">
        <v>8.9805569717438194E-2</v>
      </c>
      <c r="O50" s="327">
        <f t="shared" si="4"/>
        <v>0.28080229226361031</v>
      </c>
      <c r="P50" s="327">
        <f t="shared" si="5"/>
        <v>0.22366563117763344</v>
      </c>
      <c r="Q50" s="327">
        <f t="shared" si="6"/>
        <v>0.22879177377892032</v>
      </c>
    </row>
    <row r="51" spans="1:17" ht="15">
      <c r="A51" s="326" t="s">
        <v>139</v>
      </c>
      <c r="B51" s="326">
        <v>4</v>
      </c>
      <c r="C51" s="326">
        <v>15</v>
      </c>
      <c r="D51" s="326">
        <v>40</v>
      </c>
      <c r="E51" s="326">
        <v>81</v>
      </c>
      <c r="F51" s="326">
        <v>555</v>
      </c>
      <c r="G51" s="326">
        <f t="shared" si="0"/>
        <v>636</v>
      </c>
      <c r="H51" s="327">
        <f t="shared" si="1"/>
        <v>0.12735849056603774</v>
      </c>
      <c r="I51" s="355">
        <v>0.14393939393939401</v>
      </c>
      <c r="J51" s="356">
        <v>0.105200661954334</v>
      </c>
      <c r="K51" s="357" t="s">
        <v>139</v>
      </c>
      <c r="L51" s="328">
        <f t="shared" si="2"/>
        <v>0.39257357083548083</v>
      </c>
      <c r="M51" s="328">
        <f t="shared" si="3"/>
        <v>2.9582893762405832E-2</v>
      </c>
      <c r="N51" s="328">
        <v>8.9805569717438194E-2</v>
      </c>
      <c r="O51" s="327">
        <f t="shared" si="4"/>
        <v>0.23209169054441262</v>
      </c>
      <c r="P51" s="327">
        <f t="shared" si="5"/>
        <v>0.15673538548432647</v>
      </c>
      <c r="Q51" s="327">
        <f t="shared" si="6"/>
        <v>0.16349614395886888</v>
      </c>
    </row>
    <row r="52" spans="1:17" ht="15">
      <c r="A52" s="326" t="s">
        <v>144</v>
      </c>
      <c r="B52" s="326">
        <v>0</v>
      </c>
      <c r="C52" s="326">
        <v>0</v>
      </c>
      <c r="D52" s="326">
        <v>0</v>
      </c>
      <c r="E52" s="326">
        <v>93</v>
      </c>
      <c r="F52" s="326">
        <v>1211</v>
      </c>
      <c r="G52" s="326">
        <f t="shared" si="0"/>
        <v>1304</v>
      </c>
      <c r="H52" s="327">
        <f t="shared" si="1"/>
        <v>7.131901840490798E-2</v>
      </c>
      <c r="I52" s="355">
        <v>6.6202090592334492E-2</v>
      </c>
      <c r="J52" s="356">
        <v>0.11779566057092671</v>
      </c>
      <c r="K52" s="357" t="s">
        <v>144</v>
      </c>
      <c r="L52" s="328">
        <f t="shared" si="2"/>
        <v>-0.24950972049035974</v>
      </c>
      <c r="M52" s="328">
        <f t="shared" si="3"/>
        <v>1.8842510593856585E-2</v>
      </c>
      <c r="N52" s="328">
        <v>8.9233759342174604E-2</v>
      </c>
      <c r="O52" s="327">
        <f t="shared" si="4"/>
        <v>0.26647564469914042</v>
      </c>
      <c r="P52" s="327">
        <f t="shared" si="5"/>
        <v>0.34199378706580064</v>
      </c>
      <c r="Q52" s="327">
        <f t="shared" si="6"/>
        <v>0.33521850899742933</v>
      </c>
    </row>
    <row r="53" spans="1:17" ht="15">
      <c r="A53" s="326" t="s">
        <v>144</v>
      </c>
      <c r="B53" s="326">
        <v>1</v>
      </c>
      <c r="C53" s="326">
        <v>1</v>
      </c>
      <c r="D53" s="326">
        <v>1</v>
      </c>
      <c r="E53" s="326">
        <v>85</v>
      </c>
      <c r="F53" s="326">
        <v>1085</v>
      </c>
      <c r="G53" s="326">
        <f t="shared" si="0"/>
        <v>1170</v>
      </c>
      <c r="H53" s="327">
        <f t="shared" si="1"/>
        <v>7.2649572649572655E-2</v>
      </c>
      <c r="I53" s="355">
        <v>0.1181102362204724</v>
      </c>
      <c r="J53" s="356">
        <v>0.11779566057092671</v>
      </c>
      <c r="K53" s="357" t="s">
        <v>144</v>
      </c>
      <c r="L53" s="328">
        <f t="shared" si="2"/>
        <v>-0.22959147957476694</v>
      </c>
      <c r="M53" s="328">
        <f t="shared" si="3"/>
        <v>1.4431571653360592E-2</v>
      </c>
      <c r="N53" s="328">
        <v>8.9233759342174604E-2</v>
      </c>
      <c r="O53" s="327">
        <f t="shared" si="4"/>
        <v>0.24355300859598855</v>
      </c>
      <c r="P53" s="327">
        <f t="shared" si="5"/>
        <v>0.30641061846935896</v>
      </c>
      <c r="Q53" s="327">
        <f t="shared" si="6"/>
        <v>0.30077120822622105</v>
      </c>
    </row>
    <row r="54" spans="1:17" ht="15">
      <c r="A54" s="326" t="s">
        <v>144</v>
      </c>
      <c r="B54" s="326">
        <v>3</v>
      </c>
      <c r="C54" s="326">
        <v>2</v>
      </c>
      <c r="D54" s="326">
        <v>2</v>
      </c>
      <c r="E54" s="326">
        <v>87</v>
      </c>
      <c r="F54" s="326">
        <v>729</v>
      </c>
      <c r="G54" s="326">
        <f t="shared" si="0"/>
        <v>816</v>
      </c>
      <c r="H54" s="327">
        <f t="shared" si="1"/>
        <v>0.10661764705882353</v>
      </c>
      <c r="I54" s="355">
        <v>0.1295336787564767</v>
      </c>
      <c r="J54" s="356">
        <v>0.11779566057092671</v>
      </c>
      <c r="K54" s="357" t="s">
        <v>144</v>
      </c>
      <c r="L54" s="328">
        <f t="shared" si="2"/>
        <v>0.19132691655540213</v>
      </c>
      <c r="M54" s="328">
        <f t="shared" si="3"/>
        <v>8.3054288854759115E-3</v>
      </c>
      <c r="N54" s="328">
        <v>8.9233759342174604E-2</v>
      </c>
      <c r="O54" s="327">
        <f t="shared" si="4"/>
        <v>0.24928366762177651</v>
      </c>
      <c r="P54" s="327">
        <f t="shared" si="5"/>
        <v>0.2058740468794126</v>
      </c>
      <c r="Q54" s="327">
        <f t="shared" si="6"/>
        <v>0.20976863753213368</v>
      </c>
    </row>
    <row r="55" spans="1:17" ht="15">
      <c r="A55" s="326" t="s">
        <v>144</v>
      </c>
      <c r="B55" s="326">
        <v>4</v>
      </c>
      <c r="C55" s="326">
        <v>3</v>
      </c>
      <c r="D55" s="326">
        <v>9</v>
      </c>
      <c r="E55" s="326">
        <v>84</v>
      </c>
      <c r="F55" s="326">
        <v>516</v>
      </c>
      <c r="G55" s="326">
        <f t="shared" si="0"/>
        <v>600</v>
      </c>
      <c r="H55" s="327">
        <f t="shared" si="1"/>
        <v>0.14000000000000001</v>
      </c>
      <c r="I55" s="355">
        <v>6.4516129032258063E-2</v>
      </c>
      <c r="J55" s="356">
        <v>0.11779566057092671</v>
      </c>
      <c r="K55" s="357" t="s">
        <v>144</v>
      </c>
      <c r="L55" s="328">
        <f t="shared" si="2"/>
        <v>0.50180256327122741</v>
      </c>
      <c r="M55" s="328">
        <f t="shared" si="3"/>
        <v>4.7654248209481595E-2</v>
      </c>
      <c r="N55" s="328">
        <v>8.9233759342174604E-2</v>
      </c>
      <c r="O55" s="327">
        <f t="shared" si="4"/>
        <v>0.24068767908309455</v>
      </c>
      <c r="P55" s="327">
        <f t="shared" si="5"/>
        <v>0.14572154758542785</v>
      </c>
      <c r="Q55" s="327">
        <f t="shared" si="6"/>
        <v>0.15424164524421594</v>
      </c>
    </row>
    <row r="56" spans="1:17" ht="15">
      <c r="A56" s="326" t="s">
        <v>133</v>
      </c>
      <c r="B56" s="326">
        <v>0</v>
      </c>
      <c r="C56" s="326">
        <v>0</v>
      </c>
      <c r="D56" s="326">
        <v>2</v>
      </c>
      <c r="E56" s="326">
        <v>53</v>
      </c>
      <c r="F56" s="326">
        <v>790</v>
      </c>
      <c r="G56" s="326">
        <f t="shared" si="0"/>
        <v>843</v>
      </c>
      <c r="H56" s="327">
        <f t="shared" si="1"/>
        <v>6.2870699881376044E-2</v>
      </c>
      <c r="I56" s="355">
        <v>5.9113300492610828E-2</v>
      </c>
      <c r="J56" s="356">
        <v>0.1101777689012277</v>
      </c>
      <c r="K56" s="357" t="s">
        <v>133</v>
      </c>
      <c r="L56" s="328">
        <f t="shared" si="2"/>
        <v>-0.38464850199946871</v>
      </c>
      <c r="M56" s="328">
        <f t="shared" si="3"/>
        <v>2.7401726456537556E-2</v>
      </c>
      <c r="N56" s="328">
        <v>8.7014130798461903E-2</v>
      </c>
      <c r="O56" s="327">
        <f t="shared" si="4"/>
        <v>0.15186246418338109</v>
      </c>
      <c r="P56" s="327">
        <f t="shared" si="5"/>
        <v>0.22310081897768991</v>
      </c>
      <c r="Q56" s="327">
        <f t="shared" si="6"/>
        <v>0.2167095115681234</v>
      </c>
    </row>
    <row r="57" spans="1:17" ht="15">
      <c r="A57" s="326" t="s">
        <v>133</v>
      </c>
      <c r="B57" s="326">
        <v>1</v>
      </c>
      <c r="C57" s="326">
        <v>3</v>
      </c>
      <c r="D57" s="326">
        <v>4</v>
      </c>
      <c r="E57" s="326">
        <v>61</v>
      </c>
      <c r="F57" s="326">
        <v>773</v>
      </c>
      <c r="G57" s="326">
        <f t="shared" si="0"/>
        <v>834</v>
      </c>
      <c r="H57" s="327">
        <f t="shared" si="1"/>
        <v>7.3141486810551562E-2</v>
      </c>
      <c r="I57" s="355">
        <v>9.6446700507614211E-2</v>
      </c>
      <c r="J57" s="356">
        <v>0.1101777689012277</v>
      </c>
      <c r="K57" s="357" t="s">
        <v>133</v>
      </c>
      <c r="L57" s="328">
        <f t="shared" si="2"/>
        <v>-0.22231265450463408</v>
      </c>
      <c r="M57" s="328">
        <f t="shared" si="3"/>
        <v>9.6738940310688755E-3</v>
      </c>
      <c r="N57" s="328">
        <v>8.7014130798461903E-2</v>
      </c>
      <c r="O57" s="327">
        <f t="shared" si="4"/>
        <v>0.17478510028653296</v>
      </c>
      <c r="P57" s="327">
        <f t="shared" si="5"/>
        <v>0.21829991527817</v>
      </c>
      <c r="Q57" s="327">
        <f t="shared" si="6"/>
        <v>0.21439588688946015</v>
      </c>
    </row>
    <row r="58" spans="1:17" ht="15">
      <c r="A58" s="326" t="s">
        <v>133</v>
      </c>
      <c r="B58" s="326">
        <v>2</v>
      </c>
      <c r="C58" s="326">
        <v>5</v>
      </c>
      <c r="D58" s="326">
        <v>6</v>
      </c>
      <c r="E58" s="326">
        <v>56</v>
      </c>
      <c r="F58" s="326">
        <v>663</v>
      </c>
      <c r="G58" s="326">
        <f t="shared" si="0"/>
        <v>719</v>
      </c>
      <c r="H58" s="327">
        <f t="shared" si="1"/>
        <v>7.7885952712100137E-2</v>
      </c>
      <c r="I58" s="355">
        <v>7.5268817204301078E-2</v>
      </c>
      <c r="J58" s="356">
        <v>0.1101777689012277</v>
      </c>
      <c r="K58" s="357" t="s">
        <v>133</v>
      </c>
      <c r="L58" s="328">
        <f t="shared" si="2"/>
        <v>-0.15433076954123659</v>
      </c>
      <c r="M58" s="328">
        <f t="shared" si="3"/>
        <v>4.1324828471786951E-3</v>
      </c>
      <c r="N58" s="328">
        <v>8.7014130798461903E-2</v>
      </c>
      <c r="O58" s="327">
        <f t="shared" si="4"/>
        <v>0.16045845272206305</v>
      </c>
      <c r="P58" s="327">
        <f t="shared" si="5"/>
        <v>0.18723524428127647</v>
      </c>
      <c r="Q58" s="327">
        <f t="shared" si="6"/>
        <v>0.18483290488431878</v>
      </c>
    </row>
    <row r="59" spans="1:17" ht="15">
      <c r="A59" s="326" t="s">
        <v>133</v>
      </c>
      <c r="B59" s="326">
        <v>3</v>
      </c>
      <c r="C59" s="326">
        <v>7</v>
      </c>
      <c r="D59" s="326">
        <v>9</v>
      </c>
      <c r="E59" s="326">
        <v>96</v>
      </c>
      <c r="F59" s="326">
        <v>695</v>
      </c>
      <c r="G59" s="326">
        <f t="shared" si="0"/>
        <v>791</v>
      </c>
      <c r="H59" s="327">
        <f t="shared" si="1"/>
        <v>0.1213653603034134</v>
      </c>
      <c r="I59" s="355">
        <v>0.13714285714285709</v>
      </c>
      <c r="J59" s="356">
        <v>0.1101777689012277</v>
      </c>
      <c r="K59" s="357" t="s">
        <v>133</v>
      </c>
      <c r="L59" s="328">
        <f t="shared" si="2"/>
        <v>0.33752887581252072</v>
      </c>
      <c r="M59" s="328">
        <f t="shared" si="3"/>
        <v>2.6597070789660116E-2</v>
      </c>
      <c r="N59" s="328">
        <v>8.7014130798461903E-2</v>
      </c>
      <c r="O59" s="327">
        <f t="shared" si="4"/>
        <v>0.27507163323782235</v>
      </c>
      <c r="P59" s="327">
        <f t="shared" si="5"/>
        <v>0.19627223948037278</v>
      </c>
      <c r="Q59" s="327">
        <f t="shared" si="6"/>
        <v>0.20334190231362467</v>
      </c>
    </row>
    <row r="60" spans="1:17" ht="15">
      <c r="A60" s="326" t="s">
        <v>133</v>
      </c>
      <c r="B60" s="326">
        <v>4</v>
      </c>
      <c r="C60" s="326">
        <v>10</v>
      </c>
      <c r="D60" s="326">
        <v>26</v>
      </c>
      <c r="E60" s="326">
        <v>83</v>
      </c>
      <c r="F60" s="326">
        <v>620</v>
      </c>
      <c r="G60" s="326">
        <f t="shared" si="0"/>
        <v>703</v>
      </c>
      <c r="H60" s="327">
        <f t="shared" si="1"/>
        <v>0.11806543385490754</v>
      </c>
      <c r="I60" s="355">
        <v>0.1171875</v>
      </c>
      <c r="J60" s="356">
        <v>0.1101777689012277</v>
      </c>
      <c r="K60" s="357" t="s">
        <v>133</v>
      </c>
      <c r="L60" s="328">
        <f t="shared" si="2"/>
        <v>0.30621365966693737</v>
      </c>
      <c r="M60" s="328">
        <f t="shared" si="3"/>
        <v>1.9208956674016769E-2</v>
      </c>
      <c r="N60" s="328">
        <v>8.7014130798461903E-2</v>
      </c>
      <c r="O60" s="327">
        <f t="shared" si="4"/>
        <v>0.23782234957020057</v>
      </c>
      <c r="P60" s="327">
        <f t="shared" si="5"/>
        <v>0.17509178198249081</v>
      </c>
      <c r="Q60" s="327">
        <f t="shared" si="6"/>
        <v>0.18071979434447299</v>
      </c>
    </row>
    <row r="61" spans="1:17" ht="15">
      <c r="A61" s="326" t="s">
        <v>229</v>
      </c>
      <c r="B61" s="326">
        <v>0</v>
      </c>
      <c r="C61" s="326">
        <v>0</v>
      </c>
      <c r="D61" s="326">
        <v>2</v>
      </c>
      <c r="E61" s="326">
        <v>84</v>
      </c>
      <c r="F61" s="326">
        <v>1122</v>
      </c>
      <c r="G61" s="326">
        <f t="shared" si="0"/>
        <v>1206</v>
      </c>
      <c r="H61" s="327">
        <f t="shared" si="1"/>
        <v>6.965174129353234E-2</v>
      </c>
      <c r="I61" s="355">
        <v>7.5396825396825393E-2</v>
      </c>
      <c r="J61" s="356">
        <v>8.5542683536681957E-2</v>
      </c>
      <c r="K61" s="357" t="s">
        <v>229</v>
      </c>
      <c r="L61" s="328">
        <f t="shared" si="2"/>
        <v>-0.27495875732985142</v>
      </c>
      <c r="M61" s="328">
        <f t="shared" si="3"/>
        <v>2.0944148863204778E-2</v>
      </c>
      <c r="N61" s="328">
        <v>7.5296349470725804E-2</v>
      </c>
      <c r="O61" s="327">
        <f t="shared" si="4"/>
        <v>0.24068767908309455</v>
      </c>
      <c r="P61" s="327">
        <f t="shared" si="5"/>
        <v>0.31685964416831403</v>
      </c>
      <c r="Q61" s="327">
        <f t="shared" si="6"/>
        <v>0.31002570694087406</v>
      </c>
    </row>
    <row r="62" spans="1:17" ht="15">
      <c r="A62" s="326" t="s">
        <v>229</v>
      </c>
      <c r="B62" s="326">
        <v>1</v>
      </c>
      <c r="C62" s="326">
        <v>3</v>
      </c>
      <c r="D62" s="326">
        <v>3</v>
      </c>
      <c r="E62" s="326">
        <v>39</v>
      </c>
      <c r="F62" s="326">
        <v>397</v>
      </c>
      <c r="G62" s="326">
        <f t="shared" si="0"/>
        <v>436</v>
      </c>
      <c r="H62" s="327">
        <f t="shared" si="1"/>
        <v>8.9449541284403675E-2</v>
      </c>
      <c r="I62" s="355">
        <v>9.6385542168674704E-2</v>
      </c>
      <c r="J62" s="356">
        <v>8.5542683536681957E-2</v>
      </c>
      <c r="K62" s="357" t="s">
        <v>229</v>
      </c>
      <c r="L62" s="328">
        <f t="shared" si="2"/>
        <v>-3.2821046480673369E-3</v>
      </c>
      <c r="M62" s="328">
        <f t="shared" si="3"/>
        <v>1.205749035832035E-6</v>
      </c>
      <c r="N62" s="328">
        <v>7.5296349470725804E-2</v>
      </c>
      <c r="O62" s="327">
        <f t="shared" si="4"/>
        <v>0.11174785100286533</v>
      </c>
      <c r="P62" s="327">
        <f t="shared" si="5"/>
        <v>0.11211522168878847</v>
      </c>
      <c r="Q62" s="327">
        <f t="shared" si="6"/>
        <v>0.11208226221079691</v>
      </c>
    </row>
    <row r="63" spans="1:17" ht="15">
      <c r="A63" s="326" t="s">
        <v>229</v>
      </c>
      <c r="B63" s="326">
        <v>2</v>
      </c>
      <c r="C63" s="326">
        <v>4</v>
      </c>
      <c r="D63" s="326">
        <v>5</v>
      </c>
      <c r="E63" s="326">
        <v>53</v>
      </c>
      <c r="F63" s="326">
        <v>683</v>
      </c>
      <c r="G63" s="326">
        <f t="shared" si="0"/>
        <v>736</v>
      </c>
      <c r="H63" s="327">
        <f t="shared" si="1"/>
        <v>7.2010869565217392E-2</v>
      </c>
      <c r="I63" s="355">
        <v>5.8394160583941597E-2</v>
      </c>
      <c r="J63" s="356">
        <v>8.5542683536681957E-2</v>
      </c>
      <c r="K63" s="357" t="s">
        <v>229</v>
      </c>
      <c r="L63" s="328">
        <f t="shared" si="2"/>
        <v>-0.23911041610919165</v>
      </c>
      <c r="M63" s="328">
        <f t="shared" si="3"/>
        <v>9.8085249696671286E-3</v>
      </c>
      <c r="N63" s="328">
        <v>7.5296349470725804E-2</v>
      </c>
      <c r="O63" s="327">
        <f t="shared" si="4"/>
        <v>0.15186246418338109</v>
      </c>
      <c r="P63" s="327">
        <f t="shared" si="5"/>
        <v>0.19288336628071168</v>
      </c>
      <c r="Q63" s="327">
        <f t="shared" si="6"/>
        <v>0.18920308483290488</v>
      </c>
    </row>
    <row r="64" spans="1:17" ht="15">
      <c r="A64" s="326" t="s">
        <v>229</v>
      </c>
      <c r="B64" s="326">
        <v>3</v>
      </c>
      <c r="C64" s="326">
        <v>6</v>
      </c>
      <c r="D64" s="326">
        <v>8</v>
      </c>
      <c r="E64" s="326">
        <v>72</v>
      </c>
      <c r="F64" s="326">
        <v>671</v>
      </c>
      <c r="G64" s="326">
        <f t="shared" si="0"/>
        <v>743</v>
      </c>
      <c r="H64" s="327">
        <f t="shared" si="1"/>
        <v>9.6904441453566623E-2</v>
      </c>
      <c r="I64" s="355">
        <v>0.1055555555555556</v>
      </c>
      <c r="J64" s="356">
        <v>8.5542683536681957E-2</v>
      </c>
      <c r="K64" s="357" t="s">
        <v>229</v>
      </c>
      <c r="L64" s="328">
        <f t="shared" si="2"/>
        <v>8.4989511953850211E-2</v>
      </c>
      <c r="M64" s="328">
        <f t="shared" si="3"/>
        <v>1.4286084110225221E-3</v>
      </c>
      <c r="N64" s="328">
        <v>7.5296349470725804E-2</v>
      </c>
      <c r="O64" s="327">
        <f t="shared" si="4"/>
        <v>0.20630372492836677</v>
      </c>
      <c r="P64" s="327">
        <f t="shared" si="5"/>
        <v>0.18949449308105054</v>
      </c>
      <c r="Q64" s="327">
        <f t="shared" si="6"/>
        <v>0.19100257069408741</v>
      </c>
    </row>
    <row r="65" spans="1:17" ht="15">
      <c r="A65" s="326" t="s">
        <v>229</v>
      </c>
      <c r="B65" s="326">
        <v>4</v>
      </c>
      <c r="C65" s="326">
        <v>9</v>
      </c>
      <c r="D65" s="326">
        <v>32</v>
      </c>
      <c r="E65" s="326">
        <v>101</v>
      </c>
      <c r="F65" s="326">
        <v>668</v>
      </c>
      <c r="G65" s="326">
        <f t="shared" si="0"/>
        <v>769</v>
      </c>
      <c r="H65" s="327">
        <f t="shared" si="1"/>
        <v>0.13133940182054615</v>
      </c>
      <c r="I65" s="355">
        <v>0.12658227848101269</v>
      </c>
      <c r="J65" s="356">
        <v>8.5542683536681957E-2</v>
      </c>
      <c r="K65" s="357" t="s">
        <v>229</v>
      </c>
      <c r="L65" s="328">
        <f t="shared" si="2"/>
        <v>0.42792487321409028</v>
      </c>
      <c r="M65" s="328">
        <f t="shared" si="3"/>
        <v>4.311386147779564E-2</v>
      </c>
      <c r="N65" s="328">
        <v>7.5296349470725804E-2</v>
      </c>
      <c r="O65" s="327">
        <f t="shared" si="4"/>
        <v>0.28939828080229224</v>
      </c>
      <c r="P65" s="327">
        <f t="shared" si="5"/>
        <v>0.18864727478113527</v>
      </c>
      <c r="Q65" s="327">
        <f t="shared" si="6"/>
        <v>0.19768637532133676</v>
      </c>
    </row>
    <row r="66" spans="1:17" ht="15">
      <c r="A66" s="326" t="s">
        <v>99</v>
      </c>
      <c r="B66" s="326">
        <v>0</v>
      </c>
      <c r="C66" s="326">
        <v>0</v>
      </c>
      <c r="D66" s="326">
        <v>0</v>
      </c>
      <c r="E66" s="326">
        <v>65</v>
      </c>
      <c r="F66" s="326">
        <v>853</v>
      </c>
      <c r="G66" s="326">
        <f t="shared" si="0"/>
        <v>918</v>
      </c>
      <c r="H66" s="327">
        <f t="shared" si="1"/>
        <v>7.0806100217864917E-2</v>
      </c>
      <c r="I66" s="355">
        <v>6.8571428571428575E-2</v>
      </c>
      <c r="J66" s="356">
        <v>5.2909586397939072E-2</v>
      </c>
      <c r="K66" s="357" t="s">
        <v>99</v>
      </c>
      <c r="L66" s="328">
        <f t="shared" si="2"/>
        <v>-0.25727974768656564</v>
      </c>
      <c r="M66" s="328">
        <f t="shared" si="3"/>
        <v>1.405930521688154E-2</v>
      </c>
      <c r="N66" s="328">
        <v>7.0170647555594504E-2</v>
      </c>
      <c r="O66" s="327">
        <f t="shared" si="4"/>
        <v>0.18624641833810887</v>
      </c>
      <c r="P66" s="327">
        <f t="shared" si="5"/>
        <v>0.24089240327591077</v>
      </c>
      <c r="Q66" s="327">
        <f t="shared" si="6"/>
        <v>0.23598971722365039</v>
      </c>
    </row>
    <row r="67" spans="1:17" ht="15">
      <c r="A67" s="326" t="s">
        <v>99</v>
      </c>
      <c r="B67" s="326">
        <v>1</v>
      </c>
      <c r="C67" s="326">
        <v>1</v>
      </c>
      <c r="D67" s="326">
        <v>1</v>
      </c>
      <c r="E67" s="326">
        <v>69</v>
      </c>
      <c r="F67" s="326">
        <v>918</v>
      </c>
      <c r="G67" s="326">
        <f t="shared" ref="G67:G130" si="7">E67+F67</f>
        <v>987</v>
      </c>
      <c r="H67" s="327">
        <f t="shared" ref="H67:H130" si="8">E67/G67</f>
        <v>6.9908814589665649E-2</v>
      </c>
      <c r="I67" s="355">
        <v>9.0090090090090086E-2</v>
      </c>
      <c r="J67" s="356">
        <v>5.2909586397939072E-2</v>
      </c>
      <c r="K67" s="357" t="s">
        <v>99</v>
      </c>
      <c r="L67" s="328">
        <f t="shared" ref="L67:L130" si="9">LN(O67/P67)</f>
        <v>-0.2709983561137545</v>
      </c>
      <c r="M67" s="328">
        <f t="shared" ref="M67:M130" si="10">L67*(O67-P67)</f>
        <v>1.6677527010662142E-2</v>
      </c>
      <c r="N67" s="328">
        <v>7.0170647555594504E-2</v>
      </c>
      <c r="O67" s="327">
        <f t="shared" ref="O67:O130" si="11">E67/V$2</f>
        <v>0.19770773638968481</v>
      </c>
      <c r="P67" s="327">
        <f t="shared" ref="P67:P130" si="12">F67/W$2</f>
        <v>0.25924879977407511</v>
      </c>
      <c r="Q67" s="327">
        <f t="shared" ref="Q67:Q130" si="13">G67/X$2</f>
        <v>0.25372750642673519</v>
      </c>
    </row>
    <row r="68" spans="1:17" ht="15">
      <c r="A68" s="326" t="s">
        <v>99</v>
      </c>
      <c r="B68" s="326">
        <v>2</v>
      </c>
      <c r="C68" s="326">
        <v>2</v>
      </c>
      <c r="D68" s="326">
        <v>2</v>
      </c>
      <c r="E68" s="326">
        <v>89</v>
      </c>
      <c r="F68" s="326">
        <v>800</v>
      </c>
      <c r="G68" s="326">
        <f t="shared" si="7"/>
        <v>889</v>
      </c>
      <c r="H68" s="327">
        <f t="shared" si="8"/>
        <v>0.10011248593925759</v>
      </c>
      <c r="I68" s="355">
        <v>0.1170731707317073</v>
      </c>
      <c r="J68" s="356">
        <v>5.2909586397939072E-2</v>
      </c>
      <c r="K68" s="357" t="s">
        <v>99</v>
      </c>
      <c r="L68" s="328">
        <f t="shared" si="9"/>
        <v>0.12111717197368915</v>
      </c>
      <c r="M68" s="328">
        <f t="shared" si="10"/>
        <v>3.5232315149688583E-3</v>
      </c>
      <c r="N68" s="328">
        <v>7.0170647555594504E-2</v>
      </c>
      <c r="O68" s="327">
        <f t="shared" si="11"/>
        <v>0.25501432664756446</v>
      </c>
      <c r="P68" s="327">
        <f t="shared" si="12"/>
        <v>0.22592487997740751</v>
      </c>
      <c r="Q68" s="327">
        <f t="shared" si="13"/>
        <v>0.22853470437017995</v>
      </c>
    </row>
    <row r="69" spans="1:17" ht="15">
      <c r="A69" s="326" t="s">
        <v>99</v>
      </c>
      <c r="B69" s="326">
        <v>3</v>
      </c>
      <c r="C69" s="326">
        <v>3</v>
      </c>
      <c r="D69" s="326">
        <v>3</v>
      </c>
      <c r="E69" s="326">
        <v>50</v>
      </c>
      <c r="F69" s="326">
        <v>478</v>
      </c>
      <c r="G69" s="326">
        <f t="shared" si="7"/>
        <v>528</v>
      </c>
      <c r="H69" s="327">
        <f t="shared" si="8"/>
        <v>9.4696969696969696E-2</v>
      </c>
      <c r="I69" s="355">
        <v>0.1153846153846154</v>
      </c>
      <c r="J69" s="356">
        <v>5.2909586397939072E-2</v>
      </c>
      <c r="K69" s="357" t="s">
        <v>99</v>
      </c>
      <c r="L69" s="328">
        <f t="shared" si="9"/>
        <v>5.9504802846166459E-2</v>
      </c>
      <c r="M69" s="328">
        <f t="shared" si="10"/>
        <v>4.924831616460062E-4</v>
      </c>
      <c r="N69" s="328">
        <v>7.0170647555594504E-2</v>
      </c>
      <c r="O69" s="327">
        <f t="shared" si="11"/>
        <v>0.14326647564469913</v>
      </c>
      <c r="P69" s="327">
        <f t="shared" si="12"/>
        <v>0.134990115786501</v>
      </c>
      <c r="Q69" s="327">
        <f t="shared" si="13"/>
        <v>0.13573264781491001</v>
      </c>
    </row>
    <row r="70" spans="1:17" ht="15">
      <c r="A70" s="326" t="s">
        <v>99</v>
      </c>
      <c r="B70" s="326">
        <v>4</v>
      </c>
      <c r="C70" s="326">
        <v>4</v>
      </c>
      <c r="D70" s="326">
        <v>9</v>
      </c>
      <c r="E70" s="326">
        <v>76</v>
      </c>
      <c r="F70" s="326">
        <v>492</v>
      </c>
      <c r="G70" s="326">
        <f t="shared" si="7"/>
        <v>568</v>
      </c>
      <c r="H70" s="327">
        <f t="shared" si="8"/>
        <v>0.13380281690140844</v>
      </c>
      <c r="I70" s="355">
        <v>7.6335877862595422E-2</v>
      </c>
      <c r="J70" s="356">
        <v>5.2909586397939072E-2</v>
      </c>
      <c r="K70" s="357" t="s">
        <v>99</v>
      </c>
      <c r="L70" s="328">
        <f t="shared" si="9"/>
        <v>0.44934715370349959</v>
      </c>
      <c r="M70" s="328">
        <f t="shared" si="10"/>
        <v>3.5418100651436024E-2</v>
      </c>
      <c r="N70" s="328">
        <v>7.0170647555594504E-2</v>
      </c>
      <c r="O70" s="327">
        <f t="shared" si="11"/>
        <v>0.2177650429799427</v>
      </c>
      <c r="P70" s="327">
        <f t="shared" si="12"/>
        <v>0.13894380118610561</v>
      </c>
      <c r="Q70" s="327">
        <f t="shared" si="13"/>
        <v>0.14601542416452443</v>
      </c>
    </row>
    <row r="71" spans="1:17" ht="15">
      <c r="A71" s="326" t="s">
        <v>150</v>
      </c>
      <c r="B71" s="326">
        <v>0</v>
      </c>
      <c r="C71" s="326">
        <v>0</v>
      </c>
      <c r="D71" s="326">
        <v>2</v>
      </c>
      <c r="E71" s="326">
        <v>88</v>
      </c>
      <c r="F71" s="326">
        <v>1107</v>
      </c>
      <c r="G71" s="326">
        <f t="shared" si="7"/>
        <v>1195</v>
      </c>
      <c r="H71" s="327">
        <f t="shared" si="8"/>
        <v>7.364016736401674E-2</v>
      </c>
      <c r="I71" s="355">
        <v>6.9672131147540978E-2</v>
      </c>
      <c r="J71" s="356">
        <v>6.0422315299549362E-2</v>
      </c>
      <c r="K71" s="357" t="s">
        <v>150</v>
      </c>
      <c r="L71" s="328">
        <f t="shared" si="9"/>
        <v>-0.21497958832095385</v>
      </c>
      <c r="M71" s="328">
        <f t="shared" si="10"/>
        <v>1.300079505260642E-2</v>
      </c>
      <c r="N71" s="328">
        <v>7.0078299076418896E-2</v>
      </c>
      <c r="O71" s="327">
        <f t="shared" si="11"/>
        <v>0.25214899713467048</v>
      </c>
      <c r="P71" s="327">
        <f t="shared" si="12"/>
        <v>0.31262355266873765</v>
      </c>
      <c r="Q71" s="327">
        <f t="shared" si="13"/>
        <v>0.30719794344473006</v>
      </c>
    </row>
    <row r="72" spans="1:17" ht="15">
      <c r="A72" s="326" t="s">
        <v>150</v>
      </c>
      <c r="B72" s="326">
        <v>1</v>
      </c>
      <c r="C72" s="326">
        <v>3</v>
      </c>
      <c r="D72" s="326">
        <v>3</v>
      </c>
      <c r="E72" s="326">
        <v>33</v>
      </c>
      <c r="F72" s="326">
        <v>441</v>
      </c>
      <c r="G72" s="326">
        <f t="shared" si="7"/>
        <v>474</v>
      </c>
      <c r="H72" s="327">
        <f t="shared" si="8"/>
        <v>6.9620253164556958E-2</v>
      </c>
      <c r="I72" s="355">
        <v>7.6923076923076927E-2</v>
      </c>
      <c r="J72" s="356">
        <v>6.0422315299549362E-2</v>
      </c>
      <c r="K72" s="357" t="s">
        <v>150</v>
      </c>
      <c r="L72" s="328">
        <f t="shared" si="9"/>
        <v>-0.27544478407088913</v>
      </c>
      <c r="M72" s="328">
        <f t="shared" si="10"/>
        <v>8.2592713910732696E-3</v>
      </c>
      <c r="N72" s="328">
        <v>7.0078299076418896E-2</v>
      </c>
      <c r="O72" s="327">
        <f t="shared" si="11"/>
        <v>9.4555873925501438E-2</v>
      </c>
      <c r="P72" s="327">
        <f t="shared" si="12"/>
        <v>0.12454109008754589</v>
      </c>
      <c r="Q72" s="327">
        <f t="shared" si="13"/>
        <v>0.12185089974293059</v>
      </c>
    </row>
    <row r="73" spans="1:17" ht="15">
      <c r="A73" s="326" t="s">
        <v>150</v>
      </c>
      <c r="B73" s="326">
        <v>2</v>
      </c>
      <c r="C73" s="326">
        <v>4</v>
      </c>
      <c r="D73" s="326">
        <v>5</v>
      </c>
      <c r="E73" s="326">
        <v>66</v>
      </c>
      <c r="F73" s="326">
        <v>805</v>
      </c>
      <c r="G73" s="326">
        <f t="shared" si="7"/>
        <v>871</v>
      </c>
      <c r="H73" s="327">
        <f t="shared" si="8"/>
        <v>7.5774971297359356E-2</v>
      </c>
      <c r="I73" s="355">
        <v>9.6774193548387094E-2</v>
      </c>
      <c r="J73" s="356">
        <v>6.0422315299549362E-2</v>
      </c>
      <c r="K73" s="357" t="s">
        <v>150</v>
      </c>
      <c r="L73" s="328">
        <f t="shared" si="9"/>
        <v>-0.18409500548266117</v>
      </c>
      <c r="M73" s="328">
        <f t="shared" si="10"/>
        <v>7.0370615232575821E-3</v>
      </c>
      <c r="N73" s="328">
        <v>7.0078299076418896E-2</v>
      </c>
      <c r="O73" s="327">
        <f t="shared" si="11"/>
        <v>0.18911174785100288</v>
      </c>
      <c r="P73" s="327">
        <f t="shared" si="12"/>
        <v>0.22733691047726631</v>
      </c>
      <c r="Q73" s="327">
        <f t="shared" si="13"/>
        <v>0.22390745501285347</v>
      </c>
    </row>
    <row r="74" spans="1:17" ht="15">
      <c r="A74" s="326" t="s">
        <v>150</v>
      </c>
      <c r="B74" s="326">
        <v>3</v>
      </c>
      <c r="C74" s="326">
        <v>6</v>
      </c>
      <c r="D74" s="326">
        <v>7</v>
      </c>
      <c r="E74" s="326">
        <v>79</v>
      </c>
      <c r="F74" s="326">
        <v>578</v>
      </c>
      <c r="G74" s="326">
        <f t="shared" si="7"/>
        <v>657</v>
      </c>
      <c r="H74" s="327">
        <f t="shared" si="8"/>
        <v>0.12024353120243531</v>
      </c>
      <c r="I74" s="355">
        <v>0.12666666666666671</v>
      </c>
      <c r="J74" s="356">
        <v>6.0422315299549362E-2</v>
      </c>
      <c r="K74" s="357" t="s">
        <v>150</v>
      </c>
      <c r="L74" s="328">
        <f t="shared" si="9"/>
        <v>0.32696651370412061</v>
      </c>
      <c r="M74" s="328">
        <f t="shared" si="10"/>
        <v>2.0641495975231103E-2</v>
      </c>
      <c r="N74" s="328">
        <v>7.0078299076418896E-2</v>
      </c>
      <c r="O74" s="327">
        <f t="shared" si="11"/>
        <v>0.22636103151862463</v>
      </c>
      <c r="P74" s="327">
        <f t="shared" si="12"/>
        <v>0.16323072578367692</v>
      </c>
      <c r="Q74" s="327">
        <f t="shared" si="13"/>
        <v>0.16889460154241645</v>
      </c>
    </row>
    <row r="75" spans="1:17" ht="15">
      <c r="A75" s="326" t="s">
        <v>150</v>
      </c>
      <c r="B75" s="326">
        <v>4</v>
      </c>
      <c r="C75" s="326">
        <v>8</v>
      </c>
      <c r="D75" s="326">
        <v>20</v>
      </c>
      <c r="E75" s="326">
        <v>83</v>
      </c>
      <c r="F75" s="326">
        <v>610</v>
      </c>
      <c r="G75" s="326">
        <f t="shared" si="7"/>
        <v>693</v>
      </c>
      <c r="H75" s="327">
        <f t="shared" si="8"/>
        <v>0.11976911976911978</v>
      </c>
      <c r="I75" s="355">
        <v>0.11180124223602481</v>
      </c>
      <c r="J75" s="356">
        <v>6.0422315299549362E-2</v>
      </c>
      <c r="K75" s="357" t="s">
        <v>150</v>
      </c>
      <c r="L75" s="328">
        <f t="shared" si="9"/>
        <v>0.32247418053871751</v>
      </c>
      <c r="M75" s="328">
        <f t="shared" si="10"/>
        <v>2.1139675134250614E-2</v>
      </c>
      <c r="N75" s="328">
        <v>7.0078299076418896E-2</v>
      </c>
      <c r="O75" s="327">
        <f t="shared" si="11"/>
        <v>0.23782234957020057</v>
      </c>
      <c r="P75" s="327">
        <f t="shared" si="12"/>
        <v>0.17226772098277324</v>
      </c>
      <c r="Q75" s="327">
        <f t="shared" si="13"/>
        <v>0.1781491002570694</v>
      </c>
    </row>
    <row r="76" spans="1:17" ht="15">
      <c r="A76" s="326" t="s">
        <v>98</v>
      </c>
      <c r="B76" s="326">
        <v>0</v>
      </c>
      <c r="C76" s="326">
        <v>0</v>
      </c>
      <c r="D76" s="326">
        <v>0</v>
      </c>
      <c r="E76" s="326">
        <v>65</v>
      </c>
      <c r="F76" s="326">
        <v>853</v>
      </c>
      <c r="G76" s="326">
        <f t="shared" si="7"/>
        <v>918</v>
      </c>
      <c r="H76" s="327">
        <f t="shared" si="8"/>
        <v>7.0806100217864917E-2</v>
      </c>
      <c r="I76" s="355">
        <v>6.8571428571428575E-2</v>
      </c>
      <c r="J76" s="356">
        <v>2.7537815326034061E-2</v>
      </c>
      <c r="K76" s="357" t="s">
        <v>98</v>
      </c>
      <c r="L76" s="328">
        <f t="shared" si="9"/>
        <v>-0.25727974768656564</v>
      </c>
      <c r="M76" s="328">
        <f t="shared" si="10"/>
        <v>1.405930521688154E-2</v>
      </c>
      <c r="N76" s="328">
        <v>6.8142160896612E-2</v>
      </c>
      <c r="O76" s="327">
        <f t="shared" si="11"/>
        <v>0.18624641833810887</v>
      </c>
      <c r="P76" s="327">
        <f t="shared" si="12"/>
        <v>0.24089240327591077</v>
      </c>
      <c r="Q76" s="327">
        <f t="shared" si="13"/>
        <v>0.23598971722365039</v>
      </c>
    </row>
    <row r="77" spans="1:17" ht="15">
      <c r="A77" s="326" t="s">
        <v>98</v>
      </c>
      <c r="B77" s="326">
        <v>1</v>
      </c>
      <c r="C77" s="326">
        <v>1</v>
      </c>
      <c r="D77" s="326">
        <v>1</v>
      </c>
      <c r="E77" s="326">
        <v>86</v>
      </c>
      <c r="F77" s="326">
        <v>1138</v>
      </c>
      <c r="G77" s="326">
        <f t="shared" si="7"/>
        <v>1224</v>
      </c>
      <c r="H77" s="327">
        <f t="shared" si="8"/>
        <v>7.0261437908496732E-2</v>
      </c>
      <c r="I77" s="355">
        <v>0.1070110701107011</v>
      </c>
      <c r="J77" s="356">
        <v>2.7537815326034061E-2</v>
      </c>
      <c r="K77" s="357" t="s">
        <v>98</v>
      </c>
      <c r="L77" s="328">
        <f t="shared" si="9"/>
        <v>-0.26558778852329179</v>
      </c>
      <c r="M77" s="328">
        <f t="shared" si="10"/>
        <v>1.9908408481928559E-2</v>
      </c>
      <c r="N77" s="328">
        <v>6.8142160896612E-2</v>
      </c>
      <c r="O77" s="327">
        <f t="shared" si="11"/>
        <v>0.24641833810888253</v>
      </c>
      <c r="P77" s="327">
        <f t="shared" si="12"/>
        <v>0.32137814176786217</v>
      </c>
      <c r="Q77" s="327">
        <f t="shared" si="13"/>
        <v>0.3146529562982005</v>
      </c>
    </row>
    <row r="78" spans="1:17" ht="15">
      <c r="A78" s="326" t="s">
        <v>98</v>
      </c>
      <c r="B78" s="326">
        <v>2</v>
      </c>
      <c r="C78" s="326">
        <v>2</v>
      </c>
      <c r="D78" s="326">
        <v>2</v>
      </c>
      <c r="E78" s="326">
        <v>109</v>
      </c>
      <c r="F78" s="326">
        <v>879</v>
      </c>
      <c r="G78" s="326">
        <f t="shared" si="7"/>
        <v>988</v>
      </c>
      <c r="H78" s="327">
        <f t="shared" si="8"/>
        <v>0.11032388663967611</v>
      </c>
      <c r="I78" s="355">
        <v>9.583333333333334E-2</v>
      </c>
      <c r="J78" s="356">
        <v>2.7537815326034061E-2</v>
      </c>
      <c r="K78" s="357" t="s">
        <v>98</v>
      </c>
      <c r="L78" s="328">
        <f t="shared" si="9"/>
        <v>0.22965551445344326</v>
      </c>
      <c r="M78" s="328">
        <f t="shared" si="10"/>
        <v>1.471769297171634E-2</v>
      </c>
      <c r="N78" s="328">
        <v>6.8142160896612E-2</v>
      </c>
      <c r="O78" s="327">
        <f t="shared" si="11"/>
        <v>0.31232091690544411</v>
      </c>
      <c r="P78" s="327">
        <f t="shared" si="12"/>
        <v>0.24823496187517649</v>
      </c>
      <c r="Q78" s="327">
        <f t="shared" si="13"/>
        <v>0.25398457583547557</v>
      </c>
    </row>
    <row r="79" spans="1:17" ht="15">
      <c r="A79" s="326" t="s">
        <v>98</v>
      </c>
      <c r="B79" s="326">
        <v>4</v>
      </c>
      <c r="C79" s="326">
        <v>3</v>
      </c>
      <c r="D79" s="326">
        <v>7</v>
      </c>
      <c r="E79" s="326">
        <v>89</v>
      </c>
      <c r="F79" s="326">
        <v>671</v>
      </c>
      <c r="G79" s="326">
        <f t="shared" si="7"/>
        <v>760</v>
      </c>
      <c r="H79" s="327">
        <f t="shared" si="8"/>
        <v>0.11710526315789474</v>
      </c>
      <c r="I79" s="355">
        <v>9.8522167487684734E-2</v>
      </c>
      <c r="J79" s="356">
        <v>2.7537815326034061E-2</v>
      </c>
      <c r="K79" s="357" t="s">
        <v>98</v>
      </c>
      <c r="L79" s="328">
        <f t="shared" si="9"/>
        <v>0.29695976266993457</v>
      </c>
      <c r="M79" s="328">
        <f t="shared" si="10"/>
        <v>1.9456754226085587E-2</v>
      </c>
      <c r="N79" s="328">
        <v>6.8142160896612E-2</v>
      </c>
      <c r="O79" s="327">
        <f t="shared" si="11"/>
        <v>0.25501432664756446</v>
      </c>
      <c r="P79" s="327">
        <f t="shared" si="12"/>
        <v>0.18949449308105054</v>
      </c>
      <c r="Q79" s="327">
        <f t="shared" si="13"/>
        <v>0.19537275064267351</v>
      </c>
    </row>
    <row r="80" spans="1:17" ht="15">
      <c r="A80" s="326" t="s">
        <v>149</v>
      </c>
      <c r="B80" s="326">
        <v>0</v>
      </c>
      <c r="C80" s="326">
        <v>0</v>
      </c>
      <c r="D80" s="326">
        <v>0</v>
      </c>
      <c r="E80" s="326">
        <v>65</v>
      </c>
      <c r="F80" s="326">
        <v>852</v>
      </c>
      <c r="G80" s="326">
        <f t="shared" si="7"/>
        <v>917</v>
      </c>
      <c r="H80" s="327">
        <f t="shared" si="8"/>
        <v>7.0883315158124321E-2</v>
      </c>
      <c r="I80" s="355">
        <v>6.8571428571428575E-2</v>
      </c>
      <c r="J80" s="356">
        <v>5.3799249084721348E-2</v>
      </c>
      <c r="K80" s="357" t="s">
        <v>149</v>
      </c>
      <c r="L80" s="328">
        <f t="shared" si="9"/>
        <v>-0.25610672702420212</v>
      </c>
      <c r="M80" s="328">
        <f t="shared" si="10"/>
        <v>1.3922878245478854E-2</v>
      </c>
      <c r="N80" s="328">
        <v>6.7557014528982703E-2</v>
      </c>
      <c r="O80" s="327">
        <f t="shared" si="11"/>
        <v>0.18624641833810887</v>
      </c>
      <c r="P80" s="327">
        <f t="shared" si="12"/>
        <v>0.24060999717593901</v>
      </c>
      <c r="Q80" s="327">
        <f t="shared" si="13"/>
        <v>0.23573264781491002</v>
      </c>
    </row>
    <row r="81" spans="1:17" ht="15">
      <c r="A81" s="326" t="s">
        <v>149</v>
      </c>
      <c r="B81" s="326">
        <v>1</v>
      </c>
      <c r="C81" s="326">
        <v>1</v>
      </c>
      <c r="D81" s="326">
        <v>1</v>
      </c>
      <c r="E81" s="326">
        <v>71</v>
      </c>
      <c r="F81" s="326">
        <v>949</v>
      </c>
      <c r="G81" s="326">
        <f t="shared" si="7"/>
        <v>1020</v>
      </c>
      <c r="H81" s="327">
        <f t="shared" si="8"/>
        <v>6.9607843137254904E-2</v>
      </c>
      <c r="I81" s="355">
        <v>8.8495575221238937E-2</v>
      </c>
      <c r="J81" s="356">
        <v>5.3799249084721348E-2</v>
      </c>
      <c r="K81" s="357" t="s">
        <v>149</v>
      </c>
      <c r="L81" s="328">
        <f t="shared" si="9"/>
        <v>-0.27563639165913595</v>
      </c>
      <c r="M81" s="328">
        <f t="shared" si="10"/>
        <v>1.7796461824183561E-2</v>
      </c>
      <c r="N81" s="328">
        <v>6.7557014528982703E-2</v>
      </c>
      <c r="O81" s="327">
        <f t="shared" si="11"/>
        <v>0.20343839541547279</v>
      </c>
      <c r="P81" s="327">
        <f t="shared" si="12"/>
        <v>0.26800338887319969</v>
      </c>
      <c r="Q81" s="327">
        <f t="shared" si="13"/>
        <v>0.26221079691516708</v>
      </c>
    </row>
    <row r="82" spans="1:17" ht="15">
      <c r="A82" s="326" t="s">
        <v>149</v>
      </c>
      <c r="B82" s="326">
        <v>2</v>
      </c>
      <c r="C82" s="326">
        <v>2</v>
      </c>
      <c r="D82" s="326">
        <v>2</v>
      </c>
      <c r="E82" s="326">
        <v>91</v>
      </c>
      <c r="F82" s="326">
        <v>822</v>
      </c>
      <c r="G82" s="326">
        <f t="shared" si="7"/>
        <v>913</v>
      </c>
      <c r="H82" s="327">
        <f t="shared" si="8"/>
        <v>9.9671412924424968E-2</v>
      </c>
      <c r="I82" s="355">
        <v>0.1244019138755981</v>
      </c>
      <c r="J82" s="356">
        <v>5.3799249084721348E-2</v>
      </c>
      <c r="K82" s="357" t="s">
        <v>149</v>
      </c>
      <c r="L82" s="328">
        <f t="shared" si="9"/>
        <v>0.11621164137014656</v>
      </c>
      <c r="M82" s="328">
        <f t="shared" si="10"/>
        <v>3.324486354573229E-3</v>
      </c>
      <c r="N82" s="328">
        <v>6.7557014528982703E-2</v>
      </c>
      <c r="O82" s="327">
        <f t="shared" si="11"/>
        <v>0.26074498567335241</v>
      </c>
      <c r="P82" s="327">
        <f t="shared" si="12"/>
        <v>0.23213781417678622</v>
      </c>
      <c r="Q82" s="327">
        <f t="shared" si="13"/>
        <v>0.23470437017994858</v>
      </c>
    </row>
    <row r="83" spans="1:17" ht="15">
      <c r="A83" s="326" t="s">
        <v>149</v>
      </c>
      <c r="B83" s="326">
        <v>3</v>
      </c>
      <c r="C83" s="326">
        <v>3</v>
      </c>
      <c r="D83" s="326">
        <v>3</v>
      </c>
      <c r="E83" s="326">
        <v>54</v>
      </c>
      <c r="F83" s="326">
        <v>468</v>
      </c>
      <c r="G83" s="326">
        <f t="shared" si="7"/>
        <v>522</v>
      </c>
      <c r="H83" s="327">
        <f t="shared" si="8"/>
        <v>0.10344827586206896</v>
      </c>
      <c r="I83" s="355">
        <v>0.1038961038961039</v>
      </c>
      <c r="J83" s="356">
        <v>5.3799249084721348E-2</v>
      </c>
      <c r="K83" s="357" t="s">
        <v>149</v>
      </c>
      <c r="L83" s="328">
        <f t="shared" si="9"/>
        <v>0.15760828055610415</v>
      </c>
      <c r="M83" s="328">
        <f t="shared" si="10"/>
        <v>3.5559168758807352E-3</v>
      </c>
      <c r="N83" s="328">
        <v>6.7557014528982703E-2</v>
      </c>
      <c r="O83" s="327">
        <f t="shared" si="11"/>
        <v>0.15472779369627507</v>
      </c>
      <c r="P83" s="327">
        <f t="shared" si="12"/>
        <v>0.13216605478678339</v>
      </c>
      <c r="Q83" s="327">
        <f t="shared" si="13"/>
        <v>0.13419023136246785</v>
      </c>
    </row>
    <row r="84" spans="1:17" ht="15">
      <c r="A84" s="326" t="s">
        <v>149</v>
      </c>
      <c r="B84" s="326">
        <v>4</v>
      </c>
      <c r="C84" s="326">
        <v>4</v>
      </c>
      <c r="D84" s="326">
        <v>9</v>
      </c>
      <c r="E84" s="326">
        <v>68</v>
      </c>
      <c r="F84" s="326">
        <v>450</v>
      </c>
      <c r="G84" s="326">
        <f t="shared" si="7"/>
        <v>518</v>
      </c>
      <c r="H84" s="327">
        <f t="shared" si="8"/>
        <v>0.13127413127413126</v>
      </c>
      <c r="I84" s="355">
        <v>0.08</v>
      </c>
      <c r="J84" s="356">
        <v>5.3799249084721348E-2</v>
      </c>
      <c r="K84" s="357" t="s">
        <v>149</v>
      </c>
      <c r="L84" s="328">
        <f t="shared" si="9"/>
        <v>0.42735265232121789</v>
      </c>
      <c r="M84" s="328">
        <f t="shared" si="10"/>
        <v>2.8957271228866391E-2</v>
      </c>
      <c r="N84" s="328">
        <v>6.7557014528982703E-2</v>
      </c>
      <c r="O84" s="327">
        <f t="shared" si="11"/>
        <v>0.19484240687679083</v>
      </c>
      <c r="P84" s="327">
        <f t="shared" si="12"/>
        <v>0.12708274498729172</v>
      </c>
      <c r="Q84" s="327">
        <f t="shared" si="13"/>
        <v>0.13316195372750642</v>
      </c>
    </row>
    <row r="85" spans="1:17" ht="15">
      <c r="A85" s="326" t="s">
        <v>100</v>
      </c>
      <c r="B85" s="326">
        <v>0</v>
      </c>
      <c r="C85" s="326">
        <v>0</v>
      </c>
      <c r="D85" s="326">
        <v>0</v>
      </c>
      <c r="E85" s="326">
        <v>65</v>
      </c>
      <c r="F85" s="326">
        <v>853</v>
      </c>
      <c r="G85" s="326">
        <f t="shared" si="7"/>
        <v>918</v>
      </c>
      <c r="H85" s="327">
        <f t="shared" si="8"/>
        <v>7.0806100217864917E-2</v>
      </c>
      <c r="I85" s="355">
        <v>6.8571428571428575E-2</v>
      </c>
      <c r="J85" s="356">
        <v>5.3799249084721348E-2</v>
      </c>
      <c r="K85" s="357" t="s">
        <v>100</v>
      </c>
      <c r="L85" s="328">
        <f t="shared" si="9"/>
        <v>-0.25727974768656564</v>
      </c>
      <c r="M85" s="328">
        <f t="shared" si="10"/>
        <v>1.405930521688154E-2</v>
      </c>
      <c r="N85" s="328">
        <v>6.7547827204471403E-2</v>
      </c>
      <c r="O85" s="327">
        <f t="shared" si="11"/>
        <v>0.18624641833810887</v>
      </c>
      <c r="P85" s="327">
        <f t="shared" si="12"/>
        <v>0.24089240327591077</v>
      </c>
      <c r="Q85" s="327">
        <f t="shared" si="13"/>
        <v>0.23598971722365039</v>
      </c>
    </row>
    <row r="86" spans="1:17" ht="15">
      <c r="A86" s="326" t="s">
        <v>100</v>
      </c>
      <c r="B86" s="326">
        <v>1</v>
      </c>
      <c r="C86" s="326">
        <v>1</v>
      </c>
      <c r="D86" s="326">
        <v>1</v>
      </c>
      <c r="E86" s="326">
        <v>71</v>
      </c>
      <c r="F86" s="326">
        <v>948</v>
      </c>
      <c r="G86" s="326">
        <f t="shared" si="7"/>
        <v>1019</v>
      </c>
      <c r="H86" s="327">
        <f t="shared" si="8"/>
        <v>6.9676153091265944E-2</v>
      </c>
      <c r="I86" s="355">
        <v>8.8495575221238937E-2</v>
      </c>
      <c r="J86" s="356">
        <v>5.3799249084721348E-2</v>
      </c>
      <c r="K86" s="357" t="s">
        <v>100</v>
      </c>
      <c r="L86" s="328">
        <f t="shared" si="9"/>
        <v>-0.27458209530422978</v>
      </c>
      <c r="M86" s="328">
        <f t="shared" si="10"/>
        <v>1.7650847528269595E-2</v>
      </c>
      <c r="N86" s="328">
        <v>6.7547827204471403E-2</v>
      </c>
      <c r="O86" s="327">
        <f t="shared" si="11"/>
        <v>0.20343839541547279</v>
      </c>
      <c r="P86" s="327">
        <f t="shared" si="12"/>
        <v>0.26772098277322792</v>
      </c>
      <c r="Q86" s="327">
        <f t="shared" si="13"/>
        <v>0.26195372750642676</v>
      </c>
    </row>
    <row r="87" spans="1:17" ht="15">
      <c r="A87" s="326" t="s">
        <v>100</v>
      </c>
      <c r="B87" s="326">
        <v>2</v>
      </c>
      <c r="C87" s="326">
        <v>2</v>
      </c>
      <c r="D87" s="326">
        <v>2</v>
      </c>
      <c r="E87" s="326">
        <v>91</v>
      </c>
      <c r="F87" s="326">
        <v>822</v>
      </c>
      <c r="G87" s="326">
        <f t="shared" si="7"/>
        <v>913</v>
      </c>
      <c r="H87" s="327">
        <f t="shared" si="8"/>
        <v>9.9671412924424968E-2</v>
      </c>
      <c r="I87" s="355">
        <v>0.1244019138755981</v>
      </c>
      <c r="J87" s="356">
        <v>5.3799249084721348E-2</v>
      </c>
      <c r="K87" s="357" t="s">
        <v>100</v>
      </c>
      <c r="L87" s="328">
        <f t="shared" si="9"/>
        <v>0.11621164137014656</v>
      </c>
      <c r="M87" s="328">
        <f t="shared" si="10"/>
        <v>3.324486354573229E-3</v>
      </c>
      <c r="N87" s="328">
        <v>6.7547827204471403E-2</v>
      </c>
      <c r="O87" s="327">
        <f t="shared" si="11"/>
        <v>0.26074498567335241</v>
      </c>
      <c r="P87" s="327">
        <f t="shared" si="12"/>
        <v>0.23213781417678622</v>
      </c>
      <c r="Q87" s="327">
        <f t="shared" si="13"/>
        <v>0.23470437017994858</v>
      </c>
    </row>
    <row r="88" spans="1:17" ht="15">
      <c r="A88" s="326" t="s">
        <v>100</v>
      </c>
      <c r="B88" s="326">
        <v>3</v>
      </c>
      <c r="C88" s="326">
        <v>3</v>
      </c>
      <c r="D88" s="326">
        <v>3</v>
      </c>
      <c r="E88" s="326">
        <v>54</v>
      </c>
      <c r="F88" s="326">
        <v>468</v>
      </c>
      <c r="G88" s="326">
        <f t="shared" si="7"/>
        <v>522</v>
      </c>
      <c r="H88" s="327">
        <f t="shared" si="8"/>
        <v>0.10344827586206896</v>
      </c>
      <c r="I88" s="355">
        <v>0.1038961038961039</v>
      </c>
      <c r="J88" s="356">
        <v>5.3799249084721348E-2</v>
      </c>
      <c r="K88" s="357" t="s">
        <v>100</v>
      </c>
      <c r="L88" s="328">
        <f t="shared" si="9"/>
        <v>0.15760828055610415</v>
      </c>
      <c r="M88" s="328">
        <f t="shared" si="10"/>
        <v>3.5559168758807352E-3</v>
      </c>
      <c r="N88" s="328">
        <v>6.7547827204471403E-2</v>
      </c>
      <c r="O88" s="327">
        <f t="shared" si="11"/>
        <v>0.15472779369627507</v>
      </c>
      <c r="P88" s="327">
        <f t="shared" si="12"/>
        <v>0.13216605478678339</v>
      </c>
      <c r="Q88" s="327">
        <f t="shared" si="13"/>
        <v>0.13419023136246785</v>
      </c>
    </row>
    <row r="89" spans="1:17" ht="15">
      <c r="A89" s="326" t="s">
        <v>100</v>
      </c>
      <c r="B89" s="326">
        <v>4</v>
      </c>
      <c r="C89" s="326">
        <v>4</v>
      </c>
      <c r="D89" s="326">
        <v>9</v>
      </c>
      <c r="E89" s="326">
        <v>68</v>
      </c>
      <c r="F89" s="326">
        <v>450</v>
      </c>
      <c r="G89" s="326">
        <f t="shared" si="7"/>
        <v>518</v>
      </c>
      <c r="H89" s="327">
        <f t="shared" si="8"/>
        <v>0.13127413127413126</v>
      </c>
      <c r="I89" s="355">
        <v>0.08</v>
      </c>
      <c r="J89" s="356">
        <v>5.3799249084721348E-2</v>
      </c>
      <c r="K89" s="357" t="s">
        <v>100</v>
      </c>
      <c r="L89" s="328">
        <f t="shared" si="9"/>
        <v>0.42735265232121789</v>
      </c>
      <c r="M89" s="328">
        <f t="shared" si="10"/>
        <v>2.8957271228866391E-2</v>
      </c>
      <c r="N89" s="328">
        <v>6.7547827204471403E-2</v>
      </c>
      <c r="O89" s="327">
        <f t="shared" si="11"/>
        <v>0.19484240687679083</v>
      </c>
      <c r="P89" s="327">
        <f t="shared" si="12"/>
        <v>0.12708274498729172</v>
      </c>
      <c r="Q89" s="327">
        <f t="shared" si="13"/>
        <v>0.13316195372750642</v>
      </c>
    </row>
    <row r="90" spans="1:17" ht="15">
      <c r="A90" s="326" t="s">
        <v>166</v>
      </c>
      <c r="B90" s="326">
        <v>0</v>
      </c>
      <c r="C90" s="326">
        <v>0</v>
      </c>
      <c r="D90" s="326">
        <v>4</v>
      </c>
      <c r="E90" s="326">
        <v>67</v>
      </c>
      <c r="F90" s="326">
        <v>888</v>
      </c>
      <c r="G90" s="326">
        <f t="shared" si="7"/>
        <v>955</v>
      </c>
      <c r="H90" s="327">
        <f t="shared" si="8"/>
        <v>7.0157068062827219E-2</v>
      </c>
      <c r="I90" s="355">
        <v>6.7708333333333329E-2</v>
      </c>
      <c r="J90" s="356">
        <v>0.20706204422367691</v>
      </c>
      <c r="K90" s="357" t="s">
        <v>166</v>
      </c>
      <c r="L90" s="328">
        <f t="shared" si="9"/>
        <v>-0.26718659369172743</v>
      </c>
      <c r="M90" s="328">
        <f t="shared" si="10"/>
        <v>1.5710448645874384E-2</v>
      </c>
      <c r="N90" s="328">
        <v>6.7514131111422099E-2</v>
      </c>
      <c r="O90" s="327">
        <f t="shared" si="11"/>
        <v>0.19197707736389685</v>
      </c>
      <c r="P90" s="327">
        <f t="shared" si="12"/>
        <v>0.25077661677492236</v>
      </c>
      <c r="Q90" s="327">
        <f t="shared" si="13"/>
        <v>0.24550128534704371</v>
      </c>
    </row>
    <row r="91" spans="1:17" ht="15">
      <c r="A91" s="326" t="s">
        <v>166</v>
      </c>
      <c r="B91" s="326">
        <v>1</v>
      </c>
      <c r="C91" s="326">
        <v>5</v>
      </c>
      <c r="D91" s="326">
        <v>7</v>
      </c>
      <c r="E91" s="326">
        <v>47</v>
      </c>
      <c r="F91" s="326">
        <v>685</v>
      </c>
      <c r="G91" s="326">
        <f t="shared" si="7"/>
        <v>732</v>
      </c>
      <c r="H91" s="327">
        <f t="shared" si="8"/>
        <v>6.4207650273224046E-2</v>
      </c>
      <c r="I91" s="355">
        <v>5.0724637681159417E-2</v>
      </c>
      <c r="J91" s="356">
        <v>0.20706204422367691</v>
      </c>
      <c r="K91" s="357" t="s">
        <v>166</v>
      </c>
      <c r="L91" s="328">
        <f t="shared" si="9"/>
        <v>-0.36217870664269014</v>
      </c>
      <c r="M91" s="328">
        <f t="shared" si="10"/>
        <v>2.1288028241509587E-2</v>
      </c>
      <c r="N91" s="328">
        <v>6.7514131111422099E-2</v>
      </c>
      <c r="O91" s="327">
        <f t="shared" si="11"/>
        <v>0.1346704871060172</v>
      </c>
      <c r="P91" s="327">
        <f t="shared" si="12"/>
        <v>0.19344817848065518</v>
      </c>
      <c r="Q91" s="327">
        <f t="shared" si="13"/>
        <v>0.18817480719794344</v>
      </c>
    </row>
    <row r="92" spans="1:17" ht="15">
      <c r="A92" s="326" t="s">
        <v>166</v>
      </c>
      <c r="B92" s="326">
        <v>2</v>
      </c>
      <c r="C92" s="326">
        <v>8</v>
      </c>
      <c r="D92" s="326">
        <v>11</v>
      </c>
      <c r="E92" s="326">
        <v>72</v>
      </c>
      <c r="F92" s="326">
        <v>693</v>
      </c>
      <c r="G92" s="326">
        <f t="shared" si="7"/>
        <v>765</v>
      </c>
      <c r="H92" s="327">
        <f t="shared" si="8"/>
        <v>9.4117647058823528E-2</v>
      </c>
      <c r="I92" s="355">
        <v>0.13142857142857139</v>
      </c>
      <c r="J92" s="356">
        <v>0.20706204422367691</v>
      </c>
      <c r="K92" s="357" t="s">
        <v>166</v>
      </c>
      <c r="L92" s="328">
        <f t="shared" si="9"/>
        <v>5.2728649735628623E-2</v>
      </c>
      <c r="M92" s="328">
        <f t="shared" si="10"/>
        <v>5.5872846717256255E-4</v>
      </c>
      <c r="N92" s="328">
        <v>6.7514131111422099E-2</v>
      </c>
      <c r="O92" s="327">
        <f t="shared" si="11"/>
        <v>0.20630372492836677</v>
      </c>
      <c r="P92" s="327">
        <f t="shared" si="12"/>
        <v>0.19570742728042925</v>
      </c>
      <c r="Q92" s="327">
        <f t="shared" si="13"/>
        <v>0.19665809768637532</v>
      </c>
    </row>
    <row r="93" spans="1:17" ht="15">
      <c r="A93" s="326" t="s">
        <v>166</v>
      </c>
      <c r="B93" s="326">
        <v>3</v>
      </c>
      <c r="C93" s="326">
        <v>12</v>
      </c>
      <c r="D93" s="326">
        <v>17</v>
      </c>
      <c r="E93" s="326">
        <v>77</v>
      </c>
      <c r="F93" s="326">
        <v>648</v>
      </c>
      <c r="G93" s="326">
        <f t="shared" si="7"/>
        <v>725</v>
      </c>
      <c r="H93" s="327">
        <f t="shared" si="8"/>
        <v>0.10620689655172413</v>
      </c>
      <c r="I93" s="355">
        <v>6.7961165048543687E-2</v>
      </c>
      <c r="J93" s="356">
        <v>0.20706204422367691</v>
      </c>
      <c r="K93" s="357" t="s">
        <v>166</v>
      </c>
      <c r="L93" s="328">
        <f t="shared" si="9"/>
        <v>0.1870072554108857</v>
      </c>
      <c r="M93" s="328">
        <f t="shared" si="10"/>
        <v>7.0373111159436758E-3</v>
      </c>
      <c r="N93" s="328">
        <v>6.7514131111422099E-2</v>
      </c>
      <c r="O93" s="327">
        <f t="shared" si="11"/>
        <v>0.22063037249283668</v>
      </c>
      <c r="P93" s="327">
        <f t="shared" si="12"/>
        <v>0.18299915278170009</v>
      </c>
      <c r="Q93" s="327">
        <f t="shared" si="13"/>
        <v>0.18637532133676094</v>
      </c>
    </row>
    <row r="94" spans="1:17" ht="15">
      <c r="A94" s="326" t="s">
        <v>166</v>
      </c>
      <c r="B94" s="326">
        <v>4</v>
      </c>
      <c r="C94" s="326">
        <v>18</v>
      </c>
      <c r="D94" s="326">
        <v>51</v>
      </c>
      <c r="E94" s="326">
        <v>86</v>
      </c>
      <c r="F94" s="326">
        <v>627</v>
      </c>
      <c r="G94" s="326">
        <f t="shared" si="7"/>
        <v>713</v>
      </c>
      <c r="H94" s="327">
        <f t="shared" si="8"/>
        <v>0.12061711079943899</v>
      </c>
      <c r="I94" s="355">
        <v>0.151685393258427</v>
      </c>
      <c r="J94" s="356">
        <v>0.20706204422367691</v>
      </c>
      <c r="K94" s="357" t="s">
        <v>166</v>
      </c>
      <c r="L94" s="328">
        <f t="shared" si="9"/>
        <v>0.33049328553006357</v>
      </c>
      <c r="M94" s="328">
        <f t="shared" si="10"/>
        <v>2.291961464092189E-2</v>
      </c>
      <c r="N94" s="328">
        <v>6.7514131111422099E-2</v>
      </c>
      <c r="O94" s="327">
        <f t="shared" si="11"/>
        <v>0.24641833810888253</v>
      </c>
      <c r="P94" s="327">
        <f t="shared" si="12"/>
        <v>0.17706862468229315</v>
      </c>
      <c r="Q94" s="327">
        <f t="shared" si="13"/>
        <v>0.18329048843187662</v>
      </c>
    </row>
    <row r="95" spans="1:17" ht="15">
      <c r="A95" s="326" t="s">
        <v>135</v>
      </c>
      <c r="B95" s="326">
        <v>0</v>
      </c>
      <c r="C95" s="326">
        <v>0</v>
      </c>
      <c r="D95" s="326">
        <v>1</v>
      </c>
      <c r="E95" s="326">
        <v>71</v>
      </c>
      <c r="F95" s="326">
        <v>1002</v>
      </c>
      <c r="G95" s="326">
        <f t="shared" si="7"/>
        <v>1073</v>
      </c>
      <c r="H95" s="327">
        <f t="shared" si="8"/>
        <v>6.6169617893755819E-2</v>
      </c>
      <c r="I95" s="355">
        <v>6.8181818181818177E-2</v>
      </c>
      <c r="J95" s="356">
        <v>4.632690100674635E-2</v>
      </c>
      <c r="K95" s="357" t="s">
        <v>135</v>
      </c>
      <c r="L95" s="328">
        <f t="shared" si="9"/>
        <v>-0.3299808746940181</v>
      </c>
      <c r="M95" s="328">
        <f t="shared" si="10"/>
        <v>2.6244209445837462E-2</v>
      </c>
      <c r="N95" s="328">
        <v>6.6509335873625994E-2</v>
      </c>
      <c r="O95" s="327">
        <f t="shared" si="11"/>
        <v>0.20343839541547279</v>
      </c>
      <c r="P95" s="327">
        <f t="shared" si="12"/>
        <v>0.28297091217170289</v>
      </c>
      <c r="Q95" s="327">
        <f t="shared" si="13"/>
        <v>0.27583547557840615</v>
      </c>
    </row>
    <row r="96" spans="1:17" ht="15">
      <c r="A96" s="326" t="s">
        <v>135</v>
      </c>
      <c r="B96" s="326">
        <v>1</v>
      </c>
      <c r="C96" s="326">
        <v>2</v>
      </c>
      <c r="D96" s="326">
        <v>2</v>
      </c>
      <c r="E96" s="326">
        <v>57</v>
      </c>
      <c r="F96" s="326">
        <v>591</v>
      </c>
      <c r="G96" s="326">
        <f t="shared" si="7"/>
        <v>648</v>
      </c>
      <c r="H96" s="327">
        <f t="shared" si="8"/>
        <v>8.7962962962962965E-2</v>
      </c>
      <c r="I96" s="355">
        <v>9.0909090909090912E-2</v>
      </c>
      <c r="J96" s="356">
        <v>4.632690100674635E-2</v>
      </c>
      <c r="K96" s="357" t="s">
        <v>135</v>
      </c>
      <c r="L96" s="328">
        <f t="shared" si="9"/>
        <v>-2.167221966207138E-2</v>
      </c>
      <c r="M96" s="328">
        <f t="shared" si="10"/>
        <v>7.7548031569343938E-5</v>
      </c>
      <c r="N96" s="328">
        <v>6.6509335873625994E-2</v>
      </c>
      <c r="O96" s="327">
        <f t="shared" si="11"/>
        <v>0.16332378223495703</v>
      </c>
      <c r="P96" s="327">
        <f t="shared" si="12"/>
        <v>0.1669020050833098</v>
      </c>
      <c r="Q96" s="327">
        <f t="shared" si="13"/>
        <v>0.1665809768637532</v>
      </c>
    </row>
    <row r="97" spans="1:17" ht="15">
      <c r="A97" s="326" t="s">
        <v>135</v>
      </c>
      <c r="B97" s="326">
        <v>2</v>
      </c>
      <c r="C97" s="326">
        <v>3</v>
      </c>
      <c r="D97" s="326">
        <v>4</v>
      </c>
      <c r="E97" s="326">
        <v>91</v>
      </c>
      <c r="F97" s="326">
        <v>1007</v>
      </c>
      <c r="G97" s="326">
        <f t="shared" si="7"/>
        <v>1098</v>
      </c>
      <c r="H97" s="327">
        <f t="shared" si="8"/>
        <v>8.2877959927140255E-2</v>
      </c>
      <c r="I97" s="355">
        <v>9.6654275092936809E-2</v>
      </c>
      <c r="J97" s="356">
        <v>4.632690100674635E-2</v>
      </c>
      <c r="K97" s="357" t="s">
        <v>135</v>
      </c>
      <c r="L97" s="328">
        <f t="shared" si="9"/>
        <v>-8.6778856292235876E-2</v>
      </c>
      <c r="M97" s="328">
        <f t="shared" si="10"/>
        <v>2.0512748733896571E-3</v>
      </c>
      <c r="N97" s="328">
        <v>6.6509335873625994E-2</v>
      </c>
      <c r="O97" s="327">
        <f t="shared" si="11"/>
        <v>0.26074498567335241</v>
      </c>
      <c r="P97" s="327">
        <f t="shared" si="12"/>
        <v>0.28438294267156172</v>
      </c>
      <c r="Q97" s="327">
        <f t="shared" si="13"/>
        <v>0.28226221079691516</v>
      </c>
    </row>
    <row r="98" spans="1:17" ht="15">
      <c r="A98" s="326" t="s">
        <v>135</v>
      </c>
      <c r="B98" s="326">
        <v>3</v>
      </c>
      <c r="C98" s="326">
        <v>5</v>
      </c>
      <c r="D98" s="326">
        <v>5</v>
      </c>
      <c r="E98" s="326">
        <v>44</v>
      </c>
      <c r="F98" s="326">
        <v>355</v>
      </c>
      <c r="G98" s="326">
        <f t="shared" si="7"/>
        <v>399</v>
      </c>
      <c r="H98" s="327">
        <f t="shared" si="8"/>
        <v>0.11027568922305764</v>
      </c>
      <c r="I98" s="355">
        <v>0.1057692307692308</v>
      </c>
      <c r="J98" s="356">
        <v>4.632690100674635E-2</v>
      </c>
      <c r="K98" s="357" t="s">
        <v>135</v>
      </c>
      <c r="L98" s="328">
        <f t="shared" si="9"/>
        <v>0.22916437435232198</v>
      </c>
      <c r="M98" s="328">
        <f t="shared" si="10"/>
        <v>5.9171004752419203E-3</v>
      </c>
      <c r="N98" s="328">
        <v>6.6509335873625994E-2</v>
      </c>
      <c r="O98" s="327">
        <f t="shared" si="11"/>
        <v>0.12607449856733524</v>
      </c>
      <c r="P98" s="327">
        <f t="shared" si="12"/>
        <v>0.10025416548997458</v>
      </c>
      <c r="Q98" s="327">
        <f t="shared" si="13"/>
        <v>0.1025706940874036</v>
      </c>
    </row>
    <row r="99" spans="1:17" ht="15">
      <c r="A99" s="326" t="s">
        <v>135</v>
      </c>
      <c r="B99" s="326">
        <v>4</v>
      </c>
      <c r="C99" s="326">
        <v>6</v>
      </c>
      <c r="D99" s="326">
        <v>10</v>
      </c>
      <c r="E99" s="326">
        <v>86</v>
      </c>
      <c r="F99" s="326">
        <v>586</v>
      </c>
      <c r="G99" s="326">
        <f t="shared" si="7"/>
        <v>672</v>
      </c>
      <c r="H99" s="327">
        <f t="shared" si="8"/>
        <v>0.12797619047619047</v>
      </c>
      <c r="I99" s="355">
        <v>0.12195121951219511</v>
      </c>
      <c r="J99" s="356">
        <v>4.632690100674635E-2</v>
      </c>
      <c r="K99" s="357" t="s">
        <v>135</v>
      </c>
      <c r="L99" s="328">
        <f t="shared" si="9"/>
        <v>0.39812003658597178</v>
      </c>
      <c r="M99" s="328">
        <f t="shared" si="10"/>
        <v>3.221920304758763E-2</v>
      </c>
      <c r="N99" s="328">
        <v>6.6509335873625994E-2</v>
      </c>
      <c r="O99" s="327">
        <f t="shared" si="11"/>
        <v>0.24641833810888253</v>
      </c>
      <c r="P99" s="327">
        <f t="shared" si="12"/>
        <v>0.16548997458345099</v>
      </c>
      <c r="Q99" s="327">
        <f t="shared" si="13"/>
        <v>0.17275064267352186</v>
      </c>
    </row>
    <row r="100" spans="1:17" ht="15">
      <c r="A100" s="326" t="s">
        <v>191</v>
      </c>
      <c r="B100" s="326">
        <v>0</v>
      </c>
      <c r="C100" s="326">
        <v>0</v>
      </c>
      <c r="D100" s="326">
        <v>4</v>
      </c>
      <c r="E100" s="326">
        <v>61</v>
      </c>
      <c r="F100" s="326">
        <v>802</v>
      </c>
      <c r="G100" s="326">
        <f t="shared" si="7"/>
        <v>863</v>
      </c>
      <c r="H100" s="327">
        <f t="shared" si="8"/>
        <v>7.0683661645422946E-2</v>
      </c>
      <c r="I100" s="355">
        <v>6.4705882352941183E-2</v>
      </c>
      <c r="J100" s="356">
        <v>0.19039628440462281</v>
      </c>
      <c r="K100" s="357" t="s">
        <v>191</v>
      </c>
      <c r="L100" s="328">
        <f t="shared" si="9"/>
        <v>-0.2591422137837267</v>
      </c>
      <c r="M100" s="328">
        <f t="shared" si="10"/>
        <v>1.3398842405370721E-2</v>
      </c>
      <c r="N100" s="328">
        <v>6.5546769898810794E-2</v>
      </c>
      <c r="O100" s="327">
        <f t="shared" si="11"/>
        <v>0.17478510028653296</v>
      </c>
      <c r="P100" s="327">
        <f t="shared" si="12"/>
        <v>0.22648969217735104</v>
      </c>
      <c r="Q100" s="327">
        <f t="shared" si="13"/>
        <v>0.2218508997429306</v>
      </c>
    </row>
    <row r="101" spans="1:17" ht="15">
      <c r="A101" s="326" t="s">
        <v>191</v>
      </c>
      <c r="B101" s="326">
        <v>1</v>
      </c>
      <c r="C101" s="326">
        <v>5</v>
      </c>
      <c r="D101" s="326">
        <v>7</v>
      </c>
      <c r="E101" s="326">
        <v>45</v>
      </c>
      <c r="F101" s="326">
        <v>651</v>
      </c>
      <c r="G101" s="326">
        <f t="shared" si="7"/>
        <v>696</v>
      </c>
      <c r="H101" s="327">
        <f t="shared" si="8"/>
        <v>6.4655172413793108E-2</v>
      </c>
      <c r="I101" s="355">
        <v>5.2631578947368418E-2</v>
      </c>
      <c r="J101" s="356">
        <v>0.19039628440462281</v>
      </c>
      <c r="K101" s="357" t="s">
        <v>191</v>
      </c>
      <c r="L101" s="328">
        <f t="shared" si="9"/>
        <v>-0.35475462252877293</v>
      </c>
      <c r="M101" s="328">
        <f t="shared" si="10"/>
        <v>1.9478349936816582E-2</v>
      </c>
      <c r="N101" s="328">
        <v>6.5546769898810794E-2</v>
      </c>
      <c r="O101" s="327">
        <f t="shared" si="11"/>
        <v>0.12893982808022922</v>
      </c>
      <c r="P101" s="327">
        <f t="shared" si="12"/>
        <v>0.18384637108161536</v>
      </c>
      <c r="Q101" s="327">
        <f t="shared" si="13"/>
        <v>0.17892030848329049</v>
      </c>
    </row>
    <row r="102" spans="1:17" ht="15">
      <c r="A102" s="326" t="s">
        <v>191</v>
      </c>
      <c r="B102" s="326">
        <v>2</v>
      </c>
      <c r="C102" s="326">
        <v>8</v>
      </c>
      <c r="D102" s="326">
        <v>12</v>
      </c>
      <c r="E102" s="326">
        <v>85</v>
      </c>
      <c r="F102" s="326">
        <v>807</v>
      </c>
      <c r="G102" s="326">
        <f t="shared" si="7"/>
        <v>892</v>
      </c>
      <c r="H102" s="327">
        <f t="shared" si="8"/>
        <v>9.52914798206278E-2</v>
      </c>
      <c r="I102" s="355">
        <v>0.1256281407035176</v>
      </c>
      <c r="J102" s="356">
        <v>0.19039628440462281</v>
      </c>
      <c r="K102" s="357" t="s">
        <v>191</v>
      </c>
      <c r="L102" s="328">
        <f t="shared" si="9"/>
        <v>6.6420118129844233E-2</v>
      </c>
      <c r="M102" s="328">
        <f t="shared" si="10"/>
        <v>1.0395602596092511E-3</v>
      </c>
      <c r="N102" s="328">
        <v>6.5546769898810794E-2</v>
      </c>
      <c r="O102" s="327">
        <f t="shared" si="11"/>
        <v>0.24355300859598855</v>
      </c>
      <c r="P102" s="327">
        <f t="shared" si="12"/>
        <v>0.22790172267720982</v>
      </c>
      <c r="Q102" s="327">
        <f t="shared" si="13"/>
        <v>0.22930591259640104</v>
      </c>
    </row>
    <row r="103" spans="1:17" ht="15">
      <c r="A103" s="326" t="s">
        <v>191</v>
      </c>
      <c r="B103" s="326">
        <v>3</v>
      </c>
      <c r="C103" s="326">
        <v>13</v>
      </c>
      <c r="D103" s="326">
        <v>18</v>
      </c>
      <c r="E103" s="326">
        <v>66</v>
      </c>
      <c r="F103" s="326">
        <v>641</v>
      </c>
      <c r="G103" s="326">
        <f t="shared" si="7"/>
        <v>707</v>
      </c>
      <c r="H103" s="327">
        <f t="shared" si="8"/>
        <v>9.3352192362093356E-2</v>
      </c>
      <c r="I103" s="355">
        <v>6.6666666666666666E-2</v>
      </c>
      <c r="J103" s="356">
        <v>0.19039628440462281</v>
      </c>
      <c r="K103" s="357" t="s">
        <v>191</v>
      </c>
      <c r="L103" s="328">
        <f t="shared" si="9"/>
        <v>4.3717815015232246E-2</v>
      </c>
      <c r="M103" s="328">
        <f t="shared" si="10"/>
        <v>3.5365254396697057E-4</v>
      </c>
      <c r="N103" s="328">
        <v>6.5546769898810794E-2</v>
      </c>
      <c r="O103" s="327">
        <f t="shared" si="11"/>
        <v>0.18911174785100288</v>
      </c>
      <c r="P103" s="327">
        <f t="shared" si="12"/>
        <v>0.18102231008189776</v>
      </c>
      <c r="Q103" s="327">
        <f t="shared" si="13"/>
        <v>0.18174807197943443</v>
      </c>
    </row>
    <row r="104" spans="1:17" ht="15">
      <c r="A104" s="326" t="s">
        <v>191</v>
      </c>
      <c r="B104" s="326">
        <v>4</v>
      </c>
      <c r="C104" s="326">
        <v>19</v>
      </c>
      <c r="D104" s="326">
        <v>56</v>
      </c>
      <c r="E104" s="326">
        <v>92</v>
      </c>
      <c r="F104" s="326">
        <v>640</v>
      </c>
      <c r="G104" s="326">
        <f t="shared" si="7"/>
        <v>732</v>
      </c>
      <c r="H104" s="327">
        <f t="shared" si="8"/>
        <v>0.12568306010928962</v>
      </c>
      <c r="I104" s="355">
        <v>0.14583333333333329</v>
      </c>
      <c r="J104" s="356">
        <v>0.19039628440462281</v>
      </c>
      <c r="K104" s="357" t="s">
        <v>191</v>
      </c>
      <c r="L104" s="328">
        <f t="shared" si="9"/>
        <v>0.37741293060479914</v>
      </c>
      <c r="M104" s="328">
        <f t="shared" si="10"/>
        <v>3.1276364753047334E-2</v>
      </c>
      <c r="N104" s="328">
        <v>6.5546769898810794E-2</v>
      </c>
      <c r="O104" s="327">
        <f t="shared" si="11"/>
        <v>0.26361031518624639</v>
      </c>
      <c r="P104" s="327">
        <f t="shared" si="12"/>
        <v>0.18073990398192602</v>
      </c>
      <c r="Q104" s="327">
        <f t="shared" si="13"/>
        <v>0.18817480719794344</v>
      </c>
    </row>
    <row r="105" spans="1:17" ht="15">
      <c r="A105" s="326" t="s">
        <v>52</v>
      </c>
      <c r="B105" s="326">
        <v>0</v>
      </c>
      <c r="C105" s="326">
        <v>0</v>
      </c>
      <c r="D105" s="326">
        <v>0</v>
      </c>
      <c r="E105" s="326">
        <v>259</v>
      </c>
      <c r="F105" s="326">
        <v>2306</v>
      </c>
      <c r="G105" s="326">
        <f t="shared" si="7"/>
        <v>2565</v>
      </c>
      <c r="H105" s="327">
        <f t="shared" si="8"/>
        <v>0.10097465886939572</v>
      </c>
      <c r="I105" s="355">
        <v>9.8495212038303692E-2</v>
      </c>
      <c r="J105" s="356">
        <v>1.500157341766834E-2</v>
      </c>
      <c r="K105" s="357" t="s">
        <v>52</v>
      </c>
      <c r="L105" s="328">
        <f t="shared" si="9"/>
        <v>0.13065089078000988</v>
      </c>
      <c r="M105" s="328">
        <f t="shared" si="10"/>
        <v>1.1875104734521755E-2</v>
      </c>
      <c r="N105" s="328">
        <v>6.4883430378981893E-2</v>
      </c>
      <c r="O105" s="327">
        <f t="shared" si="11"/>
        <v>0.74212034383954151</v>
      </c>
      <c r="P105" s="327">
        <f t="shared" si="12"/>
        <v>0.6512284665348772</v>
      </c>
      <c r="Q105" s="327">
        <f t="shared" si="13"/>
        <v>0.65938303341902316</v>
      </c>
    </row>
    <row r="106" spans="1:17" ht="15">
      <c r="A106" s="326" t="s">
        <v>52</v>
      </c>
      <c r="B106" s="326">
        <v>3</v>
      </c>
      <c r="C106" s="326">
        <v>1</v>
      </c>
      <c r="D106" s="326">
        <v>1</v>
      </c>
      <c r="E106" s="326">
        <v>82</v>
      </c>
      <c r="F106" s="326">
        <v>1005</v>
      </c>
      <c r="G106" s="326">
        <f t="shared" si="7"/>
        <v>1087</v>
      </c>
      <c r="H106" s="327">
        <f t="shared" si="8"/>
        <v>7.5436982520699178E-2</v>
      </c>
      <c r="I106" s="355">
        <v>7.03125E-2</v>
      </c>
      <c r="J106" s="356">
        <v>1.500157341766834E-2</v>
      </c>
      <c r="K106" s="357" t="s">
        <v>52</v>
      </c>
      <c r="L106" s="328">
        <f t="shared" si="9"/>
        <v>-0.18893104331944646</v>
      </c>
      <c r="M106" s="328">
        <f t="shared" si="10"/>
        <v>9.2313805683225617E-3</v>
      </c>
      <c r="N106" s="328">
        <v>6.4883430378981893E-2</v>
      </c>
      <c r="O106" s="327">
        <f t="shared" si="11"/>
        <v>0.23495702005730659</v>
      </c>
      <c r="P106" s="327">
        <f t="shared" si="12"/>
        <v>0.28381813047161819</v>
      </c>
      <c r="Q106" s="327">
        <f t="shared" si="13"/>
        <v>0.27943444730077122</v>
      </c>
    </row>
    <row r="107" spans="1:17" ht="15">
      <c r="A107" s="326" t="s">
        <v>52</v>
      </c>
      <c r="B107" s="326">
        <v>4</v>
      </c>
      <c r="C107" s="326">
        <v>2</v>
      </c>
      <c r="D107" s="326">
        <v>100</v>
      </c>
      <c r="E107" s="326">
        <v>8</v>
      </c>
      <c r="F107" s="326">
        <v>230</v>
      </c>
      <c r="G107" s="326">
        <f t="shared" si="7"/>
        <v>238</v>
      </c>
      <c r="H107" s="327">
        <f t="shared" si="8"/>
        <v>3.3613445378151259E-2</v>
      </c>
      <c r="I107" s="355">
        <v>0.1</v>
      </c>
      <c r="J107" s="356">
        <v>1.500157341766834E-2</v>
      </c>
      <c r="K107" s="357" t="s">
        <v>52</v>
      </c>
      <c r="L107" s="328">
        <f t="shared" si="9"/>
        <v>-1.0415452373338829</v>
      </c>
      <c r="M107" s="328">
        <f t="shared" si="10"/>
        <v>4.3776945076137622E-2</v>
      </c>
      <c r="N107" s="328">
        <v>6.4883430378981893E-2</v>
      </c>
      <c r="O107" s="327">
        <f t="shared" si="11"/>
        <v>2.2922636103151862E-2</v>
      </c>
      <c r="P107" s="327">
        <f t="shared" si="12"/>
        <v>6.4953402993504661E-2</v>
      </c>
      <c r="Q107" s="327">
        <f t="shared" si="13"/>
        <v>6.1182519280205655E-2</v>
      </c>
    </row>
    <row r="108" spans="1:17" ht="15">
      <c r="A108" s="326" t="s">
        <v>153</v>
      </c>
      <c r="B108" s="326">
        <v>0</v>
      </c>
      <c r="C108" s="326">
        <v>0</v>
      </c>
      <c r="D108" s="326">
        <v>0</v>
      </c>
      <c r="E108" s="326">
        <v>112</v>
      </c>
      <c r="F108" s="326">
        <v>1385</v>
      </c>
      <c r="G108" s="326">
        <f t="shared" si="7"/>
        <v>1497</v>
      </c>
      <c r="H108" s="327">
        <f t="shared" si="8"/>
        <v>7.4816299265197062E-2</v>
      </c>
      <c r="I108" s="355">
        <v>8.0229226361031525E-2</v>
      </c>
      <c r="J108" s="356">
        <v>4.301857751121585E-2</v>
      </c>
      <c r="K108" s="357" t="s">
        <v>153</v>
      </c>
      <c r="L108" s="328">
        <f t="shared" si="9"/>
        <v>-0.19786401741686768</v>
      </c>
      <c r="M108" s="328">
        <f t="shared" si="10"/>
        <v>1.3893129426403149E-2</v>
      </c>
      <c r="N108" s="328">
        <v>6.4434528844924802E-2</v>
      </c>
      <c r="O108" s="327">
        <f t="shared" si="11"/>
        <v>0.3209169054441261</v>
      </c>
      <c r="P108" s="327">
        <f t="shared" si="12"/>
        <v>0.39113244846088674</v>
      </c>
      <c r="Q108" s="327">
        <f t="shared" si="13"/>
        <v>0.38483290488431876</v>
      </c>
    </row>
    <row r="109" spans="1:17" ht="15">
      <c r="A109" s="326" t="s">
        <v>153</v>
      </c>
      <c r="B109" s="326">
        <v>1</v>
      </c>
      <c r="C109" s="326">
        <v>1</v>
      </c>
      <c r="D109" s="326">
        <v>1</v>
      </c>
      <c r="E109" s="326">
        <v>63</v>
      </c>
      <c r="F109" s="326">
        <v>777</v>
      </c>
      <c r="G109" s="326">
        <f t="shared" si="7"/>
        <v>840</v>
      </c>
      <c r="H109" s="327">
        <f t="shared" si="8"/>
        <v>7.4999999999999997E-2</v>
      </c>
      <c r="I109" s="355">
        <v>8.4070796460176997E-2</v>
      </c>
      <c r="J109" s="356">
        <v>4.301857751121585E-2</v>
      </c>
      <c r="K109" s="357" t="s">
        <v>153</v>
      </c>
      <c r="L109" s="328">
        <f t="shared" si="9"/>
        <v>-0.19521309406663817</v>
      </c>
      <c r="M109" s="328">
        <f t="shared" si="10"/>
        <v>7.5964794670249419E-3</v>
      </c>
      <c r="N109" s="328">
        <v>6.4434528844924802E-2</v>
      </c>
      <c r="O109" s="327">
        <f t="shared" si="11"/>
        <v>0.18051575931232092</v>
      </c>
      <c r="P109" s="327">
        <f t="shared" si="12"/>
        <v>0.21942953967805703</v>
      </c>
      <c r="Q109" s="327">
        <f t="shared" si="13"/>
        <v>0.21593830334190231</v>
      </c>
    </row>
    <row r="110" spans="1:17" ht="15">
      <c r="A110" s="326" t="s">
        <v>153</v>
      </c>
      <c r="B110" s="326">
        <v>3</v>
      </c>
      <c r="C110" s="326">
        <v>2</v>
      </c>
      <c r="D110" s="326">
        <v>3</v>
      </c>
      <c r="E110" s="326">
        <v>98</v>
      </c>
      <c r="F110" s="326">
        <v>904</v>
      </c>
      <c r="G110" s="326">
        <f t="shared" si="7"/>
        <v>1002</v>
      </c>
      <c r="H110" s="327">
        <f t="shared" si="8"/>
        <v>9.7804391217564873E-2</v>
      </c>
      <c r="I110" s="355">
        <v>0.1111111111111111</v>
      </c>
      <c r="J110" s="356">
        <v>4.301857751121585E-2</v>
      </c>
      <c r="K110" s="357" t="s">
        <v>153</v>
      </c>
      <c r="L110" s="328">
        <f t="shared" si="9"/>
        <v>9.5230648187871858E-2</v>
      </c>
      <c r="M110" s="328">
        <f t="shared" si="10"/>
        <v>2.4290650838261372E-3</v>
      </c>
      <c r="N110" s="328">
        <v>6.4434528844924802E-2</v>
      </c>
      <c r="O110" s="327">
        <f t="shared" si="11"/>
        <v>0.28080229226361031</v>
      </c>
      <c r="P110" s="327">
        <f t="shared" si="12"/>
        <v>0.2552951143744705</v>
      </c>
      <c r="Q110" s="327">
        <f t="shared" si="13"/>
        <v>0.25758354755784063</v>
      </c>
    </row>
    <row r="111" spans="1:17" ht="15">
      <c r="A111" s="326" t="s">
        <v>153</v>
      </c>
      <c r="B111" s="326">
        <v>4</v>
      </c>
      <c r="C111" s="326">
        <v>4</v>
      </c>
      <c r="D111" s="326">
        <v>14</v>
      </c>
      <c r="E111" s="326">
        <v>76</v>
      </c>
      <c r="F111" s="326">
        <v>475</v>
      </c>
      <c r="G111" s="326">
        <f t="shared" si="7"/>
        <v>551</v>
      </c>
      <c r="H111" s="327">
        <f t="shared" si="8"/>
        <v>0.13793103448275862</v>
      </c>
      <c r="I111" s="355">
        <v>0.1326530612244898</v>
      </c>
      <c r="J111" s="356">
        <v>4.301857751121585E-2</v>
      </c>
      <c r="K111" s="357" t="s">
        <v>153</v>
      </c>
      <c r="L111" s="328">
        <f t="shared" si="9"/>
        <v>0.48451106616116657</v>
      </c>
      <c r="M111" s="328">
        <f t="shared" si="10"/>
        <v>4.0515854867670592E-2</v>
      </c>
      <c r="N111" s="328">
        <v>6.4434528844924802E-2</v>
      </c>
      <c r="O111" s="327">
        <f t="shared" si="11"/>
        <v>0.2177650429799427</v>
      </c>
      <c r="P111" s="327">
        <f t="shared" si="12"/>
        <v>0.1341428974865857</v>
      </c>
      <c r="Q111" s="327">
        <f t="shared" si="13"/>
        <v>0.1416452442159383</v>
      </c>
    </row>
    <row r="112" spans="1:17" ht="15">
      <c r="A112" s="326" t="s">
        <v>18</v>
      </c>
      <c r="B112" s="326">
        <v>0</v>
      </c>
      <c r="C112" s="326">
        <v>0</v>
      </c>
      <c r="D112" s="326">
        <v>0</v>
      </c>
      <c r="E112" s="326">
        <v>117</v>
      </c>
      <c r="F112" s="326">
        <v>1053</v>
      </c>
      <c r="G112" s="326">
        <f t="shared" si="7"/>
        <v>1170</v>
      </c>
      <c r="H112" s="327">
        <f t="shared" si="8"/>
        <v>0.1</v>
      </c>
      <c r="I112" s="355">
        <v>0.1275862068965517</v>
      </c>
      <c r="J112" s="356">
        <v>0.1055679822504412</v>
      </c>
      <c r="K112" s="357" t="s">
        <v>18</v>
      </c>
      <c r="L112" s="328">
        <f t="shared" si="9"/>
        <v>0.11986795257325726</v>
      </c>
      <c r="M112" s="328">
        <f t="shared" si="10"/>
        <v>4.5393909418271284E-3</v>
      </c>
      <c r="N112" s="328">
        <v>6.3801725366954304E-2</v>
      </c>
      <c r="O112" s="327">
        <f t="shared" si="11"/>
        <v>0.33524355300859598</v>
      </c>
      <c r="P112" s="327">
        <f t="shared" si="12"/>
        <v>0.29737362327026262</v>
      </c>
      <c r="Q112" s="327">
        <f t="shared" si="13"/>
        <v>0.30077120822622105</v>
      </c>
    </row>
    <row r="113" spans="1:17" ht="15">
      <c r="A113" s="326" t="s">
        <v>18</v>
      </c>
      <c r="B113" s="326">
        <v>1</v>
      </c>
      <c r="C113" s="326">
        <v>1</v>
      </c>
      <c r="D113" s="326">
        <v>1</v>
      </c>
      <c r="E113" s="326">
        <v>55</v>
      </c>
      <c r="F113" s="326">
        <v>370</v>
      </c>
      <c r="G113" s="326">
        <f t="shared" si="7"/>
        <v>425</v>
      </c>
      <c r="H113" s="327">
        <f t="shared" si="8"/>
        <v>0.12941176470588237</v>
      </c>
      <c r="I113" s="355">
        <v>5.8139534883720929E-2</v>
      </c>
      <c r="J113" s="356">
        <v>0.1055679822504412</v>
      </c>
      <c r="K113" s="357" t="s">
        <v>18</v>
      </c>
      <c r="L113" s="328">
        <f t="shared" si="9"/>
        <v>0.41092270950367737</v>
      </c>
      <c r="M113" s="328">
        <f t="shared" si="10"/>
        <v>2.1821173669376758E-2</v>
      </c>
      <c r="N113" s="328">
        <v>6.3801725366954304E-2</v>
      </c>
      <c r="O113" s="327">
        <f t="shared" si="11"/>
        <v>0.15759312320916904</v>
      </c>
      <c r="P113" s="327">
        <f t="shared" si="12"/>
        <v>0.10449025698955097</v>
      </c>
      <c r="Q113" s="327">
        <f t="shared" si="13"/>
        <v>0.10925449871465295</v>
      </c>
    </row>
    <row r="114" spans="1:17" ht="15">
      <c r="A114" s="326" t="s">
        <v>18</v>
      </c>
      <c r="B114" s="326">
        <v>2</v>
      </c>
      <c r="C114" s="326">
        <v>2</v>
      </c>
      <c r="D114" s="326">
        <v>5</v>
      </c>
      <c r="E114" s="326">
        <v>82</v>
      </c>
      <c r="F114" s="326">
        <v>776</v>
      </c>
      <c r="G114" s="326">
        <f t="shared" si="7"/>
        <v>858</v>
      </c>
      <c r="H114" s="327">
        <f t="shared" si="8"/>
        <v>9.5571095571095568E-2</v>
      </c>
      <c r="I114" s="355">
        <v>7.2164948453608241E-2</v>
      </c>
      <c r="J114" s="356">
        <v>0.1055679822504412</v>
      </c>
      <c r="K114" s="357" t="s">
        <v>18</v>
      </c>
      <c r="L114" s="328">
        <f t="shared" si="9"/>
        <v>6.9659256990510954E-2</v>
      </c>
      <c r="M114" s="328">
        <f t="shared" si="10"/>
        <v>1.1013049452468808E-3</v>
      </c>
      <c r="N114" s="328">
        <v>6.3801725366954304E-2</v>
      </c>
      <c r="O114" s="327">
        <f t="shared" si="11"/>
        <v>0.23495702005730659</v>
      </c>
      <c r="P114" s="327">
        <f t="shared" si="12"/>
        <v>0.2191471335780853</v>
      </c>
      <c r="Q114" s="327">
        <f t="shared" si="13"/>
        <v>0.22056555269922878</v>
      </c>
    </row>
    <row r="115" spans="1:17" ht="15">
      <c r="A115" s="326" t="s">
        <v>18</v>
      </c>
      <c r="B115" s="326">
        <v>3</v>
      </c>
      <c r="C115" s="326">
        <v>6</v>
      </c>
      <c r="D115" s="326">
        <v>13</v>
      </c>
      <c r="E115" s="326">
        <v>49</v>
      </c>
      <c r="F115" s="326">
        <v>655</v>
      </c>
      <c r="G115" s="326">
        <f t="shared" si="7"/>
        <v>704</v>
      </c>
      <c r="H115" s="327">
        <f t="shared" si="8"/>
        <v>6.9602272727272721E-2</v>
      </c>
      <c r="I115" s="355">
        <v>0.1082802547770701</v>
      </c>
      <c r="J115" s="356">
        <v>0.1055679822504412</v>
      </c>
      <c r="K115" s="357" t="s">
        <v>18</v>
      </c>
      <c r="L115" s="328">
        <f t="shared" si="9"/>
        <v>-0.27572240761514877</v>
      </c>
      <c r="M115" s="328">
        <f t="shared" si="10"/>
        <v>1.2290284781781072E-2</v>
      </c>
      <c r="N115" s="328">
        <v>6.3801725366954304E-2</v>
      </c>
      <c r="O115" s="327">
        <f t="shared" si="11"/>
        <v>0.14040114613180515</v>
      </c>
      <c r="P115" s="327">
        <f t="shared" si="12"/>
        <v>0.1849759954815024</v>
      </c>
      <c r="Q115" s="327">
        <f t="shared" si="13"/>
        <v>0.18097686375321337</v>
      </c>
    </row>
    <row r="116" spans="1:17" ht="15">
      <c r="A116" s="326" t="s">
        <v>18</v>
      </c>
      <c r="B116" s="326">
        <v>4</v>
      </c>
      <c r="C116" s="326">
        <v>14</v>
      </c>
      <c r="D116" s="326">
        <v>202</v>
      </c>
      <c r="E116" s="326">
        <v>46</v>
      </c>
      <c r="F116" s="326">
        <v>687</v>
      </c>
      <c r="G116" s="326">
        <f t="shared" si="7"/>
        <v>733</v>
      </c>
      <c r="H116" s="327">
        <f t="shared" si="8"/>
        <v>6.2755798090040935E-2</v>
      </c>
      <c r="I116" s="355">
        <v>6.7901234567901231E-2</v>
      </c>
      <c r="J116" s="356">
        <v>0.1055679822504412</v>
      </c>
      <c r="K116" s="357" t="s">
        <v>18</v>
      </c>
      <c r="L116" s="328">
        <f t="shared" si="9"/>
        <v>-0.38660036582377794</v>
      </c>
      <c r="M116" s="328">
        <f t="shared" si="10"/>
        <v>2.4049571028722551E-2</v>
      </c>
      <c r="N116" s="328">
        <v>6.3801725366954304E-2</v>
      </c>
      <c r="O116" s="327">
        <f t="shared" si="11"/>
        <v>0.1318051575931232</v>
      </c>
      <c r="P116" s="327">
        <f t="shared" si="12"/>
        <v>0.19401299068059871</v>
      </c>
      <c r="Q116" s="327">
        <f t="shared" si="13"/>
        <v>0.18843187660668381</v>
      </c>
    </row>
    <row r="117" spans="1:17" ht="15">
      <c r="A117" s="326" t="s">
        <v>563</v>
      </c>
      <c r="B117" s="326">
        <v>0</v>
      </c>
      <c r="C117" s="326">
        <v>0</v>
      </c>
      <c r="D117" s="326">
        <v>0</v>
      </c>
      <c r="E117" s="326">
        <v>116</v>
      </c>
      <c r="F117" s="326">
        <v>1043</v>
      </c>
      <c r="G117" s="326">
        <f t="shared" si="7"/>
        <v>1159</v>
      </c>
      <c r="H117" s="327">
        <f t="shared" si="8"/>
        <v>0.1000862812769629</v>
      </c>
      <c r="I117" s="355">
        <v>0.1201413427561837</v>
      </c>
      <c r="J117" s="356">
        <v>9.1009086304294343E-2</v>
      </c>
      <c r="K117" s="357" t="s">
        <v>563</v>
      </c>
      <c r="L117" s="328">
        <f t="shared" si="9"/>
        <v>0.12082626601506878</v>
      </c>
      <c r="M117" s="328">
        <f t="shared" si="10"/>
        <v>4.5706958841847363E-3</v>
      </c>
      <c r="N117" s="328">
        <v>6.3660208865473702E-2</v>
      </c>
      <c r="O117" s="327">
        <f t="shared" si="11"/>
        <v>0.33237822349570201</v>
      </c>
      <c r="P117" s="327">
        <f t="shared" si="12"/>
        <v>0.29454956227054502</v>
      </c>
      <c r="Q117" s="327">
        <f t="shared" si="13"/>
        <v>0.29794344473007711</v>
      </c>
    </row>
    <row r="118" spans="1:17" ht="15">
      <c r="A118" s="326" t="s">
        <v>563</v>
      </c>
      <c r="B118" s="326">
        <v>1</v>
      </c>
      <c r="C118" s="326">
        <v>1</v>
      </c>
      <c r="D118" s="326">
        <v>1</v>
      </c>
      <c r="E118" s="326">
        <v>73</v>
      </c>
      <c r="F118" s="326">
        <v>604</v>
      </c>
      <c r="G118" s="326">
        <f t="shared" si="7"/>
        <v>677</v>
      </c>
      <c r="H118" s="327">
        <f t="shared" si="8"/>
        <v>0.10782865583456426</v>
      </c>
      <c r="I118" s="355">
        <v>6.7567567567567571E-2</v>
      </c>
      <c r="J118" s="356">
        <v>9.1009086304294343E-2</v>
      </c>
      <c r="K118" s="357" t="s">
        <v>563</v>
      </c>
      <c r="L118" s="328">
        <f t="shared" si="9"/>
        <v>0.20397777312305282</v>
      </c>
      <c r="M118" s="328">
        <f t="shared" si="10"/>
        <v>7.8726792284651188E-3</v>
      </c>
      <c r="N118" s="328">
        <v>6.3660208865473702E-2</v>
      </c>
      <c r="O118" s="327">
        <f t="shared" si="11"/>
        <v>0.20916905444126074</v>
      </c>
      <c r="P118" s="327">
        <f t="shared" si="12"/>
        <v>0.17057328438294267</v>
      </c>
      <c r="Q118" s="327">
        <f t="shared" si="13"/>
        <v>0.17403598971722364</v>
      </c>
    </row>
    <row r="119" spans="1:17" ht="15">
      <c r="A119" s="326" t="s">
        <v>563</v>
      </c>
      <c r="B119" s="326">
        <v>2</v>
      </c>
      <c r="C119" s="326">
        <v>2</v>
      </c>
      <c r="D119" s="326">
        <v>3</v>
      </c>
      <c r="E119" s="326">
        <v>76</v>
      </c>
      <c r="F119" s="326">
        <v>640</v>
      </c>
      <c r="G119" s="326">
        <f t="shared" si="7"/>
        <v>716</v>
      </c>
      <c r="H119" s="327">
        <f t="shared" si="8"/>
        <v>0.10614525139664804</v>
      </c>
      <c r="I119" s="355">
        <v>8.9820359281437126E-2</v>
      </c>
      <c r="J119" s="356">
        <v>9.1009086304294343E-2</v>
      </c>
      <c r="K119" s="357" t="s">
        <v>563</v>
      </c>
      <c r="L119" s="328">
        <f t="shared" si="9"/>
        <v>0.18635769384209006</v>
      </c>
      <c r="M119" s="328">
        <f t="shared" si="10"/>
        <v>6.8999195178532221E-3</v>
      </c>
      <c r="N119" s="328">
        <v>6.3660208865473702E-2</v>
      </c>
      <c r="O119" s="327">
        <f t="shared" si="11"/>
        <v>0.2177650429799427</v>
      </c>
      <c r="P119" s="327">
        <f t="shared" si="12"/>
        <v>0.18073990398192602</v>
      </c>
      <c r="Q119" s="327">
        <f t="shared" si="13"/>
        <v>0.18406169665809768</v>
      </c>
    </row>
    <row r="120" spans="1:17" ht="15">
      <c r="A120" s="326" t="s">
        <v>563</v>
      </c>
      <c r="B120" s="326">
        <v>3</v>
      </c>
      <c r="C120" s="326">
        <v>4</v>
      </c>
      <c r="D120" s="326">
        <v>7</v>
      </c>
      <c r="E120" s="326">
        <v>39</v>
      </c>
      <c r="F120" s="326">
        <v>608</v>
      </c>
      <c r="G120" s="326">
        <f t="shared" si="7"/>
        <v>647</v>
      </c>
      <c r="H120" s="327">
        <f t="shared" si="8"/>
        <v>6.0278207109737247E-2</v>
      </c>
      <c r="I120" s="355">
        <v>0.11594202898550721</v>
      </c>
      <c r="J120" s="356">
        <v>9.1009086304294343E-2</v>
      </c>
      <c r="K120" s="357" t="s">
        <v>563</v>
      </c>
      <c r="L120" s="328">
        <f t="shared" si="9"/>
        <v>-0.42952070592704394</v>
      </c>
      <c r="M120" s="328">
        <f t="shared" si="10"/>
        <v>2.5751938741547006E-2</v>
      </c>
      <c r="N120" s="328">
        <v>6.3660208865473702E-2</v>
      </c>
      <c r="O120" s="327">
        <f t="shared" si="11"/>
        <v>0.11174785100286533</v>
      </c>
      <c r="P120" s="327">
        <f t="shared" si="12"/>
        <v>0.17170290878282971</v>
      </c>
      <c r="Q120" s="327">
        <f t="shared" si="13"/>
        <v>0.16632390745501285</v>
      </c>
    </row>
    <row r="121" spans="1:17" ht="15">
      <c r="A121" s="326" t="s">
        <v>563</v>
      </c>
      <c r="B121" s="326">
        <v>4</v>
      </c>
      <c r="C121" s="326">
        <v>8</v>
      </c>
      <c r="D121" s="326">
        <v>40</v>
      </c>
      <c r="E121" s="326">
        <v>45</v>
      </c>
      <c r="F121" s="326">
        <v>646</v>
      </c>
      <c r="G121" s="326">
        <f t="shared" si="7"/>
        <v>691</v>
      </c>
      <c r="H121" s="327">
        <f t="shared" si="8"/>
        <v>6.5123010130246017E-2</v>
      </c>
      <c r="I121" s="355">
        <v>5.8823529411764712E-2</v>
      </c>
      <c r="J121" s="356">
        <v>9.1009086304294343E-2</v>
      </c>
      <c r="K121" s="357" t="s">
        <v>563</v>
      </c>
      <c r="L121" s="328">
        <f t="shared" si="9"/>
        <v>-0.34704448410280553</v>
      </c>
      <c r="M121" s="328">
        <f t="shared" si="10"/>
        <v>1.8564975493423636E-2</v>
      </c>
      <c r="N121" s="328">
        <v>6.3660208865473702E-2</v>
      </c>
      <c r="O121" s="327">
        <f t="shared" si="11"/>
        <v>0.12893982808022922</v>
      </c>
      <c r="P121" s="327">
        <f t="shared" si="12"/>
        <v>0.18243434058175656</v>
      </c>
      <c r="Q121" s="327">
        <f t="shared" si="13"/>
        <v>0.17763496143958868</v>
      </c>
    </row>
    <row r="122" spans="1:17" ht="15">
      <c r="A122" s="326" t="s">
        <v>142</v>
      </c>
      <c r="B122" s="326">
        <v>0</v>
      </c>
      <c r="C122" s="326">
        <v>0</v>
      </c>
      <c r="D122" s="326">
        <v>1</v>
      </c>
      <c r="E122" s="326">
        <v>67</v>
      </c>
      <c r="F122" s="326">
        <v>910</v>
      </c>
      <c r="G122" s="326">
        <f t="shared" si="7"/>
        <v>977</v>
      </c>
      <c r="H122" s="327">
        <f t="shared" si="8"/>
        <v>6.8577277379733875E-2</v>
      </c>
      <c r="I122" s="355">
        <v>6.3414634146341464E-2</v>
      </c>
      <c r="J122" s="356">
        <v>5.3435720464974537E-2</v>
      </c>
      <c r="K122" s="357" t="s">
        <v>142</v>
      </c>
      <c r="L122" s="328">
        <f t="shared" si="9"/>
        <v>-0.29165945021045303</v>
      </c>
      <c r="M122" s="328">
        <f t="shared" si="10"/>
        <v>1.8961502310032071E-2</v>
      </c>
      <c r="N122" s="328">
        <v>6.3533974723772299E-2</v>
      </c>
      <c r="O122" s="327">
        <f t="shared" si="11"/>
        <v>0.19197707736389685</v>
      </c>
      <c r="P122" s="327">
        <f t="shared" si="12"/>
        <v>0.25698955097430104</v>
      </c>
      <c r="Q122" s="327">
        <f t="shared" si="13"/>
        <v>0.25115681233933163</v>
      </c>
    </row>
    <row r="123" spans="1:17" ht="15">
      <c r="A123" s="326" t="s">
        <v>142</v>
      </c>
      <c r="B123" s="326">
        <v>1</v>
      </c>
      <c r="C123" s="326">
        <v>2</v>
      </c>
      <c r="D123" s="326">
        <v>2</v>
      </c>
      <c r="E123" s="326">
        <v>42</v>
      </c>
      <c r="F123" s="326">
        <v>559</v>
      </c>
      <c r="G123" s="326">
        <f t="shared" si="7"/>
        <v>601</v>
      </c>
      <c r="H123" s="327">
        <f t="shared" si="8"/>
        <v>6.9883527454242922E-2</v>
      </c>
      <c r="I123" s="355">
        <v>9.7345132743362831E-2</v>
      </c>
      <c r="J123" s="356">
        <v>5.3435720464974537E-2</v>
      </c>
      <c r="K123" s="357" t="s">
        <v>142</v>
      </c>
      <c r="L123" s="328">
        <f t="shared" si="9"/>
        <v>-0.27138732496225437</v>
      </c>
      <c r="M123" s="328">
        <f t="shared" si="10"/>
        <v>1.0182770048749262E-2</v>
      </c>
      <c r="N123" s="328">
        <v>6.3533974723772299E-2</v>
      </c>
      <c r="O123" s="327">
        <f t="shared" si="11"/>
        <v>0.12034383954154727</v>
      </c>
      <c r="P123" s="327">
        <f t="shared" si="12"/>
        <v>0.15786500988421351</v>
      </c>
      <c r="Q123" s="327">
        <f t="shared" si="13"/>
        <v>0.15449871465295631</v>
      </c>
    </row>
    <row r="124" spans="1:17" ht="15">
      <c r="A124" s="326" t="s">
        <v>142</v>
      </c>
      <c r="B124" s="326">
        <v>2</v>
      </c>
      <c r="C124" s="326">
        <v>3</v>
      </c>
      <c r="D124" s="326">
        <v>4</v>
      </c>
      <c r="E124" s="326">
        <v>99</v>
      </c>
      <c r="F124" s="326">
        <v>985</v>
      </c>
      <c r="G124" s="326">
        <f t="shared" si="7"/>
        <v>1084</v>
      </c>
      <c r="H124" s="327">
        <f t="shared" si="8"/>
        <v>9.1328413284132839E-2</v>
      </c>
      <c r="I124" s="355">
        <v>9.6525096525096526E-2</v>
      </c>
      <c r="J124" s="356">
        <v>5.3435720464974537E-2</v>
      </c>
      <c r="K124" s="357" t="s">
        <v>142</v>
      </c>
      <c r="L124" s="328">
        <f t="shared" si="9"/>
        <v>1.9570738871977696E-2</v>
      </c>
      <c r="M124" s="328">
        <f t="shared" si="10"/>
        <v>1.0759235439798266E-4</v>
      </c>
      <c r="N124" s="328">
        <v>6.3533974723772299E-2</v>
      </c>
      <c r="O124" s="327">
        <f t="shared" si="11"/>
        <v>0.28366762177650429</v>
      </c>
      <c r="P124" s="327">
        <f t="shared" si="12"/>
        <v>0.27817000847218298</v>
      </c>
      <c r="Q124" s="327">
        <f t="shared" si="13"/>
        <v>0.27866323907455015</v>
      </c>
    </row>
    <row r="125" spans="1:17" ht="15">
      <c r="A125" s="326" t="s">
        <v>142</v>
      </c>
      <c r="B125" s="326">
        <v>3</v>
      </c>
      <c r="C125" s="326">
        <v>5</v>
      </c>
      <c r="D125" s="326">
        <v>6</v>
      </c>
      <c r="E125" s="326">
        <v>70</v>
      </c>
      <c r="F125" s="326">
        <v>619</v>
      </c>
      <c r="G125" s="326">
        <f t="shared" si="7"/>
        <v>689</v>
      </c>
      <c r="H125" s="327">
        <f t="shared" si="8"/>
        <v>0.10159651669085631</v>
      </c>
      <c r="I125" s="355">
        <v>0.1204819277108434</v>
      </c>
      <c r="J125" s="356">
        <v>5.3435720464974537E-2</v>
      </c>
      <c r="K125" s="357" t="s">
        <v>142</v>
      </c>
      <c r="L125" s="328">
        <f t="shared" si="9"/>
        <v>0.13748249927423933</v>
      </c>
      <c r="M125" s="328">
        <f t="shared" si="10"/>
        <v>3.5420564944845861E-3</v>
      </c>
      <c r="N125" s="328">
        <v>6.3533974723772299E-2</v>
      </c>
      <c r="O125" s="327">
        <f t="shared" si="11"/>
        <v>0.20057306590257878</v>
      </c>
      <c r="P125" s="327">
        <f t="shared" si="12"/>
        <v>0.17480937588251907</v>
      </c>
      <c r="Q125" s="327">
        <f t="shared" si="13"/>
        <v>0.17712082262210796</v>
      </c>
    </row>
    <row r="126" spans="1:17" ht="15">
      <c r="A126" s="326" t="s">
        <v>142</v>
      </c>
      <c r="B126" s="326">
        <v>4</v>
      </c>
      <c r="C126" s="326">
        <v>7</v>
      </c>
      <c r="D126" s="326">
        <v>11</v>
      </c>
      <c r="E126" s="326">
        <v>71</v>
      </c>
      <c r="F126" s="326">
        <v>468</v>
      </c>
      <c r="G126" s="326">
        <f t="shared" si="7"/>
        <v>539</v>
      </c>
      <c r="H126" s="327">
        <f t="shared" si="8"/>
        <v>0.13172541743970315</v>
      </c>
      <c r="I126" s="355">
        <v>0.1027397260273973</v>
      </c>
      <c r="J126" s="356">
        <v>5.3435720464974537E-2</v>
      </c>
      <c r="K126" s="357" t="s">
        <v>142</v>
      </c>
      <c r="L126" s="328">
        <f t="shared" si="9"/>
        <v>0.43130411103314525</v>
      </c>
      <c r="M126" s="328">
        <f t="shared" si="10"/>
        <v>3.0740053516108402E-2</v>
      </c>
      <c r="N126" s="328">
        <v>6.3533974723772299E-2</v>
      </c>
      <c r="O126" s="327">
        <f t="shared" si="11"/>
        <v>0.20343839541547279</v>
      </c>
      <c r="P126" s="327">
        <f t="shared" si="12"/>
        <v>0.13216605478678339</v>
      </c>
      <c r="Q126" s="327">
        <f t="shared" si="13"/>
        <v>0.13856041131105398</v>
      </c>
    </row>
    <row r="127" spans="1:17" ht="15">
      <c r="A127" s="326" t="s">
        <v>644</v>
      </c>
      <c r="B127" s="326">
        <v>0</v>
      </c>
      <c r="C127" s="326">
        <v>0</v>
      </c>
      <c r="D127" s="326">
        <v>0</v>
      </c>
      <c r="E127" s="326">
        <v>116</v>
      </c>
      <c r="F127" s="326">
        <v>1043</v>
      </c>
      <c r="G127" s="326">
        <f t="shared" si="7"/>
        <v>1159</v>
      </c>
      <c r="H127" s="327">
        <f t="shared" si="8"/>
        <v>0.1000862812769629</v>
      </c>
      <c r="I127" s="355">
        <v>0.1201413427561837</v>
      </c>
      <c r="J127" s="356">
        <v>7.4167364470580477E-2</v>
      </c>
      <c r="K127" s="357" t="s">
        <v>644</v>
      </c>
      <c r="L127" s="328">
        <f t="shared" si="9"/>
        <v>0.12082626601506878</v>
      </c>
      <c r="M127" s="328">
        <f t="shared" si="10"/>
        <v>4.5706958841847363E-3</v>
      </c>
      <c r="N127" s="328">
        <v>5.9699591430648798E-2</v>
      </c>
      <c r="O127" s="327">
        <f t="shared" si="11"/>
        <v>0.33237822349570201</v>
      </c>
      <c r="P127" s="327">
        <f t="shared" si="12"/>
        <v>0.29454956227054502</v>
      </c>
      <c r="Q127" s="327">
        <f t="shared" si="13"/>
        <v>0.29794344473007711</v>
      </c>
    </row>
    <row r="128" spans="1:17" ht="15">
      <c r="A128" s="326" t="s">
        <v>644</v>
      </c>
      <c r="B128" s="326">
        <v>1</v>
      </c>
      <c r="C128" s="326">
        <v>1</v>
      </c>
      <c r="D128" s="326">
        <v>1</v>
      </c>
      <c r="E128" s="326">
        <v>53</v>
      </c>
      <c r="F128" s="326">
        <v>367</v>
      </c>
      <c r="G128" s="326">
        <f t="shared" si="7"/>
        <v>420</v>
      </c>
      <c r="H128" s="327">
        <f t="shared" si="8"/>
        <v>0.12619047619047619</v>
      </c>
      <c r="I128" s="355">
        <v>6.8965517241379309E-2</v>
      </c>
      <c r="J128" s="356">
        <v>7.4167364470580477E-2</v>
      </c>
      <c r="K128" s="357" t="s">
        <v>644</v>
      </c>
      <c r="L128" s="328">
        <f t="shared" si="9"/>
        <v>0.38202259540702815</v>
      </c>
      <c r="M128" s="328">
        <f t="shared" si="10"/>
        <v>1.8420910076156434E-2</v>
      </c>
      <c r="N128" s="328">
        <v>5.9699591430648798E-2</v>
      </c>
      <c r="O128" s="327">
        <f t="shared" si="11"/>
        <v>0.15186246418338109</v>
      </c>
      <c r="P128" s="327">
        <f t="shared" si="12"/>
        <v>0.1036430386896357</v>
      </c>
      <c r="Q128" s="327">
        <f t="shared" si="13"/>
        <v>0.10796915167095116</v>
      </c>
    </row>
    <row r="129" spans="1:17" ht="15">
      <c r="A129" s="326" t="s">
        <v>644</v>
      </c>
      <c r="B129" s="326">
        <v>2</v>
      </c>
      <c r="C129" s="326">
        <v>2</v>
      </c>
      <c r="D129" s="326">
        <v>5</v>
      </c>
      <c r="E129" s="326">
        <v>83</v>
      </c>
      <c r="F129" s="326">
        <v>779</v>
      </c>
      <c r="G129" s="326">
        <f t="shared" si="7"/>
        <v>862</v>
      </c>
      <c r="H129" s="327">
        <f t="shared" si="8"/>
        <v>9.6287703016241302E-2</v>
      </c>
      <c r="I129" s="355">
        <v>7.7319587628865982E-2</v>
      </c>
      <c r="J129" s="356">
        <v>7.4167364470580477E-2</v>
      </c>
      <c r="K129" s="357" t="s">
        <v>644</v>
      </c>
      <c r="L129" s="328">
        <f t="shared" si="9"/>
        <v>7.7922091835326251E-2</v>
      </c>
      <c r="M129" s="328">
        <f t="shared" si="10"/>
        <v>1.3891948734115931E-3</v>
      </c>
      <c r="N129" s="328">
        <v>5.9699591430648798E-2</v>
      </c>
      <c r="O129" s="327">
        <f t="shared" si="11"/>
        <v>0.23782234957020057</v>
      </c>
      <c r="P129" s="327">
        <f t="shared" si="12"/>
        <v>0.21999435187800057</v>
      </c>
      <c r="Q129" s="327">
        <f t="shared" si="13"/>
        <v>0.22159383033419022</v>
      </c>
    </row>
    <row r="130" spans="1:17" ht="15">
      <c r="A130" s="326" t="s">
        <v>644</v>
      </c>
      <c r="B130" s="326">
        <v>3</v>
      </c>
      <c r="C130" s="326">
        <v>6</v>
      </c>
      <c r="D130" s="326">
        <v>13</v>
      </c>
      <c r="E130" s="326">
        <v>51</v>
      </c>
      <c r="F130" s="326">
        <v>654</v>
      </c>
      <c r="G130" s="326">
        <f t="shared" si="7"/>
        <v>705</v>
      </c>
      <c r="H130" s="327">
        <f t="shared" si="8"/>
        <v>7.2340425531914887E-2</v>
      </c>
      <c r="I130" s="355">
        <v>0.11180124223602481</v>
      </c>
      <c r="J130" s="356">
        <v>7.4167364470580477E-2</v>
      </c>
      <c r="K130" s="357" t="s">
        <v>644</v>
      </c>
      <c r="L130" s="328">
        <f t="shared" si="9"/>
        <v>-0.23418918882339623</v>
      </c>
      <c r="M130" s="328">
        <f t="shared" si="10"/>
        <v>9.0307529669867593E-3</v>
      </c>
      <c r="N130" s="328">
        <v>5.9699591430648798E-2</v>
      </c>
      <c r="O130" s="327">
        <f t="shared" si="11"/>
        <v>0.14613180515759314</v>
      </c>
      <c r="P130" s="327">
        <f t="shared" si="12"/>
        <v>0.18469358938153063</v>
      </c>
      <c r="Q130" s="327">
        <f t="shared" si="13"/>
        <v>0.18123393316195371</v>
      </c>
    </row>
    <row r="131" spans="1:17" ht="15">
      <c r="A131" s="326" t="s">
        <v>644</v>
      </c>
      <c r="B131" s="326">
        <v>4</v>
      </c>
      <c r="C131" s="326">
        <v>14</v>
      </c>
      <c r="D131" s="326">
        <v>202</v>
      </c>
      <c r="E131" s="326">
        <v>46</v>
      </c>
      <c r="F131" s="326">
        <v>698</v>
      </c>
      <c r="G131" s="326">
        <f t="shared" ref="G131:G194" si="14">E131+F131</f>
        <v>744</v>
      </c>
      <c r="H131" s="327">
        <f t="shared" ref="H131:H194" si="15">E131/G131</f>
        <v>6.1827956989247312E-2</v>
      </c>
      <c r="I131" s="355">
        <v>6.7073170731707321E-2</v>
      </c>
      <c r="J131" s="356">
        <v>7.4167364470580477E-2</v>
      </c>
      <c r="K131" s="357" t="s">
        <v>644</v>
      </c>
      <c r="L131" s="328">
        <f t="shared" ref="L131:L194" si="16">LN(O131/P131)</f>
        <v>-0.40248517636380104</v>
      </c>
      <c r="M131" s="328">
        <f t="shared" ref="M131:M194" si="17">L131*(O131-P131)</f>
        <v>2.6288037629909292E-2</v>
      </c>
      <c r="N131" s="328">
        <v>5.9699591430648798E-2</v>
      </c>
      <c r="O131" s="327">
        <f t="shared" ref="O131:O194" si="18">E131/V$2</f>
        <v>0.1318051575931232</v>
      </c>
      <c r="P131" s="327">
        <f t="shared" ref="P131:P194" si="19">F131/W$2</f>
        <v>0.19711945778028805</v>
      </c>
      <c r="Q131" s="327">
        <f t="shared" ref="Q131:Q194" si="20">G131/X$2</f>
        <v>0.19125964010282775</v>
      </c>
    </row>
    <row r="132" spans="1:17" ht="15">
      <c r="A132" s="326" t="s">
        <v>152</v>
      </c>
      <c r="B132" s="326">
        <v>0</v>
      </c>
      <c r="C132" s="326">
        <v>0</v>
      </c>
      <c r="D132" s="326">
        <v>0</v>
      </c>
      <c r="E132" s="326">
        <v>136</v>
      </c>
      <c r="F132" s="326">
        <v>1801</v>
      </c>
      <c r="G132" s="326">
        <f t="shared" si="14"/>
        <v>1937</v>
      </c>
      <c r="H132" s="327">
        <f t="shared" si="15"/>
        <v>7.0211667527103769E-2</v>
      </c>
      <c r="I132" s="355">
        <v>7.9800498753117205E-2</v>
      </c>
      <c r="J132" s="356">
        <v>4.2556462395524318E-2</v>
      </c>
      <c r="K132" s="357" t="s">
        <v>152</v>
      </c>
      <c r="L132" s="328">
        <f t="shared" si="16"/>
        <v>-0.26634992953042741</v>
      </c>
      <c r="M132" s="328">
        <f t="shared" si="17"/>
        <v>3.1676616850075945E-2</v>
      </c>
      <c r="N132" s="328">
        <v>5.8691813065256497E-2</v>
      </c>
      <c r="O132" s="327">
        <f t="shared" si="18"/>
        <v>0.38968481375358166</v>
      </c>
      <c r="P132" s="327">
        <f t="shared" si="19"/>
        <v>0.50861338604913864</v>
      </c>
      <c r="Q132" s="327">
        <f t="shared" si="20"/>
        <v>0.49794344473007712</v>
      </c>
    </row>
    <row r="133" spans="1:17" ht="15">
      <c r="A133" s="326" t="s">
        <v>152</v>
      </c>
      <c r="B133" s="326">
        <v>2</v>
      </c>
      <c r="C133" s="326">
        <v>1</v>
      </c>
      <c r="D133" s="326">
        <v>3</v>
      </c>
      <c r="E133" s="326">
        <v>48</v>
      </c>
      <c r="F133" s="326">
        <v>387</v>
      </c>
      <c r="G133" s="326">
        <f t="shared" si="14"/>
        <v>435</v>
      </c>
      <c r="H133" s="327">
        <f t="shared" si="15"/>
        <v>0.1103448275862069</v>
      </c>
      <c r="I133" s="355">
        <v>8.2568807339449546E-2</v>
      </c>
      <c r="J133" s="356">
        <v>4.2556462395524318E-2</v>
      </c>
      <c r="K133" s="357" t="s">
        <v>152</v>
      </c>
      <c r="L133" s="328">
        <f t="shared" si="16"/>
        <v>0.22986884778758582</v>
      </c>
      <c r="M133" s="328">
        <f t="shared" si="17"/>
        <v>6.492566514749192E-3</v>
      </c>
      <c r="N133" s="328">
        <v>5.8691813065256497E-2</v>
      </c>
      <c r="O133" s="327">
        <f t="shared" si="18"/>
        <v>0.13753581661891118</v>
      </c>
      <c r="P133" s="327">
        <f t="shared" si="19"/>
        <v>0.10929116068907088</v>
      </c>
      <c r="Q133" s="327">
        <f t="shared" si="20"/>
        <v>0.11182519280205655</v>
      </c>
    </row>
    <row r="134" spans="1:17" ht="15">
      <c r="A134" s="326" t="s">
        <v>152</v>
      </c>
      <c r="B134" s="326">
        <v>3</v>
      </c>
      <c r="C134" s="326">
        <v>4</v>
      </c>
      <c r="D134" s="326">
        <v>12</v>
      </c>
      <c r="E134" s="326">
        <v>85</v>
      </c>
      <c r="F134" s="326">
        <v>661</v>
      </c>
      <c r="G134" s="326">
        <f t="shared" si="14"/>
        <v>746</v>
      </c>
      <c r="H134" s="327">
        <f t="shared" si="15"/>
        <v>0.11394101876675604</v>
      </c>
      <c r="I134" s="355">
        <v>0.12568306010928959</v>
      </c>
      <c r="J134" s="356">
        <v>4.2556462395524318E-2</v>
      </c>
      <c r="K134" s="357" t="s">
        <v>152</v>
      </c>
      <c r="L134" s="328">
        <f t="shared" si="16"/>
        <v>0.26598994654810676</v>
      </c>
      <c r="M134" s="328">
        <f t="shared" si="17"/>
        <v>1.5130193486651832E-2</v>
      </c>
      <c r="N134" s="328">
        <v>5.8691813065256497E-2</v>
      </c>
      <c r="O134" s="327">
        <f t="shared" si="18"/>
        <v>0.24355300859598855</v>
      </c>
      <c r="P134" s="327">
        <f t="shared" si="19"/>
        <v>0.18667043208133297</v>
      </c>
      <c r="Q134" s="327">
        <f t="shared" si="20"/>
        <v>0.19177377892030847</v>
      </c>
    </row>
    <row r="135" spans="1:17" ht="15">
      <c r="A135" s="326" t="s">
        <v>152</v>
      </c>
      <c r="B135" s="326">
        <v>4</v>
      </c>
      <c r="C135" s="326">
        <v>13</v>
      </c>
      <c r="D135" s="326">
        <v>89</v>
      </c>
      <c r="E135" s="326">
        <v>80</v>
      </c>
      <c r="F135" s="326">
        <v>692</v>
      </c>
      <c r="G135" s="326">
        <f t="shared" si="14"/>
        <v>772</v>
      </c>
      <c r="H135" s="327">
        <f t="shared" si="15"/>
        <v>0.10362694300518134</v>
      </c>
      <c r="I135" s="355">
        <v>0.1020408163265306</v>
      </c>
      <c r="J135" s="356">
        <v>4.2556462395524318E-2</v>
      </c>
      <c r="K135" s="357" t="s">
        <v>152</v>
      </c>
      <c r="L135" s="328">
        <f t="shared" si="16"/>
        <v>0.15953320896568871</v>
      </c>
      <c r="M135" s="328">
        <f t="shared" si="17"/>
        <v>5.3924362137795995E-3</v>
      </c>
      <c r="N135" s="328">
        <v>5.8691813065256497E-2</v>
      </c>
      <c r="O135" s="327">
        <f t="shared" si="18"/>
        <v>0.22922636103151864</v>
      </c>
      <c r="P135" s="327">
        <f t="shared" si="19"/>
        <v>0.19542502118045749</v>
      </c>
      <c r="Q135" s="327">
        <f t="shared" si="20"/>
        <v>0.19845758354755785</v>
      </c>
    </row>
    <row r="136" spans="1:17" ht="15">
      <c r="A136" s="326" t="s">
        <v>89</v>
      </c>
      <c r="B136" s="326">
        <v>0</v>
      </c>
      <c r="C136" s="326">
        <v>0</v>
      </c>
      <c r="D136" s="326">
        <v>5000</v>
      </c>
      <c r="E136" s="326">
        <v>107</v>
      </c>
      <c r="F136" s="326">
        <v>798</v>
      </c>
      <c r="G136" s="326">
        <f t="shared" si="14"/>
        <v>905</v>
      </c>
      <c r="H136" s="327">
        <f t="shared" si="15"/>
        <v>0.11823204419889503</v>
      </c>
      <c r="I136" s="355">
        <v>9.3851132686084138E-2</v>
      </c>
      <c r="J136" s="356">
        <v>0.1977166272671538</v>
      </c>
      <c r="K136" s="357" t="s">
        <v>89</v>
      </c>
      <c r="L136" s="328">
        <f t="shared" si="16"/>
        <v>0.30781276692157389</v>
      </c>
      <c r="M136" s="328">
        <f t="shared" si="17"/>
        <v>2.500368957292121E-2</v>
      </c>
      <c r="N136" s="328">
        <v>5.8651788173433597E-2</v>
      </c>
      <c r="O136" s="327">
        <f t="shared" si="18"/>
        <v>0.30659025787965616</v>
      </c>
      <c r="P136" s="327">
        <f t="shared" si="19"/>
        <v>0.22536006777746401</v>
      </c>
      <c r="Q136" s="327">
        <f t="shared" si="20"/>
        <v>0.2326478149100257</v>
      </c>
    </row>
    <row r="137" spans="1:17" ht="15">
      <c r="A137" s="326" t="s">
        <v>89</v>
      </c>
      <c r="B137" s="326">
        <v>1</v>
      </c>
      <c r="C137" s="326">
        <v>5500</v>
      </c>
      <c r="D137" s="326">
        <v>10000</v>
      </c>
      <c r="E137" s="326">
        <v>86</v>
      </c>
      <c r="F137" s="326">
        <v>856</v>
      </c>
      <c r="G137" s="326">
        <f t="shared" si="14"/>
        <v>942</v>
      </c>
      <c r="H137" s="327">
        <f t="shared" si="15"/>
        <v>9.1295116772823773E-2</v>
      </c>
      <c r="I137" s="355">
        <v>8.5972850678733032E-2</v>
      </c>
      <c r="J137" s="356">
        <v>0.1977166272671538</v>
      </c>
      <c r="K137" s="357" t="s">
        <v>89</v>
      </c>
      <c r="L137" s="328">
        <f t="shared" si="16"/>
        <v>1.9169450021242138E-2</v>
      </c>
      <c r="M137" s="328">
        <f t="shared" si="17"/>
        <v>8.9688422743985623E-5</v>
      </c>
      <c r="N137" s="328">
        <v>5.8651788173433597E-2</v>
      </c>
      <c r="O137" s="327">
        <f t="shared" si="18"/>
        <v>0.24641833810888253</v>
      </c>
      <c r="P137" s="327">
        <f t="shared" si="19"/>
        <v>0.24173962157582604</v>
      </c>
      <c r="Q137" s="327">
        <f t="shared" si="20"/>
        <v>0.24215938303341902</v>
      </c>
    </row>
    <row r="138" spans="1:17" ht="15">
      <c r="A138" s="326" t="s">
        <v>89</v>
      </c>
      <c r="B138" s="326">
        <v>2</v>
      </c>
      <c r="C138" s="326">
        <v>10741</v>
      </c>
      <c r="D138" s="326">
        <v>16000</v>
      </c>
      <c r="E138" s="326">
        <v>35</v>
      </c>
      <c r="F138" s="326">
        <v>454</v>
      </c>
      <c r="G138" s="326">
        <f t="shared" si="14"/>
        <v>489</v>
      </c>
      <c r="H138" s="327">
        <f t="shared" si="15"/>
        <v>7.1574642126789365E-2</v>
      </c>
      <c r="I138" s="355">
        <v>8.6206896551724144E-2</v>
      </c>
      <c r="J138" s="356">
        <v>0.1977166272671538</v>
      </c>
      <c r="K138" s="357" t="s">
        <v>89</v>
      </c>
      <c r="L138" s="328">
        <f t="shared" si="16"/>
        <v>-0.24565660664245767</v>
      </c>
      <c r="M138" s="328">
        <f t="shared" si="17"/>
        <v>6.8601662164928853E-3</v>
      </c>
      <c r="N138" s="328">
        <v>5.8651788173433597E-2</v>
      </c>
      <c r="O138" s="327">
        <f t="shared" si="18"/>
        <v>0.10028653295128939</v>
      </c>
      <c r="P138" s="327">
        <f t="shared" si="19"/>
        <v>0.12821236938717875</v>
      </c>
      <c r="Q138" s="327">
        <f t="shared" si="20"/>
        <v>0.125706940874036</v>
      </c>
    </row>
    <row r="139" spans="1:17" ht="15">
      <c r="A139" s="326" t="s">
        <v>89</v>
      </c>
      <c r="B139" s="326">
        <v>3</v>
      </c>
      <c r="C139" s="326">
        <v>16257</v>
      </c>
      <c r="D139" s="326">
        <v>26000</v>
      </c>
      <c r="E139" s="326">
        <v>73</v>
      </c>
      <c r="F139" s="326">
        <v>710</v>
      </c>
      <c r="G139" s="326">
        <f t="shared" si="14"/>
        <v>783</v>
      </c>
      <c r="H139" s="327">
        <f t="shared" si="15"/>
        <v>9.3231162196679443E-2</v>
      </c>
      <c r="I139" s="355">
        <v>0.15483870967741939</v>
      </c>
      <c r="J139" s="356">
        <v>0.1977166272671538</v>
      </c>
      <c r="K139" s="357" t="s">
        <v>89</v>
      </c>
      <c r="L139" s="328">
        <f t="shared" si="16"/>
        <v>4.2287001022506557E-2</v>
      </c>
      <c r="M139" s="328">
        <f t="shared" si="17"/>
        <v>3.6623602186412936E-4</v>
      </c>
      <c r="N139" s="328">
        <v>5.8651788173433597E-2</v>
      </c>
      <c r="O139" s="327">
        <f t="shared" si="18"/>
        <v>0.20916905444126074</v>
      </c>
      <c r="P139" s="327">
        <f t="shared" si="19"/>
        <v>0.20050833097994916</v>
      </c>
      <c r="Q139" s="327">
        <f t="shared" si="20"/>
        <v>0.2012853470437018</v>
      </c>
    </row>
    <row r="140" spans="1:17" ht="15">
      <c r="A140" s="326" t="s">
        <v>89</v>
      </c>
      <c r="B140" s="326">
        <v>4</v>
      </c>
      <c r="C140" s="326">
        <v>26132</v>
      </c>
      <c r="D140" s="326">
        <v>30000</v>
      </c>
      <c r="E140" s="326">
        <v>48</v>
      </c>
      <c r="F140" s="326">
        <v>723</v>
      </c>
      <c r="G140" s="326">
        <f t="shared" si="14"/>
        <v>771</v>
      </c>
      <c r="H140" s="327">
        <f t="shared" si="15"/>
        <v>6.2256809338521402E-2</v>
      </c>
      <c r="I140" s="355">
        <v>2.2727272727272731E-2</v>
      </c>
      <c r="J140" s="356">
        <v>0.1977166272671538</v>
      </c>
      <c r="K140" s="357" t="s">
        <v>89</v>
      </c>
      <c r="L140" s="328">
        <f t="shared" si="16"/>
        <v>-0.39511568134139713</v>
      </c>
      <c r="M140" s="328">
        <f t="shared" si="17"/>
        <v>2.6332007939411449E-2</v>
      </c>
      <c r="N140" s="328">
        <v>5.8651788173433597E-2</v>
      </c>
      <c r="O140" s="327">
        <f t="shared" si="18"/>
        <v>0.13753581661891118</v>
      </c>
      <c r="P140" s="327">
        <f t="shared" si="19"/>
        <v>0.20417961027958204</v>
      </c>
      <c r="Q140" s="327">
        <f t="shared" si="20"/>
        <v>0.19820051413881748</v>
      </c>
    </row>
    <row r="141" spans="1:17" ht="15">
      <c r="A141" s="326" t="s">
        <v>113</v>
      </c>
      <c r="B141" s="326">
        <v>0</v>
      </c>
      <c r="C141" s="326">
        <v>0</v>
      </c>
      <c r="D141" s="326">
        <v>4</v>
      </c>
      <c r="E141" s="326">
        <v>93</v>
      </c>
      <c r="F141" s="326">
        <v>696</v>
      </c>
      <c r="G141" s="326">
        <f t="shared" si="14"/>
        <v>789</v>
      </c>
      <c r="H141" s="327">
        <f t="shared" si="15"/>
        <v>0.11787072243346007</v>
      </c>
      <c r="I141" s="355">
        <v>0.1028571428571429</v>
      </c>
      <c r="J141" s="356">
        <v>3.9855357194764532E-2</v>
      </c>
      <c r="K141" s="357" t="s">
        <v>113</v>
      </c>
      <c r="L141" s="328">
        <f t="shared" si="16"/>
        <v>0.30434236272831305</v>
      </c>
      <c r="M141" s="328">
        <f t="shared" si="17"/>
        <v>2.127992207613864E-2</v>
      </c>
      <c r="N141" s="328">
        <v>5.8397172367329497E-2</v>
      </c>
      <c r="O141" s="327">
        <f t="shared" si="18"/>
        <v>0.26647564469914042</v>
      </c>
      <c r="P141" s="327">
        <f t="shared" si="19"/>
        <v>0.19655464558034452</v>
      </c>
      <c r="Q141" s="327">
        <f t="shared" si="20"/>
        <v>0.20282776349614395</v>
      </c>
    </row>
    <row r="142" spans="1:17" ht="15">
      <c r="A142" s="326" t="s">
        <v>113</v>
      </c>
      <c r="B142" s="326">
        <v>1</v>
      </c>
      <c r="C142" s="326">
        <v>4.5</v>
      </c>
      <c r="D142" s="326">
        <v>9</v>
      </c>
      <c r="E142" s="326">
        <v>57</v>
      </c>
      <c r="F142" s="326">
        <v>803</v>
      </c>
      <c r="G142" s="326">
        <f t="shared" si="14"/>
        <v>860</v>
      </c>
      <c r="H142" s="327">
        <f t="shared" si="15"/>
        <v>6.6279069767441856E-2</v>
      </c>
      <c r="I142" s="355">
        <v>6.1728395061728392E-2</v>
      </c>
      <c r="J142" s="356">
        <v>3.9855357194764532E-2</v>
      </c>
      <c r="K142" s="357" t="s">
        <v>113</v>
      </c>
      <c r="L142" s="328">
        <f t="shared" si="16"/>
        <v>-0.32821091620273485</v>
      </c>
      <c r="M142" s="328">
        <f t="shared" si="17"/>
        <v>2.0824429939785543E-2</v>
      </c>
      <c r="N142" s="328">
        <v>5.8397172367329497E-2</v>
      </c>
      <c r="O142" s="327">
        <f t="shared" si="18"/>
        <v>0.16332378223495703</v>
      </c>
      <c r="P142" s="327">
        <f t="shared" si="19"/>
        <v>0.22677209827732278</v>
      </c>
      <c r="Q142" s="327">
        <f t="shared" si="20"/>
        <v>0.2210796915167095</v>
      </c>
    </row>
    <row r="143" spans="1:17" ht="15">
      <c r="A143" s="326" t="s">
        <v>113</v>
      </c>
      <c r="B143" s="326">
        <v>2</v>
      </c>
      <c r="C143" s="326">
        <v>9.5</v>
      </c>
      <c r="D143" s="326">
        <v>15</v>
      </c>
      <c r="E143" s="326">
        <v>51</v>
      </c>
      <c r="F143" s="326">
        <v>636</v>
      </c>
      <c r="G143" s="326">
        <f t="shared" si="14"/>
        <v>687</v>
      </c>
      <c r="H143" s="327">
        <f t="shared" si="15"/>
        <v>7.4235807860262015E-2</v>
      </c>
      <c r="I143" s="355">
        <v>0.1</v>
      </c>
      <c r="J143" s="356">
        <v>3.9855357194764532E-2</v>
      </c>
      <c r="K143" s="357" t="s">
        <v>113</v>
      </c>
      <c r="L143" s="328">
        <f t="shared" si="16"/>
        <v>-0.20628040070631981</v>
      </c>
      <c r="M143" s="328">
        <f t="shared" si="17"/>
        <v>6.9059531193109694E-3</v>
      </c>
      <c r="N143" s="328">
        <v>5.8397172367329497E-2</v>
      </c>
      <c r="O143" s="327">
        <f t="shared" si="18"/>
        <v>0.14613180515759314</v>
      </c>
      <c r="P143" s="327">
        <f t="shared" si="19"/>
        <v>0.17961027958203898</v>
      </c>
      <c r="Q143" s="327">
        <f t="shared" si="20"/>
        <v>0.17660668380462724</v>
      </c>
    </row>
    <row r="144" spans="1:17" ht="15">
      <c r="A144" s="326" t="s">
        <v>113</v>
      </c>
      <c r="B144" s="326">
        <v>3</v>
      </c>
      <c r="C144" s="326">
        <v>15.5</v>
      </c>
      <c r="D144" s="326">
        <v>24</v>
      </c>
      <c r="E144" s="326">
        <v>65</v>
      </c>
      <c r="F144" s="326">
        <v>713</v>
      </c>
      <c r="G144" s="326">
        <f t="shared" si="14"/>
        <v>778</v>
      </c>
      <c r="H144" s="327">
        <f t="shared" si="15"/>
        <v>8.3547557840616973E-2</v>
      </c>
      <c r="I144" s="355">
        <v>0.1085714285714286</v>
      </c>
      <c r="J144" s="356">
        <v>3.9855357194764532E-2</v>
      </c>
      <c r="K144" s="357" t="s">
        <v>113</v>
      </c>
      <c r="L144" s="328">
        <f t="shared" si="16"/>
        <v>-7.8001620609182198E-2</v>
      </c>
      <c r="M144" s="328">
        <f t="shared" si="17"/>
        <v>1.1785366994532731E-3</v>
      </c>
      <c r="N144" s="328">
        <v>5.8397172367329497E-2</v>
      </c>
      <c r="O144" s="327">
        <f t="shared" si="18"/>
        <v>0.18624641833810887</v>
      </c>
      <c r="P144" s="327">
        <f t="shared" si="19"/>
        <v>0.20135554927986443</v>
      </c>
      <c r="Q144" s="327">
        <f t="shared" si="20"/>
        <v>0.2</v>
      </c>
    </row>
    <row r="145" spans="1:17" ht="15">
      <c r="A145" s="326" t="s">
        <v>113</v>
      </c>
      <c r="B145" s="326">
        <v>4</v>
      </c>
      <c r="C145" s="326">
        <v>24.5</v>
      </c>
      <c r="D145" s="326">
        <v>50</v>
      </c>
      <c r="E145" s="326">
        <v>83</v>
      </c>
      <c r="F145" s="326">
        <v>693</v>
      </c>
      <c r="G145" s="326">
        <f t="shared" si="14"/>
        <v>776</v>
      </c>
      <c r="H145" s="327">
        <f t="shared" si="15"/>
        <v>0.10695876288659793</v>
      </c>
      <c r="I145" s="355">
        <v>9.727626459143969E-2</v>
      </c>
      <c r="J145" s="356">
        <v>3.9855357194764532E-2</v>
      </c>
      <c r="K145" s="357" t="s">
        <v>113</v>
      </c>
      <c r="L145" s="328">
        <f t="shared" si="16"/>
        <v>0.19490313851617119</v>
      </c>
      <c r="M145" s="328">
        <f t="shared" si="17"/>
        <v>8.2083305326410855E-3</v>
      </c>
      <c r="N145" s="328">
        <v>5.8397172367329497E-2</v>
      </c>
      <c r="O145" s="327">
        <f t="shared" si="18"/>
        <v>0.23782234957020057</v>
      </c>
      <c r="P145" s="327">
        <f t="shared" si="19"/>
        <v>0.19570742728042925</v>
      </c>
      <c r="Q145" s="327">
        <f t="shared" si="20"/>
        <v>0.19948586118251929</v>
      </c>
    </row>
    <row r="146" spans="1:17" ht="15">
      <c r="A146" s="326" t="s">
        <v>104</v>
      </c>
      <c r="B146" s="326">
        <v>0</v>
      </c>
      <c r="C146" s="326">
        <v>0</v>
      </c>
      <c r="D146" s="326">
        <v>3</v>
      </c>
      <c r="E146" s="326">
        <v>81</v>
      </c>
      <c r="F146" s="326">
        <v>994</v>
      </c>
      <c r="G146" s="326">
        <f t="shared" si="14"/>
        <v>1075</v>
      </c>
      <c r="H146" s="327">
        <f t="shared" si="15"/>
        <v>7.5348837209302327E-2</v>
      </c>
      <c r="I146" s="355">
        <v>6.5420560747663545E-2</v>
      </c>
      <c r="J146" s="356">
        <v>9.7334518103899537E-2</v>
      </c>
      <c r="K146" s="357" t="s">
        <v>104</v>
      </c>
      <c r="L146" s="328">
        <f t="shared" si="16"/>
        <v>-0.19019552207465859</v>
      </c>
      <c r="M146" s="328">
        <f t="shared" si="17"/>
        <v>9.2473011151851595E-3</v>
      </c>
      <c r="N146" s="328">
        <v>5.8350182760495702E-2</v>
      </c>
      <c r="O146" s="327">
        <f t="shared" si="18"/>
        <v>0.23209169054441262</v>
      </c>
      <c r="P146" s="327">
        <f t="shared" si="19"/>
        <v>0.28071166337192882</v>
      </c>
      <c r="Q146" s="327">
        <f t="shared" si="20"/>
        <v>0.2763496143958869</v>
      </c>
    </row>
    <row r="147" spans="1:17" ht="15">
      <c r="A147" s="326" t="s">
        <v>104</v>
      </c>
      <c r="B147" s="326">
        <v>1</v>
      </c>
      <c r="C147" s="326">
        <v>4</v>
      </c>
      <c r="D147" s="326">
        <v>5</v>
      </c>
      <c r="E147" s="326">
        <v>42</v>
      </c>
      <c r="F147" s="326">
        <v>589</v>
      </c>
      <c r="G147" s="326">
        <f t="shared" si="14"/>
        <v>631</v>
      </c>
      <c r="H147" s="327">
        <f t="shared" si="15"/>
        <v>6.6561014263074481E-2</v>
      </c>
      <c r="I147" s="355">
        <v>9.8360655737704916E-2</v>
      </c>
      <c r="J147" s="356">
        <v>9.7334518103899537E-2</v>
      </c>
      <c r="K147" s="357" t="s">
        <v>104</v>
      </c>
      <c r="L147" s="328">
        <f t="shared" si="16"/>
        <v>-0.32366403545874201</v>
      </c>
      <c r="M147" s="328">
        <f t="shared" si="17"/>
        <v>1.4886394346892961E-2</v>
      </c>
      <c r="N147" s="328">
        <v>5.8350182760495702E-2</v>
      </c>
      <c r="O147" s="327">
        <f t="shared" si="18"/>
        <v>0.12034383954154727</v>
      </c>
      <c r="P147" s="327">
        <f t="shared" si="19"/>
        <v>0.16633719288336629</v>
      </c>
      <c r="Q147" s="327">
        <f t="shared" si="20"/>
        <v>0.1622107969151671</v>
      </c>
    </row>
    <row r="148" spans="1:17" ht="15">
      <c r="A148" s="326" t="s">
        <v>104</v>
      </c>
      <c r="B148" s="326">
        <v>2</v>
      </c>
      <c r="C148" s="326">
        <v>6</v>
      </c>
      <c r="D148" s="326">
        <v>8</v>
      </c>
      <c r="E148" s="326">
        <v>67</v>
      </c>
      <c r="F148" s="326">
        <v>727</v>
      </c>
      <c r="G148" s="326">
        <f t="shared" si="14"/>
        <v>794</v>
      </c>
      <c r="H148" s="327">
        <f t="shared" si="15"/>
        <v>8.4382871536523935E-2</v>
      </c>
      <c r="I148" s="355">
        <v>0.10493827160493829</v>
      </c>
      <c r="J148" s="356">
        <v>9.7334518103899537E-2</v>
      </c>
      <c r="K148" s="357" t="s">
        <v>104</v>
      </c>
      <c r="L148" s="328">
        <f t="shared" si="16"/>
        <v>-6.7141328233076669E-2</v>
      </c>
      <c r="M148" s="328">
        <f t="shared" si="17"/>
        <v>8.9513875037984861E-4</v>
      </c>
      <c r="N148" s="328">
        <v>5.8350182760495702E-2</v>
      </c>
      <c r="O148" s="327">
        <f t="shared" si="18"/>
        <v>0.19197707736389685</v>
      </c>
      <c r="P148" s="327">
        <f t="shared" si="19"/>
        <v>0.20530923467946907</v>
      </c>
      <c r="Q148" s="327">
        <f t="shared" si="20"/>
        <v>0.20411311053984577</v>
      </c>
    </row>
    <row r="149" spans="1:17" ht="15">
      <c r="A149" s="326" t="s">
        <v>104</v>
      </c>
      <c r="B149" s="326">
        <v>3</v>
      </c>
      <c r="C149" s="326">
        <v>9</v>
      </c>
      <c r="D149" s="326">
        <v>12</v>
      </c>
      <c r="E149" s="326">
        <v>71</v>
      </c>
      <c r="F149" s="326">
        <v>612</v>
      </c>
      <c r="G149" s="326">
        <f t="shared" si="14"/>
        <v>683</v>
      </c>
      <c r="H149" s="327">
        <f t="shared" si="15"/>
        <v>0.10395314787701318</v>
      </c>
      <c r="I149" s="355">
        <v>6.9364161849710976E-2</v>
      </c>
      <c r="J149" s="356">
        <v>9.7334518103899537E-2</v>
      </c>
      <c r="K149" s="357" t="s">
        <v>104</v>
      </c>
      <c r="L149" s="328">
        <f t="shared" si="16"/>
        <v>0.16304012443846608</v>
      </c>
      <c r="M149" s="328">
        <f t="shared" si="17"/>
        <v>4.9899835869750952E-3</v>
      </c>
      <c r="N149" s="328">
        <v>5.8350182760495702E-2</v>
      </c>
      <c r="O149" s="327">
        <f t="shared" si="18"/>
        <v>0.20343839541547279</v>
      </c>
      <c r="P149" s="327">
        <f t="shared" si="19"/>
        <v>0.17283253318271674</v>
      </c>
      <c r="Q149" s="327">
        <f t="shared" si="20"/>
        <v>0.1755784061696658</v>
      </c>
    </row>
    <row r="150" spans="1:17" ht="15">
      <c r="A150" s="326" t="s">
        <v>104</v>
      </c>
      <c r="B150" s="326">
        <v>4</v>
      </c>
      <c r="C150" s="326">
        <v>13</v>
      </c>
      <c r="D150" s="326">
        <v>46</v>
      </c>
      <c r="E150" s="326">
        <v>88</v>
      </c>
      <c r="F150" s="326">
        <v>619</v>
      </c>
      <c r="G150" s="326">
        <f t="shared" si="14"/>
        <v>707</v>
      </c>
      <c r="H150" s="327">
        <f t="shared" si="15"/>
        <v>0.12446958981612447</v>
      </c>
      <c r="I150" s="355">
        <v>0.1330275229357798</v>
      </c>
      <c r="J150" s="356">
        <v>9.7334518103899537E-2</v>
      </c>
      <c r="K150" s="357" t="s">
        <v>104</v>
      </c>
      <c r="L150" s="328">
        <f t="shared" si="16"/>
        <v>0.36632407170308684</v>
      </c>
      <c r="M150" s="328">
        <f t="shared" si="17"/>
        <v>2.8331364961062692E-2</v>
      </c>
      <c r="N150" s="328">
        <v>5.8350182760495702E-2</v>
      </c>
      <c r="O150" s="327">
        <f t="shared" si="18"/>
        <v>0.25214899713467048</v>
      </c>
      <c r="P150" s="327">
        <f t="shared" si="19"/>
        <v>0.17480937588251907</v>
      </c>
      <c r="Q150" s="327">
        <f t="shared" si="20"/>
        <v>0.18174807197943443</v>
      </c>
    </row>
    <row r="151" spans="1:17" ht="15">
      <c r="A151" s="326" t="s">
        <v>226</v>
      </c>
      <c r="B151" s="326">
        <v>0</v>
      </c>
      <c r="C151" s="326">
        <v>0</v>
      </c>
      <c r="D151" s="326">
        <v>3</v>
      </c>
      <c r="E151" s="326">
        <v>81</v>
      </c>
      <c r="F151" s="326">
        <v>994</v>
      </c>
      <c r="G151" s="326">
        <f t="shared" si="14"/>
        <v>1075</v>
      </c>
      <c r="H151" s="327">
        <f t="shared" si="15"/>
        <v>7.5348837209302327E-2</v>
      </c>
      <c r="I151" s="355">
        <v>6.5420560747663545E-2</v>
      </c>
      <c r="J151" s="356">
        <v>9.7334518103899537E-2</v>
      </c>
      <c r="K151" s="357" t="s">
        <v>226</v>
      </c>
      <c r="L151" s="328">
        <f t="shared" si="16"/>
        <v>-0.19019552207465859</v>
      </c>
      <c r="M151" s="328">
        <f t="shared" si="17"/>
        <v>9.2473011151851595E-3</v>
      </c>
      <c r="N151" s="328">
        <v>5.8350182760495702E-2</v>
      </c>
      <c r="O151" s="327">
        <f t="shared" si="18"/>
        <v>0.23209169054441262</v>
      </c>
      <c r="P151" s="327">
        <f t="shared" si="19"/>
        <v>0.28071166337192882</v>
      </c>
      <c r="Q151" s="327">
        <f t="shared" si="20"/>
        <v>0.2763496143958869</v>
      </c>
    </row>
    <row r="152" spans="1:17" ht="15">
      <c r="A152" s="326" t="s">
        <v>226</v>
      </c>
      <c r="B152" s="326">
        <v>1</v>
      </c>
      <c r="C152" s="326">
        <v>4</v>
      </c>
      <c r="D152" s="326">
        <v>5</v>
      </c>
      <c r="E152" s="326">
        <v>42</v>
      </c>
      <c r="F152" s="326">
        <v>589</v>
      </c>
      <c r="G152" s="326">
        <f t="shared" si="14"/>
        <v>631</v>
      </c>
      <c r="H152" s="327">
        <f t="shared" si="15"/>
        <v>6.6561014263074481E-2</v>
      </c>
      <c r="I152" s="355">
        <v>9.8360655737704916E-2</v>
      </c>
      <c r="J152" s="356">
        <v>9.7334518103899537E-2</v>
      </c>
      <c r="K152" s="357" t="s">
        <v>226</v>
      </c>
      <c r="L152" s="328">
        <f t="shared" si="16"/>
        <v>-0.32366403545874201</v>
      </c>
      <c r="M152" s="328">
        <f t="shared" si="17"/>
        <v>1.4886394346892961E-2</v>
      </c>
      <c r="N152" s="328">
        <v>5.8350182760495702E-2</v>
      </c>
      <c r="O152" s="327">
        <f t="shared" si="18"/>
        <v>0.12034383954154727</v>
      </c>
      <c r="P152" s="327">
        <f t="shared" si="19"/>
        <v>0.16633719288336629</v>
      </c>
      <c r="Q152" s="327">
        <f t="shared" si="20"/>
        <v>0.1622107969151671</v>
      </c>
    </row>
    <row r="153" spans="1:17" ht="15">
      <c r="A153" s="326" t="s">
        <v>226</v>
      </c>
      <c r="B153" s="326">
        <v>2</v>
      </c>
      <c r="C153" s="326">
        <v>6</v>
      </c>
      <c r="D153" s="326">
        <v>8</v>
      </c>
      <c r="E153" s="326">
        <v>67</v>
      </c>
      <c r="F153" s="326">
        <v>727</v>
      </c>
      <c r="G153" s="326">
        <f t="shared" si="14"/>
        <v>794</v>
      </c>
      <c r="H153" s="327">
        <f t="shared" si="15"/>
        <v>8.4382871536523935E-2</v>
      </c>
      <c r="I153" s="355">
        <v>0.10493827160493829</v>
      </c>
      <c r="J153" s="356">
        <v>9.7334518103899537E-2</v>
      </c>
      <c r="K153" s="357" t="s">
        <v>226</v>
      </c>
      <c r="L153" s="328">
        <f t="shared" si="16"/>
        <v>-6.7141328233076669E-2</v>
      </c>
      <c r="M153" s="328">
        <f t="shared" si="17"/>
        <v>8.9513875037984861E-4</v>
      </c>
      <c r="N153" s="328">
        <v>5.8350182760495702E-2</v>
      </c>
      <c r="O153" s="327">
        <f t="shared" si="18"/>
        <v>0.19197707736389685</v>
      </c>
      <c r="P153" s="327">
        <f t="shared" si="19"/>
        <v>0.20530923467946907</v>
      </c>
      <c r="Q153" s="327">
        <f t="shared" si="20"/>
        <v>0.20411311053984577</v>
      </c>
    </row>
    <row r="154" spans="1:17" ht="15">
      <c r="A154" s="326" t="s">
        <v>226</v>
      </c>
      <c r="B154" s="326">
        <v>3</v>
      </c>
      <c r="C154" s="326">
        <v>9</v>
      </c>
      <c r="D154" s="326">
        <v>12</v>
      </c>
      <c r="E154" s="326">
        <v>71</v>
      </c>
      <c r="F154" s="326">
        <v>612</v>
      </c>
      <c r="G154" s="326">
        <f t="shared" si="14"/>
        <v>683</v>
      </c>
      <c r="H154" s="327">
        <f t="shared" si="15"/>
        <v>0.10395314787701318</v>
      </c>
      <c r="I154" s="355">
        <v>6.9364161849710976E-2</v>
      </c>
      <c r="J154" s="356">
        <v>9.7334518103899537E-2</v>
      </c>
      <c r="K154" s="357" t="s">
        <v>226</v>
      </c>
      <c r="L154" s="328">
        <f t="shared" si="16"/>
        <v>0.16304012443846608</v>
      </c>
      <c r="M154" s="328">
        <f t="shared" si="17"/>
        <v>4.9899835869750952E-3</v>
      </c>
      <c r="N154" s="328">
        <v>5.8350182760495702E-2</v>
      </c>
      <c r="O154" s="327">
        <f t="shared" si="18"/>
        <v>0.20343839541547279</v>
      </c>
      <c r="P154" s="327">
        <f t="shared" si="19"/>
        <v>0.17283253318271674</v>
      </c>
      <c r="Q154" s="327">
        <f t="shared" si="20"/>
        <v>0.1755784061696658</v>
      </c>
    </row>
    <row r="155" spans="1:17" ht="15">
      <c r="A155" s="326" t="s">
        <v>226</v>
      </c>
      <c r="B155" s="326">
        <v>4</v>
      </c>
      <c r="C155" s="326">
        <v>13</v>
      </c>
      <c r="D155" s="326">
        <v>46</v>
      </c>
      <c r="E155" s="326">
        <v>88</v>
      </c>
      <c r="F155" s="326">
        <v>619</v>
      </c>
      <c r="G155" s="326">
        <f t="shared" si="14"/>
        <v>707</v>
      </c>
      <c r="H155" s="327">
        <f t="shared" si="15"/>
        <v>0.12446958981612447</v>
      </c>
      <c r="I155" s="355">
        <v>0.1330275229357798</v>
      </c>
      <c r="J155" s="356">
        <v>9.7334518103899537E-2</v>
      </c>
      <c r="K155" s="357" t="s">
        <v>226</v>
      </c>
      <c r="L155" s="328">
        <f t="shared" si="16"/>
        <v>0.36632407170308684</v>
      </c>
      <c r="M155" s="328">
        <f t="shared" si="17"/>
        <v>2.8331364961062692E-2</v>
      </c>
      <c r="N155" s="328">
        <v>5.8350182760495702E-2</v>
      </c>
      <c r="O155" s="327">
        <f t="shared" si="18"/>
        <v>0.25214899713467048</v>
      </c>
      <c r="P155" s="327">
        <f t="shared" si="19"/>
        <v>0.17480937588251907</v>
      </c>
      <c r="Q155" s="327">
        <f t="shared" si="20"/>
        <v>0.18174807197943443</v>
      </c>
    </row>
    <row r="156" spans="1:17" ht="15">
      <c r="A156" s="326" t="s">
        <v>159</v>
      </c>
      <c r="B156" s="326">
        <v>0</v>
      </c>
      <c r="C156" s="326">
        <v>0</v>
      </c>
      <c r="D156" s="326">
        <v>0</v>
      </c>
      <c r="E156" s="326">
        <v>136</v>
      </c>
      <c r="F156" s="326">
        <v>1801</v>
      </c>
      <c r="G156" s="326">
        <f t="shared" si="14"/>
        <v>1937</v>
      </c>
      <c r="H156" s="327">
        <f t="shared" si="15"/>
        <v>7.0211667527103769E-2</v>
      </c>
      <c r="I156" s="355">
        <v>7.9800498753117205E-2</v>
      </c>
      <c r="J156" s="356">
        <v>5.2320261970733001E-2</v>
      </c>
      <c r="K156" s="357" t="s">
        <v>159</v>
      </c>
      <c r="L156" s="328">
        <f t="shared" si="16"/>
        <v>-0.26634992953042741</v>
      </c>
      <c r="M156" s="328">
        <f t="shared" si="17"/>
        <v>3.1676616850075945E-2</v>
      </c>
      <c r="N156" s="328">
        <v>5.8169800228199502E-2</v>
      </c>
      <c r="O156" s="327">
        <f t="shared" si="18"/>
        <v>0.38968481375358166</v>
      </c>
      <c r="P156" s="327">
        <f t="shared" si="19"/>
        <v>0.50861338604913864</v>
      </c>
      <c r="Q156" s="327">
        <f t="shared" si="20"/>
        <v>0.49794344473007712</v>
      </c>
    </row>
    <row r="157" spans="1:17" ht="15">
      <c r="A157" s="326" t="s">
        <v>159</v>
      </c>
      <c r="B157" s="326">
        <v>2</v>
      </c>
      <c r="C157" s="326">
        <v>1</v>
      </c>
      <c r="D157" s="326">
        <v>11</v>
      </c>
      <c r="E157" s="326">
        <v>46</v>
      </c>
      <c r="F157" s="326">
        <v>389</v>
      </c>
      <c r="G157" s="326">
        <f t="shared" si="14"/>
        <v>435</v>
      </c>
      <c r="H157" s="327">
        <f t="shared" si="15"/>
        <v>0.10574712643678161</v>
      </c>
      <c r="I157" s="355">
        <v>0.1521739130434783</v>
      </c>
      <c r="J157" s="356">
        <v>5.2320261970733001E-2</v>
      </c>
      <c r="K157" s="357" t="s">
        <v>159</v>
      </c>
      <c r="L157" s="328">
        <f t="shared" si="16"/>
        <v>0.18215458278012525</v>
      </c>
      <c r="M157" s="328">
        <f t="shared" si="17"/>
        <v>3.9981445821408446E-3</v>
      </c>
      <c r="N157" s="328">
        <v>5.8169800228199502E-2</v>
      </c>
      <c r="O157" s="327">
        <f t="shared" si="18"/>
        <v>0.1318051575931232</v>
      </c>
      <c r="P157" s="327">
        <f t="shared" si="19"/>
        <v>0.1098559728890144</v>
      </c>
      <c r="Q157" s="327">
        <f t="shared" si="20"/>
        <v>0.11182519280205655</v>
      </c>
    </row>
    <row r="158" spans="1:17" ht="15">
      <c r="A158" s="326" t="s">
        <v>159</v>
      </c>
      <c r="B158" s="326">
        <v>3</v>
      </c>
      <c r="C158" s="326">
        <v>12</v>
      </c>
      <c r="D158" s="326">
        <v>31</v>
      </c>
      <c r="E158" s="326">
        <v>86</v>
      </c>
      <c r="F158" s="326">
        <v>672</v>
      </c>
      <c r="G158" s="326">
        <f t="shared" si="14"/>
        <v>758</v>
      </c>
      <c r="H158" s="327">
        <f t="shared" si="15"/>
        <v>0.11345646437994723</v>
      </c>
      <c r="I158" s="355">
        <v>9.5454545454545459E-2</v>
      </c>
      <c r="J158" s="356">
        <v>5.2320261970733001E-2</v>
      </c>
      <c r="K158" s="357" t="s">
        <v>159</v>
      </c>
      <c r="L158" s="328">
        <f t="shared" si="16"/>
        <v>0.26118148563983473</v>
      </c>
      <c r="M158" s="328">
        <f t="shared" si="17"/>
        <v>1.47936951679565E-2</v>
      </c>
      <c r="N158" s="328">
        <v>5.8169800228199502E-2</v>
      </c>
      <c r="O158" s="327">
        <f t="shared" si="18"/>
        <v>0.24641833810888253</v>
      </c>
      <c r="P158" s="327">
        <f t="shared" si="19"/>
        <v>0.18977689918102231</v>
      </c>
      <c r="Q158" s="327">
        <f t="shared" si="20"/>
        <v>0.19485861182519279</v>
      </c>
    </row>
    <row r="159" spans="1:17" ht="15">
      <c r="A159" s="326" t="s">
        <v>159</v>
      </c>
      <c r="B159" s="326">
        <v>4</v>
      </c>
      <c r="C159" s="326">
        <v>32</v>
      </c>
      <c r="D159" s="326">
        <v>89</v>
      </c>
      <c r="E159" s="326">
        <v>81</v>
      </c>
      <c r="F159" s="326">
        <v>679</v>
      </c>
      <c r="G159" s="326">
        <f t="shared" si="14"/>
        <v>760</v>
      </c>
      <c r="H159" s="327">
        <f t="shared" si="15"/>
        <v>0.10657894736842105</v>
      </c>
      <c r="I159" s="355">
        <v>9.6590909090909088E-2</v>
      </c>
      <c r="J159" s="356">
        <v>5.2320261970733001E-2</v>
      </c>
      <c r="K159" s="357" t="s">
        <v>159</v>
      </c>
      <c r="L159" s="328">
        <f t="shared" si="16"/>
        <v>0.19092055702321933</v>
      </c>
      <c r="M159" s="328">
        <f t="shared" si="17"/>
        <v>7.7013436280262476E-3</v>
      </c>
      <c r="N159" s="328">
        <v>5.8169800228199502E-2</v>
      </c>
      <c r="O159" s="327">
        <f t="shared" si="18"/>
        <v>0.23209169054441262</v>
      </c>
      <c r="P159" s="327">
        <f t="shared" si="19"/>
        <v>0.19175374188082461</v>
      </c>
      <c r="Q159" s="327">
        <f t="shared" si="20"/>
        <v>0.19537275064267351</v>
      </c>
    </row>
    <row r="160" spans="1:17" ht="15">
      <c r="A160" s="326" t="s">
        <v>174</v>
      </c>
      <c r="B160" s="326">
        <v>0</v>
      </c>
      <c r="C160" s="326">
        <v>0</v>
      </c>
      <c r="D160" s="326">
        <v>6</v>
      </c>
      <c r="E160" s="326">
        <v>52</v>
      </c>
      <c r="F160" s="326">
        <v>727</v>
      </c>
      <c r="G160" s="326">
        <f t="shared" si="14"/>
        <v>779</v>
      </c>
      <c r="H160" s="327">
        <f t="shared" si="15"/>
        <v>6.6752246469833118E-2</v>
      </c>
      <c r="I160" s="355">
        <v>8.1871345029239762E-2</v>
      </c>
      <c r="J160" s="356">
        <v>0.12134200742022801</v>
      </c>
      <c r="K160" s="357" t="s">
        <v>174</v>
      </c>
      <c r="L160" s="328">
        <f t="shared" si="16"/>
        <v>-0.32059022904261536</v>
      </c>
      <c r="M160" s="328">
        <f t="shared" si="17"/>
        <v>1.8053109039750187E-2</v>
      </c>
      <c r="N160" s="328">
        <v>5.6955123333848202E-2</v>
      </c>
      <c r="O160" s="327">
        <f t="shared" si="18"/>
        <v>0.14899713467048711</v>
      </c>
      <c r="P160" s="327">
        <f t="shared" si="19"/>
        <v>0.20530923467946907</v>
      </c>
      <c r="Q160" s="327">
        <f t="shared" si="20"/>
        <v>0.20025706940874036</v>
      </c>
    </row>
    <row r="161" spans="1:17" ht="15">
      <c r="A161" s="326" t="s">
        <v>174</v>
      </c>
      <c r="B161" s="326">
        <v>1</v>
      </c>
      <c r="C161" s="326">
        <v>7</v>
      </c>
      <c r="D161" s="326">
        <v>11</v>
      </c>
      <c r="E161" s="326">
        <v>77</v>
      </c>
      <c r="F161" s="326">
        <v>793</v>
      </c>
      <c r="G161" s="326">
        <f t="shared" si="14"/>
        <v>870</v>
      </c>
      <c r="H161" s="327">
        <f t="shared" si="15"/>
        <v>8.8505747126436787E-2</v>
      </c>
      <c r="I161" s="355">
        <v>6.6265060240963861E-2</v>
      </c>
      <c r="J161" s="356">
        <v>0.12134200742022801</v>
      </c>
      <c r="K161" s="357" t="s">
        <v>174</v>
      </c>
      <c r="L161" s="328">
        <f t="shared" si="16"/>
        <v>-1.4925269871687628E-2</v>
      </c>
      <c r="M161" s="328">
        <f t="shared" si="17"/>
        <v>4.9517042256464699E-5</v>
      </c>
      <c r="N161" s="328">
        <v>5.6955123333848202E-2</v>
      </c>
      <c r="O161" s="327">
        <f t="shared" si="18"/>
        <v>0.22063037249283668</v>
      </c>
      <c r="P161" s="327">
        <f t="shared" si="19"/>
        <v>0.22394803727760521</v>
      </c>
      <c r="Q161" s="327">
        <f t="shared" si="20"/>
        <v>0.2236503856041131</v>
      </c>
    </row>
    <row r="162" spans="1:17" ht="15">
      <c r="A162" s="326" t="s">
        <v>174</v>
      </c>
      <c r="B162" s="326">
        <v>2</v>
      </c>
      <c r="C162" s="326">
        <v>12</v>
      </c>
      <c r="D162" s="326">
        <v>16</v>
      </c>
      <c r="E162" s="326">
        <v>67</v>
      </c>
      <c r="F162" s="326">
        <v>729</v>
      </c>
      <c r="G162" s="326">
        <f t="shared" si="14"/>
        <v>796</v>
      </c>
      <c r="H162" s="327">
        <f t="shared" si="15"/>
        <v>8.4170854271356788E-2</v>
      </c>
      <c r="I162" s="355">
        <v>7.0588235294117646E-2</v>
      </c>
      <c r="J162" s="356">
        <v>0.12134200742022801</v>
      </c>
      <c r="K162" s="357" t="s">
        <v>174</v>
      </c>
      <c r="L162" s="328">
        <f t="shared" si="16"/>
        <v>-6.9888582708215533E-2</v>
      </c>
      <c r="M162" s="328">
        <f t="shared" si="17"/>
        <v>9.7123950337867245E-4</v>
      </c>
      <c r="N162" s="328">
        <v>5.6955123333848202E-2</v>
      </c>
      <c r="O162" s="327">
        <f t="shared" si="18"/>
        <v>0.19197707736389685</v>
      </c>
      <c r="P162" s="327">
        <f t="shared" si="19"/>
        <v>0.2058740468794126</v>
      </c>
      <c r="Q162" s="327">
        <f t="shared" si="20"/>
        <v>0.20462724935732649</v>
      </c>
    </row>
    <row r="163" spans="1:17" ht="15">
      <c r="A163" s="326" t="s">
        <v>174</v>
      </c>
      <c r="B163" s="326">
        <v>3</v>
      </c>
      <c r="C163" s="326">
        <v>17</v>
      </c>
      <c r="D163" s="326">
        <v>23</v>
      </c>
      <c r="E163" s="326">
        <v>62</v>
      </c>
      <c r="F163" s="326">
        <v>682</v>
      </c>
      <c r="G163" s="326">
        <f t="shared" si="14"/>
        <v>744</v>
      </c>
      <c r="H163" s="327">
        <f t="shared" si="15"/>
        <v>8.3333333333333329E-2</v>
      </c>
      <c r="I163" s="355">
        <v>9.4736842105263161E-2</v>
      </c>
      <c r="J163" s="356">
        <v>0.12134200742022801</v>
      </c>
      <c r="K163" s="357" t="s">
        <v>174</v>
      </c>
      <c r="L163" s="328">
        <f t="shared" si="16"/>
        <v>-8.0802742888893969E-2</v>
      </c>
      <c r="M163" s="328">
        <f t="shared" si="17"/>
        <v>1.2080438624538299E-3</v>
      </c>
      <c r="N163" s="328">
        <v>5.6955123333848202E-2</v>
      </c>
      <c r="O163" s="327">
        <f t="shared" si="18"/>
        <v>0.17765042979942694</v>
      </c>
      <c r="P163" s="327">
        <f t="shared" si="19"/>
        <v>0.19260096018073991</v>
      </c>
      <c r="Q163" s="327">
        <f t="shared" si="20"/>
        <v>0.19125964010282775</v>
      </c>
    </row>
    <row r="164" spans="1:17" ht="15">
      <c r="A164" s="326" t="s">
        <v>174</v>
      </c>
      <c r="B164" s="326">
        <v>4</v>
      </c>
      <c r="C164" s="326">
        <v>24</v>
      </c>
      <c r="D164" s="326">
        <v>71</v>
      </c>
      <c r="E164" s="326">
        <v>91</v>
      </c>
      <c r="F164" s="326">
        <v>610</v>
      </c>
      <c r="G164" s="326">
        <f t="shared" si="14"/>
        <v>701</v>
      </c>
      <c r="H164" s="327">
        <f t="shared" si="15"/>
        <v>0.12981455064194009</v>
      </c>
      <c r="I164" s="355">
        <v>0.15104166666666671</v>
      </c>
      <c r="J164" s="356">
        <v>0.12134200742022801</v>
      </c>
      <c r="K164" s="357" t="s">
        <v>174</v>
      </c>
      <c r="L164" s="328">
        <f t="shared" si="16"/>
        <v>0.4144930792589695</v>
      </c>
      <c r="M164" s="328">
        <f t="shared" si="17"/>
        <v>3.6673213886009061E-2</v>
      </c>
      <c r="N164" s="328">
        <v>5.6955123333848202E-2</v>
      </c>
      <c r="O164" s="327">
        <f t="shared" si="18"/>
        <v>0.26074498567335241</v>
      </c>
      <c r="P164" s="327">
        <f t="shared" si="19"/>
        <v>0.17226772098277324</v>
      </c>
      <c r="Q164" s="327">
        <f t="shared" si="20"/>
        <v>0.18020565552699228</v>
      </c>
    </row>
    <row r="165" spans="1:17" ht="15">
      <c r="A165" s="326" t="s">
        <v>156</v>
      </c>
      <c r="B165" s="326">
        <v>0</v>
      </c>
      <c r="C165" s="326">
        <v>0</v>
      </c>
      <c r="D165" s="326">
        <v>0</v>
      </c>
      <c r="E165" s="326">
        <v>132</v>
      </c>
      <c r="F165" s="326">
        <v>1616</v>
      </c>
      <c r="G165" s="326">
        <f t="shared" si="14"/>
        <v>1748</v>
      </c>
      <c r="H165" s="327">
        <f t="shared" si="15"/>
        <v>7.5514874141876437E-2</v>
      </c>
      <c r="I165" s="355">
        <v>8.3135391923990498E-2</v>
      </c>
      <c r="J165" s="356">
        <v>4.4014275201649897E-2</v>
      </c>
      <c r="K165" s="357" t="s">
        <v>156</v>
      </c>
      <c r="L165" s="328">
        <f t="shared" si="16"/>
        <v>-0.18781478658519316</v>
      </c>
      <c r="M165" s="328">
        <f t="shared" si="17"/>
        <v>1.467674177005125E-2</v>
      </c>
      <c r="N165" s="328">
        <v>5.6850284975683903E-2</v>
      </c>
      <c r="O165" s="327">
        <f t="shared" si="18"/>
        <v>0.37822349570200575</v>
      </c>
      <c r="P165" s="327">
        <f t="shared" si="19"/>
        <v>0.45636825755436317</v>
      </c>
      <c r="Q165" s="327">
        <f t="shared" si="20"/>
        <v>0.44935732647814908</v>
      </c>
    </row>
    <row r="166" spans="1:17" ht="15">
      <c r="A166" s="326" t="s">
        <v>156</v>
      </c>
      <c r="B166" s="326">
        <v>2</v>
      </c>
      <c r="C166" s="326">
        <v>1</v>
      </c>
      <c r="D166" s="326">
        <v>1</v>
      </c>
      <c r="E166" s="326">
        <v>76</v>
      </c>
      <c r="F166" s="326">
        <v>823</v>
      </c>
      <c r="G166" s="326">
        <f t="shared" si="14"/>
        <v>899</v>
      </c>
      <c r="H166" s="327">
        <f t="shared" si="15"/>
        <v>8.4538375973303673E-2</v>
      </c>
      <c r="I166" s="355">
        <v>8.6580086580086577E-2</v>
      </c>
      <c r="J166" s="356">
        <v>4.4014275201649897E-2</v>
      </c>
      <c r="K166" s="357" t="s">
        <v>156</v>
      </c>
      <c r="L166" s="328">
        <f t="shared" si="16"/>
        <v>-6.5130330481262211E-2</v>
      </c>
      <c r="M166" s="328">
        <f t="shared" si="17"/>
        <v>9.5449654060307055E-4</v>
      </c>
      <c r="N166" s="328">
        <v>5.6850284975683903E-2</v>
      </c>
      <c r="O166" s="327">
        <f t="shared" si="18"/>
        <v>0.2177650429799427</v>
      </c>
      <c r="P166" s="327">
        <f t="shared" si="19"/>
        <v>0.23242022027675799</v>
      </c>
      <c r="Q166" s="327">
        <f t="shared" si="20"/>
        <v>0.23110539845758354</v>
      </c>
    </row>
    <row r="167" spans="1:17" ht="15">
      <c r="A167" s="326" t="s">
        <v>156</v>
      </c>
      <c r="B167" s="326">
        <v>3</v>
      </c>
      <c r="C167" s="326">
        <v>2</v>
      </c>
      <c r="D167" s="326">
        <v>2</v>
      </c>
      <c r="E167" s="326">
        <v>53</v>
      </c>
      <c r="F167" s="326">
        <v>533</v>
      </c>
      <c r="G167" s="326">
        <f t="shared" si="14"/>
        <v>586</v>
      </c>
      <c r="H167" s="327">
        <f t="shared" si="15"/>
        <v>9.0443686006825938E-2</v>
      </c>
      <c r="I167" s="355">
        <v>0.1068702290076336</v>
      </c>
      <c r="J167" s="356">
        <v>4.4014275201649897E-2</v>
      </c>
      <c r="K167" s="357" t="s">
        <v>156</v>
      </c>
      <c r="L167" s="328">
        <f t="shared" si="16"/>
        <v>8.8630192957537806E-3</v>
      </c>
      <c r="M167" s="328">
        <f t="shared" si="17"/>
        <v>1.1876560175373548E-5</v>
      </c>
      <c r="N167" s="328">
        <v>5.6850284975683903E-2</v>
      </c>
      <c r="O167" s="327">
        <f t="shared" si="18"/>
        <v>0.15186246418338109</v>
      </c>
      <c r="P167" s="327">
        <f t="shared" si="19"/>
        <v>0.15052245128494776</v>
      </c>
      <c r="Q167" s="327">
        <f t="shared" si="20"/>
        <v>0.1506426735218509</v>
      </c>
    </row>
    <row r="168" spans="1:17" ht="15">
      <c r="A168" s="326" t="s">
        <v>156</v>
      </c>
      <c r="B168" s="326">
        <v>4</v>
      </c>
      <c r="C168" s="326">
        <v>3</v>
      </c>
      <c r="D168" s="326">
        <v>12</v>
      </c>
      <c r="E168" s="326">
        <v>88</v>
      </c>
      <c r="F168" s="326">
        <v>569</v>
      </c>
      <c r="G168" s="326">
        <f t="shared" si="14"/>
        <v>657</v>
      </c>
      <c r="H168" s="327">
        <f t="shared" si="15"/>
        <v>0.13394216133942161</v>
      </c>
      <c r="I168" s="355">
        <v>0.14150943396226409</v>
      </c>
      <c r="J168" s="356">
        <v>4.4014275201649897E-2</v>
      </c>
      <c r="K168" s="357" t="s">
        <v>156</v>
      </c>
      <c r="L168" s="328">
        <f t="shared" si="16"/>
        <v>0.45054891026135208</v>
      </c>
      <c r="M168" s="328">
        <f t="shared" si="17"/>
        <v>4.1207170104854265E-2</v>
      </c>
      <c r="N168" s="328">
        <v>5.6850284975683903E-2</v>
      </c>
      <c r="O168" s="327">
        <f t="shared" si="18"/>
        <v>0.25214899713467048</v>
      </c>
      <c r="P168" s="327">
        <f t="shared" si="19"/>
        <v>0.16068907088393108</v>
      </c>
      <c r="Q168" s="327">
        <f t="shared" si="20"/>
        <v>0.16889460154241645</v>
      </c>
    </row>
    <row r="169" spans="1:17" ht="15">
      <c r="A169" s="326" t="s">
        <v>171</v>
      </c>
      <c r="B169" s="326">
        <v>0</v>
      </c>
      <c r="C169" s="326">
        <v>0</v>
      </c>
      <c r="D169" s="326">
        <v>0</v>
      </c>
      <c r="E169" s="326">
        <v>132</v>
      </c>
      <c r="F169" s="326">
        <v>1622</v>
      </c>
      <c r="G169" s="326">
        <f t="shared" si="14"/>
        <v>1754</v>
      </c>
      <c r="H169" s="327">
        <f t="shared" si="15"/>
        <v>7.5256556442417327E-2</v>
      </c>
      <c r="I169" s="355">
        <v>7.0381231671554259E-2</v>
      </c>
      <c r="J169" s="356">
        <v>0.16354091890334621</v>
      </c>
      <c r="K169" s="357" t="s">
        <v>171</v>
      </c>
      <c r="L169" s="328">
        <f t="shared" si="16"/>
        <v>-0.19152078217951074</v>
      </c>
      <c r="M169" s="328">
        <f t="shared" si="17"/>
        <v>1.5290865736148219E-2</v>
      </c>
      <c r="N169" s="328">
        <v>5.6247797250063902E-2</v>
      </c>
      <c r="O169" s="327">
        <f t="shared" si="18"/>
        <v>0.37822349570200575</v>
      </c>
      <c r="P169" s="327">
        <f t="shared" si="19"/>
        <v>0.45806269415419371</v>
      </c>
      <c r="Q169" s="327">
        <f t="shared" si="20"/>
        <v>0.45089974293059126</v>
      </c>
    </row>
    <row r="170" spans="1:17" ht="15">
      <c r="A170" s="326" t="s">
        <v>171</v>
      </c>
      <c r="B170" s="326">
        <v>2</v>
      </c>
      <c r="C170" s="326">
        <v>1</v>
      </c>
      <c r="D170" s="326">
        <v>1</v>
      </c>
      <c r="E170" s="326">
        <v>85</v>
      </c>
      <c r="F170" s="326">
        <v>839</v>
      </c>
      <c r="G170" s="326">
        <f t="shared" si="14"/>
        <v>924</v>
      </c>
      <c r="H170" s="327">
        <f t="shared" si="15"/>
        <v>9.1991341991341985E-2</v>
      </c>
      <c r="I170" s="355">
        <v>7.7981651376146793E-2</v>
      </c>
      <c r="J170" s="356">
        <v>0.16354091890334621</v>
      </c>
      <c r="K170" s="357" t="s">
        <v>171</v>
      </c>
      <c r="L170" s="328">
        <f t="shared" si="16"/>
        <v>2.7533079932586794E-2</v>
      </c>
      <c r="M170" s="328">
        <f t="shared" si="17"/>
        <v>1.8211179508238309E-4</v>
      </c>
      <c r="N170" s="328">
        <v>5.6247797250063902E-2</v>
      </c>
      <c r="O170" s="327">
        <f t="shared" si="18"/>
        <v>0.24355300859598855</v>
      </c>
      <c r="P170" s="327">
        <f t="shared" si="19"/>
        <v>0.23693871787630613</v>
      </c>
      <c r="Q170" s="327">
        <f t="shared" si="20"/>
        <v>0.23753213367609255</v>
      </c>
    </row>
    <row r="171" spans="1:17" ht="15">
      <c r="A171" s="326" t="s">
        <v>171</v>
      </c>
      <c r="B171" s="326">
        <v>3</v>
      </c>
      <c r="C171" s="326">
        <v>2</v>
      </c>
      <c r="D171" s="326">
        <v>2</v>
      </c>
      <c r="E171" s="326">
        <v>46</v>
      </c>
      <c r="F171" s="326">
        <v>520</v>
      </c>
      <c r="G171" s="326">
        <f t="shared" si="14"/>
        <v>566</v>
      </c>
      <c r="H171" s="327">
        <f t="shared" si="15"/>
        <v>8.1272084805653705E-2</v>
      </c>
      <c r="I171" s="355">
        <v>8.6956521739130432E-2</v>
      </c>
      <c r="J171" s="356">
        <v>0.16354091890334621</v>
      </c>
      <c r="K171" s="357" t="s">
        <v>171</v>
      </c>
      <c r="L171" s="328">
        <f t="shared" si="16"/>
        <v>-0.10809488517690166</v>
      </c>
      <c r="M171" s="328">
        <f t="shared" si="17"/>
        <v>1.6263971980939708E-3</v>
      </c>
      <c r="N171" s="328">
        <v>5.6247797250063902E-2</v>
      </c>
      <c r="O171" s="327">
        <f t="shared" si="18"/>
        <v>0.1318051575931232</v>
      </c>
      <c r="P171" s="327">
        <f t="shared" si="19"/>
        <v>0.14685117198531489</v>
      </c>
      <c r="Q171" s="327">
        <f t="shared" si="20"/>
        <v>0.14550128534704371</v>
      </c>
    </row>
    <row r="172" spans="1:17" ht="15">
      <c r="A172" s="326" t="s">
        <v>171</v>
      </c>
      <c r="B172" s="326">
        <v>4</v>
      </c>
      <c r="C172" s="326">
        <v>3</v>
      </c>
      <c r="D172" s="326">
        <v>11</v>
      </c>
      <c r="E172" s="326">
        <v>86</v>
      </c>
      <c r="F172" s="326">
        <v>560</v>
      </c>
      <c r="G172" s="326">
        <f t="shared" si="14"/>
        <v>646</v>
      </c>
      <c r="H172" s="327">
        <f t="shared" si="15"/>
        <v>0.13312693498452013</v>
      </c>
      <c r="I172" s="355">
        <v>0.17159763313609469</v>
      </c>
      <c r="J172" s="356">
        <v>0.16354091890334621</v>
      </c>
      <c r="K172" s="357" t="s">
        <v>171</v>
      </c>
      <c r="L172" s="328">
        <f t="shared" si="16"/>
        <v>0.44350304243378941</v>
      </c>
      <c r="M172" s="328">
        <f t="shared" si="17"/>
        <v>3.9148422520739336E-2</v>
      </c>
      <c r="N172" s="328">
        <v>5.6247797250063902E-2</v>
      </c>
      <c r="O172" s="327">
        <f t="shared" si="18"/>
        <v>0.24641833810888253</v>
      </c>
      <c r="P172" s="327">
        <f t="shared" si="19"/>
        <v>0.15814741598418525</v>
      </c>
      <c r="Q172" s="327">
        <f t="shared" si="20"/>
        <v>0.16606683804627248</v>
      </c>
    </row>
    <row r="173" spans="1:17" ht="15">
      <c r="A173" s="326" t="s">
        <v>103</v>
      </c>
      <c r="B173" s="326">
        <v>0</v>
      </c>
      <c r="C173" s="326">
        <v>0</v>
      </c>
      <c r="D173" s="326">
        <v>3</v>
      </c>
      <c r="E173" s="326">
        <v>77</v>
      </c>
      <c r="F173" s="326">
        <v>955</v>
      </c>
      <c r="G173" s="326">
        <f t="shared" si="14"/>
        <v>1032</v>
      </c>
      <c r="H173" s="327">
        <f t="shared" si="15"/>
        <v>7.4612403100775188E-2</v>
      </c>
      <c r="I173" s="355">
        <v>6.7632850241545889E-2</v>
      </c>
      <c r="J173" s="356">
        <v>6.6848219495831418E-2</v>
      </c>
      <c r="K173" s="357" t="s">
        <v>103</v>
      </c>
      <c r="L173" s="328">
        <f t="shared" si="16"/>
        <v>-0.20081338871756982</v>
      </c>
      <c r="M173" s="328">
        <f t="shared" si="17"/>
        <v>9.8534015086926864E-3</v>
      </c>
      <c r="N173" s="328">
        <v>5.5557203040649303E-2</v>
      </c>
      <c r="O173" s="327">
        <f t="shared" si="18"/>
        <v>0.22063037249283668</v>
      </c>
      <c r="P173" s="327">
        <f t="shared" si="19"/>
        <v>0.26969782547303023</v>
      </c>
      <c r="Q173" s="327">
        <f t="shared" si="20"/>
        <v>0.26529562982005139</v>
      </c>
    </row>
    <row r="174" spans="1:17" ht="15">
      <c r="A174" s="326" t="s">
        <v>103</v>
      </c>
      <c r="B174" s="326">
        <v>1</v>
      </c>
      <c r="C174" s="326">
        <v>4</v>
      </c>
      <c r="D174" s="326">
        <v>5</v>
      </c>
      <c r="E174" s="326">
        <v>42</v>
      </c>
      <c r="F174" s="326">
        <v>566</v>
      </c>
      <c r="G174" s="326">
        <f t="shared" si="14"/>
        <v>608</v>
      </c>
      <c r="H174" s="327">
        <f t="shared" si="15"/>
        <v>6.9078947368421059E-2</v>
      </c>
      <c r="I174" s="355">
        <v>7.1428571428571425E-2</v>
      </c>
      <c r="J174" s="356">
        <v>6.6848219495831418E-2</v>
      </c>
      <c r="K174" s="357" t="s">
        <v>103</v>
      </c>
      <c r="L174" s="328">
        <f t="shared" si="16"/>
        <v>-0.28383193001033813</v>
      </c>
      <c r="M174" s="328">
        <f t="shared" si="17"/>
        <v>1.1210797273417353E-2</v>
      </c>
      <c r="N174" s="328">
        <v>5.5557203040649303E-2</v>
      </c>
      <c r="O174" s="327">
        <f t="shared" si="18"/>
        <v>0.12034383954154727</v>
      </c>
      <c r="P174" s="327">
        <f t="shared" si="19"/>
        <v>0.15984185258401581</v>
      </c>
      <c r="Q174" s="327">
        <f t="shared" si="20"/>
        <v>0.15629820051413881</v>
      </c>
    </row>
    <row r="175" spans="1:17" ht="15">
      <c r="A175" s="326" t="s">
        <v>103</v>
      </c>
      <c r="B175" s="326">
        <v>2</v>
      </c>
      <c r="C175" s="326">
        <v>6</v>
      </c>
      <c r="D175" s="326">
        <v>8</v>
      </c>
      <c r="E175" s="326">
        <v>60</v>
      </c>
      <c r="F175" s="326">
        <v>695</v>
      </c>
      <c r="G175" s="326">
        <f t="shared" si="14"/>
        <v>755</v>
      </c>
      <c r="H175" s="327">
        <f t="shared" si="15"/>
        <v>7.9470198675496692E-2</v>
      </c>
      <c r="I175" s="355">
        <v>0.108433734939759</v>
      </c>
      <c r="J175" s="356">
        <v>6.6848219495831418E-2</v>
      </c>
      <c r="K175" s="357" t="s">
        <v>103</v>
      </c>
      <c r="L175" s="328">
        <f t="shared" si="16"/>
        <v>-0.13247475343321502</v>
      </c>
      <c r="M175" s="328">
        <f t="shared" si="17"/>
        <v>3.2260872874146484E-3</v>
      </c>
      <c r="N175" s="328">
        <v>5.5557203040649303E-2</v>
      </c>
      <c r="O175" s="327">
        <f t="shared" si="18"/>
        <v>0.17191977077363896</v>
      </c>
      <c r="P175" s="327">
        <f t="shared" si="19"/>
        <v>0.19627223948037278</v>
      </c>
      <c r="Q175" s="327">
        <f t="shared" si="20"/>
        <v>0.19408740359897173</v>
      </c>
    </row>
    <row r="176" spans="1:17" ht="15">
      <c r="A176" s="326" t="s">
        <v>103</v>
      </c>
      <c r="B176" s="326">
        <v>3</v>
      </c>
      <c r="C176" s="326">
        <v>9</v>
      </c>
      <c r="D176" s="326">
        <v>13</v>
      </c>
      <c r="E176" s="326">
        <v>91</v>
      </c>
      <c r="F176" s="326">
        <v>748</v>
      </c>
      <c r="G176" s="326">
        <f t="shared" si="14"/>
        <v>839</v>
      </c>
      <c r="H176" s="327">
        <f t="shared" si="15"/>
        <v>0.10846245530393325</v>
      </c>
      <c r="I176" s="355">
        <v>9.3137254901960786E-2</v>
      </c>
      <c r="J176" s="356">
        <v>6.6848219495831418E-2</v>
      </c>
      <c r="K176" s="357" t="s">
        <v>103</v>
      </c>
      <c r="L176" s="328">
        <f t="shared" si="16"/>
        <v>0.21054905845184926</v>
      </c>
      <c r="M176" s="328">
        <f t="shared" si="17"/>
        <v>1.0423278068880937E-2</v>
      </c>
      <c r="N176" s="328">
        <v>5.5557203040649303E-2</v>
      </c>
      <c r="O176" s="327">
        <f t="shared" si="18"/>
        <v>0.26074498567335241</v>
      </c>
      <c r="P176" s="327">
        <f t="shared" si="19"/>
        <v>0.21123976277887602</v>
      </c>
      <c r="Q176" s="327">
        <f t="shared" si="20"/>
        <v>0.21568123393316196</v>
      </c>
    </row>
    <row r="177" spans="1:17" ht="15">
      <c r="A177" s="326" t="s">
        <v>103</v>
      </c>
      <c r="B177" s="326">
        <v>4</v>
      </c>
      <c r="C177" s="326">
        <v>14</v>
      </c>
      <c r="D177" s="326">
        <v>50</v>
      </c>
      <c r="E177" s="326">
        <v>79</v>
      </c>
      <c r="F177" s="326">
        <v>577</v>
      </c>
      <c r="G177" s="326">
        <f t="shared" si="14"/>
        <v>656</v>
      </c>
      <c r="H177" s="327">
        <f t="shared" si="15"/>
        <v>0.12042682926829268</v>
      </c>
      <c r="I177" s="355">
        <v>0.125</v>
      </c>
      <c r="J177" s="356">
        <v>6.6848219495831418E-2</v>
      </c>
      <c r="K177" s="357" t="s">
        <v>103</v>
      </c>
      <c r="L177" s="328">
        <f t="shared" si="16"/>
        <v>0.32869811586839853</v>
      </c>
      <c r="M177" s="328">
        <f t="shared" si="17"/>
        <v>2.0843638902243729E-2</v>
      </c>
      <c r="N177" s="328">
        <v>5.5557203040649303E-2</v>
      </c>
      <c r="O177" s="327">
        <f t="shared" si="18"/>
        <v>0.22636103151862463</v>
      </c>
      <c r="P177" s="327">
        <f t="shared" si="19"/>
        <v>0.16294831968370516</v>
      </c>
      <c r="Q177" s="327">
        <f t="shared" si="20"/>
        <v>0.1686375321336761</v>
      </c>
    </row>
    <row r="178" spans="1:17" ht="15">
      <c r="A178" s="326" t="s">
        <v>136</v>
      </c>
      <c r="B178" s="326">
        <v>0</v>
      </c>
      <c r="C178" s="326">
        <v>0</v>
      </c>
      <c r="D178" s="326">
        <v>4</v>
      </c>
      <c r="E178" s="326">
        <v>56</v>
      </c>
      <c r="F178" s="326">
        <v>752</v>
      </c>
      <c r="G178" s="326">
        <f t="shared" si="14"/>
        <v>808</v>
      </c>
      <c r="H178" s="327">
        <f t="shared" si="15"/>
        <v>6.9306930693069313E-2</v>
      </c>
      <c r="I178" s="355">
        <v>6.1797752808988762E-2</v>
      </c>
      <c r="J178" s="356">
        <v>0.16628567231042249</v>
      </c>
      <c r="K178" s="357" t="s">
        <v>136</v>
      </c>
      <c r="L178" s="328">
        <f t="shared" si="16"/>
        <v>-0.28029210330521392</v>
      </c>
      <c r="M178" s="328">
        <f t="shared" si="17"/>
        <v>1.4550225003407547E-2</v>
      </c>
      <c r="N178" s="328">
        <v>5.4320701941151697E-2</v>
      </c>
      <c r="O178" s="327">
        <f t="shared" si="18"/>
        <v>0.16045845272206305</v>
      </c>
      <c r="P178" s="327">
        <f t="shared" si="19"/>
        <v>0.21236938717876305</v>
      </c>
      <c r="Q178" s="327">
        <f t="shared" si="20"/>
        <v>0.2077120822622108</v>
      </c>
    </row>
    <row r="179" spans="1:17" ht="15">
      <c r="A179" s="326" t="s">
        <v>136</v>
      </c>
      <c r="B179" s="326">
        <v>1</v>
      </c>
      <c r="C179" s="326">
        <v>5</v>
      </c>
      <c r="D179" s="326">
        <v>8</v>
      </c>
      <c r="E179" s="326">
        <v>75</v>
      </c>
      <c r="F179" s="326">
        <v>905</v>
      </c>
      <c r="G179" s="326">
        <f t="shared" si="14"/>
        <v>980</v>
      </c>
      <c r="H179" s="327">
        <f t="shared" si="15"/>
        <v>7.6530612244897961E-2</v>
      </c>
      <c r="I179" s="355">
        <v>8.8785046728971959E-2</v>
      </c>
      <c r="J179" s="356">
        <v>0.16628567231042249</v>
      </c>
      <c r="K179" s="357" t="s">
        <v>136</v>
      </c>
      <c r="L179" s="328">
        <f t="shared" si="16"/>
        <v>-0.17335430025413931</v>
      </c>
      <c r="M179" s="328">
        <f t="shared" si="17"/>
        <v>7.0516727696396369E-3</v>
      </c>
      <c r="N179" s="328">
        <v>5.4320701941151697E-2</v>
      </c>
      <c r="O179" s="327">
        <f t="shared" si="18"/>
        <v>0.2148997134670487</v>
      </c>
      <c r="P179" s="327">
        <f t="shared" si="19"/>
        <v>0.25557752047444227</v>
      </c>
      <c r="Q179" s="327">
        <f t="shared" si="20"/>
        <v>0.25192802056555269</v>
      </c>
    </row>
    <row r="180" spans="1:17" ht="15">
      <c r="A180" s="326" t="s">
        <v>136</v>
      </c>
      <c r="B180" s="326">
        <v>2</v>
      </c>
      <c r="C180" s="326">
        <v>9</v>
      </c>
      <c r="D180" s="326">
        <v>11</v>
      </c>
      <c r="E180" s="326">
        <v>56</v>
      </c>
      <c r="F180" s="326">
        <v>617</v>
      </c>
      <c r="G180" s="326">
        <f t="shared" si="14"/>
        <v>673</v>
      </c>
      <c r="H180" s="327">
        <f t="shared" si="15"/>
        <v>8.3209509658246653E-2</v>
      </c>
      <c r="I180" s="355">
        <v>9.3959731543624164E-2</v>
      </c>
      <c r="J180" s="356">
        <v>0.16628567231042249</v>
      </c>
      <c r="K180" s="357" t="s">
        <v>136</v>
      </c>
      <c r="L180" s="328">
        <f t="shared" si="16"/>
        <v>-8.2424803260761931E-2</v>
      </c>
      <c r="M180" s="328">
        <f t="shared" si="17"/>
        <v>1.1363174836512759E-3</v>
      </c>
      <c r="N180" s="328">
        <v>5.4320701941151697E-2</v>
      </c>
      <c r="O180" s="327">
        <f t="shared" si="18"/>
        <v>0.16045845272206305</v>
      </c>
      <c r="P180" s="327">
        <f t="shared" si="19"/>
        <v>0.17424456368257554</v>
      </c>
      <c r="Q180" s="327">
        <f t="shared" si="20"/>
        <v>0.1730077120822622</v>
      </c>
    </row>
    <row r="181" spans="1:17" ht="15">
      <c r="A181" s="326" t="s">
        <v>136</v>
      </c>
      <c r="B181" s="326">
        <v>3</v>
      </c>
      <c r="C181" s="326">
        <v>12</v>
      </c>
      <c r="D181" s="326">
        <v>15</v>
      </c>
      <c r="E181" s="326">
        <v>69</v>
      </c>
      <c r="F181" s="326">
        <v>601</v>
      </c>
      <c r="G181" s="326">
        <f t="shared" si="14"/>
        <v>670</v>
      </c>
      <c r="H181" s="327">
        <f t="shared" si="15"/>
        <v>0.10298507462686567</v>
      </c>
      <c r="I181" s="355">
        <v>6.4327485380116955E-2</v>
      </c>
      <c r="J181" s="356">
        <v>0.16628567231042249</v>
      </c>
      <c r="K181" s="357" t="s">
        <v>136</v>
      </c>
      <c r="L181" s="328">
        <f t="shared" si="16"/>
        <v>0.15260409997152835</v>
      </c>
      <c r="M181" s="328">
        <f t="shared" si="17"/>
        <v>4.2701176128474936E-3</v>
      </c>
      <c r="N181" s="328">
        <v>5.4320701941151697E-2</v>
      </c>
      <c r="O181" s="327">
        <f t="shared" si="18"/>
        <v>0.19770773638968481</v>
      </c>
      <c r="P181" s="327">
        <f t="shared" si="19"/>
        <v>0.1697260660830274</v>
      </c>
      <c r="Q181" s="327">
        <f t="shared" si="20"/>
        <v>0.17223650385604114</v>
      </c>
    </row>
    <row r="182" spans="1:17" ht="15">
      <c r="A182" s="326" t="s">
        <v>136</v>
      </c>
      <c r="B182" s="326">
        <v>4</v>
      </c>
      <c r="C182" s="326">
        <v>16</v>
      </c>
      <c r="D182" s="326">
        <v>43</v>
      </c>
      <c r="E182" s="326">
        <v>93</v>
      </c>
      <c r="F182" s="326">
        <v>666</v>
      </c>
      <c r="G182" s="326">
        <f t="shared" si="14"/>
        <v>759</v>
      </c>
      <c r="H182" s="327">
        <f t="shared" si="15"/>
        <v>0.1225296442687747</v>
      </c>
      <c r="I182" s="355">
        <v>0.16384180790960451</v>
      </c>
      <c r="J182" s="356">
        <v>0.16628567231042249</v>
      </c>
      <c r="K182" s="357" t="s">
        <v>136</v>
      </c>
      <c r="L182" s="328">
        <f t="shared" si="16"/>
        <v>0.34840235252234336</v>
      </c>
      <c r="M182" s="328">
        <f t="shared" si="17"/>
        <v>2.7312369071605811E-2</v>
      </c>
      <c r="N182" s="328">
        <v>5.4320701941151697E-2</v>
      </c>
      <c r="O182" s="327">
        <f t="shared" si="18"/>
        <v>0.26647564469914042</v>
      </c>
      <c r="P182" s="327">
        <f t="shared" si="19"/>
        <v>0.18808246258119177</v>
      </c>
      <c r="Q182" s="327">
        <f t="shared" si="20"/>
        <v>0.19511568123393316</v>
      </c>
    </row>
    <row r="183" spans="1:17" ht="15">
      <c r="A183" s="326" t="s">
        <v>665</v>
      </c>
      <c r="B183" s="326">
        <v>0</v>
      </c>
      <c r="C183" s="326">
        <v>0</v>
      </c>
      <c r="D183" s="326">
        <v>3</v>
      </c>
      <c r="E183" s="326">
        <v>65</v>
      </c>
      <c r="F183" s="326">
        <v>865</v>
      </c>
      <c r="G183" s="326">
        <f t="shared" si="14"/>
        <v>930</v>
      </c>
      <c r="H183" s="327">
        <f t="shared" si="15"/>
        <v>6.9892473118279563E-2</v>
      </c>
      <c r="I183" s="355">
        <v>7.1065989847715741E-2</v>
      </c>
      <c r="J183" s="356">
        <v>8.7462305022572823E-2</v>
      </c>
      <c r="K183" s="357" t="s">
        <v>665</v>
      </c>
      <c r="L183" s="328">
        <f t="shared" si="16"/>
        <v>-0.27124970712676577</v>
      </c>
      <c r="M183" s="328">
        <f t="shared" si="17"/>
        <v>1.5741938272930241E-2</v>
      </c>
      <c r="N183" s="328">
        <v>5.4042071562339297E-2</v>
      </c>
      <c r="O183" s="327">
        <f t="shared" si="18"/>
        <v>0.18624641833810887</v>
      </c>
      <c r="P183" s="327">
        <f t="shared" si="19"/>
        <v>0.24428127647557188</v>
      </c>
      <c r="Q183" s="327">
        <f t="shared" si="20"/>
        <v>0.23907455012853471</v>
      </c>
    </row>
    <row r="184" spans="1:17" ht="15">
      <c r="A184" s="326" t="s">
        <v>665</v>
      </c>
      <c r="B184" s="326">
        <v>1</v>
      </c>
      <c r="C184" s="326">
        <v>4</v>
      </c>
      <c r="D184" s="326">
        <v>5</v>
      </c>
      <c r="E184" s="326">
        <v>61</v>
      </c>
      <c r="F184" s="326">
        <v>635</v>
      </c>
      <c r="G184" s="326">
        <f t="shared" si="14"/>
        <v>696</v>
      </c>
      <c r="H184" s="327">
        <f t="shared" si="15"/>
        <v>8.7643678160919544E-2</v>
      </c>
      <c r="I184" s="355">
        <v>6.6666666666666666E-2</v>
      </c>
      <c r="J184" s="356">
        <v>8.7462305022572823E-2</v>
      </c>
      <c r="K184" s="357" t="s">
        <v>665</v>
      </c>
      <c r="L184" s="328">
        <f t="shared" si="16"/>
        <v>-2.5658604809903784E-2</v>
      </c>
      <c r="M184" s="328">
        <f t="shared" si="17"/>
        <v>1.1656122216523723E-4</v>
      </c>
      <c r="N184" s="328">
        <v>5.4042071562339297E-2</v>
      </c>
      <c r="O184" s="327">
        <f t="shared" si="18"/>
        <v>0.17478510028653296</v>
      </c>
      <c r="P184" s="327">
        <f t="shared" si="19"/>
        <v>0.17932787348206722</v>
      </c>
      <c r="Q184" s="327">
        <f t="shared" si="20"/>
        <v>0.17892030848329049</v>
      </c>
    </row>
    <row r="185" spans="1:17" ht="15">
      <c r="A185" s="326" t="s">
        <v>665</v>
      </c>
      <c r="B185" s="326">
        <v>2</v>
      </c>
      <c r="C185" s="326">
        <v>6</v>
      </c>
      <c r="D185" s="326">
        <v>8</v>
      </c>
      <c r="E185" s="326">
        <v>71</v>
      </c>
      <c r="F185" s="326">
        <v>867</v>
      </c>
      <c r="G185" s="326">
        <f t="shared" si="14"/>
        <v>938</v>
      </c>
      <c r="H185" s="327">
        <f t="shared" si="15"/>
        <v>7.5692963752665252E-2</v>
      </c>
      <c r="I185" s="355">
        <v>0.1105990783410138</v>
      </c>
      <c r="J185" s="356">
        <v>8.7462305022572823E-2</v>
      </c>
      <c r="K185" s="357" t="s">
        <v>665</v>
      </c>
      <c r="L185" s="328">
        <f t="shared" si="16"/>
        <v>-0.18526656982974979</v>
      </c>
      <c r="M185" s="328">
        <f t="shared" si="17"/>
        <v>7.6714612948505408E-3</v>
      </c>
      <c r="N185" s="328">
        <v>5.4042071562339297E-2</v>
      </c>
      <c r="O185" s="327">
        <f t="shared" si="18"/>
        <v>0.20343839541547279</v>
      </c>
      <c r="P185" s="327">
        <f t="shared" si="19"/>
        <v>0.24484608867551538</v>
      </c>
      <c r="Q185" s="327">
        <f t="shared" si="20"/>
        <v>0.24113110539845758</v>
      </c>
    </row>
    <row r="186" spans="1:17" ht="15">
      <c r="A186" s="326" t="s">
        <v>665</v>
      </c>
      <c r="B186" s="326">
        <v>3</v>
      </c>
      <c r="C186" s="326">
        <v>9</v>
      </c>
      <c r="D186" s="326">
        <v>11</v>
      </c>
      <c r="E186" s="326">
        <v>84</v>
      </c>
      <c r="F186" s="326">
        <v>605</v>
      </c>
      <c r="G186" s="326">
        <f t="shared" si="14"/>
        <v>689</v>
      </c>
      <c r="H186" s="327">
        <f t="shared" si="15"/>
        <v>0.12191582002902758</v>
      </c>
      <c r="I186" s="355">
        <v>0.13529411764705879</v>
      </c>
      <c r="J186" s="356">
        <v>8.7462305022572823E-2</v>
      </c>
      <c r="K186" s="357" t="s">
        <v>665</v>
      </c>
      <c r="L186" s="328">
        <f t="shared" si="16"/>
        <v>0.34268087072194864</v>
      </c>
      <c r="M186" s="328">
        <f t="shared" si="17"/>
        <v>2.3930086657754913E-2</v>
      </c>
      <c r="N186" s="328">
        <v>5.4042071562339297E-2</v>
      </c>
      <c r="O186" s="327">
        <f t="shared" si="18"/>
        <v>0.24068767908309455</v>
      </c>
      <c r="P186" s="327">
        <f t="shared" si="19"/>
        <v>0.17085569048291444</v>
      </c>
      <c r="Q186" s="327">
        <f t="shared" si="20"/>
        <v>0.17712082262210796</v>
      </c>
    </row>
    <row r="187" spans="1:17" ht="15">
      <c r="A187" s="326" t="s">
        <v>665</v>
      </c>
      <c r="B187" s="326">
        <v>4</v>
      </c>
      <c r="C187" s="326">
        <v>12</v>
      </c>
      <c r="D187" s="326">
        <v>24</v>
      </c>
      <c r="E187" s="326">
        <v>68</v>
      </c>
      <c r="F187" s="326">
        <v>569</v>
      </c>
      <c r="G187" s="326">
        <f t="shared" si="14"/>
        <v>637</v>
      </c>
      <c r="H187" s="327">
        <f t="shared" si="15"/>
        <v>0.10675039246467818</v>
      </c>
      <c r="I187" s="355">
        <v>8.387096774193549E-2</v>
      </c>
      <c r="J187" s="356">
        <v>8.7462305022572823E-2</v>
      </c>
      <c r="K187" s="357" t="s">
        <v>665</v>
      </c>
      <c r="L187" s="328">
        <f t="shared" si="16"/>
        <v>0.19271980095925248</v>
      </c>
      <c r="M187" s="328">
        <f t="shared" si="17"/>
        <v>6.5820241146384035E-3</v>
      </c>
      <c r="N187" s="328">
        <v>5.4042071562339297E-2</v>
      </c>
      <c r="O187" s="327">
        <f t="shared" si="18"/>
        <v>0.19484240687679083</v>
      </c>
      <c r="P187" s="327">
        <f t="shared" si="19"/>
        <v>0.16068907088393108</v>
      </c>
      <c r="Q187" s="327">
        <f t="shared" si="20"/>
        <v>0.16375321336760926</v>
      </c>
    </row>
    <row r="188" spans="1:17" ht="15">
      <c r="A188" s="326" t="s">
        <v>645</v>
      </c>
      <c r="B188" s="326">
        <v>0</v>
      </c>
      <c r="C188" s="326">
        <v>0</v>
      </c>
      <c r="D188" s="326">
        <v>0</v>
      </c>
      <c r="E188" s="326">
        <v>87</v>
      </c>
      <c r="F188" s="326">
        <v>816</v>
      </c>
      <c r="G188" s="326">
        <f t="shared" si="14"/>
        <v>903</v>
      </c>
      <c r="H188" s="327">
        <f t="shared" si="15"/>
        <v>9.634551495016612E-2</v>
      </c>
      <c r="I188" s="355">
        <v>9.2485549132947972E-2</v>
      </c>
      <c r="J188" s="356">
        <v>0.12531301412491791</v>
      </c>
      <c r="K188" s="357" t="s">
        <v>645</v>
      </c>
      <c r="L188" s="328">
        <f t="shared" si="16"/>
        <v>7.858629359995338E-2</v>
      </c>
      <c r="M188" s="328">
        <f t="shared" si="17"/>
        <v>1.4805885649705702E-3</v>
      </c>
      <c r="N188" s="328">
        <v>4.9710449241407398E-2</v>
      </c>
      <c r="O188" s="327">
        <f t="shared" si="18"/>
        <v>0.24928366762177651</v>
      </c>
      <c r="P188" s="327">
        <f t="shared" si="19"/>
        <v>0.23044337757695565</v>
      </c>
      <c r="Q188" s="327">
        <f t="shared" si="20"/>
        <v>0.23213367609254498</v>
      </c>
    </row>
    <row r="189" spans="1:17" ht="15">
      <c r="A189" s="326" t="s">
        <v>645</v>
      </c>
      <c r="B189" s="326">
        <v>1</v>
      </c>
      <c r="C189" s="326">
        <v>975</v>
      </c>
      <c r="D189" s="326">
        <v>28166.666667000001</v>
      </c>
      <c r="E189" s="326">
        <v>82</v>
      </c>
      <c r="F189" s="326">
        <v>571</v>
      </c>
      <c r="G189" s="326">
        <f t="shared" si="14"/>
        <v>653</v>
      </c>
      <c r="H189" s="327">
        <f t="shared" si="15"/>
        <v>0.12557427258805512</v>
      </c>
      <c r="I189" s="355">
        <v>0.1397849462365591</v>
      </c>
      <c r="J189" s="356">
        <v>0.12531301412491791</v>
      </c>
      <c r="K189" s="357" t="s">
        <v>645</v>
      </c>
      <c r="L189" s="328">
        <f t="shared" si="16"/>
        <v>0.37642256751771941</v>
      </c>
      <c r="M189" s="328">
        <f t="shared" si="17"/>
        <v>2.774352405364942E-2</v>
      </c>
      <c r="N189" s="328">
        <v>4.9710449241407398E-2</v>
      </c>
      <c r="O189" s="327">
        <f t="shared" si="18"/>
        <v>0.23495702005730659</v>
      </c>
      <c r="P189" s="327">
        <f t="shared" si="19"/>
        <v>0.16125388308387462</v>
      </c>
      <c r="Q189" s="327">
        <f t="shared" si="20"/>
        <v>0.16786632390745501</v>
      </c>
    </row>
    <row r="190" spans="1:17" ht="15">
      <c r="A190" s="326" t="s">
        <v>645</v>
      </c>
      <c r="B190" s="326">
        <v>2</v>
      </c>
      <c r="C190" s="326">
        <v>28200</v>
      </c>
      <c r="D190" s="326">
        <v>71390</v>
      </c>
      <c r="E190" s="326">
        <v>67</v>
      </c>
      <c r="F190" s="326">
        <v>711</v>
      </c>
      <c r="G190" s="326">
        <f t="shared" si="14"/>
        <v>778</v>
      </c>
      <c r="H190" s="327">
        <f t="shared" si="15"/>
        <v>8.611825192802057E-2</v>
      </c>
      <c r="I190" s="355">
        <v>8.8235294117647065E-2</v>
      </c>
      <c r="J190" s="356">
        <v>0.12531301412491791</v>
      </c>
      <c r="K190" s="357" t="s">
        <v>645</v>
      </c>
      <c r="L190" s="328">
        <f t="shared" si="16"/>
        <v>-4.4887280502798284E-2</v>
      </c>
      <c r="M190" s="328">
        <f t="shared" si="17"/>
        <v>3.9562121592938611E-4</v>
      </c>
      <c r="N190" s="328">
        <v>4.9710449241407398E-2</v>
      </c>
      <c r="O190" s="327">
        <f t="shared" si="18"/>
        <v>0.19197707736389685</v>
      </c>
      <c r="P190" s="327">
        <f t="shared" si="19"/>
        <v>0.20079073707992093</v>
      </c>
      <c r="Q190" s="327">
        <f t="shared" si="20"/>
        <v>0.2</v>
      </c>
    </row>
    <row r="191" spans="1:17" ht="15">
      <c r="A191" s="326" t="s">
        <v>645</v>
      </c>
      <c r="B191" s="326">
        <v>3</v>
      </c>
      <c r="C191" s="326">
        <v>71547.111111000006</v>
      </c>
      <c r="D191" s="326">
        <v>141940</v>
      </c>
      <c r="E191" s="326">
        <v>59</v>
      </c>
      <c r="F191" s="326">
        <v>719</v>
      </c>
      <c r="G191" s="326">
        <f t="shared" si="14"/>
        <v>778</v>
      </c>
      <c r="H191" s="327">
        <f t="shared" si="15"/>
        <v>7.583547557840617E-2</v>
      </c>
      <c r="I191" s="355">
        <v>9.7701149425287362E-2</v>
      </c>
      <c r="J191" s="356">
        <v>0.12531301412491791</v>
      </c>
      <c r="K191" s="357" t="s">
        <v>645</v>
      </c>
      <c r="L191" s="328">
        <f t="shared" si="16"/>
        <v>-0.18323138390585073</v>
      </c>
      <c r="M191" s="328">
        <f t="shared" si="17"/>
        <v>6.2290506871633088E-3</v>
      </c>
      <c r="N191" s="328">
        <v>4.9710449241407398E-2</v>
      </c>
      <c r="O191" s="327">
        <f t="shared" si="18"/>
        <v>0.16905444126074498</v>
      </c>
      <c r="P191" s="327">
        <f t="shared" si="19"/>
        <v>0.203049985879695</v>
      </c>
      <c r="Q191" s="327">
        <f t="shared" si="20"/>
        <v>0.2</v>
      </c>
    </row>
    <row r="192" spans="1:17" ht="15">
      <c r="A192" s="326" t="s">
        <v>645</v>
      </c>
      <c r="B192" s="326">
        <v>4</v>
      </c>
      <c r="C192" s="326">
        <v>142000</v>
      </c>
      <c r="D192" s="326">
        <v>1580000</v>
      </c>
      <c r="E192" s="326">
        <v>54</v>
      </c>
      <c r="F192" s="326">
        <v>724</v>
      </c>
      <c r="G192" s="326">
        <f t="shared" si="14"/>
        <v>778</v>
      </c>
      <c r="H192" s="327">
        <f t="shared" si="15"/>
        <v>6.9408740359897178E-2</v>
      </c>
      <c r="I192" s="355">
        <v>4.6052631578947373E-2</v>
      </c>
      <c r="J192" s="356">
        <v>0.12531301412491791</v>
      </c>
      <c r="K192" s="357" t="s">
        <v>645</v>
      </c>
      <c r="L192" s="328">
        <f t="shared" si="16"/>
        <v>-0.2787148159119654</v>
      </c>
      <c r="M192" s="328">
        <f t="shared" si="17"/>
        <v>1.3861664719694727E-2</v>
      </c>
      <c r="N192" s="328">
        <v>4.9710449241407398E-2</v>
      </c>
      <c r="O192" s="327">
        <f t="shared" si="18"/>
        <v>0.15472779369627507</v>
      </c>
      <c r="P192" s="327">
        <f t="shared" si="19"/>
        <v>0.2044620163795538</v>
      </c>
      <c r="Q192" s="327">
        <f t="shared" si="20"/>
        <v>0.2</v>
      </c>
    </row>
    <row r="193" spans="1:17" ht="15">
      <c r="A193" s="326" t="s">
        <v>182</v>
      </c>
      <c r="B193" s="326">
        <v>0</v>
      </c>
      <c r="C193" s="326">
        <v>0</v>
      </c>
      <c r="D193" s="326">
        <v>0</v>
      </c>
      <c r="E193" s="326">
        <v>62</v>
      </c>
      <c r="F193" s="326">
        <v>847</v>
      </c>
      <c r="G193" s="326">
        <f t="shared" si="14"/>
        <v>909</v>
      </c>
      <c r="H193" s="327">
        <f t="shared" si="15"/>
        <v>6.8206820682068209E-2</v>
      </c>
      <c r="I193" s="355">
        <v>5.8823529411764712E-2</v>
      </c>
      <c r="J193" s="356">
        <v>0.1107246430568606</v>
      </c>
      <c r="K193" s="357" t="s">
        <v>182</v>
      </c>
      <c r="L193" s="328">
        <f t="shared" si="16"/>
        <v>-0.29747377969748617</v>
      </c>
      <c r="M193" s="328">
        <f t="shared" si="17"/>
        <v>1.830877842576846E-2</v>
      </c>
      <c r="N193" s="328">
        <v>4.9310907265202597E-2</v>
      </c>
      <c r="O193" s="327">
        <f t="shared" si="18"/>
        <v>0.17765042979942694</v>
      </c>
      <c r="P193" s="327">
        <f t="shared" si="19"/>
        <v>0.2391979666760802</v>
      </c>
      <c r="Q193" s="327">
        <f t="shared" si="20"/>
        <v>0.23367609254498714</v>
      </c>
    </row>
    <row r="194" spans="1:17" ht="15">
      <c r="A194" s="326" t="s">
        <v>182</v>
      </c>
      <c r="B194" s="326">
        <v>1</v>
      </c>
      <c r="C194" s="326">
        <v>1</v>
      </c>
      <c r="D194" s="326">
        <v>1</v>
      </c>
      <c r="E194" s="326">
        <v>71</v>
      </c>
      <c r="F194" s="326">
        <v>704</v>
      </c>
      <c r="G194" s="326">
        <f t="shared" si="14"/>
        <v>775</v>
      </c>
      <c r="H194" s="327">
        <f t="shared" si="15"/>
        <v>9.1612903225806452E-2</v>
      </c>
      <c r="I194" s="355">
        <v>7.3333333333333334E-2</v>
      </c>
      <c r="J194" s="356">
        <v>0.1107246430568606</v>
      </c>
      <c r="K194" s="357" t="s">
        <v>182</v>
      </c>
      <c r="L194" s="328">
        <f t="shared" si="16"/>
        <v>2.2994050792749497E-2</v>
      </c>
      <c r="M194" s="328">
        <f t="shared" si="17"/>
        <v>1.0633601169805635E-4</v>
      </c>
      <c r="N194" s="328">
        <v>4.9310907265202597E-2</v>
      </c>
      <c r="O194" s="327">
        <f t="shared" si="18"/>
        <v>0.20343839541547279</v>
      </c>
      <c r="P194" s="327">
        <f t="shared" si="19"/>
        <v>0.19881389438011862</v>
      </c>
      <c r="Q194" s="327">
        <f t="shared" si="20"/>
        <v>0.19922879177377892</v>
      </c>
    </row>
    <row r="195" spans="1:17" ht="15">
      <c r="A195" s="326" t="s">
        <v>182</v>
      </c>
      <c r="B195" s="326">
        <v>2</v>
      </c>
      <c r="C195" s="326">
        <v>2</v>
      </c>
      <c r="D195" s="326">
        <v>3</v>
      </c>
      <c r="E195" s="326">
        <v>83</v>
      </c>
      <c r="F195" s="326">
        <v>968</v>
      </c>
      <c r="G195" s="326">
        <f t="shared" ref="G195:G258" si="21">E195+F195</f>
        <v>1051</v>
      </c>
      <c r="H195" s="327">
        <f t="shared" ref="H195:H258" si="22">E195/G195</f>
        <v>7.8972407231208366E-2</v>
      </c>
      <c r="I195" s="355">
        <v>9.9601593625498003E-2</v>
      </c>
      <c r="J195" s="356">
        <v>0.1107246430568606</v>
      </c>
      <c r="K195" s="357" t="s">
        <v>182</v>
      </c>
      <c r="L195" s="328">
        <f t="shared" ref="L195:L258" si="23">LN(O195/P195)</f>
        <v>-0.13929894957050251</v>
      </c>
      <c r="M195" s="328">
        <f t="shared" ref="M195:M258" si="24">L195*(O195-P195)</f>
        <v>4.9516256603428224E-3</v>
      </c>
      <c r="N195" s="328">
        <v>4.9310907265202597E-2</v>
      </c>
      <c r="O195" s="327">
        <f t="shared" ref="O195:O258" si="25">E195/V$2</f>
        <v>0.23782234957020057</v>
      </c>
      <c r="P195" s="327">
        <f t="shared" ref="P195:P258" si="26">F195/W$2</f>
        <v>0.27336910477266307</v>
      </c>
      <c r="Q195" s="327">
        <f t="shared" ref="Q195:Q258" si="27">G195/X$2</f>
        <v>0.27017994858611827</v>
      </c>
    </row>
    <row r="196" spans="1:17" ht="15">
      <c r="A196" s="326" t="s">
        <v>182</v>
      </c>
      <c r="B196" s="326">
        <v>3</v>
      </c>
      <c r="C196" s="326">
        <v>4</v>
      </c>
      <c r="D196" s="326">
        <v>5</v>
      </c>
      <c r="E196" s="326">
        <v>69</v>
      </c>
      <c r="F196" s="326">
        <v>544</v>
      </c>
      <c r="G196" s="326">
        <f t="shared" si="21"/>
        <v>613</v>
      </c>
      <c r="H196" s="327">
        <f t="shared" si="22"/>
        <v>0.11256117455138662</v>
      </c>
      <c r="I196" s="355">
        <v>0.1095890410958904</v>
      </c>
      <c r="J196" s="356">
        <v>0.1107246430568606</v>
      </c>
      <c r="K196" s="357" t="s">
        <v>182</v>
      </c>
      <c r="L196" s="328">
        <f t="shared" si="23"/>
        <v>0.25224978765079337</v>
      </c>
      <c r="M196" s="328">
        <f t="shared" si="24"/>
        <v>1.111887248167125E-2</v>
      </c>
      <c r="N196" s="328">
        <v>4.9310907265202597E-2</v>
      </c>
      <c r="O196" s="327">
        <f t="shared" si="25"/>
        <v>0.19770773638968481</v>
      </c>
      <c r="P196" s="327">
        <f t="shared" si="26"/>
        <v>0.1536289183846371</v>
      </c>
      <c r="Q196" s="327">
        <f t="shared" si="27"/>
        <v>0.15758354755784063</v>
      </c>
    </row>
    <row r="197" spans="1:17" ht="15">
      <c r="A197" s="326" t="s">
        <v>182</v>
      </c>
      <c r="B197" s="326">
        <v>4</v>
      </c>
      <c r="C197" s="326">
        <v>6</v>
      </c>
      <c r="D197" s="326">
        <v>16</v>
      </c>
      <c r="E197" s="326">
        <v>64</v>
      </c>
      <c r="F197" s="326">
        <v>478</v>
      </c>
      <c r="G197" s="326">
        <f t="shared" si="21"/>
        <v>542</v>
      </c>
      <c r="H197" s="327">
        <f t="shared" si="22"/>
        <v>0.11808118081180811</v>
      </c>
      <c r="I197" s="355">
        <v>0.14492753623188409</v>
      </c>
      <c r="J197" s="356">
        <v>0.1107246430568606</v>
      </c>
      <c r="K197" s="357" t="s">
        <v>182</v>
      </c>
      <c r="L197" s="328">
        <f t="shared" si="23"/>
        <v>0.30636488077769231</v>
      </c>
      <c r="M197" s="328">
        <f t="shared" si="24"/>
        <v>1.4825294685722105E-2</v>
      </c>
      <c r="N197" s="328">
        <v>4.9310907265202597E-2</v>
      </c>
      <c r="O197" s="327">
        <f t="shared" si="25"/>
        <v>0.18338108882521489</v>
      </c>
      <c r="P197" s="327">
        <f t="shared" si="26"/>
        <v>0.134990115786501</v>
      </c>
      <c r="Q197" s="327">
        <f t="shared" si="27"/>
        <v>0.13933161953727508</v>
      </c>
    </row>
    <row r="198" spans="1:17" ht="15">
      <c r="A198" s="326" t="s">
        <v>145</v>
      </c>
      <c r="B198" s="326">
        <v>0</v>
      </c>
      <c r="C198" s="326">
        <v>0</v>
      </c>
      <c r="D198" s="326">
        <v>0</v>
      </c>
      <c r="E198" s="326">
        <v>77</v>
      </c>
      <c r="F198" s="326">
        <v>864</v>
      </c>
      <c r="G198" s="326">
        <f t="shared" si="21"/>
        <v>941</v>
      </c>
      <c r="H198" s="327">
        <f t="shared" si="22"/>
        <v>8.1827842720510094E-2</v>
      </c>
      <c r="I198" s="355">
        <v>9.1370558375634514E-2</v>
      </c>
      <c r="J198" s="356">
        <v>0.1130189679316235</v>
      </c>
      <c r="K198" s="357" t="s">
        <v>145</v>
      </c>
      <c r="L198" s="328">
        <f t="shared" si="23"/>
        <v>-0.10067481704089518</v>
      </c>
      <c r="M198" s="328">
        <f t="shared" si="24"/>
        <v>2.3526192488677548E-3</v>
      </c>
      <c r="N198" s="328">
        <v>4.70439596869714E-2</v>
      </c>
      <c r="O198" s="327">
        <f t="shared" si="25"/>
        <v>0.22063037249283668</v>
      </c>
      <c r="P198" s="327">
        <f t="shared" si="26"/>
        <v>0.24399887037560011</v>
      </c>
      <c r="Q198" s="327">
        <f t="shared" si="27"/>
        <v>0.24190231362467865</v>
      </c>
    </row>
    <row r="199" spans="1:17" ht="15">
      <c r="A199" s="326" t="s">
        <v>145</v>
      </c>
      <c r="B199" s="326">
        <v>1</v>
      </c>
      <c r="C199" s="326">
        <v>1</v>
      </c>
      <c r="D199" s="326">
        <v>1</v>
      </c>
      <c r="E199" s="326">
        <v>41</v>
      </c>
      <c r="F199" s="326">
        <v>584</v>
      </c>
      <c r="G199" s="326">
        <f t="shared" si="21"/>
        <v>625</v>
      </c>
      <c r="H199" s="327">
        <f t="shared" si="22"/>
        <v>6.5600000000000006E-2</v>
      </c>
      <c r="I199" s="355">
        <v>7.2847682119205295E-2</v>
      </c>
      <c r="J199" s="356">
        <v>0.1130189679316235</v>
      </c>
      <c r="K199" s="357" t="s">
        <v>145</v>
      </c>
      <c r="L199" s="328">
        <f t="shared" si="23"/>
        <v>-0.33923638621444274</v>
      </c>
      <c r="M199" s="328">
        <f t="shared" si="24"/>
        <v>1.6095630882833716E-2</v>
      </c>
      <c r="N199" s="328">
        <v>4.70439596869714E-2</v>
      </c>
      <c r="O199" s="327">
        <f t="shared" si="25"/>
        <v>0.1174785100286533</v>
      </c>
      <c r="P199" s="327">
        <f t="shared" si="26"/>
        <v>0.16492516238350749</v>
      </c>
      <c r="Q199" s="327">
        <f t="shared" si="27"/>
        <v>0.16066838046272494</v>
      </c>
    </row>
    <row r="200" spans="1:17" ht="15">
      <c r="A200" s="326" t="s">
        <v>145</v>
      </c>
      <c r="B200" s="326">
        <v>2</v>
      </c>
      <c r="C200" s="326">
        <v>2</v>
      </c>
      <c r="D200" s="326">
        <v>3</v>
      </c>
      <c r="E200" s="326">
        <v>74</v>
      </c>
      <c r="F200" s="326">
        <v>837</v>
      </c>
      <c r="G200" s="326">
        <f t="shared" si="21"/>
        <v>911</v>
      </c>
      <c r="H200" s="327">
        <f t="shared" si="22"/>
        <v>8.1229418221734365E-2</v>
      </c>
      <c r="I200" s="355">
        <v>6.4220183486238536E-2</v>
      </c>
      <c r="J200" s="356">
        <v>0.1130189679316235</v>
      </c>
      <c r="K200" s="357" t="s">
        <v>145</v>
      </c>
      <c r="L200" s="328">
        <f t="shared" si="23"/>
        <v>-0.10866644737582896</v>
      </c>
      <c r="M200" s="328">
        <f t="shared" si="24"/>
        <v>2.6448893563791485E-3</v>
      </c>
      <c r="N200" s="328">
        <v>4.70439596869714E-2</v>
      </c>
      <c r="O200" s="327">
        <f t="shared" si="25"/>
        <v>0.21203438395415472</v>
      </c>
      <c r="P200" s="327">
        <f t="shared" si="26"/>
        <v>0.2363739056763626</v>
      </c>
      <c r="Q200" s="327">
        <f t="shared" si="27"/>
        <v>0.23419023136246786</v>
      </c>
    </row>
    <row r="201" spans="1:17" ht="15">
      <c r="A201" s="326" t="s">
        <v>145</v>
      </c>
      <c r="B201" s="326">
        <v>3</v>
      </c>
      <c r="C201" s="326">
        <v>4</v>
      </c>
      <c r="D201" s="326">
        <v>6</v>
      </c>
      <c r="E201" s="326">
        <v>81</v>
      </c>
      <c r="F201" s="326">
        <v>705</v>
      </c>
      <c r="G201" s="326">
        <f t="shared" si="21"/>
        <v>786</v>
      </c>
      <c r="H201" s="327">
        <f t="shared" si="22"/>
        <v>0.10305343511450382</v>
      </c>
      <c r="I201" s="355">
        <v>0.10695187165775399</v>
      </c>
      <c r="J201" s="356">
        <v>0.1130189679316235</v>
      </c>
      <c r="K201" s="357" t="s">
        <v>145</v>
      </c>
      <c r="L201" s="328">
        <f t="shared" si="23"/>
        <v>0.15334388176964681</v>
      </c>
      <c r="M201" s="328">
        <f t="shared" si="24"/>
        <v>5.0596411929668111E-3</v>
      </c>
      <c r="N201" s="328">
        <v>4.70439596869714E-2</v>
      </c>
      <c r="O201" s="327">
        <f t="shared" si="25"/>
        <v>0.23209169054441262</v>
      </c>
      <c r="P201" s="327">
        <f t="shared" si="26"/>
        <v>0.19909630048009036</v>
      </c>
      <c r="Q201" s="327">
        <f t="shared" si="27"/>
        <v>0.20205655526992289</v>
      </c>
    </row>
    <row r="202" spans="1:17" ht="15">
      <c r="A202" s="326" t="s">
        <v>145</v>
      </c>
      <c r="B202" s="326">
        <v>4</v>
      </c>
      <c r="C202" s="326">
        <v>7</v>
      </c>
      <c r="D202" s="326">
        <v>25</v>
      </c>
      <c r="E202" s="326">
        <v>76</v>
      </c>
      <c r="F202" s="326">
        <v>551</v>
      </c>
      <c r="G202" s="326">
        <f t="shared" si="21"/>
        <v>627</v>
      </c>
      <c r="H202" s="327">
        <f t="shared" si="22"/>
        <v>0.12121212121212122</v>
      </c>
      <c r="I202" s="355">
        <v>0.15441176470588239</v>
      </c>
      <c r="J202" s="356">
        <v>0.1130189679316235</v>
      </c>
      <c r="K202" s="357" t="s">
        <v>145</v>
      </c>
      <c r="L202" s="328">
        <f t="shared" si="23"/>
        <v>0.33609106104289316</v>
      </c>
      <c r="M202" s="328">
        <f t="shared" si="24"/>
        <v>2.0891179005923993E-2</v>
      </c>
      <c r="N202" s="328">
        <v>4.70439596869714E-2</v>
      </c>
      <c r="O202" s="327">
        <f t="shared" si="25"/>
        <v>0.2177650429799427</v>
      </c>
      <c r="P202" s="327">
        <f t="shared" si="26"/>
        <v>0.15560576108443944</v>
      </c>
      <c r="Q202" s="327">
        <f t="shared" si="27"/>
        <v>0.16118251928020566</v>
      </c>
    </row>
    <row r="203" spans="1:17" ht="15">
      <c r="A203" s="326" t="s">
        <v>172</v>
      </c>
      <c r="B203" s="326">
        <v>0</v>
      </c>
      <c r="C203" s="326">
        <v>0</v>
      </c>
      <c r="D203" s="326">
        <v>6</v>
      </c>
      <c r="E203" s="326">
        <v>52</v>
      </c>
      <c r="F203" s="326">
        <v>740</v>
      </c>
      <c r="G203" s="326">
        <f t="shared" si="21"/>
        <v>792</v>
      </c>
      <c r="H203" s="327">
        <f t="shared" si="22"/>
        <v>6.5656565656565663E-2</v>
      </c>
      <c r="I203" s="355">
        <v>5.8823529411764712E-2</v>
      </c>
      <c r="J203" s="356">
        <v>0.14377593351295531</v>
      </c>
      <c r="K203" s="357" t="s">
        <v>172</v>
      </c>
      <c r="L203" s="328">
        <f t="shared" si="23"/>
        <v>-0.33831393770731144</v>
      </c>
      <c r="M203" s="328">
        <f t="shared" si="24"/>
        <v>2.0293213250888752E-2</v>
      </c>
      <c r="N203" s="328">
        <v>4.6797225452569001E-2</v>
      </c>
      <c r="O203" s="327">
        <f t="shared" si="25"/>
        <v>0.14899713467048711</v>
      </c>
      <c r="P203" s="327">
        <f t="shared" si="26"/>
        <v>0.20898051397910195</v>
      </c>
      <c r="Q203" s="327">
        <f t="shared" si="27"/>
        <v>0.20359897172236505</v>
      </c>
    </row>
    <row r="204" spans="1:17" ht="15">
      <c r="A204" s="326" t="s">
        <v>172</v>
      </c>
      <c r="B204" s="326">
        <v>1</v>
      </c>
      <c r="C204" s="326">
        <v>7</v>
      </c>
      <c r="D204" s="326">
        <v>11</v>
      </c>
      <c r="E204" s="326">
        <v>70</v>
      </c>
      <c r="F204" s="326">
        <v>798</v>
      </c>
      <c r="G204" s="326">
        <f t="shared" si="21"/>
        <v>868</v>
      </c>
      <c r="H204" s="327">
        <f t="shared" si="22"/>
        <v>8.0645161290322578E-2</v>
      </c>
      <c r="I204" s="355">
        <v>8.0459770114942528E-2</v>
      </c>
      <c r="J204" s="356">
        <v>0.14377593351295531</v>
      </c>
      <c r="K204" s="357" t="s">
        <v>172</v>
      </c>
      <c r="L204" s="328">
        <f t="shared" si="23"/>
        <v>-0.11652082549097333</v>
      </c>
      <c r="M204" s="328">
        <f t="shared" si="24"/>
        <v>2.8882019199079297E-3</v>
      </c>
      <c r="N204" s="328">
        <v>4.6797225452569001E-2</v>
      </c>
      <c r="O204" s="327">
        <f t="shared" si="25"/>
        <v>0.20057306590257878</v>
      </c>
      <c r="P204" s="327">
        <f t="shared" si="26"/>
        <v>0.22536006777746401</v>
      </c>
      <c r="Q204" s="327">
        <f t="shared" si="27"/>
        <v>0.22313624678663238</v>
      </c>
    </row>
    <row r="205" spans="1:17" ht="15">
      <c r="A205" s="326" t="s">
        <v>172</v>
      </c>
      <c r="B205" s="326">
        <v>2</v>
      </c>
      <c r="C205" s="326">
        <v>12</v>
      </c>
      <c r="D205" s="326">
        <v>16</v>
      </c>
      <c r="E205" s="326">
        <v>66</v>
      </c>
      <c r="F205" s="326">
        <v>696</v>
      </c>
      <c r="G205" s="326">
        <f t="shared" si="21"/>
        <v>762</v>
      </c>
      <c r="H205" s="327">
        <f t="shared" si="22"/>
        <v>8.6614173228346455E-2</v>
      </c>
      <c r="I205" s="355">
        <v>9.4117647058823528E-2</v>
      </c>
      <c r="J205" s="356">
        <v>0.14377593351295531</v>
      </c>
      <c r="K205" s="357" t="s">
        <v>172</v>
      </c>
      <c r="L205" s="328">
        <f t="shared" si="23"/>
        <v>-3.8602388398517366E-2</v>
      </c>
      <c r="M205" s="328">
        <f t="shared" si="24"/>
        <v>2.8731362895848922E-4</v>
      </c>
      <c r="N205" s="328">
        <v>4.6797225452569001E-2</v>
      </c>
      <c r="O205" s="327">
        <f t="shared" si="25"/>
        <v>0.18911174785100288</v>
      </c>
      <c r="P205" s="327">
        <f t="shared" si="26"/>
        <v>0.19655464558034452</v>
      </c>
      <c r="Q205" s="327">
        <f t="shared" si="27"/>
        <v>0.19588688946015423</v>
      </c>
    </row>
    <row r="206" spans="1:17" ht="15">
      <c r="A206" s="326" t="s">
        <v>172</v>
      </c>
      <c r="B206" s="326">
        <v>3</v>
      </c>
      <c r="C206" s="326">
        <v>17</v>
      </c>
      <c r="D206" s="326">
        <v>23</v>
      </c>
      <c r="E206" s="326">
        <v>74</v>
      </c>
      <c r="F206" s="326">
        <v>654</v>
      </c>
      <c r="G206" s="326">
        <f t="shared" si="21"/>
        <v>728</v>
      </c>
      <c r="H206" s="327">
        <f t="shared" si="22"/>
        <v>0.10164835164835165</v>
      </c>
      <c r="I206" s="355">
        <v>7.8534031413612565E-2</v>
      </c>
      <c r="J206" s="356">
        <v>0.14377593351295531</v>
      </c>
      <c r="K206" s="357" t="s">
        <v>172</v>
      </c>
      <c r="L206" s="328">
        <f t="shared" si="23"/>
        <v>0.13805027165644754</v>
      </c>
      <c r="M206" s="328">
        <f t="shared" si="24"/>
        <v>3.7744041180538821E-3</v>
      </c>
      <c r="N206" s="328">
        <v>4.6797225452569001E-2</v>
      </c>
      <c r="O206" s="327">
        <f t="shared" si="25"/>
        <v>0.21203438395415472</v>
      </c>
      <c r="P206" s="327">
        <f t="shared" si="26"/>
        <v>0.18469358938153063</v>
      </c>
      <c r="Q206" s="327">
        <f t="shared" si="27"/>
        <v>0.187146529562982</v>
      </c>
    </row>
    <row r="207" spans="1:17" ht="15">
      <c r="A207" s="326" t="s">
        <v>172</v>
      </c>
      <c r="B207" s="326">
        <v>4</v>
      </c>
      <c r="C207" s="326">
        <v>24</v>
      </c>
      <c r="D207" s="326">
        <v>63</v>
      </c>
      <c r="E207" s="326">
        <v>87</v>
      </c>
      <c r="F207" s="326">
        <v>653</v>
      </c>
      <c r="G207" s="326">
        <f t="shared" si="21"/>
        <v>740</v>
      </c>
      <c r="H207" s="327">
        <f t="shared" si="22"/>
        <v>0.11756756756756757</v>
      </c>
      <c r="I207" s="355">
        <v>0.15760869565217389</v>
      </c>
      <c r="J207" s="356">
        <v>0.14377593351295531</v>
      </c>
      <c r="K207" s="357" t="s">
        <v>172</v>
      </c>
      <c r="L207" s="328">
        <f t="shared" si="23"/>
        <v>0.30142351928762917</v>
      </c>
      <c r="M207" s="328">
        <f t="shared" si="24"/>
        <v>1.9554092534760006E-2</v>
      </c>
      <c r="N207" s="328">
        <v>4.6797225452569001E-2</v>
      </c>
      <c r="O207" s="327">
        <f t="shared" si="25"/>
        <v>0.24928366762177651</v>
      </c>
      <c r="P207" s="327">
        <f t="shared" si="26"/>
        <v>0.18441118328155889</v>
      </c>
      <c r="Q207" s="327">
        <f t="shared" si="27"/>
        <v>0.19023136246786632</v>
      </c>
    </row>
    <row r="208" spans="1:17" ht="15">
      <c r="A208" s="326" t="s">
        <v>175</v>
      </c>
      <c r="B208" s="326">
        <v>0</v>
      </c>
      <c r="C208" s="326">
        <v>0</v>
      </c>
      <c r="D208" s="326">
        <v>0</v>
      </c>
      <c r="E208" s="326">
        <v>113</v>
      </c>
      <c r="F208" s="326">
        <v>1107</v>
      </c>
      <c r="G208" s="326">
        <f t="shared" si="21"/>
        <v>1220</v>
      </c>
      <c r="H208" s="327">
        <f t="shared" si="22"/>
        <v>9.2622950819672131E-2</v>
      </c>
      <c r="I208" s="355">
        <v>7.0422535211267609E-2</v>
      </c>
      <c r="J208" s="356">
        <v>6.9758318166277977E-2</v>
      </c>
      <c r="K208" s="357" t="s">
        <v>175</v>
      </c>
      <c r="L208" s="328">
        <f t="shared" si="23"/>
        <v>3.507141591318038E-2</v>
      </c>
      <c r="M208" s="328">
        <f t="shared" si="24"/>
        <v>3.9135078757539243E-4</v>
      </c>
      <c r="N208" s="328">
        <v>4.6326948904302501E-2</v>
      </c>
      <c r="O208" s="327">
        <f t="shared" si="25"/>
        <v>0.32378223495702008</v>
      </c>
      <c r="P208" s="327">
        <f t="shared" si="26"/>
        <v>0.31262355266873765</v>
      </c>
      <c r="Q208" s="327">
        <f t="shared" si="27"/>
        <v>0.31362467866323906</v>
      </c>
    </row>
    <row r="209" spans="1:17" ht="15">
      <c r="A209" s="326" t="s">
        <v>175</v>
      </c>
      <c r="B209" s="326">
        <v>1</v>
      </c>
      <c r="C209" s="326">
        <v>1</v>
      </c>
      <c r="D209" s="326">
        <v>1</v>
      </c>
      <c r="E209" s="326">
        <v>72</v>
      </c>
      <c r="F209" s="326">
        <v>1040</v>
      </c>
      <c r="G209" s="326">
        <f t="shared" si="21"/>
        <v>1112</v>
      </c>
      <c r="H209" s="327">
        <f t="shared" si="22"/>
        <v>6.4748201438848921E-2</v>
      </c>
      <c r="I209" s="355">
        <v>8.4291187739463605E-2</v>
      </c>
      <c r="J209" s="356">
        <v>6.9758318166277977E-2</v>
      </c>
      <c r="K209" s="357" t="s">
        <v>175</v>
      </c>
      <c r="L209" s="328">
        <f t="shared" si="23"/>
        <v>-0.35321734320988657</v>
      </c>
      <c r="M209" s="328">
        <f t="shared" si="24"/>
        <v>3.087070801832114E-2</v>
      </c>
      <c r="N209" s="328">
        <v>4.6326948904302501E-2</v>
      </c>
      <c r="O209" s="327">
        <f t="shared" si="25"/>
        <v>0.20630372492836677</v>
      </c>
      <c r="P209" s="327">
        <f t="shared" si="26"/>
        <v>0.29370234397062978</v>
      </c>
      <c r="Q209" s="327">
        <f t="shared" si="27"/>
        <v>0.28586118251928022</v>
      </c>
    </row>
    <row r="210" spans="1:17" ht="15">
      <c r="A210" s="326" t="s">
        <v>175</v>
      </c>
      <c r="B210" s="326">
        <v>2</v>
      </c>
      <c r="C210" s="326">
        <v>2</v>
      </c>
      <c r="D210" s="326">
        <v>2</v>
      </c>
      <c r="E210" s="326">
        <v>80</v>
      </c>
      <c r="F210" s="326">
        <v>722</v>
      </c>
      <c r="G210" s="326">
        <f t="shared" si="21"/>
        <v>802</v>
      </c>
      <c r="H210" s="327">
        <f t="shared" si="22"/>
        <v>9.9750623441396513E-2</v>
      </c>
      <c r="I210" s="355">
        <v>0.12643678160919539</v>
      </c>
      <c r="J210" s="356">
        <v>6.9758318166277977E-2</v>
      </c>
      <c r="K210" s="357" t="s">
        <v>175</v>
      </c>
      <c r="L210" s="328">
        <f t="shared" si="23"/>
        <v>0.117094025690532</v>
      </c>
      <c r="M210" s="328">
        <f t="shared" si="24"/>
        <v>2.9658929431368732E-3</v>
      </c>
      <c r="N210" s="328">
        <v>4.6326948904302501E-2</v>
      </c>
      <c r="O210" s="327">
        <f t="shared" si="25"/>
        <v>0.22922636103151864</v>
      </c>
      <c r="P210" s="327">
        <f t="shared" si="26"/>
        <v>0.20389720417961027</v>
      </c>
      <c r="Q210" s="327">
        <f t="shared" si="27"/>
        <v>0.20616966580976864</v>
      </c>
    </row>
    <row r="211" spans="1:17" ht="15">
      <c r="A211" s="326" t="s">
        <v>175</v>
      </c>
      <c r="B211" s="326">
        <v>4</v>
      </c>
      <c r="C211" s="326">
        <v>3</v>
      </c>
      <c r="D211" s="326">
        <v>10</v>
      </c>
      <c r="E211" s="326">
        <v>84</v>
      </c>
      <c r="F211" s="326">
        <v>672</v>
      </c>
      <c r="G211" s="326">
        <f t="shared" si="21"/>
        <v>756</v>
      </c>
      <c r="H211" s="327">
        <f t="shared" si="22"/>
        <v>0.1111111111111111</v>
      </c>
      <c r="I211" s="355">
        <v>0.1176470588235294</v>
      </c>
      <c r="J211" s="356">
        <v>6.9758318166277977E-2</v>
      </c>
      <c r="K211" s="357" t="s">
        <v>175</v>
      </c>
      <c r="L211" s="328">
        <f t="shared" si="23"/>
        <v>0.23765098822964059</v>
      </c>
      <c r="M211" s="328">
        <f t="shared" si="24"/>
        <v>1.2098997155269192E-2</v>
      </c>
      <c r="N211" s="328">
        <v>4.6326948904302501E-2</v>
      </c>
      <c r="O211" s="327">
        <f t="shared" si="25"/>
        <v>0.24068767908309455</v>
      </c>
      <c r="P211" s="327">
        <f t="shared" si="26"/>
        <v>0.18977689918102231</v>
      </c>
      <c r="Q211" s="327">
        <f t="shared" si="27"/>
        <v>0.19434447300771207</v>
      </c>
    </row>
    <row r="212" spans="1:17" ht="15">
      <c r="A212" s="326" t="s">
        <v>634</v>
      </c>
      <c r="B212" s="326">
        <v>0</v>
      </c>
      <c r="C212" s="326">
        <v>0</v>
      </c>
      <c r="D212" s="326">
        <v>0.33363443809999999</v>
      </c>
      <c r="E212" s="326">
        <v>76</v>
      </c>
      <c r="F212" s="326">
        <v>702</v>
      </c>
      <c r="G212" s="326">
        <f t="shared" si="21"/>
        <v>778</v>
      </c>
      <c r="H212" s="327">
        <f t="shared" si="22"/>
        <v>9.7686375321336755E-2</v>
      </c>
      <c r="I212" s="355">
        <v>9.0909090909090912E-2</v>
      </c>
      <c r="J212" s="356">
        <v>2.9254409172771528E-2</v>
      </c>
      <c r="K212" s="357" t="s">
        <v>634</v>
      </c>
      <c r="L212" s="328">
        <f t="shared" si="23"/>
        <v>9.3892466169996636E-2</v>
      </c>
      <c r="M212" s="328">
        <f t="shared" si="24"/>
        <v>1.8324016891671611E-3</v>
      </c>
      <c r="N212" s="328">
        <v>4.5563002317331E-2</v>
      </c>
      <c r="O212" s="327">
        <f t="shared" si="25"/>
        <v>0.2177650429799427</v>
      </c>
      <c r="P212" s="327">
        <f t="shared" si="26"/>
        <v>0.19824908218017509</v>
      </c>
      <c r="Q212" s="327">
        <f t="shared" si="27"/>
        <v>0.2</v>
      </c>
    </row>
    <row r="213" spans="1:17" ht="15">
      <c r="A213" s="326" t="s">
        <v>634</v>
      </c>
      <c r="B213" s="326">
        <v>1</v>
      </c>
      <c r="C213" s="326">
        <v>0.33431602560000001</v>
      </c>
      <c r="D213" s="326">
        <v>0.52577859449999997</v>
      </c>
      <c r="E213" s="326">
        <v>50</v>
      </c>
      <c r="F213" s="326">
        <v>728</v>
      </c>
      <c r="G213" s="326">
        <f t="shared" si="21"/>
        <v>778</v>
      </c>
      <c r="H213" s="327">
        <f t="shared" si="22"/>
        <v>6.4267352185089971E-2</v>
      </c>
      <c r="I213" s="355">
        <v>8.2089552238805971E-2</v>
      </c>
      <c r="J213" s="356">
        <v>2.9254409172771528E-2</v>
      </c>
      <c r="K213" s="357" t="s">
        <v>634</v>
      </c>
      <c r="L213" s="328">
        <f t="shared" si="23"/>
        <v>-0.36118551285906347</v>
      </c>
      <c r="M213" s="328">
        <f t="shared" si="24"/>
        <v>2.2510946733217505E-2</v>
      </c>
      <c r="N213" s="328">
        <v>4.5563002317331E-2</v>
      </c>
      <c r="O213" s="327">
        <f t="shared" si="25"/>
        <v>0.14326647564469913</v>
      </c>
      <c r="P213" s="327">
        <f t="shared" si="26"/>
        <v>0.20559164077944084</v>
      </c>
      <c r="Q213" s="327">
        <f t="shared" si="27"/>
        <v>0.2</v>
      </c>
    </row>
    <row r="214" spans="1:17" ht="15">
      <c r="A214" s="326" t="s">
        <v>634</v>
      </c>
      <c r="B214" s="326">
        <v>2</v>
      </c>
      <c r="C214" s="326">
        <v>0.52585499999999996</v>
      </c>
      <c r="D214" s="326">
        <v>0.69906330659999905</v>
      </c>
      <c r="E214" s="326">
        <v>59</v>
      </c>
      <c r="F214" s="326">
        <v>719</v>
      </c>
      <c r="G214" s="326">
        <f t="shared" si="21"/>
        <v>778</v>
      </c>
      <c r="H214" s="327">
        <f t="shared" si="22"/>
        <v>7.583547557840617E-2</v>
      </c>
      <c r="I214" s="355">
        <v>9.1891891891891897E-2</v>
      </c>
      <c r="J214" s="356">
        <v>2.9254409172771528E-2</v>
      </c>
      <c r="K214" s="357" t="s">
        <v>634</v>
      </c>
      <c r="L214" s="328">
        <f t="shared" si="23"/>
        <v>-0.18323138390585073</v>
      </c>
      <c r="M214" s="328">
        <f t="shared" si="24"/>
        <v>6.2290506871633088E-3</v>
      </c>
      <c r="N214" s="328">
        <v>4.5563002317331E-2</v>
      </c>
      <c r="O214" s="327">
        <f t="shared" si="25"/>
        <v>0.16905444126074498</v>
      </c>
      <c r="P214" s="327">
        <f t="shared" si="26"/>
        <v>0.203049985879695</v>
      </c>
      <c r="Q214" s="327">
        <f t="shared" si="27"/>
        <v>0.2</v>
      </c>
    </row>
    <row r="215" spans="1:17" ht="15">
      <c r="A215" s="326" t="s">
        <v>634</v>
      </c>
      <c r="B215" s="326">
        <v>3</v>
      </c>
      <c r="C215" s="326">
        <v>0.69929968249999996</v>
      </c>
      <c r="D215" s="326">
        <v>0.91516866669999997</v>
      </c>
      <c r="E215" s="326">
        <v>86</v>
      </c>
      <c r="F215" s="326">
        <v>692</v>
      </c>
      <c r="G215" s="326">
        <f t="shared" si="21"/>
        <v>778</v>
      </c>
      <c r="H215" s="327">
        <f t="shared" si="22"/>
        <v>0.11053984575835475</v>
      </c>
      <c r="I215" s="355">
        <v>0.1212121212121212</v>
      </c>
      <c r="J215" s="356">
        <v>2.9254409172771528E-2</v>
      </c>
      <c r="K215" s="357" t="s">
        <v>634</v>
      </c>
      <c r="L215" s="328">
        <f t="shared" si="23"/>
        <v>0.23185387054531489</v>
      </c>
      <c r="M215" s="328">
        <f t="shared" si="24"/>
        <v>1.1822997901799274E-2</v>
      </c>
      <c r="N215" s="328">
        <v>4.5563002317331E-2</v>
      </c>
      <c r="O215" s="327">
        <f t="shared" si="25"/>
        <v>0.24641833810888253</v>
      </c>
      <c r="P215" s="327">
        <f t="shared" si="26"/>
        <v>0.19542502118045749</v>
      </c>
      <c r="Q215" s="327">
        <f t="shared" si="27"/>
        <v>0.2</v>
      </c>
    </row>
    <row r="216" spans="1:17" ht="15">
      <c r="A216" s="326" t="s">
        <v>634</v>
      </c>
      <c r="B216" s="326">
        <v>4</v>
      </c>
      <c r="C216" s="326">
        <v>0.91560272730000003</v>
      </c>
      <c r="D216" s="326">
        <v>13938</v>
      </c>
      <c r="E216" s="326">
        <v>78</v>
      </c>
      <c r="F216" s="326">
        <v>700</v>
      </c>
      <c r="G216" s="326">
        <f t="shared" si="21"/>
        <v>778</v>
      </c>
      <c r="H216" s="327">
        <f t="shared" si="22"/>
        <v>0.10025706940874037</v>
      </c>
      <c r="I216" s="355">
        <v>7.9754601226993863E-2</v>
      </c>
      <c r="J216" s="356">
        <v>2.9254409172771528E-2</v>
      </c>
      <c r="K216" s="357" t="s">
        <v>634</v>
      </c>
      <c r="L216" s="328">
        <f t="shared" si="23"/>
        <v>0.12272102155566364</v>
      </c>
      <c r="M216" s="328">
        <f t="shared" si="24"/>
        <v>3.1676053059838181E-3</v>
      </c>
      <c r="N216" s="328">
        <v>4.5563002317331E-2</v>
      </c>
      <c r="O216" s="327">
        <f t="shared" si="25"/>
        <v>0.22349570200573066</v>
      </c>
      <c r="P216" s="327">
        <f t="shared" si="26"/>
        <v>0.19768426998023159</v>
      </c>
      <c r="Q216" s="327">
        <f t="shared" si="27"/>
        <v>0.2</v>
      </c>
    </row>
    <row r="217" spans="1:17" ht="15">
      <c r="A217" s="326" t="s">
        <v>212</v>
      </c>
      <c r="B217" s="326">
        <v>0</v>
      </c>
      <c r="C217" s="326">
        <v>0</v>
      </c>
      <c r="D217" s="326">
        <v>1</v>
      </c>
      <c r="E217" s="326">
        <v>96</v>
      </c>
      <c r="F217" s="326">
        <v>1041</v>
      </c>
      <c r="G217" s="326">
        <f t="shared" si="21"/>
        <v>1137</v>
      </c>
      <c r="H217" s="327">
        <f t="shared" si="22"/>
        <v>8.4432717678100261E-2</v>
      </c>
      <c r="I217" s="355">
        <v>6.0869565217391307E-2</v>
      </c>
      <c r="J217" s="356">
        <v>0.119542128890529</v>
      </c>
      <c r="K217" s="357" t="s">
        <v>212</v>
      </c>
      <c r="L217" s="328">
        <f t="shared" si="23"/>
        <v>-6.6496347237656156E-2</v>
      </c>
      <c r="M217" s="328">
        <f t="shared" si="24"/>
        <v>1.2576531842588444E-3</v>
      </c>
      <c r="N217" s="328">
        <v>4.4592849210850903E-2</v>
      </c>
      <c r="O217" s="327">
        <f t="shared" si="25"/>
        <v>0.27507163323782235</v>
      </c>
      <c r="P217" s="327">
        <f t="shared" si="26"/>
        <v>0.29398475007060154</v>
      </c>
      <c r="Q217" s="327">
        <f t="shared" si="27"/>
        <v>0.29228791773778923</v>
      </c>
    </row>
    <row r="218" spans="1:17" ht="15">
      <c r="A218" s="326" t="s">
        <v>212</v>
      </c>
      <c r="B218" s="326">
        <v>1</v>
      </c>
      <c r="C218" s="326">
        <v>2</v>
      </c>
      <c r="D218" s="326">
        <v>2</v>
      </c>
      <c r="E218" s="326">
        <v>37</v>
      </c>
      <c r="F218" s="326">
        <v>451</v>
      </c>
      <c r="G218" s="326">
        <f t="shared" si="21"/>
        <v>488</v>
      </c>
      <c r="H218" s="327">
        <f t="shared" si="22"/>
        <v>7.5819672131147542E-2</v>
      </c>
      <c r="I218" s="355">
        <v>9.5238095238095233E-2</v>
      </c>
      <c r="J218" s="356">
        <v>0.119542128890529</v>
      </c>
      <c r="K218" s="357" t="s">
        <v>212</v>
      </c>
      <c r="L218" s="328">
        <f t="shared" si="23"/>
        <v>-0.1834568969489774</v>
      </c>
      <c r="M218" s="328">
        <f t="shared" si="24"/>
        <v>3.9164303345483988E-3</v>
      </c>
      <c r="N218" s="328">
        <v>4.4592849210850903E-2</v>
      </c>
      <c r="O218" s="327">
        <f t="shared" si="25"/>
        <v>0.10601719197707736</v>
      </c>
      <c r="P218" s="327">
        <f t="shared" si="26"/>
        <v>0.12736515108726348</v>
      </c>
      <c r="Q218" s="327">
        <f t="shared" si="27"/>
        <v>0.12544987146529563</v>
      </c>
    </row>
    <row r="219" spans="1:17" ht="15">
      <c r="A219" s="326" t="s">
        <v>212</v>
      </c>
      <c r="B219" s="326">
        <v>2</v>
      </c>
      <c r="C219" s="326">
        <v>3</v>
      </c>
      <c r="D219" s="326">
        <v>4</v>
      </c>
      <c r="E219" s="326">
        <v>53</v>
      </c>
      <c r="F219" s="326">
        <v>669</v>
      </c>
      <c r="G219" s="326">
        <f t="shared" si="21"/>
        <v>722</v>
      </c>
      <c r="H219" s="327">
        <f t="shared" si="22"/>
        <v>7.3407202216066489E-2</v>
      </c>
      <c r="I219" s="355">
        <v>7.3863636363636367E-2</v>
      </c>
      <c r="J219" s="356">
        <v>0.119542128890529</v>
      </c>
      <c r="K219" s="357" t="s">
        <v>212</v>
      </c>
      <c r="L219" s="328">
        <f t="shared" si="23"/>
        <v>-0.21839961666663008</v>
      </c>
      <c r="M219" s="328">
        <f t="shared" si="24"/>
        <v>8.0954659176822562E-3</v>
      </c>
      <c r="N219" s="328">
        <v>4.4592849210850903E-2</v>
      </c>
      <c r="O219" s="327">
        <f t="shared" si="25"/>
        <v>0.15186246418338109</v>
      </c>
      <c r="P219" s="327">
        <f t="shared" si="26"/>
        <v>0.18892968088110704</v>
      </c>
      <c r="Q219" s="327">
        <f t="shared" si="27"/>
        <v>0.18560411311053984</v>
      </c>
    </row>
    <row r="220" spans="1:17" ht="15">
      <c r="A220" s="326" t="s">
        <v>212</v>
      </c>
      <c r="B220" s="326">
        <v>3</v>
      </c>
      <c r="C220" s="326">
        <v>5</v>
      </c>
      <c r="D220" s="326">
        <v>8</v>
      </c>
      <c r="E220" s="326">
        <v>79</v>
      </c>
      <c r="F220" s="326">
        <v>807</v>
      </c>
      <c r="G220" s="326">
        <f t="shared" si="21"/>
        <v>886</v>
      </c>
      <c r="H220" s="327">
        <f t="shared" si="22"/>
        <v>8.916478555304741E-2</v>
      </c>
      <c r="I220" s="355">
        <v>0.1066666666666667</v>
      </c>
      <c r="J220" s="356">
        <v>0.119542128890529</v>
      </c>
      <c r="K220" s="357" t="s">
        <v>212</v>
      </c>
      <c r="L220" s="328">
        <f t="shared" si="23"/>
        <v>-6.7832858934506737E-3</v>
      </c>
      <c r="M220" s="328">
        <f t="shared" si="24"/>
        <v>1.045094860219505E-5</v>
      </c>
      <c r="N220" s="328">
        <v>4.4592849210850903E-2</v>
      </c>
      <c r="O220" s="327">
        <f t="shared" si="25"/>
        <v>0.22636103151862463</v>
      </c>
      <c r="P220" s="327">
        <f t="shared" si="26"/>
        <v>0.22790172267720982</v>
      </c>
      <c r="Q220" s="327">
        <f t="shared" si="27"/>
        <v>0.22776349614395888</v>
      </c>
    </row>
    <row r="221" spans="1:17" ht="15">
      <c r="A221" s="326" t="s">
        <v>212</v>
      </c>
      <c r="B221" s="326">
        <v>4</v>
      </c>
      <c r="C221" s="326">
        <v>9</v>
      </c>
      <c r="D221" s="326">
        <v>28</v>
      </c>
      <c r="E221" s="326">
        <v>84</v>
      </c>
      <c r="F221" s="326">
        <v>573</v>
      </c>
      <c r="G221" s="326">
        <f t="shared" si="21"/>
        <v>657</v>
      </c>
      <c r="H221" s="327">
        <f t="shared" si="22"/>
        <v>0.12785388127853881</v>
      </c>
      <c r="I221" s="355">
        <v>0.14367816091954019</v>
      </c>
      <c r="J221" s="356">
        <v>0.119542128890529</v>
      </c>
      <c r="K221" s="357" t="s">
        <v>212</v>
      </c>
      <c r="L221" s="328">
        <f t="shared" si="23"/>
        <v>0.3970236120380507</v>
      </c>
      <c r="M221" s="328">
        <f t="shared" si="24"/>
        <v>3.1312848825759229E-2</v>
      </c>
      <c r="N221" s="328">
        <v>4.4592849210850903E-2</v>
      </c>
      <c r="O221" s="327">
        <f t="shared" si="25"/>
        <v>0.24068767908309455</v>
      </c>
      <c r="P221" s="327">
        <f t="shared" si="26"/>
        <v>0.16181869528381812</v>
      </c>
      <c r="Q221" s="327">
        <f t="shared" si="27"/>
        <v>0.16889460154241645</v>
      </c>
    </row>
    <row r="222" spans="1:17" ht="15">
      <c r="A222" s="326" t="s">
        <v>35</v>
      </c>
      <c r="B222" s="326">
        <v>0</v>
      </c>
      <c r="C222" s="326">
        <v>0</v>
      </c>
      <c r="D222" s="326">
        <v>40</v>
      </c>
      <c r="E222" s="326">
        <v>94</v>
      </c>
      <c r="F222" s="326">
        <v>701</v>
      </c>
      <c r="G222" s="326">
        <f t="shared" si="21"/>
        <v>795</v>
      </c>
      <c r="H222" s="327">
        <f t="shared" si="22"/>
        <v>0.11823899371069183</v>
      </c>
      <c r="I222" s="355">
        <v>0.11801242236024841</v>
      </c>
      <c r="J222" s="356">
        <v>9.2648732974908887E-2</v>
      </c>
      <c r="K222" s="357" t="s">
        <v>35</v>
      </c>
      <c r="L222" s="328">
        <f t="shared" si="23"/>
        <v>0.30787942514489047</v>
      </c>
      <c r="M222" s="328">
        <f t="shared" si="24"/>
        <v>2.1974677878948183E-2</v>
      </c>
      <c r="N222" s="328">
        <v>4.3817442975491699E-2</v>
      </c>
      <c r="O222" s="327">
        <f t="shared" si="25"/>
        <v>0.2693409742120344</v>
      </c>
      <c r="P222" s="327">
        <f t="shared" si="26"/>
        <v>0.19796667608020332</v>
      </c>
      <c r="Q222" s="327">
        <f t="shared" si="27"/>
        <v>0.20437017994858611</v>
      </c>
    </row>
    <row r="223" spans="1:17" ht="15">
      <c r="A223" s="326" t="s">
        <v>35</v>
      </c>
      <c r="B223" s="326">
        <v>1</v>
      </c>
      <c r="C223" s="326">
        <v>41</v>
      </c>
      <c r="D223" s="326">
        <v>75</v>
      </c>
      <c r="E223" s="326">
        <v>75</v>
      </c>
      <c r="F223" s="326">
        <v>691</v>
      </c>
      <c r="G223" s="326">
        <f t="shared" si="21"/>
        <v>766</v>
      </c>
      <c r="H223" s="327">
        <f t="shared" si="22"/>
        <v>9.7911227154047001E-2</v>
      </c>
      <c r="I223" s="355">
        <v>0.1137724550898204</v>
      </c>
      <c r="J223" s="356">
        <v>9.2648732974908887E-2</v>
      </c>
      <c r="K223" s="357" t="s">
        <v>35</v>
      </c>
      <c r="L223" s="328">
        <f t="shared" si="23"/>
        <v>9.6440819678116935E-2</v>
      </c>
      <c r="M223" s="328">
        <f t="shared" si="24"/>
        <v>1.9053907628613323E-3</v>
      </c>
      <c r="N223" s="328">
        <v>4.3817442975491699E-2</v>
      </c>
      <c r="O223" s="327">
        <f t="shared" si="25"/>
        <v>0.2148997134670487</v>
      </c>
      <c r="P223" s="327">
        <f t="shared" si="26"/>
        <v>0.19514261508048575</v>
      </c>
      <c r="Q223" s="327">
        <f t="shared" si="27"/>
        <v>0.19691516709511567</v>
      </c>
    </row>
    <row r="224" spans="1:17" ht="15">
      <c r="A224" s="326" t="s">
        <v>35</v>
      </c>
      <c r="B224" s="326">
        <v>2</v>
      </c>
      <c r="C224" s="326">
        <v>76</v>
      </c>
      <c r="D224" s="326">
        <v>104</v>
      </c>
      <c r="E224" s="326">
        <v>66</v>
      </c>
      <c r="F224" s="326">
        <v>713</v>
      </c>
      <c r="G224" s="326">
        <f t="shared" si="21"/>
        <v>779</v>
      </c>
      <c r="H224" s="327">
        <f t="shared" si="22"/>
        <v>8.4724005134788186E-2</v>
      </c>
      <c r="I224" s="355">
        <v>0.1006289308176101</v>
      </c>
      <c r="J224" s="356">
        <v>9.2648732974908887E-2</v>
      </c>
      <c r="K224" s="357" t="s">
        <v>35</v>
      </c>
      <c r="L224" s="328">
        <f t="shared" si="23"/>
        <v>-6.2734148478393731E-2</v>
      </c>
      <c r="M224" s="328">
        <f t="shared" si="24"/>
        <v>7.6810445677817022E-4</v>
      </c>
      <c r="N224" s="328">
        <v>4.3817442975491699E-2</v>
      </c>
      <c r="O224" s="327">
        <f t="shared" si="25"/>
        <v>0.18911174785100288</v>
      </c>
      <c r="P224" s="327">
        <f t="shared" si="26"/>
        <v>0.20135554927986443</v>
      </c>
      <c r="Q224" s="327">
        <f t="shared" si="27"/>
        <v>0.20025706940874036</v>
      </c>
    </row>
    <row r="225" spans="1:17" ht="15">
      <c r="A225" s="326" t="s">
        <v>35</v>
      </c>
      <c r="B225" s="326">
        <v>3</v>
      </c>
      <c r="C225" s="326">
        <v>105</v>
      </c>
      <c r="D225" s="326">
        <v>125</v>
      </c>
      <c r="E225" s="326">
        <v>53</v>
      </c>
      <c r="F225" s="326">
        <v>722</v>
      </c>
      <c r="G225" s="326">
        <f t="shared" si="21"/>
        <v>775</v>
      </c>
      <c r="H225" s="327">
        <f t="shared" si="22"/>
        <v>6.8387096774193551E-2</v>
      </c>
      <c r="I225" s="355">
        <v>5.027932960893855E-2</v>
      </c>
      <c r="J225" s="356">
        <v>9.2648732974908887E-2</v>
      </c>
      <c r="K225" s="357" t="s">
        <v>35</v>
      </c>
      <c r="L225" s="328">
        <f t="shared" si="23"/>
        <v>-0.29464069543122778</v>
      </c>
      <c r="M225" s="328">
        <f t="shared" si="24"/>
        <v>1.5331551979072088E-2</v>
      </c>
      <c r="N225" s="328">
        <v>4.3817442975491699E-2</v>
      </c>
      <c r="O225" s="327">
        <f t="shared" si="25"/>
        <v>0.15186246418338109</v>
      </c>
      <c r="P225" s="327">
        <f t="shared" si="26"/>
        <v>0.20389720417961027</v>
      </c>
      <c r="Q225" s="327">
        <f t="shared" si="27"/>
        <v>0.19922879177377892</v>
      </c>
    </row>
    <row r="226" spans="1:17" ht="15">
      <c r="A226" s="326" t="s">
        <v>35</v>
      </c>
      <c r="B226" s="326">
        <v>4</v>
      </c>
      <c r="C226" s="326">
        <v>126</v>
      </c>
      <c r="D226" s="326">
        <v>307</v>
      </c>
      <c r="E226" s="326">
        <v>61</v>
      </c>
      <c r="F226" s="326">
        <v>714</v>
      </c>
      <c r="G226" s="326">
        <f t="shared" si="21"/>
        <v>775</v>
      </c>
      <c r="H226" s="327">
        <f t="shared" si="22"/>
        <v>7.8709677419354834E-2</v>
      </c>
      <c r="I226" s="355">
        <v>9.417040358744394E-2</v>
      </c>
      <c r="J226" s="356">
        <v>9.2648732974908887E-2</v>
      </c>
      <c r="K226" s="357" t="s">
        <v>35</v>
      </c>
      <c r="L226" s="328">
        <f t="shared" si="23"/>
        <v>-0.14291656825679652</v>
      </c>
      <c r="M226" s="328">
        <f t="shared" si="24"/>
        <v>3.8377178978319377E-3</v>
      </c>
      <c r="N226" s="328">
        <v>4.3817442975491699E-2</v>
      </c>
      <c r="O226" s="327">
        <f t="shared" si="25"/>
        <v>0.17478510028653296</v>
      </c>
      <c r="P226" s="327">
        <f t="shared" si="26"/>
        <v>0.2016379553798362</v>
      </c>
      <c r="Q226" s="327">
        <f t="shared" si="27"/>
        <v>0.19922879177377892</v>
      </c>
    </row>
    <row r="227" spans="1:17" ht="15">
      <c r="A227" s="326" t="s">
        <v>664</v>
      </c>
      <c r="B227" s="326">
        <v>0</v>
      </c>
      <c r="C227" s="326">
        <v>-9</v>
      </c>
      <c r="D227" s="326">
        <v>40</v>
      </c>
      <c r="E227" s="326">
        <v>94</v>
      </c>
      <c r="F227" s="326">
        <v>701</v>
      </c>
      <c r="G227" s="326">
        <f t="shared" si="21"/>
        <v>795</v>
      </c>
      <c r="H227" s="327">
        <f t="shared" si="22"/>
        <v>0.11823899371069183</v>
      </c>
      <c r="I227" s="355">
        <v>0.11801242236024841</v>
      </c>
      <c r="J227" s="356">
        <v>9.2648732974908887E-2</v>
      </c>
      <c r="K227" s="357" t="s">
        <v>664</v>
      </c>
      <c r="L227" s="328">
        <f t="shared" si="23"/>
        <v>0.30787942514489047</v>
      </c>
      <c r="M227" s="328">
        <f t="shared" si="24"/>
        <v>2.1974677878948183E-2</v>
      </c>
      <c r="N227" s="328">
        <v>4.3817442975491699E-2</v>
      </c>
      <c r="O227" s="327">
        <f t="shared" si="25"/>
        <v>0.2693409742120344</v>
      </c>
      <c r="P227" s="327">
        <f t="shared" si="26"/>
        <v>0.19796667608020332</v>
      </c>
      <c r="Q227" s="327">
        <f t="shared" si="27"/>
        <v>0.20437017994858611</v>
      </c>
    </row>
    <row r="228" spans="1:17" ht="15">
      <c r="A228" s="326" t="s">
        <v>664</v>
      </c>
      <c r="B228" s="326">
        <v>1</v>
      </c>
      <c r="C228" s="326">
        <v>41</v>
      </c>
      <c r="D228" s="326">
        <v>75</v>
      </c>
      <c r="E228" s="326">
        <v>75</v>
      </c>
      <c r="F228" s="326">
        <v>691</v>
      </c>
      <c r="G228" s="326">
        <f t="shared" si="21"/>
        <v>766</v>
      </c>
      <c r="H228" s="327">
        <f t="shared" si="22"/>
        <v>9.7911227154047001E-2</v>
      </c>
      <c r="I228" s="355">
        <v>0.1137724550898204</v>
      </c>
      <c r="J228" s="356">
        <v>9.2648732974908887E-2</v>
      </c>
      <c r="K228" s="357" t="s">
        <v>664</v>
      </c>
      <c r="L228" s="328">
        <f t="shared" si="23"/>
        <v>9.6440819678116935E-2</v>
      </c>
      <c r="M228" s="328">
        <f t="shared" si="24"/>
        <v>1.9053907628613323E-3</v>
      </c>
      <c r="N228" s="328">
        <v>4.3817442975491699E-2</v>
      </c>
      <c r="O228" s="327">
        <f t="shared" si="25"/>
        <v>0.2148997134670487</v>
      </c>
      <c r="P228" s="327">
        <f t="shared" si="26"/>
        <v>0.19514261508048575</v>
      </c>
      <c r="Q228" s="327">
        <f t="shared" si="27"/>
        <v>0.19691516709511567</v>
      </c>
    </row>
    <row r="229" spans="1:17" ht="15">
      <c r="A229" s="326" t="s">
        <v>664</v>
      </c>
      <c r="B229" s="326">
        <v>2</v>
      </c>
      <c r="C229" s="326">
        <v>76</v>
      </c>
      <c r="D229" s="326">
        <v>104</v>
      </c>
      <c r="E229" s="326">
        <v>66</v>
      </c>
      <c r="F229" s="326">
        <v>713</v>
      </c>
      <c r="G229" s="326">
        <f t="shared" si="21"/>
        <v>779</v>
      </c>
      <c r="H229" s="327">
        <f t="shared" si="22"/>
        <v>8.4724005134788186E-2</v>
      </c>
      <c r="I229" s="355">
        <v>0.1006289308176101</v>
      </c>
      <c r="J229" s="356">
        <v>9.2648732974908887E-2</v>
      </c>
      <c r="K229" s="357" t="s">
        <v>664</v>
      </c>
      <c r="L229" s="328">
        <f t="shared" si="23"/>
        <v>-6.2734148478393731E-2</v>
      </c>
      <c r="M229" s="328">
        <f t="shared" si="24"/>
        <v>7.6810445677817022E-4</v>
      </c>
      <c r="N229" s="328">
        <v>4.3817442975491699E-2</v>
      </c>
      <c r="O229" s="327">
        <f t="shared" si="25"/>
        <v>0.18911174785100288</v>
      </c>
      <c r="P229" s="327">
        <f t="shared" si="26"/>
        <v>0.20135554927986443</v>
      </c>
      <c r="Q229" s="327">
        <f t="shared" si="27"/>
        <v>0.20025706940874036</v>
      </c>
    </row>
    <row r="230" spans="1:17" ht="15">
      <c r="A230" s="326" t="s">
        <v>664</v>
      </c>
      <c r="B230" s="326">
        <v>3</v>
      </c>
      <c r="C230" s="326">
        <v>105</v>
      </c>
      <c r="D230" s="326">
        <v>125</v>
      </c>
      <c r="E230" s="326">
        <v>53</v>
      </c>
      <c r="F230" s="326">
        <v>722</v>
      </c>
      <c r="G230" s="326">
        <f t="shared" si="21"/>
        <v>775</v>
      </c>
      <c r="H230" s="327">
        <f t="shared" si="22"/>
        <v>6.8387096774193551E-2</v>
      </c>
      <c r="I230" s="355">
        <v>5.027932960893855E-2</v>
      </c>
      <c r="J230" s="356">
        <v>9.2648732974908887E-2</v>
      </c>
      <c r="K230" s="357" t="s">
        <v>664</v>
      </c>
      <c r="L230" s="328">
        <f t="shared" si="23"/>
        <v>-0.29464069543122778</v>
      </c>
      <c r="M230" s="328">
        <f t="shared" si="24"/>
        <v>1.5331551979072088E-2</v>
      </c>
      <c r="N230" s="328">
        <v>4.3817442975491699E-2</v>
      </c>
      <c r="O230" s="327">
        <f t="shared" si="25"/>
        <v>0.15186246418338109</v>
      </c>
      <c r="P230" s="327">
        <f t="shared" si="26"/>
        <v>0.20389720417961027</v>
      </c>
      <c r="Q230" s="327">
        <f t="shared" si="27"/>
        <v>0.19922879177377892</v>
      </c>
    </row>
    <row r="231" spans="1:17" ht="15">
      <c r="A231" s="326" t="s">
        <v>664</v>
      </c>
      <c r="B231" s="326">
        <v>4</v>
      </c>
      <c r="C231" s="326">
        <v>126</v>
      </c>
      <c r="D231" s="326">
        <v>307</v>
      </c>
      <c r="E231" s="326">
        <v>61</v>
      </c>
      <c r="F231" s="326">
        <v>714</v>
      </c>
      <c r="G231" s="326">
        <f t="shared" si="21"/>
        <v>775</v>
      </c>
      <c r="H231" s="327">
        <f t="shared" si="22"/>
        <v>7.8709677419354834E-2</v>
      </c>
      <c r="I231" s="355">
        <v>9.417040358744394E-2</v>
      </c>
      <c r="J231" s="356">
        <v>9.2648732974908887E-2</v>
      </c>
      <c r="K231" s="357" t="s">
        <v>664</v>
      </c>
      <c r="L231" s="328">
        <f t="shared" si="23"/>
        <v>-0.14291656825679652</v>
      </c>
      <c r="M231" s="328">
        <f t="shared" si="24"/>
        <v>3.8377178978319377E-3</v>
      </c>
      <c r="N231" s="328">
        <v>4.3817442975491699E-2</v>
      </c>
      <c r="O231" s="327">
        <f t="shared" si="25"/>
        <v>0.17478510028653296</v>
      </c>
      <c r="P231" s="327">
        <f t="shared" si="26"/>
        <v>0.2016379553798362</v>
      </c>
      <c r="Q231" s="327">
        <f t="shared" si="27"/>
        <v>0.19922879177377892</v>
      </c>
    </row>
    <row r="232" spans="1:17" ht="15">
      <c r="A232" s="326" t="s">
        <v>29</v>
      </c>
      <c r="B232" s="326">
        <v>0</v>
      </c>
      <c r="C232" s="326">
        <v>0</v>
      </c>
      <c r="D232" s="326">
        <v>9250</v>
      </c>
      <c r="E232" s="326">
        <v>91</v>
      </c>
      <c r="F232" s="326">
        <v>691</v>
      </c>
      <c r="G232" s="326">
        <f t="shared" si="21"/>
        <v>782</v>
      </c>
      <c r="H232" s="327">
        <f t="shared" si="22"/>
        <v>0.11636828644501279</v>
      </c>
      <c r="I232" s="355">
        <v>0.10227272727272731</v>
      </c>
      <c r="J232" s="356">
        <v>1.8717445617649989E-2</v>
      </c>
      <c r="K232" s="357" t="s">
        <v>29</v>
      </c>
      <c r="L232" s="328">
        <f t="shared" si="23"/>
        <v>0.28981221265865664</v>
      </c>
      <c r="M232" s="328">
        <f t="shared" si="24"/>
        <v>1.9012368177171876E-2</v>
      </c>
      <c r="N232" s="328">
        <v>4.3759956970139402E-2</v>
      </c>
      <c r="O232" s="327">
        <f t="shared" si="25"/>
        <v>0.26074498567335241</v>
      </c>
      <c r="P232" s="327">
        <f t="shared" si="26"/>
        <v>0.19514261508048575</v>
      </c>
      <c r="Q232" s="327">
        <f t="shared" si="27"/>
        <v>0.20102827763496145</v>
      </c>
    </row>
    <row r="233" spans="1:17" ht="15">
      <c r="A233" s="326" t="s">
        <v>29</v>
      </c>
      <c r="B233" s="326">
        <v>1</v>
      </c>
      <c r="C233" s="326">
        <v>9253</v>
      </c>
      <c r="D233" s="326">
        <v>16500</v>
      </c>
      <c r="E233" s="326">
        <v>78</v>
      </c>
      <c r="F233" s="326">
        <v>696</v>
      </c>
      <c r="G233" s="326">
        <f t="shared" si="21"/>
        <v>774</v>
      </c>
      <c r="H233" s="327">
        <f t="shared" si="22"/>
        <v>0.10077519379844961</v>
      </c>
      <c r="I233" s="355">
        <v>0.1098265895953757</v>
      </c>
      <c r="J233" s="356">
        <v>1.8717445617649989E-2</v>
      </c>
      <c r="K233" s="357" t="s">
        <v>29</v>
      </c>
      <c r="L233" s="328">
        <f t="shared" si="23"/>
        <v>0.12845169626464878</v>
      </c>
      <c r="M233" s="328">
        <f t="shared" si="24"/>
        <v>3.4606243970024641E-3</v>
      </c>
      <c r="N233" s="328">
        <v>4.3759956970139402E-2</v>
      </c>
      <c r="O233" s="327">
        <f t="shared" si="25"/>
        <v>0.22349570200573066</v>
      </c>
      <c r="P233" s="327">
        <f t="shared" si="26"/>
        <v>0.19655464558034452</v>
      </c>
      <c r="Q233" s="327">
        <f t="shared" si="27"/>
        <v>0.19897172236503857</v>
      </c>
    </row>
    <row r="234" spans="1:17" ht="15">
      <c r="A234" s="326" t="s">
        <v>29</v>
      </c>
      <c r="B234" s="326">
        <v>2</v>
      </c>
      <c r="C234" s="326">
        <v>16507</v>
      </c>
      <c r="D234" s="326">
        <v>24888</v>
      </c>
      <c r="E234" s="326">
        <v>60</v>
      </c>
      <c r="F234" s="326">
        <v>718</v>
      </c>
      <c r="G234" s="326">
        <f t="shared" si="21"/>
        <v>778</v>
      </c>
      <c r="H234" s="327">
        <f t="shared" si="22"/>
        <v>7.7120822622107968E-2</v>
      </c>
      <c r="I234" s="355">
        <v>8.9108910891089105E-2</v>
      </c>
      <c r="J234" s="356">
        <v>1.8717445617649989E-2</v>
      </c>
      <c r="K234" s="357" t="s">
        <v>29</v>
      </c>
      <c r="L234" s="328">
        <f t="shared" si="23"/>
        <v>-0.16503247691664699</v>
      </c>
      <c r="M234" s="328">
        <f t="shared" si="24"/>
        <v>5.0908903277257387E-3</v>
      </c>
      <c r="N234" s="328">
        <v>4.3759956970139402E-2</v>
      </c>
      <c r="O234" s="327">
        <f t="shared" si="25"/>
        <v>0.17191977077363896</v>
      </c>
      <c r="P234" s="327">
        <f t="shared" si="26"/>
        <v>0.20276757977972323</v>
      </c>
      <c r="Q234" s="327">
        <f t="shared" si="27"/>
        <v>0.2</v>
      </c>
    </row>
    <row r="235" spans="1:17" ht="15">
      <c r="A235" s="326" t="s">
        <v>29</v>
      </c>
      <c r="B235" s="326">
        <v>3</v>
      </c>
      <c r="C235" s="326">
        <v>24894</v>
      </c>
      <c r="D235" s="326">
        <v>38625</v>
      </c>
      <c r="E235" s="326">
        <v>53</v>
      </c>
      <c r="F235" s="326">
        <v>725</v>
      </c>
      <c r="G235" s="326">
        <f t="shared" si="21"/>
        <v>778</v>
      </c>
      <c r="H235" s="327">
        <f t="shared" si="22"/>
        <v>6.8123393316195366E-2</v>
      </c>
      <c r="I235" s="355">
        <v>7.4999999999999997E-2</v>
      </c>
      <c r="J235" s="356">
        <v>1.8717445617649989E-2</v>
      </c>
      <c r="K235" s="357" t="s">
        <v>29</v>
      </c>
      <c r="L235" s="328">
        <f t="shared" si="23"/>
        <v>-0.2987872113930764</v>
      </c>
      <c r="M235" s="328">
        <f t="shared" si="24"/>
        <v>1.5800452852309969E-2</v>
      </c>
      <c r="N235" s="328">
        <v>4.3759956970139402E-2</v>
      </c>
      <c r="O235" s="327">
        <f t="shared" si="25"/>
        <v>0.15186246418338109</v>
      </c>
      <c r="P235" s="327">
        <f t="shared" si="26"/>
        <v>0.20474442247952557</v>
      </c>
      <c r="Q235" s="327">
        <f t="shared" si="27"/>
        <v>0.2</v>
      </c>
    </row>
    <row r="236" spans="1:17" ht="15">
      <c r="A236" s="326" t="s">
        <v>29</v>
      </c>
      <c r="B236" s="326">
        <v>4</v>
      </c>
      <c r="C236" s="326">
        <v>38631</v>
      </c>
      <c r="D236" s="326">
        <v>212628</v>
      </c>
      <c r="E236" s="326">
        <v>67</v>
      </c>
      <c r="F236" s="326">
        <v>711</v>
      </c>
      <c r="G236" s="326">
        <f t="shared" si="21"/>
        <v>778</v>
      </c>
      <c r="H236" s="327">
        <f t="shared" si="22"/>
        <v>8.611825192802057E-2</v>
      </c>
      <c r="I236" s="355">
        <v>9.5505617977528087E-2</v>
      </c>
      <c r="J236" s="356">
        <v>1.8717445617649989E-2</v>
      </c>
      <c r="K236" s="357" t="s">
        <v>29</v>
      </c>
      <c r="L236" s="328">
        <f t="shared" si="23"/>
        <v>-4.4887280502798284E-2</v>
      </c>
      <c r="M236" s="328">
        <f t="shared" si="24"/>
        <v>3.9562121592938611E-4</v>
      </c>
      <c r="N236" s="328">
        <v>4.3759956970139402E-2</v>
      </c>
      <c r="O236" s="327">
        <f t="shared" si="25"/>
        <v>0.19197707736389685</v>
      </c>
      <c r="P236" s="327">
        <f t="shared" si="26"/>
        <v>0.20079073707992093</v>
      </c>
      <c r="Q236" s="327">
        <f t="shared" si="27"/>
        <v>0.2</v>
      </c>
    </row>
    <row r="237" spans="1:17" ht="15">
      <c r="A237" s="326" t="s">
        <v>671</v>
      </c>
      <c r="B237" s="326">
        <v>0</v>
      </c>
      <c r="C237" s="326">
        <v>0</v>
      </c>
      <c r="D237" s="326">
        <v>9250</v>
      </c>
      <c r="E237" s="326">
        <v>91</v>
      </c>
      <c r="F237" s="326">
        <v>691</v>
      </c>
      <c r="G237" s="326">
        <f t="shared" si="21"/>
        <v>782</v>
      </c>
      <c r="H237" s="327">
        <f t="shared" si="22"/>
        <v>0.11636828644501279</v>
      </c>
      <c r="I237" s="355">
        <v>0.10227272727272731</v>
      </c>
      <c r="J237" s="356">
        <v>1.8717445617649989E-2</v>
      </c>
      <c r="K237" s="357" t="s">
        <v>671</v>
      </c>
      <c r="L237" s="328">
        <f t="shared" si="23"/>
        <v>0.28981221265865664</v>
      </c>
      <c r="M237" s="328">
        <f t="shared" si="24"/>
        <v>1.9012368177171876E-2</v>
      </c>
      <c r="N237" s="328">
        <v>4.3759956970139402E-2</v>
      </c>
      <c r="O237" s="327">
        <f t="shared" si="25"/>
        <v>0.26074498567335241</v>
      </c>
      <c r="P237" s="327">
        <f t="shared" si="26"/>
        <v>0.19514261508048575</v>
      </c>
      <c r="Q237" s="327">
        <f t="shared" si="27"/>
        <v>0.20102827763496145</v>
      </c>
    </row>
    <row r="238" spans="1:17" ht="15">
      <c r="A238" s="326" t="s">
        <v>671</v>
      </c>
      <c r="B238" s="326">
        <v>1</v>
      </c>
      <c r="C238" s="326">
        <v>9253</v>
      </c>
      <c r="D238" s="326">
        <v>16500</v>
      </c>
      <c r="E238" s="326">
        <v>78</v>
      </c>
      <c r="F238" s="326">
        <v>696</v>
      </c>
      <c r="G238" s="326">
        <f t="shared" si="21"/>
        <v>774</v>
      </c>
      <c r="H238" s="327">
        <f t="shared" si="22"/>
        <v>0.10077519379844961</v>
      </c>
      <c r="I238" s="355">
        <v>0.1098265895953757</v>
      </c>
      <c r="J238" s="356">
        <v>1.8717445617649989E-2</v>
      </c>
      <c r="K238" s="357" t="s">
        <v>671</v>
      </c>
      <c r="L238" s="328">
        <f t="shared" si="23"/>
        <v>0.12845169626464878</v>
      </c>
      <c r="M238" s="328">
        <f t="shared" si="24"/>
        <v>3.4606243970024641E-3</v>
      </c>
      <c r="N238" s="328">
        <v>4.3759956970139402E-2</v>
      </c>
      <c r="O238" s="327">
        <f t="shared" si="25"/>
        <v>0.22349570200573066</v>
      </c>
      <c r="P238" s="327">
        <f t="shared" si="26"/>
        <v>0.19655464558034452</v>
      </c>
      <c r="Q238" s="327">
        <f t="shared" si="27"/>
        <v>0.19897172236503857</v>
      </c>
    </row>
    <row r="239" spans="1:17" ht="15">
      <c r="A239" s="326" t="s">
        <v>671</v>
      </c>
      <c r="B239" s="326">
        <v>2</v>
      </c>
      <c r="C239" s="326">
        <v>16507.142856999999</v>
      </c>
      <c r="D239" s="326">
        <v>24888.8888889999</v>
      </c>
      <c r="E239" s="326">
        <v>60</v>
      </c>
      <c r="F239" s="326">
        <v>718</v>
      </c>
      <c r="G239" s="326">
        <f t="shared" si="21"/>
        <v>778</v>
      </c>
      <c r="H239" s="327">
        <f t="shared" si="22"/>
        <v>7.7120822622107968E-2</v>
      </c>
      <c r="I239" s="355">
        <v>8.9108910891089105E-2</v>
      </c>
      <c r="J239" s="356">
        <v>1.8717445617649989E-2</v>
      </c>
      <c r="K239" s="357" t="s">
        <v>671</v>
      </c>
      <c r="L239" s="328">
        <f t="shared" si="23"/>
        <v>-0.16503247691664699</v>
      </c>
      <c r="M239" s="328">
        <f t="shared" si="24"/>
        <v>5.0908903277257387E-3</v>
      </c>
      <c r="N239" s="328">
        <v>4.3759956970139402E-2</v>
      </c>
      <c r="O239" s="327">
        <f t="shared" si="25"/>
        <v>0.17191977077363896</v>
      </c>
      <c r="P239" s="327">
        <f t="shared" si="26"/>
        <v>0.20276757977972323</v>
      </c>
      <c r="Q239" s="327">
        <f t="shared" si="27"/>
        <v>0.2</v>
      </c>
    </row>
    <row r="240" spans="1:17" ht="15">
      <c r="A240" s="326" t="s">
        <v>671</v>
      </c>
      <c r="B240" s="326">
        <v>3</v>
      </c>
      <c r="C240" s="326">
        <v>24894.5</v>
      </c>
      <c r="D240" s="326">
        <v>38625</v>
      </c>
      <c r="E240" s="326">
        <v>53</v>
      </c>
      <c r="F240" s="326">
        <v>725</v>
      </c>
      <c r="G240" s="326">
        <f t="shared" si="21"/>
        <v>778</v>
      </c>
      <c r="H240" s="327">
        <f t="shared" si="22"/>
        <v>6.8123393316195366E-2</v>
      </c>
      <c r="I240" s="355">
        <v>7.4999999999999997E-2</v>
      </c>
      <c r="J240" s="356">
        <v>1.8717445617649989E-2</v>
      </c>
      <c r="K240" s="357" t="s">
        <v>671</v>
      </c>
      <c r="L240" s="328">
        <f t="shared" si="23"/>
        <v>-0.2987872113930764</v>
      </c>
      <c r="M240" s="328">
        <f t="shared" si="24"/>
        <v>1.5800452852309969E-2</v>
      </c>
      <c r="N240" s="328">
        <v>4.3759956970139402E-2</v>
      </c>
      <c r="O240" s="327">
        <f t="shared" si="25"/>
        <v>0.15186246418338109</v>
      </c>
      <c r="P240" s="327">
        <f t="shared" si="26"/>
        <v>0.20474442247952557</v>
      </c>
      <c r="Q240" s="327">
        <f t="shared" si="27"/>
        <v>0.2</v>
      </c>
    </row>
    <row r="241" spans="1:17" ht="15">
      <c r="A241" s="326" t="s">
        <v>671</v>
      </c>
      <c r="B241" s="326">
        <v>4</v>
      </c>
      <c r="C241" s="326">
        <v>38631.199999999997</v>
      </c>
      <c r="D241" s="326">
        <v>212628.27273</v>
      </c>
      <c r="E241" s="326">
        <v>67</v>
      </c>
      <c r="F241" s="326">
        <v>711</v>
      </c>
      <c r="G241" s="326">
        <f t="shared" si="21"/>
        <v>778</v>
      </c>
      <c r="H241" s="327">
        <f t="shared" si="22"/>
        <v>8.611825192802057E-2</v>
      </c>
      <c r="I241" s="355">
        <v>9.5505617977528087E-2</v>
      </c>
      <c r="J241" s="356">
        <v>1.8717445617649989E-2</v>
      </c>
      <c r="K241" s="357" t="s">
        <v>671</v>
      </c>
      <c r="L241" s="328">
        <f t="shared" si="23"/>
        <v>-4.4887280502798284E-2</v>
      </c>
      <c r="M241" s="328">
        <f t="shared" si="24"/>
        <v>3.9562121592938611E-4</v>
      </c>
      <c r="N241" s="328">
        <v>4.3759956970139402E-2</v>
      </c>
      <c r="O241" s="327">
        <f t="shared" si="25"/>
        <v>0.19197707736389685</v>
      </c>
      <c r="P241" s="327">
        <f t="shared" si="26"/>
        <v>0.20079073707992093</v>
      </c>
      <c r="Q241" s="327">
        <f t="shared" si="27"/>
        <v>0.2</v>
      </c>
    </row>
    <row r="242" spans="1:17" ht="15">
      <c r="A242" s="326" t="s">
        <v>199</v>
      </c>
      <c r="B242" s="326">
        <v>0</v>
      </c>
      <c r="C242" s="326">
        <v>0</v>
      </c>
      <c r="D242" s="326">
        <v>1</v>
      </c>
      <c r="E242" s="326">
        <v>70</v>
      </c>
      <c r="F242" s="326">
        <v>782</v>
      </c>
      <c r="G242" s="326">
        <f t="shared" si="21"/>
        <v>852</v>
      </c>
      <c r="H242" s="327">
        <f t="shared" si="22"/>
        <v>8.2159624413145546E-2</v>
      </c>
      <c r="I242" s="355">
        <v>7.0175438596491224E-2</v>
      </c>
      <c r="J242" s="356">
        <v>9.7851015983396433E-2</v>
      </c>
      <c r="K242" s="357" t="s">
        <v>199</v>
      </c>
      <c r="L242" s="328">
        <f t="shared" si="23"/>
        <v>-9.6266968586475501E-2</v>
      </c>
      <c r="M242" s="328">
        <f t="shared" si="24"/>
        <v>1.9511874643687163E-3</v>
      </c>
      <c r="N242" s="328">
        <v>4.3017871571903302E-2</v>
      </c>
      <c r="O242" s="327">
        <f t="shared" si="25"/>
        <v>0.20057306590257878</v>
      </c>
      <c r="P242" s="327">
        <f t="shared" si="26"/>
        <v>0.22084157017791584</v>
      </c>
      <c r="Q242" s="327">
        <f t="shared" si="27"/>
        <v>0.21902313624678663</v>
      </c>
    </row>
    <row r="243" spans="1:17" ht="15">
      <c r="A243" s="326" t="s">
        <v>199</v>
      </c>
      <c r="B243" s="326">
        <v>1</v>
      </c>
      <c r="C243" s="326">
        <v>2</v>
      </c>
      <c r="D243" s="326">
        <v>3</v>
      </c>
      <c r="E243" s="326">
        <v>59</v>
      </c>
      <c r="F243" s="326">
        <v>729</v>
      </c>
      <c r="G243" s="326">
        <f t="shared" si="21"/>
        <v>788</v>
      </c>
      <c r="H243" s="327">
        <f t="shared" si="22"/>
        <v>7.487309644670051E-2</v>
      </c>
      <c r="I243" s="355">
        <v>5.8064516129032261E-2</v>
      </c>
      <c r="J243" s="356">
        <v>9.7851015983396433E-2</v>
      </c>
      <c r="K243" s="357" t="s">
        <v>199</v>
      </c>
      <c r="L243" s="328">
        <f t="shared" si="23"/>
        <v>-0.19704375819346226</v>
      </c>
      <c r="M243" s="328">
        <f t="shared" si="24"/>
        <v>7.2550734663033873E-3</v>
      </c>
      <c r="N243" s="328">
        <v>4.3017871571903302E-2</v>
      </c>
      <c r="O243" s="327">
        <f t="shared" si="25"/>
        <v>0.16905444126074498</v>
      </c>
      <c r="P243" s="327">
        <f t="shared" si="26"/>
        <v>0.2058740468794126</v>
      </c>
      <c r="Q243" s="327">
        <f t="shared" si="27"/>
        <v>0.20257069408740361</v>
      </c>
    </row>
    <row r="244" spans="1:17" ht="15">
      <c r="A244" s="326" t="s">
        <v>199</v>
      </c>
      <c r="B244" s="326">
        <v>2</v>
      </c>
      <c r="C244" s="326">
        <v>4</v>
      </c>
      <c r="D244" s="326">
        <v>6</v>
      </c>
      <c r="E244" s="326">
        <v>70</v>
      </c>
      <c r="F244" s="326">
        <v>784</v>
      </c>
      <c r="G244" s="326">
        <f t="shared" si="21"/>
        <v>854</v>
      </c>
      <c r="H244" s="327">
        <f t="shared" si="22"/>
        <v>8.1967213114754092E-2</v>
      </c>
      <c r="I244" s="355">
        <v>0.108695652173913</v>
      </c>
      <c r="J244" s="356">
        <v>9.7851015983396433E-2</v>
      </c>
      <c r="K244" s="357" t="s">
        <v>199</v>
      </c>
      <c r="L244" s="328">
        <f t="shared" si="23"/>
        <v>-9.8821248391572358E-2</v>
      </c>
      <c r="M244" s="328">
        <f t="shared" si="24"/>
        <v>2.0587743422239391E-3</v>
      </c>
      <c r="N244" s="328">
        <v>4.3017871571903302E-2</v>
      </c>
      <c r="O244" s="327">
        <f t="shared" si="25"/>
        <v>0.20057306590257878</v>
      </c>
      <c r="P244" s="327">
        <f t="shared" si="26"/>
        <v>0.22140638237785937</v>
      </c>
      <c r="Q244" s="327">
        <f t="shared" si="27"/>
        <v>0.21953727506426735</v>
      </c>
    </row>
    <row r="245" spans="1:17" ht="15">
      <c r="A245" s="326" t="s">
        <v>199</v>
      </c>
      <c r="B245" s="326">
        <v>3</v>
      </c>
      <c r="C245" s="326">
        <v>7</v>
      </c>
      <c r="D245" s="326">
        <v>10</v>
      </c>
      <c r="E245" s="326">
        <v>64</v>
      </c>
      <c r="F245" s="326">
        <v>658</v>
      </c>
      <c r="G245" s="326">
        <f t="shared" si="21"/>
        <v>722</v>
      </c>
      <c r="H245" s="327">
        <f t="shared" si="22"/>
        <v>8.8642659279778394E-2</v>
      </c>
      <c r="I245" s="355">
        <v>9.5477386934673364E-2</v>
      </c>
      <c r="J245" s="356">
        <v>9.7851015983396433E-2</v>
      </c>
      <c r="K245" s="357" t="s">
        <v>199</v>
      </c>
      <c r="L245" s="328">
        <f t="shared" si="23"/>
        <v>-1.3229318056168714E-2</v>
      </c>
      <c r="M245" s="328">
        <f t="shared" si="24"/>
        <v>3.2307647778513583E-5</v>
      </c>
      <c r="N245" s="328">
        <v>4.3017871571903302E-2</v>
      </c>
      <c r="O245" s="327">
        <f t="shared" si="25"/>
        <v>0.18338108882521489</v>
      </c>
      <c r="P245" s="327">
        <f t="shared" si="26"/>
        <v>0.18582321378141767</v>
      </c>
      <c r="Q245" s="327">
        <f t="shared" si="27"/>
        <v>0.18560411311053984</v>
      </c>
    </row>
    <row r="246" spans="1:17" ht="15">
      <c r="A246" s="326" t="s">
        <v>199</v>
      </c>
      <c r="B246" s="326">
        <v>4</v>
      </c>
      <c r="C246" s="326">
        <v>11</v>
      </c>
      <c r="D246" s="326">
        <v>33</v>
      </c>
      <c r="E246" s="326">
        <v>86</v>
      </c>
      <c r="F246" s="326">
        <v>588</v>
      </c>
      <c r="G246" s="326">
        <f t="shared" si="21"/>
        <v>674</v>
      </c>
      <c r="H246" s="327">
        <f t="shared" si="22"/>
        <v>0.12759643916913946</v>
      </c>
      <c r="I246" s="355">
        <v>0.1333333333333333</v>
      </c>
      <c r="J246" s="356">
        <v>9.7851015983396433E-2</v>
      </c>
      <c r="K246" s="357" t="s">
        <v>199</v>
      </c>
      <c r="L246" s="328">
        <f t="shared" si="23"/>
        <v>0.39471287826435741</v>
      </c>
      <c r="M246" s="328">
        <f t="shared" si="24"/>
        <v>3.1720528651228784E-2</v>
      </c>
      <c r="N246" s="328">
        <v>4.3017871571903302E-2</v>
      </c>
      <c r="O246" s="327">
        <f t="shared" si="25"/>
        <v>0.24641833810888253</v>
      </c>
      <c r="P246" s="327">
        <f t="shared" si="26"/>
        <v>0.16605478678339453</v>
      </c>
      <c r="Q246" s="327">
        <f t="shared" si="27"/>
        <v>0.17326478149100258</v>
      </c>
    </row>
    <row r="247" spans="1:17" ht="15">
      <c r="A247" s="326" t="s">
        <v>322</v>
      </c>
      <c r="B247" s="326">
        <v>0</v>
      </c>
      <c r="C247" s="326">
        <v>0</v>
      </c>
      <c r="D247" s="326">
        <v>0</v>
      </c>
      <c r="E247" s="326">
        <v>116</v>
      </c>
      <c r="F247" s="326">
        <v>1043</v>
      </c>
      <c r="G247" s="326">
        <f t="shared" si="21"/>
        <v>1159</v>
      </c>
      <c r="H247" s="327">
        <f t="shared" si="22"/>
        <v>0.1000862812769629</v>
      </c>
      <c r="I247" s="355">
        <v>0.1201413427561837</v>
      </c>
      <c r="J247" s="356">
        <v>6.7868210443077476E-2</v>
      </c>
      <c r="K247" s="357" t="s">
        <v>322</v>
      </c>
      <c r="L247" s="328">
        <f t="shared" si="23"/>
        <v>0.12082626601506878</v>
      </c>
      <c r="M247" s="328">
        <f t="shared" si="24"/>
        <v>4.5706958841847363E-3</v>
      </c>
      <c r="N247" s="328">
        <v>4.25007653459148E-2</v>
      </c>
      <c r="O247" s="327">
        <f t="shared" si="25"/>
        <v>0.33237822349570201</v>
      </c>
      <c r="P247" s="327">
        <f t="shared" si="26"/>
        <v>0.29454956227054502</v>
      </c>
      <c r="Q247" s="327">
        <f t="shared" si="27"/>
        <v>0.29794344473007711</v>
      </c>
    </row>
    <row r="248" spans="1:17" ht="15">
      <c r="A248" s="326" t="s">
        <v>322</v>
      </c>
      <c r="B248" s="326">
        <v>1</v>
      </c>
      <c r="C248" s="326">
        <v>1</v>
      </c>
      <c r="D248" s="326">
        <v>1</v>
      </c>
      <c r="E248" s="326">
        <v>98</v>
      </c>
      <c r="F248" s="326">
        <v>799</v>
      </c>
      <c r="G248" s="326">
        <f t="shared" si="21"/>
        <v>897</v>
      </c>
      <c r="H248" s="327">
        <f t="shared" si="22"/>
        <v>0.10925306577480491</v>
      </c>
      <c r="I248" s="355">
        <v>6.25E-2</v>
      </c>
      <c r="J248" s="356">
        <v>6.7868210443077476E-2</v>
      </c>
      <c r="K248" s="357" t="s">
        <v>322</v>
      </c>
      <c r="L248" s="328">
        <f t="shared" si="23"/>
        <v>0.2186990628137738</v>
      </c>
      <c r="M248" s="328">
        <f t="shared" si="24"/>
        <v>1.2063400586034346E-2</v>
      </c>
      <c r="N248" s="328">
        <v>4.25007653459148E-2</v>
      </c>
      <c r="O248" s="327">
        <f t="shared" si="25"/>
        <v>0.28080229226361031</v>
      </c>
      <c r="P248" s="327">
        <f t="shared" si="26"/>
        <v>0.22564247387743575</v>
      </c>
      <c r="Q248" s="327">
        <f t="shared" si="27"/>
        <v>0.23059125964010282</v>
      </c>
    </row>
    <row r="249" spans="1:17" ht="15">
      <c r="A249" s="326" t="s">
        <v>322</v>
      </c>
      <c r="B249" s="326">
        <v>2</v>
      </c>
      <c r="C249" s="326">
        <v>2</v>
      </c>
      <c r="D249" s="326">
        <v>2</v>
      </c>
      <c r="E249" s="326">
        <v>50</v>
      </c>
      <c r="F249" s="326">
        <v>554</v>
      </c>
      <c r="G249" s="326">
        <f t="shared" si="21"/>
        <v>604</v>
      </c>
      <c r="H249" s="327">
        <f t="shared" si="22"/>
        <v>8.2781456953642391E-2</v>
      </c>
      <c r="I249" s="355">
        <v>8.6614173228346455E-2</v>
      </c>
      <c r="J249" s="356">
        <v>6.7868210443077476E-2</v>
      </c>
      <c r="K249" s="357" t="s">
        <v>322</v>
      </c>
      <c r="L249" s="328">
        <f t="shared" si="23"/>
        <v>-8.8049151409661283E-2</v>
      </c>
      <c r="M249" s="328">
        <f t="shared" si="24"/>
        <v>1.1610604643369985E-3</v>
      </c>
      <c r="N249" s="328">
        <v>4.25007653459148E-2</v>
      </c>
      <c r="O249" s="327">
        <f t="shared" si="25"/>
        <v>0.14326647564469913</v>
      </c>
      <c r="P249" s="327">
        <f t="shared" si="26"/>
        <v>0.15645297938435471</v>
      </c>
      <c r="Q249" s="327">
        <f t="shared" si="27"/>
        <v>0.15526992287917737</v>
      </c>
    </row>
    <row r="250" spans="1:17" ht="15">
      <c r="A250" s="326" t="s">
        <v>322</v>
      </c>
      <c r="B250" s="326">
        <v>3</v>
      </c>
      <c r="C250" s="326">
        <v>3</v>
      </c>
      <c r="D250" s="326">
        <v>3</v>
      </c>
      <c r="E250" s="326">
        <v>28</v>
      </c>
      <c r="F250" s="326">
        <v>424</v>
      </c>
      <c r="G250" s="326">
        <f t="shared" si="21"/>
        <v>452</v>
      </c>
      <c r="H250" s="327">
        <f t="shared" si="22"/>
        <v>6.1946902654867256E-2</v>
      </c>
      <c r="I250" s="355">
        <v>0.1071428571428571</v>
      </c>
      <c r="J250" s="356">
        <v>6.7868210443077476E-2</v>
      </c>
      <c r="K250" s="357" t="s">
        <v>322</v>
      </c>
      <c r="L250" s="328">
        <f t="shared" si="23"/>
        <v>-0.40043641514727724</v>
      </c>
      <c r="M250" s="328">
        <f t="shared" si="24"/>
        <v>1.582162719223703E-2</v>
      </c>
      <c r="N250" s="328">
        <v>4.25007653459148E-2</v>
      </c>
      <c r="O250" s="327">
        <f t="shared" si="25"/>
        <v>8.0229226361031525E-2</v>
      </c>
      <c r="P250" s="327">
        <f t="shared" si="26"/>
        <v>0.11974018638802598</v>
      </c>
      <c r="Q250" s="327">
        <f t="shared" si="27"/>
        <v>0.11619537275064268</v>
      </c>
    </row>
    <row r="251" spans="1:17" ht="15">
      <c r="A251" s="326" t="s">
        <v>322</v>
      </c>
      <c r="B251" s="326">
        <v>4</v>
      </c>
      <c r="C251" s="326">
        <v>4</v>
      </c>
      <c r="D251" s="326">
        <v>14</v>
      </c>
      <c r="E251" s="326">
        <v>57</v>
      </c>
      <c r="F251" s="326">
        <v>721</v>
      </c>
      <c r="G251" s="326">
        <f t="shared" si="21"/>
        <v>778</v>
      </c>
      <c r="H251" s="327">
        <f t="shared" si="22"/>
        <v>7.3264781491002573E-2</v>
      </c>
      <c r="I251" s="355">
        <v>8.5714285714285715E-2</v>
      </c>
      <c r="J251" s="356">
        <v>6.7868210443077476E-2</v>
      </c>
      <c r="K251" s="357" t="s">
        <v>322</v>
      </c>
      <c r="L251" s="328">
        <f t="shared" si="23"/>
        <v>-0.2204953395409224</v>
      </c>
      <c r="M251" s="328">
        <f t="shared" si="24"/>
        <v>8.883981219121732E-3</v>
      </c>
      <c r="N251" s="328">
        <v>4.25007653459148E-2</v>
      </c>
      <c r="O251" s="327">
        <f t="shared" si="25"/>
        <v>0.16332378223495703</v>
      </c>
      <c r="P251" s="327">
        <f t="shared" si="26"/>
        <v>0.20361479807963853</v>
      </c>
      <c r="Q251" s="327">
        <f t="shared" si="27"/>
        <v>0.2</v>
      </c>
    </row>
    <row r="252" spans="1:17" ht="15">
      <c r="A252" s="326" t="s">
        <v>240</v>
      </c>
      <c r="B252" s="326">
        <v>0</v>
      </c>
      <c r="C252" s="326">
        <v>0</v>
      </c>
      <c r="D252" s="326">
        <v>1</v>
      </c>
      <c r="E252" s="326">
        <v>87</v>
      </c>
      <c r="F252" s="326">
        <v>939</v>
      </c>
      <c r="G252" s="326">
        <f t="shared" si="21"/>
        <v>1026</v>
      </c>
      <c r="H252" s="327">
        <f t="shared" si="22"/>
        <v>8.4795321637426896E-2</v>
      </c>
      <c r="I252" s="355">
        <v>6.4039408866995079E-2</v>
      </c>
      <c r="J252" s="356">
        <v>0.11151113583637889</v>
      </c>
      <c r="K252" s="357" t="s">
        <v>240</v>
      </c>
      <c r="L252" s="328">
        <f t="shared" si="23"/>
        <v>-6.1814830644202665E-2</v>
      </c>
      <c r="M252" s="328">
        <f t="shared" si="24"/>
        <v>9.825875464369643E-4</v>
      </c>
      <c r="N252" s="328">
        <v>4.2419073961459199E-2</v>
      </c>
      <c r="O252" s="327">
        <f t="shared" si="25"/>
        <v>0.24928366762177651</v>
      </c>
      <c r="P252" s="327">
        <f t="shared" si="26"/>
        <v>0.26517932787348208</v>
      </c>
      <c r="Q252" s="327">
        <f t="shared" si="27"/>
        <v>0.26375321336760926</v>
      </c>
    </row>
    <row r="253" spans="1:17" ht="15">
      <c r="A253" s="326" t="s">
        <v>240</v>
      </c>
      <c r="B253" s="326">
        <v>1</v>
      </c>
      <c r="C253" s="326">
        <v>2</v>
      </c>
      <c r="D253" s="326">
        <v>3</v>
      </c>
      <c r="E253" s="326">
        <v>64</v>
      </c>
      <c r="F253" s="326">
        <v>792</v>
      </c>
      <c r="G253" s="326">
        <f t="shared" si="21"/>
        <v>856</v>
      </c>
      <c r="H253" s="327">
        <f t="shared" si="22"/>
        <v>7.476635514018691E-2</v>
      </c>
      <c r="I253" s="355">
        <v>6.1349693251533742E-2</v>
      </c>
      <c r="J253" s="356">
        <v>0.11151113583637889</v>
      </c>
      <c r="K253" s="357" t="s">
        <v>240</v>
      </c>
      <c r="L253" s="328">
        <f t="shared" si="23"/>
        <v>-0.1985857785452774</v>
      </c>
      <c r="M253" s="328">
        <f t="shared" si="24"/>
        <v>7.9999372063952381E-3</v>
      </c>
      <c r="N253" s="328">
        <v>4.2419073961459199E-2</v>
      </c>
      <c r="O253" s="327">
        <f t="shared" si="25"/>
        <v>0.18338108882521489</v>
      </c>
      <c r="P253" s="327">
        <f t="shared" si="26"/>
        <v>0.22366563117763344</v>
      </c>
      <c r="Q253" s="327">
        <f t="shared" si="27"/>
        <v>0.22005141388174806</v>
      </c>
    </row>
    <row r="254" spans="1:17" ht="15">
      <c r="A254" s="326" t="s">
        <v>240</v>
      </c>
      <c r="B254" s="326">
        <v>2</v>
      </c>
      <c r="C254" s="326">
        <v>4</v>
      </c>
      <c r="D254" s="326">
        <v>5</v>
      </c>
      <c r="E254" s="326">
        <v>45</v>
      </c>
      <c r="F254" s="326">
        <v>564</v>
      </c>
      <c r="G254" s="326">
        <f t="shared" si="21"/>
        <v>609</v>
      </c>
      <c r="H254" s="327">
        <f t="shared" si="22"/>
        <v>7.3891625615763554E-2</v>
      </c>
      <c r="I254" s="355">
        <v>0.1032258064516129</v>
      </c>
      <c r="J254" s="356">
        <v>0.11151113583637889</v>
      </c>
      <c r="K254" s="357" t="s">
        <v>240</v>
      </c>
      <c r="L254" s="328">
        <f t="shared" si="23"/>
        <v>-0.21129923181826257</v>
      </c>
      <c r="M254" s="328">
        <f t="shared" si="24"/>
        <v>6.4102296553095834E-3</v>
      </c>
      <c r="N254" s="328">
        <v>4.2419073961459199E-2</v>
      </c>
      <c r="O254" s="327">
        <f t="shared" si="25"/>
        <v>0.12893982808022922</v>
      </c>
      <c r="P254" s="327">
        <f t="shared" si="26"/>
        <v>0.15927704038407228</v>
      </c>
      <c r="Q254" s="327">
        <f t="shared" si="27"/>
        <v>0.15655526992287919</v>
      </c>
    </row>
    <row r="255" spans="1:17" ht="15">
      <c r="A255" s="326" t="s">
        <v>240</v>
      </c>
      <c r="B255" s="326">
        <v>3</v>
      </c>
      <c r="C255" s="326">
        <v>6</v>
      </c>
      <c r="D255" s="326">
        <v>8</v>
      </c>
      <c r="E255" s="326">
        <v>59</v>
      </c>
      <c r="F255" s="326">
        <v>568</v>
      </c>
      <c r="G255" s="326">
        <f t="shared" si="21"/>
        <v>627</v>
      </c>
      <c r="H255" s="327">
        <f t="shared" si="22"/>
        <v>9.4098883572567779E-2</v>
      </c>
      <c r="I255" s="355">
        <v>0.1124260355029586</v>
      </c>
      <c r="J255" s="356">
        <v>0.11151113583637889</v>
      </c>
      <c r="K255" s="357" t="s">
        <v>240</v>
      </c>
      <c r="L255" s="328">
        <f t="shared" si="23"/>
        <v>5.2508555094044521E-2</v>
      </c>
      <c r="M255" s="328">
        <f t="shared" si="24"/>
        <v>4.5408224757228073E-4</v>
      </c>
      <c r="N255" s="328">
        <v>4.2419073961459199E-2</v>
      </c>
      <c r="O255" s="327">
        <f t="shared" si="25"/>
        <v>0.16905444126074498</v>
      </c>
      <c r="P255" s="327">
        <f t="shared" si="26"/>
        <v>0.16040666478395935</v>
      </c>
      <c r="Q255" s="327">
        <f t="shared" si="27"/>
        <v>0.16118251928020566</v>
      </c>
    </row>
    <row r="256" spans="1:17" ht="15">
      <c r="A256" s="326" t="s">
        <v>240</v>
      </c>
      <c r="B256" s="326">
        <v>4</v>
      </c>
      <c r="C256" s="326">
        <v>9</v>
      </c>
      <c r="D256" s="326">
        <v>31</v>
      </c>
      <c r="E256" s="326">
        <v>94</v>
      </c>
      <c r="F256" s="326">
        <v>678</v>
      </c>
      <c r="G256" s="326">
        <f t="shared" si="21"/>
        <v>772</v>
      </c>
      <c r="H256" s="327">
        <f t="shared" si="22"/>
        <v>0.12176165803108809</v>
      </c>
      <c r="I256" s="355">
        <v>0.1306532663316583</v>
      </c>
      <c r="J256" s="356">
        <v>0.11151113583637889</v>
      </c>
      <c r="K256" s="357" t="s">
        <v>240</v>
      </c>
      <c r="L256" s="328">
        <f t="shared" si="23"/>
        <v>0.34124002423908495</v>
      </c>
      <c r="M256" s="328">
        <f t="shared" si="24"/>
        <v>2.6572237305745164E-2</v>
      </c>
      <c r="N256" s="328">
        <v>4.2419073961459199E-2</v>
      </c>
      <c r="O256" s="327">
        <f t="shared" si="25"/>
        <v>0.2693409742120344</v>
      </c>
      <c r="P256" s="327">
        <f t="shared" si="26"/>
        <v>0.19147133578085287</v>
      </c>
      <c r="Q256" s="327">
        <f t="shared" si="27"/>
        <v>0.19845758354755785</v>
      </c>
    </row>
    <row r="257" spans="1:17" ht="15">
      <c r="A257" s="326" t="s">
        <v>668</v>
      </c>
      <c r="B257" s="326">
        <v>0</v>
      </c>
      <c r="C257" s="326">
        <v>0</v>
      </c>
      <c r="D257" s="326">
        <v>0</v>
      </c>
      <c r="E257" s="326">
        <v>291</v>
      </c>
      <c r="F257" s="326">
        <v>2662</v>
      </c>
      <c r="G257" s="326">
        <f t="shared" si="21"/>
        <v>2953</v>
      </c>
      <c r="H257" s="327">
        <f t="shared" si="22"/>
        <v>9.854385370809346E-2</v>
      </c>
      <c r="I257" s="355">
        <v>0.1044117647058824</v>
      </c>
      <c r="J257" s="356">
        <v>5.2150780617402671E-2</v>
      </c>
      <c r="K257" s="357" t="s">
        <v>668</v>
      </c>
      <c r="L257" s="328">
        <f t="shared" si="23"/>
        <v>0.10358279812591206</v>
      </c>
      <c r="M257" s="328">
        <f t="shared" si="24"/>
        <v>8.4985387308075897E-3</v>
      </c>
      <c r="N257" s="328">
        <v>4.1458765468657802E-2</v>
      </c>
      <c r="O257" s="327">
        <f t="shared" si="25"/>
        <v>0.833810888252149</v>
      </c>
      <c r="P257" s="327">
        <f t="shared" si="26"/>
        <v>0.75176503812482354</v>
      </c>
      <c r="Q257" s="327">
        <f t="shared" si="27"/>
        <v>0.75912596401028276</v>
      </c>
    </row>
    <row r="258" spans="1:17" ht="15">
      <c r="A258" s="326" t="s">
        <v>668</v>
      </c>
      <c r="B258" s="326">
        <v>3</v>
      </c>
      <c r="C258" s="326">
        <v>1</v>
      </c>
      <c r="D258" s="326">
        <v>1</v>
      </c>
      <c r="E258" s="326">
        <v>48</v>
      </c>
      <c r="F258" s="326">
        <v>732</v>
      </c>
      <c r="G258" s="326">
        <f t="shared" si="21"/>
        <v>780</v>
      </c>
      <c r="H258" s="327">
        <f t="shared" si="22"/>
        <v>6.1538461538461542E-2</v>
      </c>
      <c r="I258" s="355">
        <v>5.9171597633136092E-2</v>
      </c>
      <c r="J258" s="356">
        <v>5.2150780617402671E-2</v>
      </c>
      <c r="K258" s="357" t="s">
        <v>668</v>
      </c>
      <c r="L258" s="328">
        <f t="shared" si="23"/>
        <v>-0.40748697314394405</v>
      </c>
      <c r="M258" s="328">
        <f t="shared" si="24"/>
        <v>2.8192169019490242E-2</v>
      </c>
      <c r="N258" s="328">
        <v>4.1458765468657802E-2</v>
      </c>
      <c r="O258" s="327">
        <f t="shared" si="25"/>
        <v>0.13753581661891118</v>
      </c>
      <c r="P258" s="327">
        <f t="shared" si="26"/>
        <v>0.20672126517932787</v>
      </c>
      <c r="Q258" s="327">
        <f t="shared" si="27"/>
        <v>0.20051413881748073</v>
      </c>
    </row>
    <row r="259" spans="1:17" ht="15">
      <c r="A259" s="326" t="s">
        <v>668</v>
      </c>
      <c r="B259" s="326">
        <v>4</v>
      </c>
      <c r="C259" s="326">
        <v>2</v>
      </c>
      <c r="D259" s="326">
        <v>5</v>
      </c>
      <c r="E259" s="326">
        <v>10</v>
      </c>
      <c r="F259" s="326">
        <v>147</v>
      </c>
      <c r="G259" s="326">
        <f t="shared" ref="G259:G322" si="28">E259+F259</f>
        <v>157</v>
      </c>
      <c r="H259" s="327">
        <f t="shared" ref="H259:H322" si="29">E259/G259</f>
        <v>6.3694267515923567E-2</v>
      </c>
      <c r="I259" s="355">
        <v>7.4999999999999997E-2</v>
      </c>
      <c r="J259" s="356">
        <v>5.2150780617402671E-2</v>
      </c>
      <c r="K259" s="357" t="s">
        <v>668</v>
      </c>
      <c r="L259" s="328">
        <f t="shared" ref="L259:L322" si="30">LN(O259/P259)</f>
        <v>-0.37075496387521395</v>
      </c>
      <c r="M259" s="328">
        <f t="shared" ref="M259:M322" si="31">L259*(O259-P259)</f>
        <v>4.7680577183600173E-3</v>
      </c>
      <c r="N259" s="328">
        <v>4.1458765468657802E-2</v>
      </c>
      <c r="O259" s="327">
        <f t="shared" ref="O259:O322" si="32">E259/V$2</f>
        <v>2.865329512893983E-2</v>
      </c>
      <c r="P259" s="327">
        <f t="shared" ref="P259:P322" si="33">F259/W$2</f>
        <v>4.1513696695848631E-2</v>
      </c>
      <c r="Q259" s="327">
        <f t="shared" ref="Q259:Q322" si="34">G259/X$2</f>
        <v>4.0359897172236502E-2</v>
      </c>
    </row>
    <row r="260" spans="1:17" ht="15">
      <c r="A260" s="326" t="s">
        <v>147</v>
      </c>
      <c r="B260" s="326">
        <v>0</v>
      </c>
      <c r="C260" s="326">
        <v>0</v>
      </c>
      <c r="D260" s="326">
        <v>8700</v>
      </c>
      <c r="E260" s="326">
        <v>90</v>
      </c>
      <c r="F260" s="326">
        <v>688</v>
      </c>
      <c r="G260" s="326">
        <f t="shared" si="28"/>
        <v>778</v>
      </c>
      <c r="H260" s="327">
        <f t="shared" si="29"/>
        <v>0.11568123393316196</v>
      </c>
      <c r="I260" s="355">
        <v>9.5238095238095233E-2</v>
      </c>
      <c r="J260" s="356">
        <v>4.4685239770835723E-2</v>
      </c>
      <c r="K260" s="357" t="s">
        <v>147</v>
      </c>
      <c r="L260" s="328">
        <f t="shared" si="30"/>
        <v>0.283113362306398</v>
      </c>
      <c r="M260" s="328">
        <f t="shared" si="31"/>
        <v>1.8001553462802213E-2</v>
      </c>
      <c r="N260" s="328">
        <v>4.0166823442595298E-2</v>
      </c>
      <c r="O260" s="327">
        <f t="shared" si="32"/>
        <v>0.25787965616045844</v>
      </c>
      <c r="P260" s="327">
        <f t="shared" si="33"/>
        <v>0.19429539678057045</v>
      </c>
      <c r="Q260" s="327">
        <f t="shared" si="34"/>
        <v>0.2</v>
      </c>
    </row>
    <row r="261" spans="1:17" ht="15">
      <c r="A261" s="326" t="s">
        <v>147</v>
      </c>
      <c r="B261" s="326">
        <v>1</v>
      </c>
      <c r="C261" s="326">
        <v>8714.2857142999892</v>
      </c>
      <c r="D261" s="326">
        <v>15222.333333</v>
      </c>
      <c r="E261" s="326">
        <v>72</v>
      </c>
      <c r="F261" s="326">
        <v>706</v>
      </c>
      <c r="G261" s="326">
        <f t="shared" si="28"/>
        <v>778</v>
      </c>
      <c r="H261" s="327">
        <f t="shared" si="29"/>
        <v>9.2544987146529561E-2</v>
      </c>
      <c r="I261" s="355">
        <v>0.1145833333333333</v>
      </c>
      <c r="J261" s="356">
        <v>4.4685239770835723E-2</v>
      </c>
      <c r="K261" s="357" t="s">
        <v>147</v>
      </c>
      <c r="L261" s="328">
        <f t="shared" si="30"/>
        <v>3.4143411432289883E-2</v>
      </c>
      <c r="M261" s="328">
        <f t="shared" si="31"/>
        <v>2.3644375064232185E-4</v>
      </c>
      <c r="N261" s="328">
        <v>4.0166823442595298E-2</v>
      </c>
      <c r="O261" s="327">
        <f t="shared" si="32"/>
        <v>0.20630372492836677</v>
      </c>
      <c r="P261" s="327">
        <f t="shared" si="33"/>
        <v>0.19937870658006213</v>
      </c>
      <c r="Q261" s="327">
        <f t="shared" si="34"/>
        <v>0.2</v>
      </c>
    </row>
    <row r="262" spans="1:17" ht="15">
      <c r="A262" s="326" t="s">
        <v>147</v>
      </c>
      <c r="B262" s="326">
        <v>2</v>
      </c>
      <c r="C262" s="326">
        <v>15228.571429</v>
      </c>
      <c r="D262" s="326">
        <v>23000</v>
      </c>
      <c r="E262" s="326">
        <v>72</v>
      </c>
      <c r="F262" s="326">
        <v>716</v>
      </c>
      <c r="G262" s="326">
        <f t="shared" si="28"/>
        <v>788</v>
      </c>
      <c r="H262" s="327">
        <f t="shared" si="29"/>
        <v>9.1370558375634514E-2</v>
      </c>
      <c r="I262" s="355">
        <v>9.5744680851063829E-2</v>
      </c>
      <c r="J262" s="356">
        <v>4.4685239770835723E-2</v>
      </c>
      <c r="K262" s="357" t="s">
        <v>147</v>
      </c>
      <c r="L262" s="328">
        <f t="shared" si="30"/>
        <v>2.0078481964886302E-2</v>
      </c>
      <c r="M262" s="328">
        <f t="shared" si="31"/>
        <v>8.2340998162372758E-5</v>
      </c>
      <c r="N262" s="328">
        <v>4.0166823442595298E-2</v>
      </c>
      <c r="O262" s="327">
        <f t="shared" si="32"/>
        <v>0.20630372492836677</v>
      </c>
      <c r="P262" s="327">
        <f t="shared" si="33"/>
        <v>0.20220276757977973</v>
      </c>
      <c r="Q262" s="327">
        <f t="shared" si="34"/>
        <v>0.20257069408740361</v>
      </c>
    </row>
    <row r="263" spans="1:17" ht="15">
      <c r="A263" s="326" t="s">
        <v>147</v>
      </c>
      <c r="B263" s="326">
        <v>3</v>
      </c>
      <c r="C263" s="326">
        <v>23000.142856999999</v>
      </c>
      <c r="D263" s="326">
        <v>35226.0833329999</v>
      </c>
      <c r="E263" s="326">
        <v>50</v>
      </c>
      <c r="F263" s="326">
        <v>718</v>
      </c>
      <c r="G263" s="326">
        <f t="shared" si="28"/>
        <v>768</v>
      </c>
      <c r="H263" s="327">
        <f t="shared" si="29"/>
        <v>6.5104166666666671E-2</v>
      </c>
      <c r="I263" s="355">
        <v>0.10240963855421691</v>
      </c>
      <c r="J263" s="356">
        <v>4.4685239770835723E-2</v>
      </c>
      <c r="K263" s="357" t="s">
        <v>147</v>
      </c>
      <c r="L263" s="328">
        <f t="shared" si="30"/>
        <v>-0.34735403371060153</v>
      </c>
      <c r="M263" s="328">
        <f t="shared" si="31"/>
        <v>2.0667948531535175E-2</v>
      </c>
      <c r="N263" s="328">
        <v>4.0166823442595298E-2</v>
      </c>
      <c r="O263" s="327">
        <f t="shared" si="32"/>
        <v>0.14326647564469913</v>
      </c>
      <c r="P263" s="327">
        <f t="shared" si="33"/>
        <v>0.20276757977972323</v>
      </c>
      <c r="Q263" s="327">
        <f t="shared" si="34"/>
        <v>0.19742930591259641</v>
      </c>
    </row>
    <row r="264" spans="1:17" ht="15">
      <c r="A264" s="326" t="s">
        <v>147</v>
      </c>
      <c r="B264" s="326">
        <v>4</v>
      </c>
      <c r="C264" s="326">
        <v>35250</v>
      </c>
      <c r="D264" s="326">
        <v>199933.28571</v>
      </c>
      <c r="E264" s="326">
        <v>65</v>
      </c>
      <c r="F264" s="326">
        <v>713</v>
      </c>
      <c r="G264" s="326">
        <f t="shared" si="28"/>
        <v>778</v>
      </c>
      <c r="H264" s="327">
        <f t="shared" si="29"/>
        <v>8.3547557840616973E-2</v>
      </c>
      <c r="I264" s="355">
        <v>6.2857142857142861E-2</v>
      </c>
      <c r="J264" s="356">
        <v>4.4685239770835723E-2</v>
      </c>
      <c r="K264" s="357" t="s">
        <v>147</v>
      </c>
      <c r="L264" s="328">
        <f t="shared" si="30"/>
        <v>-7.8001620609182198E-2</v>
      </c>
      <c r="M264" s="328">
        <f t="shared" si="31"/>
        <v>1.1785366994532731E-3</v>
      </c>
      <c r="N264" s="328">
        <v>4.0166823442595298E-2</v>
      </c>
      <c r="O264" s="327">
        <f t="shared" si="32"/>
        <v>0.18624641833810887</v>
      </c>
      <c r="P264" s="327">
        <f t="shared" si="33"/>
        <v>0.20135554927986443</v>
      </c>
      <c r="Q264" s="327">
        <f t="shared" si="34"/>
        <v>0.2</v>
      </c>
    </row>
    <row r="265" spans="1:17" ht="15">
      <c r="A265" s="326" t="s">
        <v>202</v>
      </c>
      <c r="B265" s="326">
        <v>0</v>
      </c>
      <c r="C265" s="326">
        <v>0</v>
      </c>
      <c r="D265" s="326">
        <v>0</v>
      </c>
      <c r="E265" s="326">
        <v>189</v>
      </c>
      <c r="F265" s="326">
        <v>1642</v>
      </c>
      <c r="G265" s="326">
        <f t="shared" si="28"/>
        <v>1831</v>
      </c>
      <c r="H265" s="327">
        <f t="shared" si="29"/>
        <v>0.10322228290551611</v>
      </c>
      <c r="I265" s="355">
        <v>0.1025641025641026</v>
      </c>
      <c r="J265" s="356">
        <v>2.227951194482294E-2</v>
      </c>
      <c r="K265" s="357" t="s">
        <v>202</v>
      </c>
      <c r="L265" s="328">
        <f t="shared" si="30"/>
        <v>0.15516925495674541</v>
      </c>
      <c r="M265" s="328">
        <f t="shared" si="31"/>
        <v>1.2077825783389104E-2</v>
      </c>
      <c r="N265" s="328">
        <v>4.0015098218641E-2</v>
      </c>
      <c r="O265" s="327">
        <f t="shared" si="32"/>
        <v>0.54154727793696278</v>
      </c>
      <c r="P265" s="327">
        <f t="shared" si="33"/>
        <v>0.46371081615362891</v>
      </c>
      <c r="Q265" s="327">
        <f t="shared" si="34"/>
        <v>0.47069408740359897</v>
      </c>
    </row>
    <row r="266" spans="1:17" ht="15">
      <c r="A266" s="326" t="s">
        <v>202</v>
      </c>
      <c r="B266" s="326">
        <v>2</v>
      </c>
      <c r="C266" s="326">
        <v>1</v>
      </c>
      <c r="D266" s="326">
        <v>1</v>
      </c>
      <c r="E266" s="326">
        <v>81</v>
      </c>
      <c r="F266" s="326">
        <v>798</v>
      </c>
      <c r="G266" s="326">
        <f t="shared" si="28"/>
        <v>879</v>
      </c>
      <c r="H266" s="327">
        <f t="shared" si="29"/>
        <v>9.2150170648464161E-2</v>
      </c>
      <c r="I266" s="355">
        <v>9.6938775510204078E-2</v>
      </c>
      <c r="J266" s="356">
        <v>2.227951194482294E-2</v>
      </c>
      <c r="K266" s="357" t="s">
        <v>202</v>
      </c>
      <c r="L266" s="328">
        <f t="shared" si="30"/>
        <v>2.9433087132106461E-2</v>
      </c>
      <c r="M266" s="328">
        <f t="shared" si="31"/>
        <v>1.9813243944006998E-4</v>
      </c>
      <c r="N266" s="328">
        <v>4.0015098218641E-2</v>
      </c>
      <c r="O266" s="327">
        <f t="shared" si="32"/>
        <v>0.23209169054441262</v>
      </c>
      <c r="P266" s="327">
        <f t="shared" si="33"/>
        <v>0.22536006777746401</v>
      </c>
      <c r="Q266" s="327">
        <f t="shared" si="34"/>
        <v>0.22596401028277635</v>
      </c>
    </row>
    <row r="267" spans="1:17" ht="15">
      <c r="A267" s="326" t="s">
        <v>202</v>
      </c>
      <c r="B267" s="326">
        <v>3</v>
      </c>
      <c r="C267" s="326">
        <v>2</v>
      </c>
      <c r="D267" s="326">
        <v>2</v>
      </c>
      <c r="E267" s="326">
        <v>29</v>
      </c>
      <c r="F267" s="326">
        <v>435</v>
      </c>
      <c r="G267" s="326">
        <f t="shared" si="28"/>
        <v>464</v>
      </c>
      <c r="H267" s="327">
        <f t="shared" si="29"/>
        <v>6.25E-2</v>
      </c>
      <c r="I267" s="355">
        <v>9.5238095238095233E-2</v>
      </c>
      <c r="J267" s="356">
        <v>2.227951194482294E-2</v>
      </c>
      <c r="K267" s="357" t="s">
        <v>202</v>
      </c>
      <c r="L267" s="328">
        <f t="shared" si="30"/>
        <v>-0.3909576711927335</v>
      </c>
      <c r="M267" s="328">
        <f t="shared" si="31"/>
        <v>1.5541387508113494E-2</v>
      </c>
      <c r="N267" s="328">
        <v>4.0015098218641E-2</v>
      </c>
      <c r="O267" s="327">
        <f t="shared" si="32"/>
        <v>8.3094555873925502E-2</v>
      </c>
      <c r="P267" s="327">
        <f t="shared" si="33"/>
        <v>0.12284665348771534</v>
      </c>
      <c r="Q267" s="327">
        <f t="shared" si="34"/>
        <v>0.11928020565552699</v>
      </c>
    </row>
    <row r="268" spans="1:17" ht="15">
      <c r="A268" s="326" t="s">
        <v>202</v>
      </c>
      <c r="B268" s="326">
        <v>4</v>
      </c>
      <c r="C268" s="326">
        <v>3</v>
      </c>
      <c r="D268" s="326">
        <v>12</v>
      </c>
      <c r="E268" s="326">
        <v>50</v>
      </c>
      <c r="F268" s="326">
        <v>666</v>
      </c>
      <c r="G268" s="326">
        <f t="shared" si="28"/>
        <v>716</v>
      </c>
      <c r="H268" s="327">
        <f t="shared" si="29"/>
        <v>6.9832402234636867E-2</v>
      </c>
      <c r="I268" s="355">
        <v>6.9182389937106917E-2</v>
      </c>
      <c r="J268" s="356">
        <v>2.227951194482294E-2</v>
      </c>
      <c r="K268" s="357" t="s">
        <v>202</v>
      </c>
      <c r="L268" s="328">
        <f t="shared" si="30"/>
        <v>-0.27217413520276662</v>
      </c>
      <c r="M268" s="328">
        <f t="shared" si="31"/>
        <v>1.2197752487698369E-2</v>
      </c>
      <c r="N268" s="328">
        <v>4.0015098218641E-2</v>
      </c>
      <c r="O268" s="327">
        <f t="shared" si="32"/>
        <v>0.14326647564469913</v>
      </c>
      <c r="P268" s="327">
        <f t="shared" si="33"/>
        <v>0.18808246258119177</v>
      </c>
      <c r="Q268" s="327">
        <f t="shared" si="34"/>
        <v>0.18406169665809768</v>
      </c>
    </row>
    <row r="269" spans="1:17" ht="15">
      <c r="A269" s="326" t="s">
        <v>213</v>
      </c>
      <c r="B269" s="326">
        <v>0</v>
      </c>
      <c r="C269" s="326">
        <v>0</v>
      </c>
      <c r="D269" s="326">
        <v>5</v>
      </c>
      <c r="E269" s="326">
        <v>63</v>
      </c>
      <c r="F269" s="326">
        <v>779</v>
      </c>
      <c r="G269" s="326">
        <f t="shared" si="28"/>
        <v>842</v>
      </c>
      <c r="H269" s="327">
        <f t="shared" si="29"/>
        <v>7.4821852731591448E-2</v>
      </c>
      <c r="I269" s="355">
        <v>9.3333333333333338E-2</v>
      </c>
      <c r="J269" s="356">
        <v>7.7679873657690038E-2</v>
      </c>
      <c r="K269" s="357" t="s">
        <v>213</v>
      </c>
      <c r="L269" s="328">
        <f t="shared" si="30"/>
        <v>-0.19778378956973899</v>
      </c>
      <c r="M269" s="328">
        <f t="shared" si="31"/>
        <v>7.8082256445198457E-3</v>
      </c>
      <c r="N269" s="328">
        <v>3.9728816422498398E-2</v>
      </c>
      <c r="O269" s="327">
        <f t="shared" si="32"/>
        <v>0.18051575931232092</v>
      </c>
      <c r="P269" s="327">
        <f t="shared" si="33"/>
        <v>0.21999435187800057</v>
      </c>
      <c r="Q269" s="327">
        <f t="shared" si="34"/>
        <v>0.21645244215938303</v>
      </c>
    </row>
    <row r="270" spans="1:17" ht="15">
      <c r="A270" s="326" t="s">
        <v>213</v>
      </c>
      <c r="B270" s="326">
        <v>1</v>
      </c>
      <c r="C270" s="326">
        <v>6</v>
      </c>
      <c r="D270" s="326">
        <v>9</v>
      </c>
      <c r="E270" s="326">
        <v>48</v>
      </c>
      <c r="F270" s="326">
        <v>668</v>
      </c>
      <c r="G270" s="326">
        <f t="shared" si="28"/>
        <v>716</v>
      </c>
      <c r="H270" s="327">
        <f t="shared" si="29"/>
        <v>6.7039106145251395E-2</v>
      </c>
      <c r="I270" s="355">
        <v>6.3829787234042548E-2</v>
      </c>
      <c r="J270" s="356">
        <v>7.7679873657690038E-2</v>
      </c>
      <c r="K270" s="357" t="s">
        <v>213</v>
      </c>
      <c r="L270" s="328">
        <f t="shared" si="30"/>
        <v>-0.31599463271927825</v>
      </c>
      <c r="M270" s="328">
        <f t="shared" si="31"/>
        <v>1.6150946449718758E-2</v>
      </c>
      <c r="N270" s="328">
        <v>3.9728816422498398E-2</v>
      </c>
      <c r="O270" s="327">
        <f t="shared" si="32"/>
        <v>0.13753581661891118</v>
      </c>
      <c r="P270" s="327">
        <f t="shared" si="33"/>
        <v>0.18864727478113527</v>
      </c>
      <c r="Q270" s="327">
        <f t="shared" si="34"/>
        <v>0.18406169665809768</v>
      </c>
    </row>
    <row r="271" spans="1:17" ht="15">
      <c r="A271" s="326" t="s">
        <v>213</v>
      </c>
      <c r="B271" s="326">
        <v>2</v>
      </c>
      <c r="C271" s="326">
        <v>10</v>
      </c>
      <c r="D271" s="326">
        <v>15</v>
      </c>
      <c r="E271" s="326">
        <v>79</v>
      </c>
      <c r="F271" s="326">
        <v>761</v>
      </c>
      <c r="G271" s="326">
        <f t="shared" si="28"/>
        <v>840</v>
      </c>
      <c r="H271" s="327">
        <f t="shared" si="29"/>
        <v>9.4047619047619047E-2</v>
      </c>
      <c r="I271" s="355">
        <v>0.10344827586206901</v>
      </c>
      <c r="J271" s="356">
        <v>7.7679873657690038E-2</v>
      </c>
      <c r="K271" s="357" t="s">
        <v>213</v>
      </c>
      <c r="L271" s="328">
        <f t="shared" si="30"/>
        <v>5.1907024514812307E-2</v>
      </c>
      <c r="M271" s="328">
        <f t="shared" si="31"/>
        <v>5.943348825624299E-4</v>
      </c>
      <c r="N271" s="328">
        <v>3.9728816422498398E-2</v>
      </c>
      <c r="O271" s="327">
        <f t="shared" si="32"/>
        <v>0.22636103151862463</v>
      </c>
      <c r="P271" s="327">
        <f t="shared" si="33"/>
        <v>0.21491104207850889</v>
      </c>
      <c r="Q271" s="327">
        <f t="shared" si="34"/>
        <v>0.21593830334190231</v>
      </c>
    </row>
    <row r="272" spans="1:17" ht="15">
      <c r="A272" s="326" t="s">
        <v>213</v>
      </c>
      <c r="B272" s="326">
        <v>3</v>
      </c>
      <c r="C272" s="326">
        <v>16</v>
      </c>
      <c r="D272" s="326">
        <v>24</v>
      </c>
      <c r="E272" s="326">
        <v>81</v>
      </c>
      <c r="F272" s="326">
        <v>688</v>
      </c>
      <c r="G272" s="326">
        <f t="shared" si="28"/>
        <v>769</v>
      </c>
      <c r="H272" s="327">
        <f t="shared" si="29"/>
        <v>0.10533159947984395</v>
      </c>
      <c r="I272" s="355">
        <v>7.4889867841409691E-2</v>
      </c>
      <c r="J272" s="356">
        <v>7.7679873657690038E-2</v>
      </c>
      <c r="K272" s="357" t="s">
        <v>213</v>
      </c>
      <c r="L272" s="328">
        <f t="shared" si="30"/>
        <v>0.17775284664857183</v>
      </c>
      <c r="M272" s="328">
        <f t="shared" si="31"/>
        <v>6.7183988092886079E-3</v>
      </c>
      <c r="N272" s="328">
        <v>3.9728816422498398E-2</v>
      </c>
      <c r="O272" s="327">
        <f t="shared" si="32"/>
        <v>0.23209169054441262</v>
      </c>
      <c r="P272" s="327">
        <f t="shared" si="33"/>
        <v>0.19429539678057045</v>
      </c>
      <c r="Q272" s="327">
        <f t="shared" si="34"/>
        <v>0.19768637532133676</v>
      </c>
    </row>
    <row r="273" spans="1:17" ht="15">
      <c r="A273" s="326" t="s">
        <v>213</v>
      </c>
      <c r="B273" s="326">
        <v>4</v>
      </c>
      <c r="C273" s="326">
        <v>25</v>
      </c>
      <c r="D273" s="326">
        <v>76</v>
      </c>
      <c r="E273" s="326">
        <v>78</v>
      </c>
      <c r="F273" s="326">
        <v>645</v>
      </c>
      <c r="G273" s="326">
        <f t="shared" si="28"/>
        <v>723</v>
      </c>
      <c r="H273" s="327">
        <f t="shared" si="29"/>
        <v>0.1078838174273859</v>
      </c>
      <c r="I273" s="355">
        <v>0.13197969543147209</v>
      </c>
      <c r="J273" s="356">
        <v>7.7679873657690038E-2</v>
      </c>
      <c r="K273" s="357" t="s">
        <v>213</v>
      </c>
      <c r="L273" s="328">
        <f t="shared" si="30"/>
        <v>0.20455103980329592</v>
      </c>
      <c r="M273" s="328">
        <f t="shared" si="31"/>
        <v>8.4569106364088629E-3</v>
      </c>
      <c r="N273" s="328">
        <v>3.9728816422498398E-2</v>
      </c>
      <c r="O273" s="327">
        <f t="shared" si="32"/>
        <v>0.22349570200573066</v>
      </c>
      <c r="P273" s="327">
        <f t="shared" si="33"/>
        <v>0.18215193448178479</v>
      </c>
      <c r="Q273" s="327">
        <f t="shared" si="34"/>
        <v>0.18586118251928022</v>
      </c>
    </row>
    <row r="274" spans="1:17" ht="15">
      <c r="A274" s="326" t="s">
        <v>652</v>
      </c>
      <c r="B274" s="326">
        <v>0</v>
      </c>
      <c r="C274" s="326">
        <v>0</v>
      </c>
      <c r="D274" s="326">
        <v>2083.3333333</v>
      </c>
      <c r="E274" s="326">
        <v>67</v>
      </c>
      <c r="F274" s="326">
        <v>733</v>
      </c>
      <c r="G274" s="326">
        <f t="shared" si="28"/>
        <v>800</v>
      </c>
      <c r="H274" s="327">
        <f t="shared" si="29"/>
        <v>8.3750000000000005E-2</v>
      </c>
      <c r="I274" s="355">
        <v>0.1145833333333333</v>
      </c>
      <c r="J274" s="356">
        <v>0.1452963702313467</v>
      </c>
      <c r="K274" s="357" t="s">
        <v>652</v>
      </c>
      <c r="L274" s="328">
        <f t="shared" si="30"/>
        <v>-7.5360552586208829E-2</v>
      </c>
      <c r="M274" s="328">
        <f t="shared" si="31"/>
        <v>1.1324124209533173E-3</v>
      </c>
      <c r="N274" s="328">
        <v>3.9635476413099301E-2</v>
      </c>
      <c r="O274" s="327">
        <f t="shared" si="32"/>
        <v>0.19197707736389685</v>
      </c>
      <c r="P274" s="327">
        <f t="shared" si="33"/>
        <v>0.20700367127929964</v>
      </c>
      <c r="Q274" s="327">
        <f t="shared" si="34"/>
        <v>0.20565552699228792</v>
      </c>
    </row>
    <row r="275" spans="1:17" ht="15">
      <c r="A275" s="326" t="s">
        <v>652</v>
      </c>
      <c r="B275" s="326">
        <v>1</v>
      </c>
      <c r="C275" s="326">
        <v>2222.2222222</v>
      </c>
      <c r="D275" s="326">
        <v>2777.7777778</v>
      </c>
      <c r="E275" s="326">
        <v>177</v>
      </c>
      <c r="F275" s="326">
        <v>1573</v>
      </c>
      <c r="G275" s="326">
        <f t="shared" si="28"/>
        <v>1750</v>
      </c>
      <c r="H275" s="327">
        <f t="shared" si="29"/>
        <v>0.10114285714285715</v>
      </c>
      <c r="I275" s="355">
        <v>0.1231231231231231</v>
      </c>
      <c r="J275" s="356">
        <v>0.1452963702313467</v>
      </c>
      <c r="K275" s="357" t="s">
        <v>652</v>
      </c>
      <c r="L275" s="328">
        <f t="shared" si="30"/>
        <v>0.13250235942502792</v>
      </c>
      <c r="M275" s="328">
        <f t="shared" si="31"/>
        <v>8.3395035285215354E-3</v>
      </c>
      <c r="N275" s="328">
        <v>3.9635476413099301E-2</v>
      </c>
      <c r="O275" s="327">
        <f t="shared" si="32"/>
        <v>0.50716332378223494</v>
      </c>
      <c r="P275" s="327">
        <f t="shared" si="33"/>
        <v>0.44422479525557751</v>
      </c>
      <c r="Q275" s="327">
        <f t="shared" si="34"/>
        <v>0.44987146529562982</v>
      </c>
    </row>
    <row r="276" spans="1:17" ht="15">
      <c r="A276" s="326" t="s">
        <v>652</v>
      </c>
      <c r="B276" s="326">
        <v>3</v>
      </c>
      <c r="C276" s="326">
        <v>2916.6666667</v>
      </c>
      <c r="D276" s="326">
        <v>4166.6666667</v>
      </c>
      <c r="E276" s="326">
        <v>88</v>
      </c>
      <c r="F276" s="326">
        <v>901</v>
      </c>
      <c r="G276" s="326">
        <f t="shared" si="28"/>
        <v>989</v>
      </c>
      <c r="H276" s="327">
        <f t="shared" si="29"/>
        <v>8.8978766430738113E-2</v>
      </c>
      <c r="I276" s="355">
        <v>8.069164265129683E-2</v>
      </c>
      <c r="J276" s="356">
        <v>0.1452963702313467</v>
      </c>
      <c r="K276" s="357" t="s">
        <v>652</v>
      </c>
      <c r="L276" s="328">
        <f t="shared" si="30"/>
        <v>-9.0759132206549055E-3</v>
      </c>
      <c r="M276" s="328">
        <f t="shared" si="31"/>
        <v>2.0864607281449271E-5</v>
      </c>
      <c r="N276" s="328">
        <v>3.9635476413099301E-2</v>
      </c>
      <c r="O276" s="327">
        <f t="shared" si="32"/>
        <v>0.25214899713467048</v>
      </c>
      <c r="P276" s="327">
        <f t="shared" si="33"/>
        <v>0.2544478960745552</v>
      </c>
      <c r="Q276" s="327">
        <f t="shared" si="34"/>
        <v>0.25424164524421594</v>
      </c>
    </row>
    <row r="277" spans="1:17" ht="15">
      <c r="A277" s="326" t="s">
        <v>652</v>
      </c>
      <c r="B277" s="326">
        <v>4</v>
      </c>
      <c r="C277" s="326">
        <v>4444.4444444000001</v>
      </c>
      <c r="D277" s="326">
        <v>208333.33332999999</v>
      </c>
      <c r="E277" s="326">
        <v>17</v>
      </c>
      <c r="F277" s="326">
        <v>334</v>
      </c>
      <c r="G277" s="326">
        <f t="shared" si="28"/>
        <v>351</v>
      </c>
      <c r="H277" s="327">
        <f t="shared" si="29"/>
        <v>4.843304843304843E-2</v>
      </c>
      <c r="I277" s="355">
        <v>3.5398230088495568E-2</v>
      </c>
      <c r="J277" s="356">
        <v>0.1452963702313467</v>
      </c>
      <c r="K277" s="357" t="s">
        <v>652</v>
      </c>
      <c r="L277" s="328">
        <f t="shared" si="30"/>
        <v>-0.66083511901100778</v>
      </c>
      <c r="M277" s="328">
        <f t="shared" si="31"/>
        <v>3.0142695856343091E-2</v>
      </c>
      <c r="N277" s="328">
        <v>3.9635476413099301E-2</v>
      </c>
      <c r="O277" s="327">
        <f t="shared" si="32"/>
        <v>4.8710601719197708E-2</v>
      </c>
      <c r="P277" s="327">
        <f t="shared" si="33"/>
        <v>9.4323637390567636E-2</v>
      </c>
      <c r="Q277" s="327">
        <f t="shared" si="34"/>
        <v>9.0231362467866325E-2</v>
      </c>
    </row>
    <row r="278" spans="1:17" ht="15">
      <c r="A278" s="326" t="s">
        <v>219</v>
      </c>
      <c r="B278" s="326">
        <v>0</v>
      </c>
      <c r="C278" s="326">
        <v>0</v>
      </c>
      <c r="D278" s="326">
        <v>9</v>
      </c>
      <c r="E278" s="326">
        <v>55</v>
      </c>
      <c r="F278" s="326">
        <v>760</v>
      </c>
      <c r="G278" s="326">
        <f t="shared" si="28"/>
        <v>815</v>
      </c>
      <c r="H278" s="327">
        <f t="shared" si="29"/>
        <v>6.7484662576687116E-2</v>
      </c>
      <c r="I278" s="355">
        <v>8.5365853658536592E-2</v>
      </c>
      <c r="J278" s="356">
        <v>9.9822961187018888E-2</v>
      </c>
      <c r="K278" s="357" t="s">
        <v>219</v>
      </c>
      <c r="L278" s="328">
        <f t="shared" si="30"/>
        <v>-0.30889271813842933</v>
      </c>
      <c r="M278" s="328">
        <f t="shared" si="31"/>
        <v>1.7617854569749201E-2</v>
      </c>
      <c r="N278" s="328">
        <v>3.9157363618211802E-2</v>
      </c>
      <c r="O278" s="327">
        <f t="shared" si="32"/>
        <v>0.15759312320916904</v>
      </c>
      <c r="P278" s="327">
        <f t="shared" si="33"/>
        <v>0.21462863597853712</v>
      </c>
      <c r="Q278" s="327">
        <f t="shared" si="34"/>
        <v>0.2095115681233933</v>
      </c>
    </row>
    <row r="279" spans="1:17" ht="15">
      <c r="A279" s="326" t="s">
        <v>219</v>
      </c>
      <c r="B279" s="326">
        <v>1</v>
      </c>
      <c r="C279" s="326">
        <v>10</v>
      </c>
      <c r="D279" s="326">
        <v>16</v>
      </c>
      <c r="E279" s="326">
        <v>80</v>
      </c>
      <c r="F279" s="326">
        <v>765</v>
      </c>
      <c r="G279" s="326">
        <f t="shared" si="28"/>
        <v>845</v>
      </c>
      <c r="H279" s="327">
        <f t="shared" si="29"/>
        <v>9.4674556213017749E-2</v>
      </c>
      <c r="I279" s="355">
        <v>6.0606060606060608E-2</v>
      </c>
      <c r="J279" s="356">
        <v>9.9822961187018888E-2</v>
      </c>
      <c r="K279" s="357" t="s">
        <v>219</v>
      </c>
      <c r="L279" s="328">
        <f t="shared" si="30"/>
        <v>5.9243330756822511E-2</v>
      </c>
      <c r="M279" s="328">
        <f t="shared" si="31"/>
        <v>7.8116446366908185E-4</v>
      </c>
      <c r="N279" s="328">
        <v>3.9157363618211802E-2</v>
      </c>
      <c r="O279" s="327">
        <f t="shared" si="32"/>
        <v>0.22922636103151864</v>
      </c>
      <c r="P279" s="327">
        <f t="shared" si="33"/>
        <v>0.21604066647839593</v>
      </c>
      <c r="Q279" s="327">
        <f t="shared" si="34"/>
        <v>0.21722365038560412</v>
      </c>
    </row>
    <row r="280" spans="1:17" ht="15">
      <c r="A280" s="326" t="s">
        <v>219</v>
      </c>
      <c r="B280" s="326">
        <v>2</v>
      </c>
      <c r="C280" s="326">
        <v>17</v>
      </c>
      <c r="D280" s="326">
        <v>23</v>
      </c>
      <c r="E280" s="326">
        <v>62</v>
      </c>
      <c r="F280" s="326">
        <v>660</v>
      </c>
      <c r="G280" s="326">
        <f t="shared" si="28"/>
        <v>722</v>
      </c>
      <c r="H280" s="327">
        <f t="shared" si="29"/>
        <v>8.5872576177285317E-2</v>
      </c>
      <c r="I280" s="355">
        <v>9.6153846153846159E-2</v>
      </c>
      <c r="J280" s="356">
        <v>9.9822961187018888E-2</v>
      </c>
      <c r="K280" s="357" t="s">
        <v>219</v>
      </c>
      <c r="L280" s="328">
        <f t="shared" si="30"/>
        <v>-4.8012920065903054E-2</v>
      </c>
      <c r="M280" s="328">
        <f t="shared" si="31"/>
        <v>4.1951750705134931E-4</v>
      </c>
      <c r="N280" s="328">
        <v>3.9157363618211802E-2</v>
      </c>
      <c r="O280" s="327">
        <f t="shared" si="32"/>
        <v>0.17765042979942694</v>
      </c>
      <c r="P280" s="327">
        <f t="shared" si="33"/>
        <v>0.1863880259813612</v>
      </c>
      <c r="Q280" s="327">
        <f t="shared" si="34"/>
        <v>0.18560411311053984</v>
      </c>
    </row>
    <row r="281" spans="1:17" ht="15">
      <c r="A281" s="326" t="s">
        <v>219</v>
      </c>
      <c r="B281" s="326">
        <v>3</v>
      </c>
      <c r="C281" s="326">
        <v>24</v>
      </c>
      <c r="D281" s="326">
        <v>34</v>
      </c>
      <c r="E281" s="326">
        <v>65</v>
      </c>
      <c r="F281" s="326">
        <v>703</v>
      </c>
      <c r="G281" s="326">
        <f t="shared" si="28"/>
        <v>768</v>
      </c>
      <c r="H281" s="327">
        <f t="shared" si="29"/>
        <v>8.4635416666666671E-2</v>
      </c>
      <c r="I281" s="355">
        <v>8.2125603864734303E-2</v>
      </c>
      <c r="J281" s="356">
        <v>9.9822961187018888E-2</v>
      </c>
      <c r="K281" s="357" t="s">
        <v>219</v>
      </c>
      <c r="L281" s="328">
        <f t="shared" si="30"/>
        <v>-6.387709200555125E-2</v>
      </c>
      <c r="M281" s="328">
        <f t="shared" si="31"/>
        <v>7.8473454298219256E-4</v>
      </c>
      <c r="N281" s="328">
        <v>3.9157363618211802E-2</v>
      </c>
      <c r="O281" s="327">
        <f t="shared" si="32"/>
        <v>0.18624641833810887</v>
      </c>
      <c r="P281" s="327">
        <f t="shared" si="33"/>
        <v>0.19853148828014686</v>
      </c>
      <c r="Q281" s="327">
        <f t="shared" si="34"/>
        <v>0.19742930591259641</v>
      </c>
    </row>
    <row r="282" spans="1:17" ht="15">
      <c r="A282" s="326" t="s">
        <v>219</v>
      </c>
      <c r="B282" s="326">
        <v>4</v>
      </c>
      <c r="C282" s="326">
        <v>35</v>
      </c>
      <c r="D282" s="326">
        <v>100</v>
      </c>
      <c r="E282" s="326">
        <v>87</v>
      </c>
      <c r="F282" s="326">
        <v>653</v>
      </c>
      <c r="G282" s="326">
        <f t="shared" si="28"/>
        <v>740</v>
      </c>
      <c r="H282" s="327">
        <f t="shared" si="29"/>
        <v>0.11756756756756757</v>
      </c>
      <c r="I282" s="355">
        <v>0.14213197969543151</v>
      </c>
      <c r="J282" s="356">
        <v>9.9822961187018888E-2</v>
      </c>
      <c r="K282" s="357" t="s">
        <v>219</v>
      </c>
      <c r="L282" s="328">
        <f t="shared" si="30"/>
        <v>0.30142351928762917</v>
      </c>
      <c r="M282" s="328">
        <f t="shared" si="31"/>
        <v>1.9554092534760006E-2</v>
      </c>
      <c r="N282" s="328">
        <v>3.9157363618211802E-2</v>
      </c>
      <c r="O282" s="327">
        <f t="shared" si="32"/>
        <v>0.24928366762177651</v>
      </c>
      <c r="P282" s="327">
        <f t="shared" si="33"/>
        <v>0.18441118328155889</v>
      </c>
      <c r="Q282" s="327">
        <f t="shared" si="34"/>
        <v>0.19023136246786632</v>
      </c>
    </row>
    <row r="283" spans="1:17" ht="15">
      <c r="A283" s="326" t="s">
        <v>258</v>
      </c>
      <c r="B283" s="326">
        <v>0</v>
      </c>
      <c r="C283" s="326">
        <v>0</v>
      </c>
      <c r="D283" s="326">
        <v>0</v>
      </c>
      <c r="E283" s="326">
        <v>58</v>
      </c>
      <c r="F283" s="326">
        <v>755</v>
      </c>
      <c r="G283" s="326">
        <f t="shared" si="28"/>
        <v>813</v>
      </c>
      <c r="H283" s="327">
        <f t="shared" si="29"/>
        <v>7.1340713407134076E-2</v>
      </c>
      <c r="I283" s="355">
        <v>6.5573770491803282E-2</v>
      </c>
      <c r="J283" s="356">
        <v>8.1998218521809593E-2</v>
      </c>
      <c r="K283" s="357" t="s">
        <v>258</v>
      </c>
      <c r="L283" s="328">
        <f t="shared" si="30"/>
        <v>-0.2491822087931288</v>
      </c>
      <c r="M283" s="328">
        <f t="shared" si="31"/>
        <v>1.1718414761852576E-2</v>
      </c>
      <c r="N283" s="328">
        <v>3.9005277180817401E-2</v>
      </c>
      <c r="O283" s="327">
        <f t="shared" si="32"/>
        <v>0.166189111747851</v>
      </c>
      <c r="P283" s="327">
        <f t="shared" si="33"/>
        <v>0.21321660547867835</v>
      </c>
      <c r="Q283" s="327">
        <f t="shared" si="34"/>
        <v>0.20899742930591259</v>
      </c>
    </row>
    <row r="284" spans="1:17" ht="15">
      <c r="A284" s="326" t="s">
        <v>258</v>
      </c>
      <c r="B284" s="326">
        <v>1</v>
      </c>
      <c r="C284" s="326">
        <v>1</v>
      </c>
      <c r="D284" s="326">
        <v>2</v>
      </c>
      <c r="E284" s="326">
        <v>107</v>
      </c>
      <c r="F284" s="326">
        <v>1184</v>
      </c>
      <c r="G284" s="326">
        <f t="shared" si="28"/>
        <v>1291</v>
      </c>
      <c r="H284" s="327">
        <f t="shared" si="29"/>
        <v>8.2881487219209918E-2</v>
      </c>
      <c r="I284" s="355">
        <v>7.8651685393258425E-2</v>
      </c>
      <c r="J284" s="356">
        <v>8.1998218521809593E-2</v>
      </c>
      <c r="K284" s="357" t="s">
        <v>258</v>
      </c>
      <c r="L284" s="328">
        <f t="shared" si="30"/>
        <v>-8.6732451072568315E-2</v>
      </c>
      <c r="M284" s="328">
        <f t="shared" si="31"/>
        <v>2.4093029852268423E-3</v>
      </c>
      <c r="N284" s="328">
        <v>3.9005277180817401E-2</v>
      </c>
      <c r="O284" s="327">
        <f t="shared" si="32"/>
        <v>0.30659025787965616</v>
      </c>
      <c r="P284" s="327">
        <f t="shared" si="33"/>
        <v>0.33436882236656312</v>
      </c>
      <c r="Q284" s="327">
        <f t="shared" si="34"/>
        <v>0.33187660668380464</v>
      </c>
    </row>
    <row r="285" spans="1:17" ht="15">
      <c r="A285" s="326" t="s">
        <v>258</v>
      </c>
      <c r="B285" s="326">
        <v>2</v>
      </c>
      <c r="C285" s="326">
        <v>3</v>
      </c>
      <c r="D285" s="326">
        <v>3</v>
      </c>
      <c r="E285" s="326">
        <v>40</v>
      </c>
      <c r="F285" s="326">
        <v>447</v>
      </c>
      <c r="G285" s="326">
        <f t="shared" si="28"/>
        <v>487</v>
      </c>
      <c r="H285" s="327">
        <f t="shared" si="29"/>
        <v>8.2135523613963035E-2</v>
      </c>
      <c r="I285" s="355">
        <v>9.7560975609756101E-2</v>
      </c>
      <c r="J285" s="356">
        <v>8.1998218521809593E-2</v>
      </c>
      <c r="K285" s="357" t="s">
        <v>258</v>
      </c>
      <c r="L285" s="328">
        <f t="shared" si="30"/>
        <v>-9.6586610590155886E-2</v>
      </c>
      <c r="M285" s="328">
        <f t="shared" si="31"/>
        <v>1.1225630238219726E-3</v>
      </c>
      <c r="N285" s="328">
        <v>3.9005277180817401E-2</v>
      </c>
      <c r="O285" s="327">
        <f t="shared" si="32"/>
        <v>0.11461318051575932</v>
      </c>
      <c r="P285" s="327">
        <f t="shared" si="33"/>
        <v>0.12623552668737645</v>
      </c>
      <c r="Q285" s="327">
        <f t="shared" si="34"/>
        <v>0.12519280205655528</v>
      </c>
    </row>
    <row r="286" spans="1:17" ht="15">
      <c r="A286" s="326" t="s">
        <v>258</v>
      </c>
      <c r="B286" s="326">
        <v>3</v>
      </c>
      <c r="C286" s="326">
        <v>4</v>
      </c>
      <c r="D286" s="326">
        <v>5</v>
      </c>
      <c r="E286" s="326">
        <v>65</v>
      </c>
      <c r="F286" s="326">
        <v>577</v>
      </c>
      <c r="G286" s="326">
        <f t="shared" si="28"/>
        <v>642</v>
      </c>
      <c r="H286" s="327">
        <f t="shared" si="29"/>
        <v>0.10124610591900311</v>
      </c>
      <c r="I286" s="355">
        <v>0.108974358974359</v>
      </c>
      <c r="J286" s="356">
        <v>8.1998218521809593E-2</v>
      </c>
      <c r="K286" s="357" t="s">
        <v>258</v>
      </c>
      <c r="L286" s="328">
        <f t="shared" si="30"/>
        <v>0.13363753329701417</v>
      </c>
      <c r="M286" s="328">
        <f t="shared" si="31"/>
        <v>3.1135004346849976E-3</v>
      </c>
      <c r="N286" s="328">
        <v>3.9005277180817401E-2</v>
      </c>
      <c r="O286" s="327">
        <f t="shared" si="32"/>
        <v>0.18624641833810887</v>
      </c>
      <c r="P286" s="327">
        <f t="shared" si="33"/>
        <v>0.16294831968370516</v>
      </c>
      <c r="Q286" s="327">
        <f t="shared" si="34"/>
        <v>0.16503856041131104</v>
      </c>
    </row>
    <row r="287" spans="1:17" ht="15">
      <c r="A287" s="326" t="s">
        <v>258</v>
      </c>
      <c r="B287" s="326">
        <v>4</v>
      </c>
      <c r="C287" s="326">
        <v>6</v>
      </c>
      <c r="D287" s="326">
        <v>17</v>
      </c>
      <c r="E287" s="326">
        <v>79</v>
      </c>
      <c r="F287" s="326">
        <v>578</v>
      </c>
      <c r="G287" s="326">
        <f t="shared" si="28"/>
        <v>657</v>
      </c>
      <c r="H287" s="327">
        <f t="shared" si="29"/>
        <v>0.12024353120243531</v>
      </c>
      <c r="I287" s="355">
        <v>0.13750000000000001</v>
      </c>
      <c r="J287" s="356">
        <v>8.1998218521809593E-2</v>
      </c>
      <c r="K287" s="357" t="s">
        <v>258</v>
      </c>
      <c r="L287" s="328">
        <f t="shared" si="30"/>
        <v>0.32696651370412061</v>
      </c>
      <c r="M287" s="328">
        <f t="shared" si="31"/>
        <v>2.0641495975231103E-2</v>
      </c>
      <c r="N287" s="328">
        <v>3.9005277180817401E-2</v>
      </c>
      <c r="O287" s="327">
        <f t="shared" si="32"/>
        <v>0.22636103151862463</v>
      </c>
      <c r="P287" s="327">
        <f t="shared" si="33"/>
        <v>0.16323072578367692</v>
      </c>
      <c r="Q287" s="327">
        <f t="shared" si="34"/>
        <v>0.16889460154241645</v>
      </c>
    </row>
    <row r="288" spans="1:17" ht="15">
      <c r="A288" s="326" t="s">
        <v>314</v>
      </c>
      <c r="B288" s="326">
        <v>0</v>
      </c>
      <c r="C288" s="326">
        <v>0</v>
      </c>
      <c r="D288" s="326">
        <v>0</v>
      </c>
      <c r="E288" s="326">
        <v>319</v>
      </c>
      <c r="F288" s="326">
        <v>3014</v>
      </c>
      <c r="G288" s="326">
        <f t="shared" si="28"/>
        <v>3333</v>
      </c>
      <c r="H288" s="327">
        <f t="shared" si="29"/>
        <v>9.5709570957095716E-2</v>
      </c>
      <c r="I288" s="355">
        <v>9.6491228070175433E-2</v>
      </c>
      <c r="J288" s="356">
        <v>5.2131268814096434E-3</v>
      </c>
      <c r="K288" s="357" t="s">
        <v>314</v>
      </c>
      <c r="L288" s="328">
        <f t="shared" si="30"/>
        <v>7.1260253507880386E-2</v>
      </c>
      <c r="M288" s="328">
        <f t="shared" si="31"/>
        <v>4.4799988313628933E-3</v>
      </c>
      <c r="N288" s="328">
        <v>3.8988983729586799E-2</v>
      </c>
      <c r="O288" s="327">
        <f t="shared" si="32"/>
        <v>0.91404011461318047</v>
      </c>
      <c r="P288" s="327">
        <f t="shared" si="33"/>
        <v>0.85117198531488281</v>
      </c>
      <c r="Q288" s="327">
        <f t="shared" si="34"/>
        <v>0.85681233933161949</v>
      </c>
    </row>
    <row r="289" spans="1:17" ht="15">
      <c r="A289" s="326" t="s">
        <v>314</v>
      </c>
      <c r="B289" s="326">
        <v>4</v>
      </c>
      <c r="C289" s="326">
        <v>1</v>
      </c>
      <c r="D289" s="326">
        <v>3</v>
      </c>
      <c r="E289" s="326">
        <v>30</v>
      </c>
      <c r="F289" s="326">
        <v>527</v>
      </c>
      <c r="G289" s="326">
        <f t="shared" si="28"/>
        <v>557</v>
      </c>
      <c r="H289" s="327">
        <f t="shared" si="29"/>
        <v>5.385996409335727E-2</v>
      </c>
      <c r="I289" s="355">
        <v>7.6923076923076927E-2</v>
      </c>
      <c r="J289" s="356">
        <v>5.2131268814096434E-3</v>
      </c>
      <c r="K289" s="357" t="s">
        <v>314</v>
      </c>
      <c r="L289" s="328">
        <f t="shared" si="30"/>
        <v>-0.54891063696973041</v>
      </c>
      <c r="M289" s="328">
        <f t="shared" si="31"/>
        <v>3.4508984898223967E-2</v>
      </c>
      <c r="N289" s="328">
        <v>3.8988983729586799E-2</v>
      </c>
      <c r="O289" s="327">
        <f t="shared" si="32"/>
        <v>8.5959885386819479E-2</v>
      </c>
      <c r="P289" s="327">
        <f t="shared" si="33"/>
        <v>0.14882801468511719</v>
      </c>
      <c r="Q289" s="327">
        <f t="shared" si="34"/>
        <v>0.14318766066838046</v>
      </c>
    </row>
    <row r="290" spans="1:17" ht="15">
      <c r="A290" s="326" t="s">
        <v>200</v>
      </c>
      <c r="B290" s="326">
        <v>0</v>
      </c>
      <c r="C290" s="326">
        <v>0</v>
      </c>
      <c r="D290" s="326">
        <v>0</v>
      </c>
      <c r="E290" s="326">
        <v>129</v>
      </c>
      <c r="F290" s="326">
        <v>1382</v>
      </c>
      <c r="G290" s="326">
        <f t="shared" si="28"/>
        <v>1511</v>
      </c>
      <c r="H290" s="327">
        <f t="shared" si="29"/>
        <v>8.5373924553275971E-2</v>
      </c>
      <c r="I290" s="355">
        <v>8.2066869300911852E-2</v>
      </c>
      <c r="J290" s="356">
        <v>9.4997684253249282E-2</v>
      </c>
      <c r="K290" s="357" t="s">
        <v>200</v>
      </c>
      <c r="L290" s="328">
        <f t="shared" si="30"/>
        <v>-5.4382070056466607E-2</v>
      </c>
      <c r="M290" s="328">
        <f t="shared" si="31"/>
        <v>1.1234097392651603E-3</v>
      </c>
      <c r="N290" s="328">
        <v>3.8717564560609201E-2</v>
      </c>
      <c r="O290" s="327">
        <f t="shared" si="32"/>
        <v>0.36962750716332377</v>
      </c>
      <c r="P290" s="327">
        <f t="shared" si="33"/>
        <v>0.3902852301609715</v>
      </c>
      <c r="Q290" s="327">
        <f t="shared" si="34"/>
        <v>0.38843187660668382</v>
      </c>
    </row>
    <row r="291" spans="1:17" ht="15">
      <c r="A291" s="326" t="s">
        <v>200</v>
      </c>
      <c r="B291" s="326">
        <v>1</v>
      </c>
      <c r="C291" s="326">
        <v>1</v>
      </c>
      <c r="D291" s="326">
        <v>1</v>
      </c>
      <c r="E291" s="326">
        <v>63</v>
      </c>
      <c r="F291" s="326">
        <v>782</v>
      </c>
      <c r="G291" s="326">
        <f t="shared" si="28"/>
        <v>845</v>
      </c>
      <c r="H291" s="327">
        <f t="shared" si="29"/>
        <v>7.4556213017751477E-2</v>
      </c>
      <c r="I291" s="355">
        <v>7.6923076923076927E-2</v>
      </c>
      <c r="J291" s="356">
        <v>9.4997684253249282E-2</v>
      </c>
      <c r="K291" s="357" t="s">
        <v>200</v>
      </c>
      <c r="L291" s="328">
        <f t="shared" si="30"/>
        <v>-0.20162748424430177</v>
      </c>
      <c r="M291" s="328">
        <f t="shared" si="31"/>
        <v>8.1307917949414322E-3</v>
      </c>
      <c r="N291" s="328">
        <v>3.8717564560609201E-2</v>
      </c>
      <c r="O291" s="327">
        <f t="shared" si="32"/>
        <v>0.18051575931232092</v>
      </c>
      <c r="P291" s="327">
        <f t="shared" si="33"/>
        <v>0.22084157017791584</v>
      </c>
      <c r="Q291" s="327">
        <f t="shared" si="34"/>
        <v>0.21722365038560412</v>
      </c>
    </row>
    <row r="292" spans="1:17" ht="15">
      <c r="A292" s="326" t="s">
        <v>200</v>
      </c>
      <c r="B292" s="326">
        <v>3</v>
      </c>
      <c r="C292" s="326">
        <v>2</v>
      </c>
      <c r="D292" s="326">
        <v>3</v>
      </c>
      <c r="E292" s="326">
        <v>74</v>
      </c>
      <c r="F292" s="326">
        <v>801</v>
      </c>
      <c r="G292" s="326">
        <f t="shared" si="28"/>
        <v>875</v>
      </c>
      <c r="H292" s="327">
        <f t="shared" si="29"/>
        <v>8.4571428571428575E-2</v>
      </c>
      <c r="I292" s="355">
        <v>8.2051282051282051E-2</v>
      </c>
      <c r="J292" s="356">
        <v>9.4997684253249282E-2</v>
      </c>
      <c r="K292" s="357" t="s">
        <v>200</v>
      </c>
      <c r="L292" s="328">
        <f t="shared" si="30"/>
        <v>-6.470332395471301E-2</v>
      </c>
      <c r="M292" s="328">
        <f t="shared" si="31"/>
        <v>9.1703387745743835E-4</v>
      </c>
      <c r="N292" s="328">
        <v>3.8717564560609201E-2</v>
      </c>
      <c r="O292" s="327">
        <f t="shared" si="32"/>
        <v>0.21203438395415472</v>
      </c>
      <c r="P292" s="327">
        <f t="shared" si="33"/>
        <v>0.22620728607737928</v>
      </c>
      <c r="Q292" s="327">
        <f t="shared" si="34"/>
        <v>0.22493573264781491</v>
      </c>
    </row>
    <row r="293" spans="1:17" ht="15">
      <c r="A293" s="326" t="s">
        <v>200</v>
      </c>
      <c r="B293" s="326">
        <v>4</v>
      </c>
      <c r="C293" s="326">
        <v>4</v>
      </c>
      <c r="D293" s="326">
        <v>14</v>
      </c>
      <c r="E293" s="326">
        <v>83</v>
      </c>
      <c r="F293" s="326">
        <v>576</v>
      </c>
      <c r="G293" s="326">
        <f t="shared" si="28"/>
        <v>659</v>
      </c>
      <c r="H293" s="327">
        <f t="shared" si="29"/>
        <v>0.125948406676783</v>
      </c>
      <c r="I293" s="355">
        <v>0.15294117647058819</v>
      </c>
      <c r="J293" s="356">
        <v>9.4997684253249282E-2</v>
      </c>
      <c r="K293" s="357" t="s">
        <v>200</v>
      </c>
      <c r="L293" s="328">
        <f t="shared" si="30"/>
        <v>0.37982547701018315</v>
      </c>
      <c r="M293" s="328">
        <f t="shared" si="31"/>
        <v>2.8546329148945181E-2</v>
      </c>
      <c r="N293" s="328">
        <v>3.8717564560609201E-2</v>
      </c>
      <c r="O293" s="327">
        <f t="shared" si="32"/>
        <v>0.23782234957020057</v>
      </c>
      <c r="P293" s="327">
        <f t="shared" si="33"/>
        <v>0.16266591358373342</v>
      </c>
      <c r="Q293" s="327">
        <f t="shared" si="34"/>
        <v>0.16940874035989717</v>
      </c>
    </row>
    <row r="294" spans="1:17" ht="15">
      <c r="A294" s="326" t="s">
        <v>276</v>
      </c>
      <c r="B294" s="326">
        <v>0</v>
      </c>
      <c r="C294" s="326">
        <v>0</v>
      </c>
      <c r="D294" s="326">
        <v>1</v>
      </c>
      <c r="E294" s="326">
        <v>79</v>
      </c>
      <c r="F294" s="326">
        <v>875</v>
      </c>
      <c r="G294" s="326">
        <f t="shared" si="28"/>
        <v>954</v>
      </c>
      <c r="H294" s="327">
        <f t="shared" si="29"/>
        <v>8.2809224318658281E-2</v>
      </c>
      <c r="I294" s="355">
        <v>6.7708333333333329E-2</v>
      </c>
      <c r="J294" s="356">
        <v>0.12447757993906459</v>
      </c>
      <c r="K294" s="357" t="s">
        <v>276</v>
      </c>
      <c r="L294" s="328">
        <f t="shared" si="30"/>
        <v>-8.7683503981116351E-2</v>
      </c>
      <c r="M294" s="328">
        <f t="shared" si="31"/>
        <v>1.8189334339367156E-3</v>
      </c>
      <c r="N294" s="328">
        <v>3.8033182254759601E-2</v>
      </c>
      <c r="O294" s="327">
        <f t="shared" si="32"/>
        <v>0.22636103151862463</v>
      </c>
      <c r="P294" s="327">
        <f t="shared" si="33"/>
        <v>0.24710533747528945</v>
      </c>
      <c r="Q294" s="327">
        <f t="shared" si="34"/>
        <v>0.24524421593830334</v>
      </c>
    </row>
    <row r="295" spans="1:17" ht="15">
      <c r="A295" s="326" t="s">
        <v>276</v>
      </c>
      <c r="B295" s="326">
        <v>1</v>
      </c>
      <c r="C295" s="326">
        <v>2</v>
      </c>
      <c r="D295" s="326">
        <v>3</v>
      </c>
      <c r="E295" s="326">
        <v>57</v>
      </c>
      <c r="F295" s="326">
        <v>744</v>
      </c>
      <c r="G295" s="326">
        <f t="shared" si="28"/>
        <v>801</v>
      </c>
      <c r="H295" s="327">
        <f t="shared" si="29"/>
        <v>7.116104868913857E-2</v>
      </c>
      <c r="I295" s="355">
        <v>5.5214723926380369E-2</v>
      </c>
      <c r="J295" s="356">
        <v>0.12447757993906459</v>
      </c>
      <c r="K295" s="357" t="s">
        <v>276</v>
      </c>
      <c r="L295" s="328">
        <f t="shared" si="30"/>
        <v>-0.25189723708906503</v>
      </c>
      <c r="M295" s="328">
        <f t="shared" si="31"/>
        <v>1.1785353846146651E-2</v>
      </c>
      <c r="N295" s="328">
        <v>3.8033182254759601E-2</v>
      </c>
      <c r="O295" s="327">
        <f t="shared" si="32"/>
        <v>0.16332378223495703</v>
      </c>
      <c r="P295" s="327">
        <f t="shared" si="33"/>
        <v>0.21011013837898898</v>
      </c>
      <c r="Q295" s="327">
        <f t="shared" si="34"/>
        <v>0.20591259640102827</v>
      </c>
    </row>
    <row r="296" spans="1:17" ht="15">
      <c r="A296" s="326" t="s">
        <v>276</v>
      </c>
      <c r="B296" s="326">
        <v>2</v>
      </c>
      <c r="C296" s="326">
        <v>4</v>
      </c>
      <c r="D296" s="326">
        <v>5</v>
      </c>
      <c r="E296" s="326">
        <v>51</v>
      </c>
      <c r="F296" s="326">
        <v>579</v>
      </c>
      <c r="G296" s="326">
        <f t="shared" si="28"/>
        <v>630</v>
      </c>
      <c r="H296" s="327">
        <f t="shared" si="29"/>
        <v>8.0952380952380956E-2</v>
      </c>
      <c r="I296" s="355">
        <v>0.11564625850340141</v>
      </c>
      <c r="J296" s="356">
        <v>0.12447757993906459</v>
      </c>
      <c r="K296" s="357" t="s">
        <v>276</v>
      </c>
      <c r="L296" s="328">
        <f t="shared" si="30"/>
        <v>-0.11238431493919283</v>
      </c>
      <c r="M296" s="328">
        <f t="shared" si="31"/>
        <v>1.9533884968420366E-3</v>
      </c>
      <c r="N296" s="328">
        <v>3.8033182254759601E-2</v>
      </c>
      <c r="O296" s="327">
        <f t="shared" si="32"/>
        <v>0.14613180515759314</v>
      </c>
      <c r="P296" s="327">
        <f t="shared" si="33"/>
        <v>0.16351313188364869</v>
      </c>
      <c r="Q296" s="327">
        <f t="shared" si="34"/>
        <v>0.16195372750642673</v>
      </c>
    </row>
    <row r="297" spans="1:17" ht="15">
      <c r="A297" s="326" t="s">
        <v>276</v>
      </c>
      <c r="B297" s="326">
        <v>3</v>
      </c>
      <c r="C297" s="326">
        <v>6</v>
      </c>
      <c r="D297" s="326">
        <v>9</v>
      </c>
      <c r="E297" s="326">
        <v>78</v>
      </c>
      <c r="F297" s="326">
        <v>722</v>
      </c>
      <c r="G297" s="326">
        <f t="shared" si="28"/>
        <v>800</v>
      </c>
      <c r="H297" s="327">
        <f t="shared" si="29"/>
        <v>9.7500000000000003E-2</v>
      </c>
      <c r="I297" s="355">
        <v>9.9056603773584911E-2</v>
      </c>
      <c r="J297" s="356">
        <v>0.12447757993906459</v>
      </c>
      <c r="K297" s="357" t="s">
        <v>276</v>
      </c>
      <c r="L297" s="328">
        <f t="shared" si="30"/>
        <v>9.1776217706242183E-2</v>
      </c>
      <c r="M297" s="328">
        <f t="shared" si="31"/>
        <v>1.7986760032053387E-3</v>
      </c>
      <c r="N297" s="328">
        <v>3.8033182254759601E-2</v>
      </c>
      <c r="O297" s="327">
        <f t="shared" si="32"/>
        <v>0.22349570200573066</v>
      </c>
      <c r="P297" s="327">
        <f t="shared" si="33"/>
        <v>0.20389720417961027</v>
      </c>
      <c r="Q297" s="327">
        <f t="shared" si="34"/>
        <v>0.20565552699228792</v>
      </c>
    </row>
    <row r="298" spans="1:17" ht="15">
      <c r="A298" s="326" t="s">
        <v>276</v>
      </c>
      <c r="B298" s="326">
        <v>4</v>
      </c>
      <c r="C298" s="326">
        <v>10</v>
      </c>
      <c r="D298" s="326">
        <v>31</v>
      </c>
      <c r="E298" s="326">
        <v>84</v>
      </c>
      <c r="F298" s="326">
        <v>621</v>
      </c>
      <c r="G298" s="326">
        <f t="shared" si="28"/>
        <v>705</v>
      </c>
      <c r="H298" s="327">
        <f t="shared" si="29"/>
        <v>0.11914893617021277</v>
      </c>
      <c r="I298" s="355">
        <v>0.13714285714285709</v>
      </c>
      <c r="J298" s="356">
        <v>0.12447757993906459</v>
      </c>
      <c r="K298" s="357" t="s">
        <v>276</v>
      </c>
      <c r="L298" s="328">
        <f t="shared" si="30"/>
        <v>0.3165782468193114</v>
      </c>
      <c r="M298" s="328">
        <f t="shared" si="31"/>
        <v>2.0676830474628941E-2</v>
      </c>
      <c r="N298" s="328">
        <v>3.8033182254759601E-2</v>
      </c>
      <c r="O298" s="327">
        <f t="shared" si="32"/>
        <v>0.24068767908309455</v>
      </c>
      <c r="P298" s="327">
        <f t="shared" si="33"/>
        <v>0.17537418808246258</v>
      </c>
      <c r="Q298" s="327">
        <f t="shared" si="34"/>
        <v>0.18123393316195371</v>
      </c>
    </row>
    <row r="299" spans="1:17" ht="15">
      <c r="A299" s="326" t="s">
        <v>210</v>
      </c>
      <c r="B299" s="326">
        <v>0</v>
      </c>
      <c r="C299" s="326">
        <v>0</v>
      </c>
      <c r="D299" s="326">
        <v>1</v>
      </c>
      <c r="E299" s="326">
        <v>105</v>
      </c>
      <c r="F299" s="326">
        <v>1218</v>
      </c>
      <c r="G299" s="326">
        <f t="shared" si="28"/>
        <v>1323</v>
      </c>
      <c r="H299" s="327">
        <f t="shared" si="29"/>
        <v>7.9365079365079361E-2</v>
      </c>
      <c r="I299" s="355">
        <v>6.8100358422939072E-2</v>
      </c>
      <c r="J299" s="356">
        <v>7.8060212687886432E-2</v>
      </c>
      <c r="K299" s="357" t="s">
        <v>210</v>
      </c>
      <c r="L299" s="328">
        <f t="shared" si="30"/>
        <v>-0.13391256820284231</v>
      </c>
      <c r="M299" s="328">
        <f t="shared" si="31"/>
        <v>5.7731088672625212E-3</v>
      </c>
      <c r="N299" s="328">
        <v>3.7319424409548399E-2</v>
      </c>
      <c r="O299" s="327">
        <f t="shared" si="32"/>
        <v>0.3008595988538682</v>
      </c>
      <c r="P299" s="327">
        <f t="shared" si="33"/>
        <v>0.34397062976560294</v>
      </c>
      <c r="Q299" s="327">
        <f t="shared" si="34"/>
        <v>0.34010282776349615</v>
      </c>
    </row>
    <row r="300" spans="1:17" ht="15">
      <c r="A300" s="326" t="s">
        <v>210</v>
      </c>
      <c r="B300" s="326">
        <v>1</v>
      </c>
      <c r="C300" s="326">
        <v>2</v>
      </c>
      <c r="D300" s="326">
        <v>2</v>
      </c>
      <c r="E300" s="326">
        <v>42</v>
      </c>
      <c r="F300" s="326">
        <v>511</v>
      </c>
      <c r="G300" s="326">
        <f t="shared" si="28"/>
        <v>553</v>
      </c>
      <c r="H300" s="327">
        <f t="shared" si="29"/>
        <v>7.5949367088607597E-2</v>
      </c>
      <c r="I300" s="355">
        <v>8.2644628099173556E-2</v>
      </c>
      <c r="J300" s="356">
        <v>7.8060212687886432E-2</v>
      </c>
      <c r="K300" s="357" t="s">
        <v>210</v>
      </c>
      <c r="L300" s="328">
        <f t="shared" si="30"/>
        <v>-0.18160744201085957</v>
      </c>
      <c r="M300" s="328">
        <f t="shared" si="31"/>
        <v>4.3523453948268939E-3</v>
      </c>
      <c r="N300" s="328">
        <v>3.7319424409548399E-2</v>
      </c>
      <c r="O300" s="327">
        <f t="shared" si="32"/>
        <v>0.12034383954154727</v>
      </c>
      <c r="P300" s="327">
        <f t="shared" si="33"/>
        <v>0.14430951708556905</v>
      </c>
      <c r="Q300" s="327">
        <f t="shared" si="34"/>
        <v>0.14215938303341902</v>
      </c>
    </row>
    <row r="301" spans="1:17" ht="15">
      <c r="A301" s="326" t="s">
        <v>210</v>
      </c>
      <c r="B301" s="326">
        <v>2</v>
      </c>
      <c r="C301" s="326">
        <v>3</v>
      </c>
      <c r="D301" s="326">
        <v>3</v>
      </c>
      <c r="E301" s="326">
        <v>40</v>
      </c>
      <c r="F301" s="326">
        <v>428</v>
      </c>
      <c r="G301" s="326">
        <f t="shared" si="28"/>
        <v>468</v>
      </c>
      <c r="H301" s="327">
        <f t="shared" si="29"/>
        <v>8.5470085470085472E-2</v>
      </c>
      <c r="I301" s="355">
        <v>9.6153846153846159E-2</v>
      </c>
      <c r="J301" s="356">
        <v>7.8060212687886432E-2</v>
      </c>
      <c r="K301" s="357" t="s">
        <v>210</v>
      </c>
      <c r="L301" s="328">
        <f t="shared" si="30"/>
        <v>-5.3151211558383905E-2</v>
      </c>
      <c r="M301" s="328">
        <f t="shared" si="31"/>
        <v>3.3254747923783045E-4</v>
      </c>
      <c r="N301" s="328">
        <v>3.7319424409548399E-2</v>
      </c>
      <c r="O301" s="327">
        <f t="shared" si="32"/>
        <v>0.11461318051575932</v>
      </c>
      <c r="P301" s="327">
        <f t="shared" si="33"/>
        <v>0.12086981078791302</v>
      </c>
      <c r="Q301" s="327">
        <f t="shared" si="34"/>
        <v>0.12030848329048843</v>
      </c>
    </row>
    <row r="302" spans="1:17" ht="15">
      <c r="A302" s="326" t="s">
        <v>210</v>
      </c>
      <c r="B302" s="326">
        <v>3</v>
      </c>
      <c r="C302" s="326">
        <v>4</v>
      </c>
      <c r="D302" s="326">
        <v>6</v>
      </c>
      <c r="E302" s="326">
        <v>82</v>
      </c>
      <c r="F302" s="326">
        <v>826</v>
      </c>
      <c r="G302" s="326">
        <f t="shared" si="28"/>
        <v>908</v>
      </c>
      <c r="H302" s="327">
        <f t="shared" si="29"/>
        <v>9.0308370044052858E-2</v>
      </c>
      <c r="I302" s="355">
        <v>0.10138248847926271</v>
      </c>
      <c r="J302" s="356">
        <v>7.8060212687886432E-2</v>
      </c>
      <c r="K302" s="357" t="s">
        <v>210</v>
      </c>
      <c r="L302" s="328">
        <f t="shared" si="30"/>
        <v>7.2170036527516674E-3</v>
      </c>
      <c r="M302" s="328">
        <f t="shared" si="31"/>
        <v>1.2193715717352345E-5</v>
      </c>
      <c r="N302" s="328">
        <v>3.7319424409548399E-2</v>
      </c>
      <c r="O302" s="327">
        <f t="shared" si="32"/>
        <v>0.23495702005730659</v>
      </c>
      <c r="P302" s="327">
        <f t="shared" si="33"/>
        <v>0.23326743857667326</v>
      </c>
      <c r="Q302" s="327">
        <f t="shared" si="34"/>
        <v>0.23341902313624679</v>
      </c>
    </row>
    <row r="303" spans="1:17" ht="15">
      <c r="A303" s="326" t="s">
        <v>210</v>
      </c>
      <c r="B303" s="326">
        <v>4</v>
      </c>
      <c r="C303" s="326">
        <v>7</v>
      </c>
      <c r="D303" s="326">
        <v>19</v>
      </c>
      <c r="E303" s="326">
        <v>80</v>
      </c>
      <c r="F303" s="326">
        <v>558</v>
      </c>
      <c r="G303" s="326">
        <f t="shared" si="28"/>
        <v>638</v>
      </c>
      <c r="H303" s="327">
        <f t="shared" si="29"/>
        <v>0.12539184952978055</v>
      </c>
      <c r="I303" s="355">
        <v>0.13690476190476189</v>
      </c>
      <c r="J303" s="356">
        <v>7.8060212687886432E-2</v>
      </c>
      <c r="K303" s="357" t="s">
        <v>210</v>
      </c>
      <c r="L303" s="328">
        <f t="shared" si="30"/>
        <v>0.37476020220204725</v>
      </c>
      <c r="M303" s="328">
        <f t="shared" si="31"/>
        <v>2.6849228952503877E-2</v>
      </c>
      <c r="N303" s="328">
        <v>3.7319424409548399E-2</v>
      </c>
      <c r="O303" s="327">
        <f t="shared" si="32"/>
        <v>0.22922636103151864</v>
      </c>
      <c r="P303" s="327">
        <f t="shared" si="33"/>
        <v>0.15758260378424174</v>
      </c>
      <c r="Q303" s="327">
        <f t="shared" si="34"/>
        <v>0.1640102827763496</v>
      </c>
    </row>
    <row r="304" spans="1:17" ht="15">
      <c r="A304" s="326" t="s">
        <v>38</v>
      </c>
      <c r="B304" s="326">
        <v>0</v>
      </c>
      <c r="C304" s="326">
        <v>0</v>
      </c>
      <c r="D304" s="326">
        <v>14000</v>
      </c>
      <c r="E304" s="326">
        <v>88</v>
      </c>
      <c r="F304" s="326">
        <v>695</v>
      </c>
      <c r="G304" s="326">
        <f t="shared" si="28"/>
        <v>783</v>
      </c>
      <c r="H304" s="327">
        <f t="shared" si="29"/>
        <v>0.1123882503192848</v>
      </c>
      <c r="I304" s="355">
        <v>0.108433734939759</v>
      </c>
      <c r="J304" s="356">
        <v>6.6008072844098348E-2</v>
      </c>
      <c r="K304" s="357" t="s">
        <v>38</v>
      </c>
      <c r="L304" s="328">
        <f t="shared" si="30"/>
        <v>0.25051749882289087</v>
      </c>
      <c r="M304" s="328">
        <f t="shared" si="31"/>
        <v>1.3998105569887483E-2</v>
      </c>
      <c r="N304" s="328">
        <v>3.7078453051426701E-2</v>
      </c>
      <c r="O304" s="327">
        <f t="shared" si="32"/>
        <v>0.25214899713467048</v>
      </c>
      <c r="P304" s="327">
        <f t="shared" si="33"/>
        <v>0.19627223948037278</v>
      </c>
      <c r="Q304" s="327">
        <f t="shared" si="34"/>
        <v>0.2012853470437018</v>
      </c>
    </row>
    <row r="305" spans="1:17" ht="15">
      <c r="A305" s="326" t="s">
        <v>38</v>
      </c>
      <c r="B305" s="326">
        <v>1</v>
      </c>
      <c r="C305" s="326">
        <v>14167</v>
      </c>
      <c r="D305" s="326">
        <v>30000</v>
      </c>
      <c r="E305" s="326">
        <v>89</v>
      </c>
      <c r="F305" s="326">
        <v>813</v>
      </c>
      <c r="G305" s="326">
        <f t="shared" si="28"/>
        <v>902</v>
      </c>
      <c r="H305" s="327">
        <f t="shared" si="29"/>
        <v>9.8669623059866957E-2</v>
      </c>
      <c r="I305" s="355">
        <v>0.1111111111111111</v>
      </c>
      <c r="J305" s="356">
        <v>6.6008072844098348E-2</v>
      </c>
      <c r="K305" s="357" t="s">
        <v>38</v>
      </c>
      <c r="L305" s="328">
        <f t="shared" si="30"/>
        <v>0.10499779009380582</v>
      </c>
      <c r="M305" s="328">
        <f t="shared" si="31"/>
        <v>2.6688514021395112E-3</v>
      </c>
      <c r="N305" s="328">
        <v>3.7078453051426701E-2</v>
      </c>
      <c r="O305" s="327">
        <f t="shared" si="32"/>
        <v>0.25501432664756446</v>
      </c>
      <c r="P305" s="327">
        <f t="shared" si="33"/>
        <v>0.22959615927704038</v>
      </c>
      <c r="Q305" s="327">
        <f t="shared" si="34"/>
        <v>0.23187660668380464</v>
      </c>
    </row>
    <row r="306" spans="1:17" ht="15">
      <c r="A306" s="326" t="s">
        <v>38</v>
      </c>
      <c r="B306" s="326">
        <v>2</v>
      </c>
      <c r="C306" s="326">
        <v>30008</v>
      </c>
      <c r="D306" s="326">
        <v>50000</v>
      </c>
      <c r="E306" s="326">
        <v>46</v>
      </c>
      <c r="F306" s="326">
        <v>649</v>
      </c>
      <c r="G306" s="326">
        <f t="shared" si="28"/>
        <v>695</v>
      </c>
      <c r="H306" s="327">
        <f t="shared" si="29"/>
        <v>6.6187050359712229E-2</v>
      </c>
      <c r="I306" s="355">
        <v>6.5088757396449703E-2</v>
      </c>
      <c r="J306" s="356">
        <v>6.6008072844098348E-2</v>
      </c>
      <c r="K306" s="357" t="s">
        <v>38</v>
      </c>
      <c r="L306" s="328">
        <f t="shared" si="30"/>
        <v>-0.32969879030551863</v>
      </c>
      <c r="M306" s="328">
        <f t="shared" si="31"/>
        <v>1.6971707234115934E-2</v>
      </c>
      <c r="N306" s="328">
        <v>3.7078453051426701E-2</v>
      </c>
      <c r="O306" s="327">
        <f t="shared" si="32"/>
        <v>0.1318051575931232</v>
      </c>
      <c r="P306" s="327">
        <f t="shared" si="33"/>
        <v>0.18328155888167186</v>
      </c>
      <c r="Q306" s="327">
        <f t="shared" si="34"/>
        <v>0.17866323907455012</v>
      </c>
    </row>
    <row r="307" spans="1:17" ht="15">
      <c r="A307" s="326" t="s">
        <v>38</v>
      </c>
      <c r="B307" s="326">
        <v>3</v>
      </c>
      <c r="C307" s="326">
        <v>50003</v>
      </c>
      <c r="D307" s="326">
        <v>97000</v>
      </c>
      <c r="E307" s="326">
        <v>58</v>
      </c>
      <c r="F307" s="326">
        <v>674</v>
      </c>
      <c r="G307" s="326">
        <f t="shared" si="28"/>
        <v>732</v>
      </c>
      <c r="H307" s="327">
        <f t="shared" si="29"/>
        <v>7.9234972677595633E-2</v>
      </c>
      <c r="I307" s="355">
        <v>0.1153846153846154</v>
      </c>
      <c r="J307" s="356">
        <v>6.6008072844098348E-2</v>
      </c>
      <c r="K307" s="357" t="s">
        <v>38</v>
      </c>
      <c r="L307" s="328">
        <f t="shared" si="30"/>
        <v>-0.1356945704564112</v>
      </c>
      <c r="M307" s="328">
        <f t="shared" si="31"/>
        <v>3.2773766326211922E-3</v>
      </c>
      <c r="N307" s="328">
        <v>3.7078453051426701E-2</v>
      </c>
      <c r="O307" s="327">
        <f t="shared" si="32"/>
        <v>0.166189111747851</v>
      </c>
      <c r="P307" s="327">
        <f t="shared" si="33"/>
        <v>0.19034171138096584</v>
      </c>
      <c r="Q307" s="327">
        <f t="shared" si="34"/>
        <v>0.18817480719794344</v>
      </c>
    </row>
    <row r="308" spans="1:17" ht="15">
      <c r="A308" s="326" t="s">
        <v>38</v>
      </c>
      <c r="B308" s="326">
        <v>4</v>
      </c>
      <c r="C308" s="326">
        <v>97395</v>
      </c>
      <c r="D308" s="326">
        <v>660000</v>
      </c>
      <c r="E308" s="326">
        <v>68</v>
      </c>
      <c r="F308" s="326">
        <v>710</v>
      </c>
      <c r="G308" s="326">
        <f t="shared" si="28"/>
        <v>778</v>
      </c>
      <c r="H308" s="327">
        <f t="shared" si="29"/>
        <v>8.7403598971722368E-2</v>
      </c>
      <c r="I308" s="355">
        <v>7.1428571428571425E-2</v>
      </c>
      <c r="J308" s="356">
        <v>6.6008072844098348E-2</v>
      </c>
      <c r="K308" s="357" t="s">
        <v>38</v>
      </c>
      <c r="L308" s="328">
        <f t="shared" si="30"/>
        <v>-2.8664734949777795E-2</v>
      </c>
      <c r="M308" s="328">
        <f t="shared" si="31"/>
        <v>1.6241221266259106E-4</v>
      </c>
      <c r="N308" s="328">
        <v>3.7078453051426701E-2</v>
      </c>
      <c r="O308" s="327">
        <f t="shared" si="32"/>
        <v>0.19484240687679083</v>
      </c>
      <c r="P308" s="327">
        <f t="shared" si="33"/>
        <v>0.20050833097994916</v>
      </c>
      <c r="Q308" s="327">
        <f t="shared" si="34"/>
        <v>0.2</v>
      </c>
    </row>
    <row r="309" spans="1:17" ht="15">
      <c r="A309" s="326" t="s">
        <v>667</v>
      </c>
      <c r="B309" s="326">
        <v>0</v>
      </c>
      <c r="C309" s="326">
        <v>0</v>
      </c>
      <c r="D309" s="326">
        <v>14000</v>
      </c>
      <c r="E309" s="326">
        <v>88</v>
      </c>
      <c r="F309" s="326">
        <v>695</v>
      </c>
      <c r="G309" s="326">
        <f t="shared" si="28"/>
        <v>783</v>
      </c>
      <c r="H309" s="327">
        <f t="shared" si="29"/>
        <v>0.1123882503192848</v>
      </c>
      <c r="I309" s="355">
        <v>0.108433734939759</v>
      </c>
      <c r="J309" s="356">
        <v>6.6008072844098348E-2</v>
      </c>
      <c r="K309" s="357" t="s">
        <v>667</v>
      </c>
      <c r="L309" s="328">
        <f t="shared" si="30"/>
        <v>0.25051749882289087</v>
      </c>
      <c r="M309" s="328">
        <f t="shared" si="31"/>
        <v>1.3998105569887483E-2</v>
      </c>
      <c r="N309" s="328">
        <v>3.7078453051426701E-2</v>
      </c>
      <c r="O309" s="327">
        <f t="shared" si="32"/>
        <v>0.25214899713467048</v>
      </c>
      <c r="P309" s="327">
        <f t="shared" si="33"/>
        <v>0.19627223948037278</v>
      </c>
      <c r="Q309" s="327">
        <f t="shared" si="34"/>
        <v>0.2012853470437018</v>
      </c>
    </row>
    <row r="310" spans="1:17" ht="15">
      <c r="A310" s="326" t="s">
        <v>667</v>
      </c>
      <c r="B310" s="326">
        <v>1</v>
      </c>
      <c r="C310" s="326">
        <v>14167</v>
      </c>
      <c r="D310" s="326">
        <v>30000</v>
      </c>
      <c r="E310" s="326">
        <v>89</v>
      </c>
      <c r="F310" s="326">
        <v>813</v>
      </c>
      <c r="G310" s="326">
        <f t="shared" si="28"/>
        <v>902</v>
      </c>
      <c r="H310" s="327">
        <f t="shared" si="29"/>
        <v>9.8669623059866957E-2</v>
      </c>
      <c r="I310" s="355">
        <v>0.1111111111111111</v>
      </c>
      <c r="J310" s="356">
        <v>6.6008072844098348E-2</v>
      </c>
      <c r="K310" s="357" t="s">
        <v>667</v>
      </c>
      <c r="L310" s="328">
        <f t="shared" si="30"/>
        <v>0.10499779009380582</v>
      </c>
      <c r="M310" s="328">
        <f t="shared" si="31"/>
        <v>2.6688514021395112E-3</v>
      </c>
      <c r="N310" s="328">
        <v>3.7078453051426701E-2</v>
      </c>
      <c r="O310" s="327">
        <f t="shared" si="32"/>
        <v>0.25501432664756446</v>
      </c>
      <c r="P310" s="327">
        <f t="shared" si="33"/>
        <v>0.22959615927704038</v>
      </c>
      <c r="Q310" s="327">
        <f t="shared" si="34"/>
        <v>0.23187660668380464</v>
      </c>
    </row>
    <row r="311" spans="1:17" ht="15">
      <c r="A311" s="326" t="s">
        <v>667</v>
      </c>
      <c r="B311" s="326">
        <v>2</v>
      </c>
      <c r="C311" s="326">
        <v>30008</v>
      </c>
      <c r="D311" s="326">
        <v>50000</v>
      </c>
      <c r="E311" s="326">
        <v>46</v>
      </c>
      <c r="F311" s="326">
        <v>649</v>
      </c>
      <c r="G311" s="326">
        <f t="shared" si="28"/>
        <v>695</v>
      </c>
      <c r="H311" s="327">
        <f t="shared" si="29"/>
        <v>6.6187050359712229E-2</v>
      </c>
      <c r="I311" s="355">
        <v>6.5088757396449703E-2</v>
      </c>
      <c r="J311" s="356">
        <v>6.6008072844098348E-2</v>
      </c>
      <c r="K311" s="357" t="s">
        <v>667</v>
      </c>
      <c r="L311" s="328">
        <f t="shared" si="30"/>
        <v>-0.32969879030551863</v>
      </c>
      <c r="M311" s="328">
        <f t="shared" si="31"/>
        <v>1.6971707234115934E-2</v>
      </c>
      <c r="N311" s="328">
        <v>3.7078453051426701E-2</v>
      </c>
      <c r="O311" s="327">
        <f t="shared" si="32"/>
        <v>0.1318051575931232</v>
      </c>
      <c r="P311" s="327">
        <f t="shared" si="33"/>
        <v>0.18328155888167186</v>
      </c>
      <c r="Q311" s="327">
        <f t="shared" si="34"/>
        <v>0.17866323907455012</v>
      </c>
    </row>
    <row r="312" spans="1:17" ht="15">
      <c r="A312" s="326" t="s">
        <v>667</v>
      </c>
      <c r="B312" s="326">
        <v>3</v>
      </c>
      <c r="C312" s="326">
        <v>50003</v>
      </c>
      <c r="D312" s="326">
        <v>97000</v>
      </c>
      <c r="E312" s="326">
        <v>58</v>
      </c>
      <c r="F312" s="326">
        <v>674</v>
      </c>
      <c r="G312" s="326">
        <f t="shared" si="28"/>
        <v>732</v>
      </c>
      <c r="H312" s="327">
        <f t="shared" si="29"/>
        <v>7.9234972677595633E-2</v>
      </c>
      <c r="I312" s="355">
        <v>0.1153846153846154</v>
      </c>
      <c r="J312" s="356">
        <v>6.6008072844098348E-2</v>
      </c>
      <c r="K312" s="357" t="s">
        <v>667</v>
      </c>
      <c r="L312" s="328">
        <f t="shared" si="30"/>
        <v>-0.1356945704564112</v>
      </c>
      <c r="M312" s="328">
        <f t="shared" si="31"/>
        <v>3.2773766326211922E-3</v>
      </c>
      <c r="N312" s="328">
        <v>3.7078453051426701E-2</v>
      </c>
      <c r="O312" s="327">
        <f t="shared" si="32"/>
        <v>0.166189111747851</v>
      </c>
      <c r="P312" s="327">
        <f t="shared" si="33"/>
        <v>0.19034171138096584</v>
      </c>
      <c r="Q312" s="327">
        <f t="shared" si="34"/>
        <v>0.18817480719794344</v>
      </c>
    </row>
    <row r="313" spans="1:17" ht="15">
      <c r="A313" s="326" t="s">
        <v>667</v>
      </c>
      <c r="B313" s="326">
        <v>4</v>
      </c>
      <c r="C313" s="326">
        <v>97395</v>
      </c>
      <c r="D313" s="326">
        <v>660000</v>
      </c>
      <c r="E313" s="326">
        <v>68</v>
      </c>
      <c r="F313" s="326">
        <v>710</v>
      </c>
      <c r="G313" s="326">
        <f t="shared" si="28"/>
        <v>778</v>
      </c>
      <c r="H313" s="327">
        <f t="shared" si="29"/>
        <v>8.7403598971722368E-2</v>
      </c>
      <c r="I313" s="355">
        <v>7.1428571428571425E-2</v>
      </c>
      <c r="J313" s="356">
        <v>6.6008072844098348E-2</v>
      </c>
      <c r="K313" s="357" t="s">
        <v>667</v>
      </c>
      <c r="L313" s="328">
        <f t="shared" si="30"/>
        <v>-2.8664734949777795E-2</v>
      </c>
      <c r="M313" s="328">
        <f t="shared" si="31"/>
        <v>1.6241221266259106E-4</v>
      </c>
      <c r="N313" s="328">
        <v>3.7078453051426701E-2</v>
      </c>
      <c r="O313" s="327">
        <f t="shared" si="32"/>
        <v>0.19484240687679083</v>
      </c>
      <c r="P313" s="327">
        <f t="shared" si="33"/>
        <v>0.20050833097994916</v>
      </c>
      <c r="Q313" s="327">
        <f t="shared" si="34"/>
        <v>0.2</v>
      </c>
    </row>
    <row r="314" spans="1:17" ht="15">
      <c r="A314" s="326" t="s">
        <v>211</v>
      </c>
      <c r="B314" s="326">
        <v>0</v>
      </c>
      <c r="C314" s="326">
        <v>0</v>
      </c>
      <c r="D314" s="326">
        <v>1</v>
      </c>
      <c r="E314" s="326">
        <v>114</v>
      </c>
      <c r="F314" s="326">
        <v>1349</v>
      </c>
      <c r="G314" s="326">
        <f t="shared" si="28"/>
        <v>1463</v>
      </c>
      <c r="H314" s="327">
        <f t="shared" si="29"/>
        <v>7.792207792207792E-2</v>
      </c>
      <c r="I314" s="355">
        <v>6.1488673139158567E-2</v>
      </c>
      <c r="J314" s="356">
        <v>0.11352451255422991</v>
      </c>
      <c r="K314" s="357" t="s">
        <v>211</v>
      </c>
      <c r="L314" s="328">
        <f t="shared" si="30"/>
        <v>-0.15382787790378394</v>
      </c>
      <c r="M314" s="328">
        <f t="shared" si="31"/>
        <v>8.3556633428363992E-3</v>
      </c>
      <c r="N314" s="328">
        <v>3.6896914953529703E-2</v>
      </c>
      <c r="O314" s="327">
        <f t="shared" si="32"/>
        <v>0.32664756446991405</v>
      </c>
      <c r="P314" s="327">
        <f t="shared" si="33"/>
        <v>0.38096582886190344</v>
      </c>
      <c r="Q314" s="327">
        <f t="shared" si="34"/>
        <v>0.3760925449871465</v>
      </c>
    </row>
    <row r="315" spans="1:17" ht="15">
      <c r="A315" s="326" t="s">
        <v>211</v>
      </c>
      <c r="B315" s="326">
        <v>1</v>
      </c>
      <c r="C315" s="326">
        <v>2</v>
      </c>
      <c r="D315" s="326">
        <v>2</v>
      </c>
      <c r="E315" s="326">
        <v>43</v>
      </c>
      <c r="F315" s="326">
        <v>518</v>
      </c>
      <c r="G315" s="326">
        <f t="shared" si="28"/>
        <v>561</v>
      </c>
      <c r="H315" s="327">
        <f t="shared" si="29"/>
        <v>7.6648841354723704E-2</v>
      </c>
      <c r="I315" s="355">
        <v>0.1</v>
      </c>
      <c r="J315" s="356">
        <v>0.11352451255422991</v>
      </c>
      <c r="K315" s="357" t="s">
        <v>211</v>
      </c>
      <c r="L315" s="328">
        <f t="shared" si="30"/>
        <v>-0.17168259665644395</v>
      </c>
      <c r="M315" s="328">
        <f t="shared" si="31"/>
        <v>3.9619520282220978E-3</v>
      </c>
      <c r="N315" s="328">
        <v>3.6896914953529703E-2</v>
      </c>
      <c r="O315" s="327">
        <f t="shared" si="32"/>
        <v>0.12320916905444126</v>
      </c>
      <c r="P315" s="327">
        <f t="shared" si="33"/>
        <v>0.14628635978537136</v>
      </c>
      <c r="Q315" s="327">
        <f t="shared" si="34"/>
        <v>0.1442159383033419</v>
      </c>
    </row>
    <row r="316" spans="1:17" ht="15">
      <c r="A316" s="326" t="s">
        <v>211</v>
      </c>
      <c r="B316" s="326">
        <v>2</v>
      </c>
      <c r="C316" s="326">
        <v>3</v>
      </c>
      <c r="D316" s="326">
        <v>3</v>
      </c>
      <c r="E316" s="326">
        <v>40</v>
      </c>
      <c r="F316" s="326">
        <v>416</v>
      </c>
      <c r="G316" s="326">
        <f t="shared" si="28"/>
        <v>456</v>
      </c>
      <c r="H316" s="327">
        <f t="shared" si="29"/>
        <v>8.771929824561403E-2</v>
      </c>
      <c r="I316" s="355">
        <v>0.10169491525423729</v>
      </c>
      <c r="J316" s="356">
        <v>0.11352451255422991</v>
      </c>
      <c r="K316" s="357" t="s">
        <v>211</v>
      </c>
      <c r="L316" s="328">
        <f t="shared" si="30"/>
        <v>-2.4713276237850461E-2</v>
      </c>
      <c r="M316" s="328">
        <f t="shared" si="31"/>
        <v>7.0871672715558815E-5</v>
      </c>
      <c r="N316" s="328">
        <v>3.6896914953529703E-2</v>
      </c>
      <c r="O316" s="327">
        <f t="shared" si="32"/>
        <v>0.11461318051575932</v>
      </c>
      <c r="P316" s="327">
        <f t="shared" si="33"/>
        <v>0.11748093758825191</v>
      </c>
      <c r="Q316" s="327">
        <f t="shared" si="34"/>
        <v>0.11722365038560412</v>
      </c>
    </row>
    <row r="317" spans="1:17" ht="15">
      <c r="A317" s="326" t="s">
        <v>211</v>
      </c>
      <c r="B317" s="326">
        <v>3</v>
      </c>
      <c r="C317" s="326">
        <v>4</v>
      </c>
      <c r="D317" s="326">
        <v>5</v>
      </c>
      <c r="E317" s="326">
        <v>60</v>
      </c>
      <c r="F317" s="326">
        <v>586</v>
      </c>
      <c r="G317" s="326">
        <f t="shared" si="28"/>
        <v>646</v>
      </c>
      <c r="H317" s="327">
        <f t="shared" si="29"/>
        <v>9.2879256965944276E-2</v>
      </c>
      <c r="I317" s="355">
        <v>9.6774193548387094E-2</v>
      </c>
      <c r="J317" s="356">
        <v>0.11352451255422991</v>
      </c>
      <c r="K317" s="357" t="s">
        <v>211</v>
      </c>
      <c r="L317" s="328">
        <f t="shared" si="30"/>
        <v>3.8117302554564636E-2</v>
      </c>
      <c r="M317" s="328">
        <f t="shared" si="31"/>
        <v>2.4508648674558166E-4</v>
      </c>
      <c r="N317" s="328">
        <v>3.6896914953529703E-2</v>
      </c>
      <c r="O317" s="327">
        <f t="shared" si="32"/>
        <v>0.17191977077363896</v>
      </c>
      <c r="P317" s="327">
        <f t="shared" si="33"/>
        <v>0.16548997458345099</v>
      </c>
      <c r="Q317" s="327">
        <f t="shared" si="34"/>
        <v>0.16606683804627248</v>
      </c>
    </row>
    <row r="318" spans="1:17" ht="15">
      <c r="A318" s="326" t="s">
        <v>211</v>
      </c>
      <c r="B318" s="326">
        <v>4</v>
      </c>
      <c r="C318" s="326">
        <v>6</v>
      </c>
      <c r="D318" s="326">
        <v>17</v>
      </c>
      <c r="E318" s="326">
        <v>92</v>
      </c>
      <c r="F318" s="326">
        <v>672</v>
      </c>
      <c r="G318" s="326">
        <f t="shared" si="28"/>
        <v>764</v>
      </c>
      <c r="H318" s="327">
        <f t="shared" si="29"/>
        <v>0.12041884816753927</v>
      </c>
      <c r="I318" s="355">
        <v>0.14124293785310729</v>
      </c>
      <c r="J318" s="356">
        <v>0.11352451255422991</v>
      </c>
      <c r="K318" s="357" t="s">
        <v>211</v>
      </c>
      <c r="L318" s="328">
        <f t="shared" si="30"/>
        <v>0.32862276643536725</v>
      </c>
      <c r="M318" s="328">
        <f t="shared" si="31"/>
        <v>2.4263341423010062E-2</v>
      </c>
      <c r="N318" s="328">
        <v>3.6896914953529703E-2</v>
      </c>
      <c r="O318" s="327">
        <f t="shared" si="32"/>
        <v>0.26361031518624639</v>
      </c>
      <c r="P318" s="327">
        <f t="shared" si="33"/>
        <v>0.18977689918102231</v>
      </c>
      <c r="Q318" s="327">
        <f t="shared" si="34"/>
        <v>0.19640102827763495</v>
      </c>
    </row>
    <row r="319" spans="1:17" ht="15">
      <c r="A319" s="326" t="s">
        <v>562</v>
      </c>
      <c r="B319" s="326">
        <v>0</v>
      </c>
      <c r="C319" s="326">
        <v>0</v>
      </c>
      <c r="D319" s="326">
        <v>45</v>
      </c>
      <c r="E319" s="326">
        <v>89</v>
      </c>
      <c r="F319" s="326">
        <v>701</v>
      </c>
      <c r="G319" s="326">
        <f t="shared" si="28"/>
        <v>790</v>
      </c>
      <c r="H319" s="327">
        <f t="shared" si="29"/>
        <v>0.11265822784810127</v>
      </c>
      <c r="I319" s="355">
        <v>0.1204819277108434</v>
      </c>
      <c r="J319" s="356">
        <v>5.1599254257583937E-2</v>
      </c>
      <c r="K319" s="357" t="s">
        <v>562</v>
      </c>
      <c r="L319" s="328">
        <f t="shared" si="30"/>
        <v>0.25322101260702634</v>
      </c>
      <c r="M319" s="328">
        <f t="shared" si="31"/>
        <v>1.4445663843518988E-2</v>
      </c>
      <c r="N319" s="328">
        <v>3.6733448773117197E-2</v>
      </c>
      <c r="O319" s="327">
        <f t="shared" si="32"/>
        <v>0.25501432664756446</v>
      </c>
      <c r="P319" s="327">
        <f t="shared" si="33"/>
        <v>0.19796667608020332</v>
      </c>
      <c r="Q319" s="327">
        <f t="shared" si="34"/>
        <v>0.20308483290488433</v>
      </c>
    </row>
    <row r="320" spans="1:17" ht="15">
      <c r="A320" s="326" t="s">
        <v>562</v>
      </c>
      <c r="B320" s="326">
        <v>1</v>
      </c>
      <c r="C320" s="326">
        <v>46</v>
      </c>
      <c r="D320" s="326">
        <v>83</v>
      </c>
      <c r="E320" s="326">
        <v>80</v>
      </c>
      <c r="F320" s="326">
        <v>704</v>
      </c>
      <c r="G320" s="326">
        <f t="shared" si="28"/>
        <v>784</v>
      </c>
      <c r="H320" s="327">
        <f t="shared" si="29"/>
        <v>0.10204081632653061</v>
      </c>
      <c r="I320" s="355">
        <v>0.1165644171779141</v>
      </c>
      <c r="J320" s="356">
        <v>5.1599254257583937E-2</v>
      </c>
      <c r="K320" s="357" t="s">
        <v>562</v>
      </c>
      <c r="L320" s="328">
        <f t="shared" si="30"/>
        <v>0.14234080842531571</v>
      </c>
      <c r="M320" s="328">
        <f t="shared" si="31"/>
        <v>4.3289350893682323E-3</v>
      </c>
      <c r="N320" s="328">
        <v>3.6733448773117197E-2</v>
      </c>
      <c r="O320" s="327">
        <f t="shared" si="32"/>
        <v>0.22922636103151864</v>
      </c>
      <c r="P320" s="327">
        <f t="shared" si="33"/>
        <v>0.19881389438011862</v>
      </c>
      <c r="Q320" s="327">
        <f t="shared" si="34"/>
        <v>0.20154241645244217</v>
      </c>
    </row>
    <row r="321" spans="1:17" ht="15">
      <c r="A321" s="326" t="s">
        <v>562</v>
      </c>
      <c r="B321" s="326">
        <v>2</v>
      </c>
      <c r="C321" s="326">
        <v>84</v>
      </c>
      <c r="D321" s="326">
        <v>109</v>
      </c>
      <c r="E321" s="326">
        <v>63</v>
      </c>
      <c r="F321" s="326">
        <v>712</v>
      </c>
      <c r="G321" s="326">
        <f t="shared" si="28"/>
        <v>775</v>
      </c>
      <c r="H321" s="327">
        <f t="shared" si="29"/>
        <v>8.1290322580645155E-2</v>
      </c>
      <c r="I321" s="355">
        <v>8.9820359281437126E-2</v>
      </c>
      <c r="J321" s="356">
        <v>5.1599254257583937E-2</v>
      </c>
      <c r="K321" s="357" t="s">
        <v>562</v>
      </c>
      <c r="L321" s="328">
        <f t="shared" si="30"/>
        <v>-0.10785065511096661</v>
      </c>
      <c r="M321" s="328">
        <f t="shared" si="31"/>
        <v>2.2171273174852327E-3</v>
      </c>
      <c r="N321" s="328">
        <v>3.6733448773117197E-2</v>
      </c>
      <c r="O321" s="327">
        <f t="shared" si="32"/>
        <v>0.18051575931232092</v>
      </c>
      <c r="P321" s="327">
        <f t="shared" si="33"/>
        <v>0.20107314317989269</v>
      </c>
      <c r="Q321" s="327">
        <f t="shared" si="34"/>
        <v>0.19922879177377892</v>
      </c>
    </row>
    <row r="322" spans="1:17" ht="15">
      <c r="A322" s="326" t="s">
        <v>562</v>
      </c>
      <c r="B322" s="326">
        <v>3</v>
      </c>
      <c r="C322" s="326">
        <v>110</v>
      </c>
      <c r="D322" s="326">
        <v>137</v>
      </c>
      <c r="E322" s="326">
        <v>53</v>
      </c>
      <c r="F322" s="326">
        <v>715</v>
      </c>
      <c r="G322" s="326">
        <f t="shared" si="28"/>
        <v>768</v>
      </c>
      <c r="H322" s="327">
        <f t="shared" si="29"/>
        <v>6.9010416666666671E-2</v>
      </c>
      <c r="I322" s="355">
        <v>7.0707070707070704E-2</v>
      </c>
      <c r="J322" s="356">
        <v>5.1599254257583937E-2</v>
      </c>
      <c r="K322" s="357" t="s">
        <v>562</v>
      </c>
      <c r="L322" s="328">
        <f t="shared" si="30"/>
        <v>-0.28489809923240927</v>
      </c>
      <c r="M322" s="328">
        <f t="shared" si="31"/>
        <v>1.4261399791323175E-2</v>
      </c>
      <c r="N322" s="328">
        <v>3.6733448773117197E-2</v>
      </c>
      <c r="O322" s="327">
        <f t="shared" si="32"/>
        <v>0.15186246418338109</v>
      </c>
      <c r="P322" s="327">
        <f t="shared" si="33"/>
        <v>0.20192036147980796</v>
      </c>
      <c r="Q322" s="327">
        <f t="shared" si="34"/>
        <v>0.19742930591259641</v>
      </c>
    </row>
    <row r="323" spans="1:17" ht="15">
      <c r="A323" s="326" t="s">
        <v>562</v>
      </c>
      <c r="B323" s="326">
        <v>4</v>
      </c>
      <c r="C323" s="326">
        <v>138</v>
      </c>
      <c r="D323" s="326">
        <v>319</v>
      </c>
      <c r="E323" s="326">
        <v>64</v>
      </c>
      <c r="F323" s="326">
        <v>709</v>
      </c>
      <c r="G323" s="326">
        <f t="shared" ref="G323:G386" si="35">E323+F323</f>
        <v>773</v>
      </c>
      <c r="H323" s="327">
        <f t="shared" ref="H323:H386" si="36">E323/G323</f>
        <v>8.2794307891332478E-2</v>
      </c>
      <c r="I323" s="355">
        <v>8.2051282051282051E-2</v>
      </c>
      <c r="J323" s="356">
        <v>5.1599254257583937E-2</v>
      </c>
      <c r="K323" s="357" t="s">
        <v>562</v>
      </c>
      <c r="L323" s="328">
        <f t="shared" ref="L323:L386" si="37">LN(O323/P323)</f>
        <v>-8.7879913262979059E-2</v>
      </c>
      <c r="M323" s="328">
        <f t="shared" ref="M323:M386" si="38">L323*(O323-P323)</f>
        <v>1.480322731421631E-3</v>
      </c>
      <c r="N323" s="328">
        <v>3.6733448773117197E-2</v>
      </c>
      <c r="O323" s="327">
        <f t="shared" ref="O323:O386" si="39">E323/V$2</f>
        <v>0.18338108882521489</v>
      </c>
      <c r="P323" s="327">
        <f t="shared" ref="P323:P386" si="40">F323/W$2</f>
        <v>0.2002259248799774</v>
      </c>
      <c r="Q323" s="327">
        <f t="shared" ref="Q323:Q386" si="41">G323/X$2</f>
        <v>0.1987146529562982</v>
      </c>
    </row>
    <row r="324" spans="1:17" ht="15">
      <c r="A324" s="326" t="s">
        <v>368</v>
      </c>
      <c r="B324" s="326">
        <v>0</v>
      </c>
      <c r="C324" s="326">
        <v>0</v>
      </c>
      <c r="D324" s="326">
        <v>144000</v>
      </c>
      <c r="E324" s="326">
        <v>87</v>
      </c>
      <c r="F324" s="326">
        <v>718</v>
      </c>
      <c r="G324" s="326">
        <f t="shared" si="35"/>
        <v>805</v>
      </c>
      <c r="H324" s="327">
        <f t="shared" si="36"/>
        <v>0.10807453416149068</v>
      </c>
      <c r="I324" s="355">
        <v>0.11328125</v>
      </c>
      <c r="J324" s="356">
        <v>0.13062476726253899</v>
      </c>
      <c r="K324" s="357" t="s">
        <v>368</v>
      </c>
      <c r="L324" s="328">
        <f t="shared" si="37"/>
        <v>0.20653107951583621</v>
      </c>
      <c r="M324" s="328">
        <f t="shared" si="38"/>
        <v>9.6070178368727263E-3</v>
      </c>
      <c r="N324" s="328">
        <v>3.6717287910236998E-2</v>
      </c>
      <c r="O324" s="327">
        <f t="shared" si="39"/>
        <v>0.24928366762177651</v>
      </c>
      <c r="P324" s="327">
        <f t="shared" si="40"/>
        <v>0.20276757977972323</v>
      </c>
      <c r="Q324" s="327">
        <f t="shared" si="41"/>
        <v>0.20694087403598971</v>
      </c>
    </row>
    <row r="325" spans="1:17" ht="15">
      <c r="A325" s="326" t="s">
        <v>368</v>
      </c>
      <c r="B325" s="326">
        <v>1</v>
      </c>
      <c r="C325" s="326">
        <v>144360</v>
      </c>
      <c r="D325" s="326">
        <v>222000</v>
      </c>
      <c r="E325" s="326">
        <v>78</v>
      </c>
      <c r="F325" s="326">
        <v>674</v>
      </c>
      <c r="G325" s="326">
        <f t="shared" si="35"/>
        <v>752</v>
      </c>
      <c r="H325" s="327">
        <f t="shared" si="36"/>
        <v>0.10372340425531915</v>
      </c>
      <c r="I325" s="355">
        <v>8.2872928176795577E-2</v>
      </c>
      <c r="J325" s="356">
        <v>0.13062476726253899</v>
      </c>
      <c r="K325" s="357" t="s">
        <v>368</v>
      </c>
      <c r="L325" s="328">
        <f t="shared" si="37"/>
        <v>0.16057124568676123</v>
      </c>
      <c r="M325" s="328">
        <f t="shared" si="38"/>
        <v>5.3235775741056904E-3</v>
      </c>
      <c r="N325" s="328">
        <v>3.6717287910236998E-2</v>
      </c>
      <c r="O325" s="327">
        <f t="shared" si="39"/>
        <v>0.22349570200573066</v>
      </c>
      <c r="P325" s="327">
        <f t="shared" si="40"/>
        <v>0.19034171138096584</v>
      </c>
      <c r="Q325" s="327">
        <f t="shared" si="41"/>
        <v>0.19331619537275063</v>
      </c>
    </row>
    <row r="326" spans="1:17" ht="15">
      <c r="A326" s="326" t="s">
        <v>368</v>
      </c>
      <c r="B326" s="326">
        <v>2</v>
      </c>
      <c r="C326" s="326">
        <v>222768</v>
      </c>
      <c r="D326" s="326">
        <v>324000</v>
      </c>
      <c r="E326" s="326">
        <v>67</v>
      </c>
      <c r="F326" s="326">
        <v>744</v>
      </c>
      <c r="G326" s="326">
        <f t="shared" si="35"/>
        <v>811</v>
      </c>
      <c r="H326" s="327">
        <f t="shared" si="36"/>
        <v>8.2614056720098639E-2</v>
      </c>
      <c r="I326" s="355">
        <v>9.1428571428571428E-2</v>
      </c>
      <c r="J326" s="356">
        <v>0.13062476726253899</v>
      </c>
      <c r="K326" s="357" t="s">
        <v>368</v>
      </c>
      <c r="L326" s="328">
        <f t="shared" si="37"/>
        <v>-9.0255885532649169E-2</v>
      </c>
      <c r="M326" s="328">
        <f t="shared" si="38"/>
        <v>1.6366154793346981E-3</v>
      </c>
      <c r="N326" s="328">
        <v>3.6717287910236998E-2</v>
      </c>
      <c r="O326" s="327">
        <f t="shared" si="39"/>
        <v>0.19197707736389685</v>
      </c>
      <c r="P326" s="327">
        <f t="shared" si="40"/>
        <v>0.21011013837898898</v>
      </c>
      <c r="Q326" s="327">
        <f t="shared" si="41"/>
        <v>0.20848329048843187</v>
      </c>
    </row>
    <row r="327" spans="1:17" ht="15">
      <c r="A327" s="326" t="s">
        <v>368</v>
      </c>
      <c r="B327" s="326">
        <v>3</v>
      </c>
      <c r="C327" s="326">
        <v>325200</v>
      </c>
      <c r="D327" s="326">
        <v>445032</v>
      </c>
      <c r="E327" s="326">
        <v>66</v>
      </c>
      <c r="F327" s="326">
        <v>678</v>
      </c>
      <c r="G327" s="326">
        <f t="shared" si="35"/>
        <v>744</v>
      </c>
      <c r="H327" s="327">
        <f t="shared" si="36"/>
        <v>8.8709677419354843E-2</v>
      </c>
      <c r="I327" s="355">
        <v>0.1343283582089552</v>
      </c>
      <c r="J327" s="356">
        <v>0.13062476726253899</v>
      </c>
      <c r="K327" s="357" t="s">
        <v>368</v>
      </c>
      <c r="L327" s="328">
        <f t="shared" si="37"/>
        <v>-1.240001600449347E-2</v>
      </c>
      <c r="M327" s="328">
        <f t="shared" si="38"/>
        <v>2.9258928094149601E-5</v>
      </c>
      <c r="N327" s="328">
        <v>3.6717287910236998E-2</v>
      </c>
      <c r="O327" s="327">
        <f t="shared" si="39"/>
        <v>0.18911174785100288</v>
      </c>
      <c r="P327" s="327">
        <f t="shared" si="40"/>
        <v>0.19147133578085287</v>
      </c>
      <c r="Q327" s="327">
        <f t="shared" si="41"/>
        <v>0.19125964010282775</v>
      </c>
    </row>
    <row r="328" spans="1:17" ht="15">
      <c r="A328" s="326" t="s">
        <v>368</v>
      </c>
      <c r="B328" s="326">
        <v>4</v>
      </c>
      <c r="C328" s="326">
        <v>445632</v>
      </c>
      <c r="D328" s="326">
        <v>720000</v>
      </c>
      <c r="E328" s="326">
        <v>51</v>
      </c>
      <c r="F328" s="326">
        <v>727</v>
      </c>
      <c r="G328" s="326">
        <f t="shared" si="35"/>
        <v>778</v>
      </c>
      <c r="H328" s="327">
        <f t="shared" si="36"/>
        <v>6.5552699228791769E-2</v>
      </c>
      <c r="I328" s="355">
        <v>4.195804195804196E-2</v>
      </c>
      <c r="J328" s="356">
        <v>0.13062476726253899</v>
      </c>
      <c r="K328" s="357" t="s">
        <v>368</v>
      </c>
      <c r="L328" s="328">
        <f t="shared" si="37"/>
        <v>-0.34000831489971695</v>
      </c>
      <c r="M328" s="328">
        <f t="shared" si="38"/>
        <v>2.0120818091829799E-2</v>
      </c>
      <c r="N328" s="328">
        <v>3.6717287910236998E-2</v>
      </c>
      <c r="O328" s="327">
        <f t="shared" si="39"/>
        <v>0.14613180515759314</v>
      </c>
      <c r="P328" s="327">
        <f t="shared" si="40"/>
        <v>0.20530923467946907</v>
      </c>
      <c r="Q328" s="327">
        <f t="shared" si="41"/>
        <v>0.2</v>
      </c>
    </row>
    <row r="329" spans="1:17" ht="15">
      <c r="A329" s="326" t="s">
        <v>252</v>
      </c>
      <c r="B329" s="326">
        <v>0</v>
      </c>
      <c r="C329" s="326">
        <v>0</v>
      </c>
      <c r="D329" s="326">
        <v>0</v>
      </c>
      <c r="E329" s="326">
        <v>215</v>
      </c>
      <c r="F329" s="326">
        <v>2100</v>
      </c>
      <c r="G329" s="326">
        <f t="shared" si="35"/>
        <v>2315</v>
      </c>
      <c r="H329" s="327">
        <f t="shared" si="36"/>
        <v>9.2872570194384454E-2</v>
      </c>
      <c r="I329" s="355">
        <v>8.085106382978724E-2</v>
      </c>
      <c r="J329" s="356">
        <v>3.9779928020110392E-2</v>
      </c>
      <c r="K329" s="357" t="s">
        <v>252</v>
      </c>
      <c r="L329" s="328">
        <f t="shared" si="37"/>
        <v>3.8037934325624904E-2</v>
      </c>
      <c r="M329" s="328">
        <f t="shared" si="38"/>
        <v>8.7460756788680888E-4</v>
      </c>
      <c r="N329" s="328">
        <v>3.6318720949798801E-2</v>
      </c>
      <c r="O329" s="327">
        <f t="shared" si="39"/>
        <v>0.61604584527220629</v>
      </c>
      <c r="P329" s="327">
        <f t="shared" si="40"/>
        <v>0.59305280994069476</v>
      </c>
      <c r="Q329" s="327">
        <f t="shared" si="41"/>
        <v>0.59511568123393321</v>
      </c>
    </row>
    <row r="330" spans="1:17" ht="15">
      <c r="A330" s="326" t="s">
        <v>252</v>
      </c>
      <c r="B330" s="326">
        <v>2</v>
      </c>
      <c r="C330" s="326">
        <v>1</v>
      </c>
      <c r="D330" s="326">
        <v>1</v>
      </c>
      <c r="E330" s="326">
        <v>64</v>
      </c>
      <c r="F330" s="326">
        <v>898</v>
      </c>
      <c r="G330" s="326">
        <f t="shared" si="35"/>
        <v>962</v>
      </c>
      <c r="H330" s="327">
        <f t="shared" si="36"/>
        <v>6.6528066528066532E-2</v>
      </c>
      <c r="I330" s="355">
        <v>9.5238095238095233E-2</v>
      </c>
      <c r="J330" s="356">
        <v>3.9779928020110392E-2</v>
      </c>
      <c r="K330" s="357" t="s">
        <v>252</v>
      </c>
      <c r="L330" s="328">
        <f t="shared" si="37"/>
        <v>-0.32419445503305128</v>
      </c>
      <c r="M330" s="328">
        <f t="shared" si="38"/>
        <v>2.2764801372103727E-2</v>
      </c>
      <c r="N330" s="328">
        <v>3.6318720949798801E-2</v>
      </c>
      <c r="O330" s="327">
        <f t="shared" si="39"/>
        <v>0.18338108882521489</v>
      </c>
      <c r="P330" s="327">
        <f t="shared" si="40"/>
        <v>0.25360067777463996</v>
      </c>
      <c r="Q330" s="327">
        <f t="shared" si="41"/>
        <v>0.24730077120822622</v>
      </c>
    </row>
    <row r="331" spans="1:17" ht="15">
      <c r="A331" s="326" t="s">
        <v>252</v>
      </c>
      <c r="B331" s="326">
        <v>4</v>
      </c>
      <c r="C331" s="326">
        <v>2</v>
      </c>
      <c r="D331" s="326">
        <v>7</v>
      </c>
      <c r="E331" s="326">
        <v>70</v>
      </c>
      <c r="F331" s="326">
        <v>543</v>
      </c>
      <c r="G331" s="326">
        <f t="shared" si="35"/>
        <v>613</v>
      </c>
      <c r="H331" s="327">
        <f t="shared" si="36"/>
        <v>0.11419249592169657</v>
      </c>
      <c r="I331" s="355">
        <v>0.1244019138755981</v>
      </c>
      <c r="J331" s="356">
        <v>3.9779928020110392E-2</v>
      </c>
      <c r="K331" s="357" t="s">
        <v>252</v>
      </c>
      <c r="L331" s="328">
        <f t="shared" si="37"/>
        <v>0.26847845202490012</v>
      </c>
      <c r="M331" s="328">
        <f t="shared" si="38"/>
        <v>1.2679312009808348E-2</v>
      </c>
      <c r="N331" s="328">
        <v>3.6318720949798801E-2</v>
      </c>
      <c r="O331" s="327">
        <f t="shared" si="39"/>
        <v>0.20057306590257878</v>
      </c>
      <c r="P331" s="327">
        <f t="shared" si="40"/>
        <v>0.15334651228466534</v>
      </c>
      <c r="Q331" s="327">
        <f t="shared" si="41"/>
        <v>0.15758354755784063</v>
      </c>
    </row>
    <row r="332" spans="1:17" ht="15">
      <c r="A332" s="326" t="s">
        <v>224</v>
      </c>
      <c r="B332" s="326">
        <v>0</v>
      </c>
      <c r="C332" s="326">
        <v>0</v>
      </c>
      <c r="D332" s="326">
        <v>0</v>
      </c>
      <c r="E332" s="326">
        <v>215</v>
      </c>
      <c r="F332" s="326">
        <v>2100</v>
      </c>
      <c r="G332" s="326">
        <f t="shared" si="35"/>
        <v>2315</v>
      </c>
      <c r="H332" s="327">
        <f t="shared" si="36"/>
        <v>9.2872570194384454E-2</v>
      </c>
      <c r="I332" s="355">
        <v>8.0338266384778007E-2</v>
      </c>
      <c r="J332" s="356">
        <v>3.7847284851914693E-2</v>
      </c>
      <c r="K332" s="357" t="s">
        <v>224</v>
      </c>
      <c r="L332" s="328">
        <f t="shared" si="37"/>
        <v>3.8037934325624904E-2</v>
      </c>
      <c r="M332" s="328">
        <f t="shared" si="38"/>
        <v>8.7460756788680888E-4</v>
      </c>
      <c r="N332" s="328">
        <v>3.5604286468197098E-2</v>
      </c>
      <c r="O332" s="327">
        <f t="shared" si="39"/>
        <v>0.61604584527220629</v>
      </c>
      <c r="P332" s="327">
        <f t="shared" si="40"/>
        <v>0.59305280994069476</v>
      </c>
      <c r="Q332" s="327">
        <f t="shared" si="41"/>
        <v>0.59511568123393321</v>
      </c>
    </row>
    <row r="333" spans="1:17" ht="15">
      <c r="A333" s="326" t="s">
        <v>224</v>
      </c>
      <c r="B333" s="326">
        <v>2</v>
      </c>
      <c r="C333" s="326">
        <v>1</v>
      </c>
      <c r="D333" s="326">
        <v>1</v>
      </c>
      <c r="E333" s="326">
        <v>100</v>
      </c>
      <c r="F333" s="326">
        <v>1240</v>
      </c>
      <c r="G333" s="326">
        <f t="shared" si="35"/>
        <v>1340</v>
      </c>
      <c r="H333" s="327">
        <f t="shared" si="36"/>
        <v>7.4626865671641784E-2</v>
      </c>
      <c r="I333" s="355">
        <v>0.1033333333333333</v>
      </c>
      <c r="J333" s="356">
        <v>3.7847284851914693E-2</v>
      </c>
      <c r="K333" s="357" t="s">
        <v>224</v>
      </c>
      <c r="L333" s="328">
        <f t="shared" si="37"/>
        <v>-0.20060394270151463</v>
      </c>
      <c r="M333" s="328">
        <f t="shared" si="38"/>
        <v>1.2768563858089025E-2</v>
      </c>
      <c r="N333" s="328">
        <v>3.5604286468197098E-2</v>
      </c>
      <c r="O333" s="327">
        <f t="shared" si="39"/>
        <v>0.28653295128939826</v>
      </c>
      <c r="P333" s="327">
        <f t="shared" si="40"/>
        <v>0.35018356396498163</v>
      </c>
      <c r="Q333" s="327">
        <f t="shared" si="41"/>
        <v>0.34447300771208228</v>
      </c>
    </row>
    <row r="334" spans="1:17" ht="15">
      <c r="A334" s="326" t="s">
        <v>224</v>
      </c>
      <c r="B334" s="326">
        <v>4</v>
      </c>
      <c r="C334" s="326">
        <v>2</v>
      </c>
      <c r="D334" s="326">
        <v>3</v>
      </c>
      <c r="E334" s="326">
        <v>34</v>
      </c>
      <c r="F334" s="326">
        <v>201</v>
      </c>
      <c r="G334" s="326">
        <f t="shared" si="35"/>
        <v>235</v>
      </c>
      <c r="H334" s="327">
        <f t="shared" si="36"/>
        <v>0.14468085106382977</v>
      </c>
      <c r="I334" s="355">
        <v>0.12931034482758619</v>
      </c>
      <c r="J334" s="356">
        <v>3.7847284851914693E-2</v>
      </c>
      <c r="K334" s="357" t="s">
        <v>224</v>
      </c>
      <c r="L334" s="328">
        <f t="shared" si="37"/>
        <v>0.54014814646656217</v>
      </c>
      <c r="M334" s="328">
        <f t="shared" si="38"/>
        <v>2.1961115042221264E-2</v>
      </c>
      <c r="N334" s="328">
        <v>3.5604286468197098E-2</v>
      </c>
      <c r="O334" s="327">
        <f t="shared" si="39"/>
        <v>9.7421203438395415E-2</v>
      </c>
      <c r="P334" s="327">
        <f t="shared" si="40"/>
        <v>5.6763626094323637E-2</v>
      </c>
      <c r="Q334" s="327">
        <f t="shared" si="41"/>
        <v>6.0411311053984576E-2</v>
      </c>
    </row>
    <row r="335" spans="1:17" ht="15">
      <c r="A335" s="326" t="s">
        <v>158</v>
      </c>
      <c r="B335" s="326">
        <v>0</v>
      </c>
      <c r="C335" s="326">
        <v>0</v>
      </c>
      <c r="D335" s="326">
        <v>14000</v>
      </c>
      <c r="E335" s="326">
        <v>88</v>
      </c>
      <c r="F335" s="326">
        <v>694</v>
      </c>
      <c r="G335" s="326">
        <f t="shared" si="35"/>
        <v>782</v>
      </c>
      <c r="H335" s="327">
        <f t="shared" si="36"/>
        <v>0.11253196930946291</v>
      </c>
      <c r="I335" s="355">
        <v>9.7560975609756101E-2</v>
      </c>
      <c r="J335" s="356">
        <v>6.9703247765110693E-2</v>
      </c>
      <c r="K335" s="357" t="s">
        <v>158</v>
      </c>
      <c r="L335" s="328">
        <f t="shared" si="37"/>
        <v>0.25195738388087846</v>
      </c>
      <c r="M335" s="328">
        <f t="shared" si="38"/>
        <v>1.4149715980463587E-2</v>
      </c>
      <c r="N335" s="328">
        <v>3.5249208322450001E-2</v>
      </c>
      <c r="O335" s="327">
        <f t="shared" si="39"/>
        <v>0.25214899713467048</v>
      </c>
      <c r="P335" s="327">
        <f t="shared" si="40"/>
        <v>0.19598983338040102</v>
      </c>
      <c r="Q335" s="327">
        <f t="shared" si="41"/>
        <v>0.20102827763496145</v>
      </c>
    </row>
    <row r="336" spans="1:17" ht="15">
      <c r="A336" s="326" t="s">
        <v>158</v>
      </c>
      <c r="B336" s="326">
        <v>1</v>
      </c>
      <c r="C336" s="326">
        <v>14167</v>
      </c>
      <c r="D336" s="326">
        <v>30000</v>
      </c>
      <c r="E336" s="326">
        <v>92</v>
      </c>
      <c r="F336" s="326">
        <v>844</v>
      </c>
      <c r="G336" s="326">
        <f t="shared" si="35"/>
        <v>936</v>
      </c>
      <c r="H336" s="327">
        <f t="shared" si="36"/>
        <v>9.8290598290598288E-2</v>
      </c>
      <c r="I336" s="355">
        <v>0.11061946902654871</v>
      </c>
      <c r="J336" s="356">
        <v>6.9703247765110693E-2</v>
      </c>
      <c r="K336" s="357" t="s">
        <v>158</v>
      </c>
      <c r="L336" s="328">
        <f t="shared" si="37"/>
        <v>0.10072861236255967</v>
      </c>
      <c r="M336" s="328">
        <f t="shared" si="38"/>
        <v>2.5443611136588729E-3</v>
      </c>
      <c r="N336" s="328">
        <v>3.5249208322450001E-2</v>
      </c>
      <c r="O336" s="327">
        <f t="shared" si="39"/>
        <v>0.26361031518624639</v>
      </c>
      <c r="P336" s="327">
        <f t="shared" si="40"/>
        <v>0.23835074837616493</v>
      </c>
      <c r="Q336" s="327">
        <f t="shared" si="41"/>
        <v>0.24061696658097687</v>
      </c>
    </row>
    <row r="337" spans="1:17" ht="15">
      <c r="A337" s="326" t="s">
        <v>158</v>
      </c>
      <c r="B337" s="326">
        <v>2</v>
      </c>
      <c r="C337" s="326">
        <v>30135</v>
      </c>
      <c r="D337" s="326">
        <v>50000</v>
      </c>
      <c r="E337" s="326">
        <v>48</v>
      </c>
      <c r="F337" s="326">
        <v>659</v>
      </c>
      <c r="G337" s="326">
        <f t="shared" si="35"/>
        <v>707</v>
      </c>
      <c r="H337" s="327">
        <f t="shared" si="36"/>
        <v>6.7892503536067891E-2</v>
      </c>
      <c r="I337" s="355">
        <v>6.3218390804597707E-2</v>
      </c>
      <c r="J337" s="356">
        <v>6.9703247765110693E-2</v>
      </c>
      <c r="K337" s="357" t="s">
        <v>158</v>
      </c>
      <c r="L337" s="328">
        <f t="shared" si="37"/>
        <v>-0.30242999368513968</v>
      </c>
      <c r="M337" s="328">
        <f t="shared" si="38"/>
        <v>1.4688965293959775E-2</v>
      </c>
      <c r="N337" s="328">
        <v>3.5249208322450001E-2</v>
      </c>
      <c r="O337" s="327">
        <f t="shared" si="39"/>
        <v>0.13753581661891118</v>
      </c>
      <c r="P337" s="327">
        <f t="shared" si="40"/>
        <v>0.18610561988138943</v>
      </c>
      <c r="Q337" s="327">
        <f t="shared" si="41"/>
        <v>0.18174807197943443</v>
      </c>
    </row>
    <row r="338" spans="1:17" ht="15">
      <c r="A338" s="326" t="s">
        <v>158</v>
      </c>
      <c r="B338" s="326">
        <v>3</v>
      </c>
      <c r="C338" s="326">
        <v>50417</v>
      </c>
      <c r="D338" s="326">
        <v>96500</v>
      </c>
      <c r="E338" s="326">
        <v>54</v>
      </c>
      <c r="F338" s="326">
        <v>633</v>
      </c>
      <c r="G338" s="326">
        <f t="shared" si="35"/>
        <v>687</v>
      </c>
      <c r="H338" s="327">
        <f t="shared" si="36"/>
        <v>7.8602620087336247E-2</v>
      </c>
      <c r="I338" s="355">
        <v>0.12676056338028169</v>
      </c>
      <c r="J338" s="356">
        <v>6.9703247765110693E-2</v>
      </c>
      <c r="K338" s="357" t="s">
        <v>158</v>
      </c>
      <c r="L338" s="328">
        <f t="shared" si="37"/>
        <v>-0.14439384567042521</v>
      </c>
      <c r="M338" s="328">
        <f t="shared" si="38"/>
        <v>3.4705447184383989E-3</v>
      </c>
      <c r="N338" s="328">
        <v>3.5249208322450001E-2</v>
      </c>
      <c r="O338" s="327">
        <f t="shared" si="39"/>
        <v>0.15472779369627507</v>
      </c>
      <c r="P338" s="327">
        <f t="shared" si="40"/>
        <v>0.17876306128212369</v>
      </c>
      <c r="Q338" s="327">
        <f t="shared" si="41"/>
        <v>0.17660668380462724</v>
      </c>
    </row>
    <row r="339" spans="1:17" ht="15">
      <c r="A339" s="326" t="s">
        <v>158</v>
      </c>
      <c r="B339" s="326">
        <v>4</v>
      </c>
      <c r="C339" s="326">
        <v>97000</v>
      </c>
      <c r="D339" s="326">
        <v>2000000</v>
      </c>
      <c r="E339" s="326">
        <v>67</v>
      </c>
      <c r="F339" s="326">
        <v>711</v>
      </c>
      <c r="G339" s="326">
        <f t="shared" si="35"/>
        <v>778</v>
      </c>
      <c r="H339" s="327">
        <f t="shared" si="36"/>
        <v>8.611825192802057E-2</v>
      </c>
      <c r="I339" s="355">
        <v>7.650273224043716E-2</v>
      </c>
      <c r="J339" s="356">
        <v>6.9703247765110693E-2</v>
      </c>
      <c r="K339" s="357" t="s">
        <v>158</v>
      </c>
      <c r="L339" s="328">
        <f t="shared" si="37"/>
        <v>-4.4887280502798284E-2</v>
      </c>
      <c r="M339" s="328">
        <f t="shared" si="38"/>
        <v>3.9562121592938611E-4</v>
      </c>
      <c r="N339" s="328">
        <v>3.5249208322450001E-2</v>
      </c>
      <c r="O339" s="327">
        <f t="shared" si="39"/>
        <v>0.19197707736389685</v>
      </c>
      <c r="P339" s="327">
        <f t="shared" si="40"/>
        <v>0.20079073707992093</v>
      </c>
      <c r="Q339" s="327">
        <f t="shared" si="41"/>
        <v>0.2</v>
      </c>
    </row>
    <row r="340" spans="1:17" ht="15">
      <c r="A340" s="326" t="s">
        <v>232</v>
      </c>
      <c r="B340" s="326">
        <v>0</v>
      </c>
      <c r="C340" s="326">
        <v>0</v>
      </c>
      <c r="D340" s="326">
        <v>2</v>
      </c>
      <c r="E340" s="326">
        <v>81</v>
      </c>
      <c r="F340" s="326">
        <v>912</v>
      </c>
      <c r="G340" s="326">
        <f t="shared" si="35"/>
        <v>993</v>
      </c>
      <c r="H340" s="327">
        <f t="shared" si="36"/>
        <v>8.1570996978851965E-2</v>
      </c>
      <c r="I340" s="355">
        <v>9.2783505154639179E-2</v>
      </c>
      <c r="J340" s="356">
        <v>9.3398641541283869E-2</v>
      </c>
      <c r="K340" s="357" t="s">
        <v>232</v>
      </c>
      <c r="L340" s="328">
        <f t="shared" si="37"/>
        <v>-0.10409830549241604</v>
      </c>
      <c r="M340" s="328">
        <f t="shared" si="38"/>
        <v>2.6506210740736276E-3</v>
      </c>
      <c r="N340" s="328">
        <v>3.4256947194884202E-2</v>
      </c>
      <c r="O340" s="327">
        <f t="shared" si="39"/>
        <v>0.23209169054441262</v>
      </c>
      <c r="P340" s="327">
        <f t="shared" si="40"/>
        <v>0.25755436317424457</v>
      </c>
      <c r="Q340" s="327">
        <f t="shared" si="41"/>
        <v>0.25526992287917738</v>
      </c>
    </row>
    <row r="341" spans="1:17" ht="15">
      <c r="A341" s="326" t="s">
        <v>232</v>
      </c>
      <c r="B341" s="326">
        <v>1</v>
      </c>
      <c r="C341" s="326">
        <v>3</v>
      </c>
      <c r="D341" s="326">
        <v>4</v>
      </c>
      <c r="E341" s="326">
        <v>59</v>
      </c>
      <c r="F341" s="326">
        <v>540</v>
      </c>
      <c r="G341" s="326">
        <f t="shared" si="35"/>
        <v>599</v>
      </c>
      <c r="H341" s="327">
        <f t="shared" si="36"/>
        <v>9.849749582637729E-2</v>
      </c>
      <c r="I341" s="355">
        <v>5.4263565891472867E-2</v>
      </c>
      <c r="J341" s="356">
        <v>9.3398641541283869E-2</v>
      </c>
      <c r="K341" s="357" t="s">
        <v>232</v>
      </c>
      <c r="L341" s="328">
        <f t="shared" si="37"/>
        <v>0.10306083425687604</v>
      </c>
      <c r="M341" s="328">
        <f t="shared" si="38"/>
        <v>1.7061872895094846E-3</v>
      </c>
      <c r="N341" s="328">
        <v>3.4256947194884202E-2</v>
      </c>
      <c r="O341" s="327">
        <f t="shared" si="39"/>
        <v>0.16905444126074498</v>
      </c>
      <c r="P341" s="327">
        <f t="shared" si="40"/>
        <v>0.15249929398475007</v>
      </c>
      <c r="Q341" s="327">
        <f t="shared" si="41"/>
        <v>0.15398457583547559</v>
      </c>
    </row>
    <row r="342" spans="1:17" ht="15">
      <c r="A342" s="326" t="s">
        <v>232</v>
      </c>
      <c r="B342" s="326">
        <v>2</v>
      </c>
      <c r="C342" s="326">
        <v>5</v>
      </c>
      <c r="D342" s="326">
        <v>8</v>
      </c>
      <c r="E342" s="326">
        <v>61</v>
      </c>
      <c r="F342" s="326">
        <v>831</v>
      </c>
      <c r="G342" s="326">
        <f t="shared" si="35"/>
        <v>892</v>
      </c>
      <c r="H342" s="327">
        <f t="shared" si="36"/>
        <v>6.838565022421525E-2</v>
      </c>
      <c r="I342" s="355">
        <v>9.375E-2</v>
      </c>
      <c r="J342" s="356">
        <v>9.3398641541283869E-2</v>
      </c>
      <c r="K342" s="357" t="s">
        <v>232</v>
      </c>
      <c r="L342" s="328">
        <f t="shared" si="37"/>
        <v>-0.29466340077266029</v>
      </c>
      <c r="M342" s="328">
        <f t="shared" si="38"/>
        <v>1.7648678394793019E-2</v>
      </c>
      <c r="N342" s="328">
        <v>3.4256947194884202E-2</v>
      </c>
      <c r="O342" s="327">
        <f t="shared" si="39"/>
        <v>0.17478510028653296</v>
      </c>
      <c r="P342" s="327">
        <f t="shared" si="40"/>
        <v>0.23467946907653206</v>
      </c>
      <c r="Q342" s="327">
        <f t="shared" si="41"/>
        <v>0.22930591259640104</v>
      </c>
    </row>
    <row r="343" spans="1:17" ht="15">
      <c r="A343" s="326" t="s">
        <v>232</v>
      </c>
      <c r="B343" s="326">
        <v>3</v>
      </c>
      <c r="C343" s="326">
        <v>9</v>
      </c>
      <c r="D343" s="326">
        <v>13</v>
      </c>
      <c r="E343" s="326">
        <v>67</v>
      </c>
      <c r="F343" s="326">
        <v>578</v>
      </c>
      <c r="G343" s="326">
        <f t="shared" si="35"/>
        <v>645</v>
      </c>
      <c r="H343" s="327">
        <f t="shared" si="36"/>
        <v>0.10387596899224806</v>
      </c>
      <c r="I343" s="355">
        <v>8.0645161290322578E-2</v>
      </c>
      <c r="J343" s="356">
        <v>9.3398641541283869E-2</v>
      </c>
      <c r="K343" s="357" t="s">
        <v>232</v>
      </c>
      <c r="L343" s="328">
        <f t="shared" si="37"/>
        <v>0.16221128062806528</v>
      </c>
      <c r="M343" s="328">
        <f t="shared" si="38"/>
        <v>4.6629825032120827E-3</v>
      </c>
      <c r="N343" s="328">
        <v>3.4256947194884202E-2</v>
      </c>
      <c r="O343" s="327">
        <f t="shared" si="39"/>
        <v>0.19197707736389685</v>
      </c>
      <c r="P343" s="327">
        <f t="shared" si="40"/>
        <v>0.16323072578367692</v>
      </c>
      <c r="Q343" s="327">
        <f t="shared" si="41"/>
        <v>0.16580976863753213</v>
      </c>
    </row>
    <row r="344" spans="1:17" ht="15">
      <c r="A344" s="326" t="s">
        <v>232</v>
      </c>
      <c r="B344" s="326">
        <v>4</v>
      </c>
      <c r="C344" s="326">
        <v>14</v>
      </c>
      <c r="D344" s="326">
        <v>49</v>
      </c>
      <c r="E344" s="326">
        <v>81</v>
      </c>
      <c r="F344" s="326">
        <v>680</v>
      </c>
      <c r="G344" s="326">
        <f t="shared" si="35"/>
        <v>761</v>
      </c>
      <c r="H344" s="327">
        <f t="shared" si="36"/>
        <v>0.10643889618922471</v>
      </c>
      <c r="I344" s="355">
        <v>0.13829787234042551</v>
      </c>
      <c r="J344" s="356">
        <v>9.3398641541283869E-2</v>
      </c>
      <c r="K344" s="357" t="s">
        <v>232</v>
      </c>
      <c r="L344" s="328">
        <f t="shared" si="37"/>
        <v>0.18944888641176305</v>
      </c>
      <c r="M344" s="328">
        <f t="shared" si="38"/>
        <v>7.588477933296073E-3</v>
      </c>
      <c r="N344" s="328">
        <v>3.4256947194884202E-2</v>
      </c>
      <c r="O344" s="327">
        <f t="shared" si="39"/>
        <v>0.23209169054441262</v>
      </c>
      <c r="P344" s="327">
        <f t="shared" si="40"/>
        <v>0.19203614798079638</v>
      </c>
      <c r="Q344" s="327">
        <f t="shared" si="41"/>
        <v>0.19562982005141388</v>
      </c>
    </row>
    <row r="345" spans="1:17" ht="15">
      <c r="A345" s="326" t="s">
        <v>649</v>
      </c>
      <c r="B345" s="326">
        <v>0</v>
      </c>
      <c r="C345" s="326">
        <v>0</v>
      </c>
      <c r="D345" s="326">
        <v>600</v>
      </c>
      <c r="E345" s="326">
        <v>81</v>
      </c>
      <c r="F345" s="326">
        <v>697</v>
      </c>
      <c r="G345" s="326">
        <f t="shared" si="35"/>
        <v>778</v>
      </c>
      <c r="H345" s="327">
        <f t="shared" si="36"/>
        <v>0.10411311053984576</v>
      </c>
      <c r="I345" s="355">
        <v>0.1214285714285714</v>
      </c>
      <c r="J345" s="356">
        <v>7.5644349906024491E-2</v>
      </c>
      <c r="K345" s="357" t="s">
        <v>649</v>
      </c>
      <c r="L345" s="328">
        <f t="shared" si="37"/>
        <v>0.16475627382139144</v>
      </c>
      <c r="M345" s="328">
        <f t="shared" si="38"/>
        <v>5.8084229341673231E-3</v>
      </c>
      <c r="N345" s="328">
        <v>3.4222998092241302E-2</v>
      </c>
      <c r="O345" s="327">
        <f t="shared" si="39"/>
        <v>0.23209169054441262</v>
      </c>
      <c r="P345" s="327">
        <f t="shared" si="40"/>
        <v>0.19683705168031629</v>
      </c>
      <c r="Q345" s="327">
        <f t="shared" si="41"/>
        <v>0.2</v>
      </c>
    </row>
    <row r="346" spans="1:17" ht="15">
      <c r="A346" s="326" t="s">
        <v>649</v>
      </c>
      <c r="B346" s="326">
        <v>1</v>
      </c>
      <c r="C346" s="326">
        <v>604</v>
      </c>
      <c r="D346" s="326">
        <v>4050</v>
      </c>
      <c r="E346" s="326">
        <v>68</v>
      </c>
      <c r="F346" s="326">
        <v>711</v>
      </c>
      <c r="G346" s="326">
        <f t="shared" si="35"/>
        <v>779</v>
      </c>
      <c r="H346" s="327">
        <f t="shared" si="36"/>
        <v>8.7291399229781769E-2</v>
      </c>
      <c r="I346" s="355">
        <v>9.815950920245399E-2</v>
      </c>
      <c r="J346" s="356">
        <v>7.5644349906024491E-2</v>
      </c>
      <c r="K346" s="357" t="s">
        <v>649</v>
      </c>
      <c r="L346" s="328">
        <f t="shared" si="37"/>
        <v>-3.0072194717657572E-2</v>
      </c>
      <c r="M346" s="328">
        <f t="shared" si="38"/>
        <v>1.7887934411345193E-4</v>
      </c>
      <c r="N346" s="328">
        <v>3.4222998092241302E-2</v>
      </c>
      <c r="O346" s="327">
        <f t="shared" si="39"/>
        <v>0.19484240687679083</v>
      </c>
      <c r="P346" s="327">
        <f t="shared" si="40"/>
        <v>0.20079073707992093</v>
      </c>
      <c r="Q346" s="327">
        <f t="shared" si="41"/>
        <v>0.20025706940874036</v>
      </c>
    </row>
    <row r="347" spans="1:17" ht="15">
      <c r="A347" s="326" t="s">
        <v>649</v>
      </c>
      <c r="B347" s="326">
        <v>2</v>
      </c>
      <c r="C347" s="326">
        <v>4067.34</v>
      </c>
      <c r="D347" s="326">
        <v>10554.67</v>
      </c>
      <c r="E347" s="326">
        <v>75</v>
      </c>
      <c r="F347" s="326">
        <v>702</v>
      </c>
      <c r="G347" s="326">
        <f t="shared" si="35"/>
        <v>777</v>
      </c>
      <c r="H347" s="327">
        <f t="shared" si="36"/>
        <v>9.6525096525096526E-2</v>
      </c>
      <c r="I347" s="355">
        <v>5.7803468208092477E-2</v>
      </c>
      <c r="J347" s="356">
        <v>7.5644349906024491E-2</v>
      </c>
      <c r="K347" s="357" t="s">
        <v>649</v>
      </c>
      <c r="L347" s="328">
        <f t="shared" si="37"/>
        <v>8.0647239419975911E-2</v>
      </c>
      <c r="M347" s="328">
        <f t="shared" si="38"/>
        <v>1.3428274478862374E-3</v>
      </c>
      <c r="N347" s="328">
        <v>3.4222998092241302E-2</v>
      </c>
      <c r="O347" s="327">
        <f t="shared" si="39"/>
        <v>0.2148997134670487</v>
      </c>
      <c r="P347" s="327">
        <f t="shared" si="40"/>
        <v>0.19824908218017509</v>
      </c>
      <c r="Q347" s="327">
        <f t="shared" si="41"/>
        <v>0.19974293059125964</v>
      </c>
    </row>
    <row r="348" spans="1:17" ht="15">
      <c r="A348" s="326" t="s">
        <v>649</v>
      </c>
      <c r="B348" s="326">
        <v>3</v>
      </c>
      <c r="C348" s="326">
        <v>10567.78</v>
      </c>
      <c r="D348" s="326">
        <v>29191.69</v>
      </c>
      <c r="E348" s="326">
        <v>49</v>
      </c>
      <c r="F348" s="326">
        <v>729</v>
      </c>
      <c r="G348" s="326">
        <f t="shared" si="35"/>
        <v>778</v>
      </c>
      <c r="H348" s="327">
        <f t="shared" si="36"/>
        <v>6.2982005141388173E-2</v>
      </c>
      <c r="I348" s="355">
        <v>0.1161616161616162</v>
      </c>
      <c r="J348" s="356">
        <v>7.5644349906024491E-2</v>
      </c>
      <c r="K348" s="357" t="s">
        <v>649</v>
      </c>
      <c r="L348" s="328">
        <f t="shared" si="37"/>
        <v>-0.382760903988555</v>
      </c>
      <c r="M348" s="328">
        <f t="shared" si="38"/>
        <v>2.5060466676907166E-2</v>
      </c>
      <c r="N348" s="328">
        <v>3.4222998092241302E-2</v>
      </c>
      <c r="O348" s="327">
        <f t="shared" si="39"/>
        <v>0.14040114613180515</v>
      </c>
      <c r="P348" s="327">
        <f t="shared" si="40"/>
        <v>0.2058740468794126</v>
      </c>
      <c r="Q348" s="327">
        <f t="shared" si="41"/>
        <v>0.2</v>
      </c>
    </row>
    <row r="349" spans="1:17" ht="15">
      <c r="A349" s="326" t="s">
        <v>649</v>
      </c>
      <c r="B349" s="326">
        <v>4</v>
      </c>
      <c r="C349" s="326">
        <v>29232.34</v>
      </c>
      <c r="D349" s="326">
        <v>87000</v>
      </c>
      <c r="E349" s="326">
        <v>76</v>
      </c>
      <c r="F349" s="326">
        <v>702</v>
      </c>
      <c r="G349" s="326">
        <f t="shared" si="35"/>
        <v>778</v>
      </c>
      <c r="H349" s="327">
        <f t="shared" si="36"/>
        <v>9.7686375321336755E-2</v>
      </c>
      <c r="I349" s="355">
        <v>8.3720930232558138E-2</v>
      </c>
      <c r="J349" s="356">
        <v>7.5644349906024491E-2</v>
      </c>
      <c r="K349" s="357" t="s">
        <v>649</v>
      </c>
      <c r="L349" s="328">
        <f t="shared" si="37"/>
        <v>9.3892466169996636E-2</v>
      </c>
      <c r="M349" s="328">
        <f t="shared" si="38"/>
        <v>1.8324016891671611E-3</v>
      </c>
      <c r="N349" s="328">
        <v>3.4222998092241302E-2</v>
      </c>
      <c r="O349" s="327">
        <f t="shared" si="39"/>
        <v>0.2177650429799427</v>
      </c>
      <c r="P349" s="327">
        <f t="shared" si="40"/>
        <v>0.19824908218017509</v>
      </c>
      <c r="Q349" s="327">
        <f t="shared" si="41"/>
        <v>0.2</v>
      </c>
    </row>
    <row r="350" spans="1:17" ht="15">
      <c r="A350" s="326" t="s">
        <v>255</v>
      </c>
      <c r="B350" s="326">
        <v>0</v>
      </c>
      <c r="C350" s="326">
        <v>0</v>
      </c>
      <c r="D350" s="326">
        <v>0</v>
      </c>
      <c r="E350" s="326">
        <v>97</v>
      </c>
      <c r="F350" s="326">
        <v>1182</v>
      </c>
      <c r="G350" s="326">
        <f t="shared" si="35"/>
        <v>1279</v>
      </c>
      <c r="H350" s="327">
        <f t="shared" si="36"/>
        <v>7.5840500390930418E-2</v>
      </c>
      <c r="I350" s="355">
        <v>6.569343065693431E-2</v>
      </c>
      <c r="J350" s="356">
        <v>6.7362113332948809E-2</v>
      </c>
      <c r="K350" s="357" t="s">
        <v>255</v>
      </c>
      <c r="L350" s="328">
        <f t="shared" si="37"/>
        <v>-0.18315968955318404</v>
      </c>
      <c r="M350" s="328">
        <f t="shared" si="38"/>
        <v>1.0232591060949854E-2</v>
      </c>
      <c r="N350" s="328">
        <v>3.4145427000552397E-2</v>
      </c>
      <c r="O350" s="327">
        <f t="shared" si="39"/>
        <v>0.27793696275071633</v>
      </c>
      <c r="P350" s="327">
        <f t="shared" si="40"/>
        <v>0.33380401016661959</v>
      </c>
      <c r="Q350" s="327">
        <f t="shared" si="41"/>
        <v>0.32879177377892033</v>
      </c>
    </row>
    <row r="351" spans="1:17" ht="15">
      <c r="A351" s="326" t="s">
        <v>255</v>
      </c>
      <c r="B351" s="326">
        <v>1</v>
      </c>
      <c r="C351" s="326">
        <v>1</v>
      </c>
      <c r="D351" s="326">
        <v>1</v>
      </c>
      <c r="E351" s="326">
        <v>84</v>
      </c>
      <c r="F351" s="326">
        <v>901</v>
      </c>
      <c r="G351" s="326">
        <f t="shared" si="35"/>
        <v>985</v>
      </c>
      <c r="H351" s="327">
        <f t="shared" si="36"/>
        <v>8.5279187817258878E-2</v>
      </c>
      <c r="I351" s="355">
        <v>9.2592592592592587E-2</v>
      </c>
      <c r="J351" s="356">
        <v>6.7362113332948809E-2</v>
      </c>
      <c r="K351" s="357" t="s">
        <v>255</v>
      </c>
      <c r="L351" s="328">
        <f t="shared" si="37"/>
        <v>-5.5595928855547774E-2</v>
      </c>
      <c r="M351" s="328">
        <f t="shared" si="38"/>
        <v>7.6501204489414626E-4</v>
      </c>
      <c r="N351" s="328">
        <v>3.4145427000552397E-2</v>
      </c>
      <c r="O351" s="327">
        <f t="shared" si="39"/>
        <v>0.24068767908309455</v>
      </c>
      <c r="P351" s="327">
        <f t="shared" si="40"/>
        <v>0.2544478960745552</v>
      </c>
      <c r="Q351" s="327">
        <f t="shared" si="41"/>
        <v>0.2532133676092545</v>
      </c>
    </row>
    <row r="352" spans="1:17" ht="15">
      <c r="A352" s="326" t="s">
        <v>255</v>
      </c>
      <c r="B352" s="326">
        <v>2</v>
      </c>
      <c r="C352" s="326">
        <v>2</v>
      </c>
      <c r="D352" s="326">
        <v>2</v>
      </c>
      <c r="E352" s="326">
        <v>67</v>
      </c>
      <c r="F352" s="326">
        <v>611</v>
      </c>
      <c r="G352" s="326">
        <f t="shared" si="35"/>
        <v>678</v>
      </c>
      <c r="H352" s="327">
        <f t="shared" si="36"/>
        <v>9.8820058997050153E-2</v>
      </c>
      <c r="I352" s="355">
        <v>0.1206896551724138</v>
      </c>
      <c r="J352" s="356">
        <v>6.7362113332948809E-2</v>
      </c>
      <c r="K352" s="357" t="s">
        <v>255</v>
      </c>
      <c r="L352" s="328">
        <f t="shared" si="37"/>
        <v>0.10668819012884741</v>
      </c>
      <c r="M352" s="328">
        <f t="shared" si="38"/>
        <v>2.072626165219197E-3</v>
      </c>
      <c r="N352" s="328">
        <v>3.4145427000552397E-2</v>
      </c>
      <c r="O352" s="327">
        <f t="shared" si="39"/>
        <v>0.19197707736389685</v>
      </c>
      <c r="P352" s="327">
        <f t="shared" si="40"/>
        <v>0.17255012708274498</v>
      </c>
      <c r="Q352" s="327">
        <f t="shared" si="41"/>
        <v>0.17429305912596402</v>
      </c>
    </row>
    <row r="353" spans="1:17" ht="15">
      <c r="A353" s="326" t="s">
        <v>255</v>
      </c>
      <c r="B353" s="326">
        <v>3</v>
      </c>
      <c r="C353" s="326">
        <v>3</v>
      </c>
      <c r="D353" s="326">
        <v>3</v>
      </c>
      <c r="E353" s="326">
        <v>38</v>
      </c>
      <c r="F353" s="326">
        <v>406</v>
      </c>
      <c r="G353" s="326">
        <f t="shared" si="35"/>
        <v>444</v>
      </c>
      <c r="H353" s="327">
        <f t="shared" si="36"/>
        <v>8.5585585585585586E-2</v>
      </c>
      <c r="I353" s="355">
        <v>0.10526315789473679</v>
      </c>
      <c r="J353" s="356">
        <v>6.7362113332948809E-2</v>
      </c>
      <c r="K353" s="357" t="s">
        <v>255</v>
      </c>
      <c r="L353" s="328">
        <f t="shared" si="37"/>
        <v>-5.1674469965870197E-2</v>
      </c>
      <c r="M353" s="328">
        <f t="shared" si="38"/>
        <v>2.9838673911296103E-4</v>
      </c>
      <c r="N353" s="328">
        <v>3.4145427000552397E-2</v>
      </c>
      <c r="O353" s="327">
        <f t="shared" si="39"/>
        <v>0.10888252148997135</v>
      </c>
      <c r="P353" s="327">
        <f t="shared" si="40"/>
        <v>0.11465687658853431</v>
      </c>
      <c r="Q353" s="327">
        <f t="shared" si="41"/>
        <v>0.1141388174807198</v>
      </c>
    </row>
    <row r="354" spans="1:17" ht="15">
      <c r="A354" s="326" t="s">
        <v>255</v>
      </c>
      <c r="B354" s="326">
        <v>4</v>
      </c>
      <c r="C354" s="326">
        <v>4</v>
      </c>
      <c r="D354" s="326">
        <v>8</v>
      </c>
      <c r="E354" s="326">
        <v>63</v>
      </c>
      <c r="F354" s="326">
        <v>441</v>
      </c>
      <c r="G354" s="326">
        <f t="shared" si="35"/>
        <v>504</v>
      </c>
      <c r="H354" s="327">
        <f t="shared" si="36"/>
        <v>0.125</v>
      </c>
      <c r="I354" s="355">
        <v>0.1171171171171171</v>
      </c>
      <c r="J354" s="356">
        <v>6.7362113332948809E-2</v>
      </c>
      <c r="K354" s="357" t="s">
        <v>255</v>
      </c>
      <c r="L354" s="328">
        <f t="shared" si="37"/>
        <v>0.37118238085416327</v>
      </c>
      <c r="M354" s="328">
        <f t="shared" si="38"/>
        <v>2.0776810990376253E-2</v>
      </c>
      <c r="N354" s="328">
        <v>3.4145427000552397E-2</v>
      </c>
      <c r="O354" s="327">
        <f t="shared" si="39"/>
        <v>0.18051575931232092</v>
      </c>
      <c r="P354" s="327">
        <f t="shared" si="40"/>
        <v>0.12454109008754589</v>
      </c>
      <c r="Q354" s="327">
        <f t="shared" si="41"/>
        <v>0.12956298200514138</v>
      </c>
    </row>
    <row r="355" spans="1:17" ht="15">
      <c r="A355" s="326" t="s">
        <v>185</v>
      </c>
      <c r="B355" s="326">
        <v>0</v>
      </c>
      <c r="C355" s="326">
        <v>0</v>
      </c>
      <c r="D355" s="326">
        <v>1</v>
      </c>
      <c r="E355" s="326">
        <v>133</v>
      </c>
      <c r="F355" s="326">
        <v>1141</v>
      </c>
      <c r="G355" s="326">
        <f t="shared" si="35"/>
        <v>1274</v>
      </c>
      <c r="H355" s="327">
        <f t="shared" si="36"/>
        <v>0.1043956043956044</v>
      </c>
      <c r="I355" s="355">
        <v>0.1107382550335571</v>
      </c>
      <c r="J355" s="356">
        <v>0.1089253449424837</v>
      </c>
      <c r="K355" s="357" t="s">
        <v>185</v>
      </c>
      <c r="L355" s="328">
        <f t="shared" si="37"/>
        <v>0.16778130826915466</v>
      </c>
      <c r="M355" s="328">
        <f t="shared" si="38"/>
        <v>9.8761891916399613E-3</v>
      </c>
      <c r="N355" s="328">
        <v>3.3571230742311303E-2</v>
      </c>
      <c r="O355" s="327">
        <f t="shared" si="39"/>
        <v>0.38108882521489973</v>
      </c>
      <c r="P355" s="327">
        <f t="shared" si="40"/>
        <v>0.32222536006777747</v>
      </c>
      <c r="Q355" s="327">
        <f t="shared" si="41"/>
        <v>0.32750642673521851</v>
      </c>
    </row>
    <row r="356" spans="1:17" ht="15">
      <c r="A356" s="326" t="s">
        <v>185</v>
      </c>
      <c r="B356" s="326">
        <v>1</v>
      </c>
      <c r="C356" s="326">
        <v>2</v>
      </c>
      <c r="D356" s="326">
        <v>2</v>
      </c>
      <c r="E356" s="326">
        <v>51</v>
      </c>
      <c r="F356" s="326">
        <v>435</v>
      </c>
      <c r="G356" s="326">
        <f t="shared" si="35"/>
        <v>486</v>
      </c>
      <c r="H356" s="327">
        <f t="shared" si="36"/>
        <v>0.10493827160493827</v>
      </c>
      <c r="I356" s="355">
        <v>7.8125E-2</v>
      </c>
      <c r="J356" s="356">
        <v>0.1089253449424837</v>
      </c>
      <c r="K356" s="357" t="s">
        <v>185</v>
      </c>
      <c r="L356" s="328">
        <f t="shared" si="37"/>
        <v>0.17357213154511833</v>
      </c>
      <c r="M356" s="328">
        <f t="shared" si="38"/>
        <v>4.0416534086920603E-3</v>
      </c>
      <c r="N356" s="328">
        <v>3.3571230742311303E-2</v>
      </c>
      <c r="O356" s="327">
        <f t="shared" si="39"/>
        <v>0.14613180515759314</v>
      </c>
      <c r="P356" s="327">
        <f t="shared" si="40"/>
        <v>0.12284665348771534</v>
      </c>
      <c r="Q356" s="327">
        <f t="shared" si="41"/>
        <v>0.12493573264781491</v>
      </c>
    </row>
    <row r="357" spans="1:17" ht="15">
      <c r="A357" s="326" t="s">
        <v>185</v>
      </c>
      <c r="B357" s="326">
        <v>2</v>
      </c>
      <c r="C357" s="326">
        <v>3</v>
      </c>
      <c r="D357" s="326">
        <v>5</v>
      </c>
      <c r="E357" s="326">
        <v>67</v>
      </c>
      <c r="F357" s="326">
        <v>705</v>
      </c>
      <c r="G357" s="326">
        <f t="shared" si="35"/>
        <v>772</v>
      </c>
      <c r="H357" s="327">
        <f t="shared" si="36"/>
        <v>8.6787564766839381E-2</v>
      </c>
      <c r="I357" s="355">
        <v>0.11442786069651741</v>
      </c>
      <c r="J357" s="356">
        <v>0.1089253449424837</v>
      </c>
      <c r="K357" s="357" t="s">
        <v>185</v>
      </c>
      <c r="L357" s="328">
        <f t="shared" si="37"/>
        <v>-3.6412653511825939E-2</v>
      </c>
      <c r="M357" s="328">
        <f t="shared" si="38"/>
        <v>2.5922980460333592E-4</v>
      </c>
      <c r="N357" s="328">
        <v>3.3571230742311303E-2</v>
      </c>
      <c r="O357" s="327">
        <f t="shared" si="39"/>
        <v>0.19197707736389685</v>
      </c>
      <c r="P357" s="327">
        <f t="shared" si="40"/>
        <v>0.19909630048009036</v>
      </c>
      <c r="Q357" s="327">
        <f t="shared" si="41"/>
        <v>0.19845758354755785</v>
      </c>
    </row>
    <row r="358" spans="1:17" ht="15">
      <c r="A358" s="326" t="s">
        <v>185</v>
      </c>
      <c r="B358" s="326">
        <v>3</v>
      </c>
      <c r="C358" s="326">
        <v>6</v>
      </c>
      <c r="D358" s="326">
        <v>11</v>
      </c>
      <c r="E358" s="326">
        <v>49</v>
      </c>
      <c r="F358" s="326">
        <v>585</v>
      </c>
      <c r="G358" s="326">
        <f t="shared" si="35"/>
        <v>634</v>
      </c>
      <c r="H358" s="327">
        <f t="shared" si="36"/>
        <v>7.7287066246056788E-2</v>
      </c>
      <c r="I358" s="355">
        <v>9.8360655737704916E-2</v>
      </c>
      <c r="J358" s="356">
        <v>0.1089253449424837</v>
      </c>
      <c r="K358" s="357" t="s">
        <v>185</v>
      </c>
      <c r="L358" s="328">
        <f t="shared" si="37"/>
        <v>-0.16269901921175337</v>
      </c>
      <c r="M358" s="328">
        <f t="shared" si="38"/>
        <v>4.0359805867698929E-3</v>
      </c>
      <c r="N358" s="328">
        <v>3.3571230742311303E-2</v>
      </c>
      <c r="O358" s="327">
        <f t="shared" si="39"/>
        <v>0.14040114613180515</v>
      </c>
      <c r="P358" s="327">
        <f t="shared" si="40"/>
        <v>0.16520756848347926</v>
      </c>
      <c r="Q358" s="327">
        <f t="shared" si="41"/>
        <v>0.16298200514138816</v>
      </c>
    </row>
    <row r="359" spans="1:17" ht="15">
      <c r="A359" s="326" t="s">
        <v>185</v>
      </c>
      <c r="B359" s="326">
        <v>4</v>
      </c>
      <c r="C359" s="326">
        <v>12</v>
      </c>
      <c r="D359" s="326">
        <v>189</v>
      </c>
      <c r="E359" s="326">
        <v>49</v>
      </c>
      <c r="F359" s="326">
        <v>675</v>
      </c>
      <c r="G359" s="326">
        <f t="shared" si="35"/>
        <v>724</v>
      </c>
      <c r="H359" s="327">
        <f t="shared" si="36"/>
        <v>6.7679558011049717E-2</v>
      </c>
      <c r="I359" s="355">
        <v>4.2857142857142858E-2</v>
      </c>
      <c r="J359" s="356">
        <v>0.1089253449424837</v>
      </c>
      <c r="K359" s="357" t="s">
        <v>185</v>
      </c>
      <c r="L359" s="328">
        <f t="shared" si="37"/>
        <v>-0.30579986285242661</v>
      </c>
      <c r="M359" s="328">
        <f t="shared" si="38"/>
        <v>1.5358177750606045E-2</v>
      </c>
      <c r="N359" s="328">
        <v>3.3571230742311303E-2</v>
      </c>
      <c r="O359" s="327">
        <f t="shared" si="39"/>
        <v>0.14040114613180515</v>
      </c>
      <c r="P359" s="327">
        <f t="shared" si="40"/>
        <v>0.19062411748093758</v>
      </c>
      <c r="Q359" s="327">
        <f t="shared" si="41"/>
        <v>0.18611825192802056</v>
      </c>
    </row>
    <row r="360" spans="1:17" ht="15">
      <c r="A360" s="326" t="s">
        <v>676</v>
      </c>
      <c r="B360" s="326">
        <v>0</v>
      </c>
      <c r="C360" s="326">
        <v>0</v>
      </c>
      <c r="D360" s="326">
        <v>0</v>
      </c>
      <c r="E360" s="326">
        <v>191</v>
      </c>
      <c r="F360" s="326">
        <v>2088</v>
      </c>
      <c r="G360" s="326">
        <f t="shared" si="35"/>
        <v>2279</v>
      </c>
      <c r="H360" s="327">
        <f t="shared" si="36"/>
        <v>8.3808688021061867E-2</v>
      </c>
      <c r="I360" s="355">
        <v>9.8989898989898989E-2</v>
      </c>
      <c r="J360" s="356">
        <v>6.6751245763719252E-3</v>
      </c>
      <c r="K360" s="357" t="s">
        <v>676</v>
      </c>
      <c r="L360" s="328">
        <f t="shared" si="37"/>
        <v>-7.4595991046422852E-2</v>
      </c>
      <c r="M360" s="328">
        <f t="shared" si="38"/>
        <v>3.1618256599544674E-3</v>
      </c>
      <c r="N360" s="328">
        <v>3.2948985280885801E-2</v>
      </c>
      <c r="O360" s="327">
        <f t="shared" si="39"/>
        <v>0.54727793696275073</v>
      </c>
      <c r="P360" s="327">
        <f t="shared" si="40"/>
        <v>0.58966393674103357</v>
      </c>
      <c r="Q360" s="327">
        <f t="shared" si="41"/>
        <v>0.58586118251928021</v>
      </c>
    </row>
    <row r="361" spans="1:17" ht="15">
      <c r="A361" s="326" t="s">
        <v>676</v>
      </c>
      <c r="B361" s="326">
        <v>2</v>
      </c>
      <c r="C361" s="326">
        <v>250</v>
      </c>
      <c r="D361" s="326">
        <v>1999</v>
      </c>
      <c r="E361" s="326">
        <v>13</v>
      </c>
      <c r="F361" s="326">
        <v>42</v>
      </c>
      <c r="G361" s="326">
        <f t="shared" si="35"/>
        <v>55</v>
      </c>
      <c r="H361" s="327">
        <f t="shared" si="36"/>
        <v>0.23636363636363636</v>
      </c>
      <c r="I361" s="355">
        <v>0.125</v>
      </c>
      <c r="J361" s="356">
        <v>6.6751245763719252E-3</v>
      </c>
      <c r="K361" s="357" t="s">
        <v>676</v>
      </c>
      <c r="L361" s="328">
        <f t="shared" si="37"/>
        <v>1.1443722690876452</v>
      </c>
      <c r="M361" s="328">
        <f t="shared" si="38"/>
        <v>2.905358347659296E-2</v>
      </c>
      <c r="N361" s="328">
        <v>3.2948985280885801E-2</v>
      </c>
      <c r="O361" s="327">
        <f t="shared" si="39"/>
        <v>3.7249283667621778E-2</v>
      </c>
      <c r="P361" s="327">
        <f t="shared" si="40"/>
        <v>1.1861056198813894E-2</v>
      </c>
      <c r="Q361" s="327">
        <f t="shared" si="41"/>
        <v>1.4138817480719794E-2</v>
      </c>
    </row>
    <row r="362" spans="1:17" ht="15">
      <c r="A362" s="326" t="s">
        <v>676</v>
      </c>
      <c r="B362" s="326">
        <v>3</v>
      </c>
      <c r="C362" s="326">
        <v>2000</v>
      </c>
      <c r="D362" s="326">
        <v>80584</v>
      </c>
      <c r="E362" s="326">
        <v>73</v>
      </c>
      <c r="F362" s="326">
        <v>705</v>
      </c>
      <c r="G362" s="326">
        <f t="shared" si="35"/>
        <v>778</v>
      </c>
      <c r="H362" s="327">
        <f t="shared" si="36"/>
        <v>9.383033419023136E-2</v>
      </c>
      <c r="I362" s="355">
        <v>9.3406593406593408E-2</v>
      </c>
      <c r="J362" s="356">
        <v>6.6751245763719252E-3</v>
      </c>
      <c r="K362" s="357" t="s">
        <v>676</v>
      </c>
      <c r="L362" s="328">
        <f t="shared" si="37"/>
        <v>4.9354168245599031E-2</v>
      </c>
      <c r="M362" s="328">
        <f t="shared" si="38"/>
        <v>4.971323936961272E-4</v>
      </c>
      <c r="N362" s="328">
        <v>3.2948985280885801E-2</v>
      </c>
      <c r="O362" s="327">
        <f t="shared" si="39"/>
        <v>0.20916905444126074</v>
      </c>
      <c r="P362" s="327">
        <f t="shared" si="40"/>
        <v>0.19909630048009036</v>
      </c>
      <c r="Q362" s="327">
        <f t="shared" si="41"/>
        <v>0.2</v>
      </c>
    </row>
    <row r="363" spans="1:17" ht="15">
      <c r="A363" s="326" t="s">
        <v>676</v>
      </c>
      <c r="B363" s="326">
        <v>4</v>
      </c>
      <c r="C363" s="326">
        <v>80676</v>
      </c>
      <c r="D363" s="326">
        <v>3130000</v>
      </c>
      <c r="E363" s="326">
        <v>72</v>
      </c>
      <c r="F363" s="326">
        <v>706</v>
      </c>
      <c r="G363" s="326">
        <f t="shared" si="35"/>
        <v>778</v>
      </c>
      <c r="H363" s="327">
        <f t="shared" si="36"/>
        <v>9.2544987146529561E-2</v>
      </c>
      <c r="I363" s="355">
        <v>8.3333333333333329E-2</v>
      </c>
      <c r="J363" s="356">
        <v>6.6751245763719252E-3</v>
      </c>
      <c r="K363" s="357" t="s">
        <v>676</v>
      </c>
      <c r="L363" s="328">
        <f t="shared" si="37"/>
        <v>3.4143411432289883E-2</v>
      </c>
      <c r="M363" s="328">
        <f t="shared" si="38"/>
        <v>2.3644375064232185E-4</v>
      </c>
      <c r="N363" s="328">
        <v>3.2948985280885801E-2</v>
      </c>
      <c r="O363" s="327">
        <f t="shared" si="39"/>
        <v>0.20630372492836677</v>
      </c>
      <c r="P363" s="327">
        <f t="shared" si="40"/>
        <v>0.19937870658006213</v>
      </c>
      <c r="Q363" s="327">
        <f t="shared" si="41"/>
        <v>0.2</v>
      </c>
    </row>
    <row r="364" spans="1:17" ht="15">
      <c r="A364" s="326" t="s">
        <v>666</v>
      </c>
      <c r="B364" s="326">
        <v>0</v>
      </c>
      <c r="C364" s="326">
        <v>0</v>
      </c>
      <c r="D364" s="326">
        <v>3</v>
      </c>
      <c r="E364" s="326">
        <v>91</v>
      </c>
      <c r="F364" s="326">
        <v>735</v>
      </c>
      <c r="G364" s="326">
        <f t="shared" si="35"/>
        <v>826</v>
      </c>
      <c r="H364" s="327">
        <f t="shared" si="36"/>
        <v>0.11016949152542373</v>
      </c>
      <c r="I364" s="355">
        <v>8.2125603864734303E-2</v>
      </c>
      <c r="J364" s="356">
        <v>4.0999356703927653E-2</v>
      </c>
      <c r="K364" s="357" t="s">
        <v>666</v>
      </c>
      <c r="L364" s="328">
        <f t="shared" si="37"/>
        <v>0.22808153721348998</v>
      </c>
      <c r="M364" s="328">
        <f t="shared" si="38"/>
        <v>1.2128578364068965E-2</v>
      </c>
      <c r="N364" s="328">
        <v>3.2948787572546399E-2</v>
      </c>
      <c r="O364" s="327">
        <f t="shared" si="39"/>
        <v>0.26074498567335241</v>
      </c>
      <c r="P364" s="327">
        <f t="shared" si="40"/>
        <v>0.20756848347924314</v>
      </c>
      <c r="Q364" s="327">
        <f t="shared" si="41"/>
        <v>0.21233933161953727</v>
      </c>
    </row>
    <row r="365" spans="1:17" ht="15">
      <c r="A365" s="326" t="s">
        <v>666</v>
      </c>
      <c r="B365" s="326">
        <v>1</v>
      </c>
      <c r="C365" s="326">
        <v>4</v>
      </c>
      <c r="D365" s="326">
        <v>7</v>
      </c>
      <c r="E365" s="326">
        <v>81</v>
      </c>
      <c r="F365" s="326">
        <v>826</v>
      </c>
      <c r="G365" s="326">
        <f t="shared" si="35"/>
        <v>907</v>
      </c>
      <c r="H365" s="327">
        <f t="shared" si="36"/>
        <v>8.9305402425578828E-2</v>
      </c>
      <c r="I365" s="355">
        <v>0.1283422459893048</v>
      </c>
      <c r="J365" s="356">
        <v>4.0999356703927653E-2</v>
      </c>
      <c r="K365" s="357" t="s">
        <v>666</v>
      </c>
      <c r="L365" s="328">
        <f t="shared" si="37"/>
        <v>-5.0530889390626964E-3</v>
      </c>
      <c r="M365" s="328">
        <f t="shared" si="38"/>
        <v>5.941159376940985E-6</v>
      </c>
      <c r="N365" s="328">
        <v>3.2948787572546399E-2</v>
      </c>
      <c r="O365" s="327">
        <f t="shared" si="39"/>
        <v>0.23209169054441262</v>
      </c>
      <c r="P365" s="327">
        <f t="shared" si="40"/>
        <v>0.23326743857667326</v>
      </c>
      <c r="Q365" s="327">
        <f t="shared" si="41"/>
        <v>0.23316195372750642</v>
      </c>
    </row>
    <row r="366" spans="1:17" ht="15">
      <c r="A366" s="326" t="s">
        <v>666</v>
      </c>
      <c r="B366" s="326">
        <v>2</v>
      </c>
      <c r="C366" s="326">
        <v>8</v>
      </c>
      <c r="D366" s="326">
        <v>11</v>
      </c>
      <c r="E366" s="326">
        <v>52</v>
      </c>
      <c r="F366" s="326">
        <v>685</v>
      </c>
      <c r="G366" s="326">
        <f t="shared" si="35"/>
        <v>737</v>
      </c>
      <c r="H366" s="327">
        <f t="shared" si="36"/>
        <v>7.055630936227951E-2</v>
      </c>
      <c r="I366" s="355">
        <v>8.6956521739130432E-2</v>
      </c>
      <c r="J366" s="356">
        <v>4.0999356703927653E-2</v>
      </c>
      <c r="K366" s="357" t="s">
        <v>666</v>
      </c>
      <c r="L366" s="328">
        <f t="shared" si="37"/>
        <v>-0.26108258977132126</v>
      </c>
      <c r="M366" s="328">
        <f t="shared" si="38"/>
        <v>1.1605393635997139E-2</v>
      </c>
      <c r="N366" s="328">
        <v>3.2948787572546399E-2</v>
      </c>
      <c r="O366" s="327">
        <f t="shared" si="39"/>
        <v>0.14899713467048711</v>
      </c>
      <c r="P366" s="327">
        <f t="shared" si="40"/>
        <v>0.19344817848065518</v>
      </c>
      <c r="Q366" s="327">
        <f t="shared" si="41"/>
        <v>0.18946015424164525</v>
      </c>
    </row>
    <row r="367" spans="1:17" ht="15">
      <c r="A367" s="326" t="s">
        <v>666</v>
      </c>
      <c r="B367" s="326">
        <v>3</v>
      </c>
      <c r="C367" s="326">
        <v>12</v>
      </c>
      <c r="D367" s="326">
        <v>16</v>
      </c>
      <c r="E367" s="326">
        <v>70</v>
      </c>
      <c r="F367" s="326">
        <v>623</v>
      </c>
      <c r="G367" s="326">
        <f t="shared" si="35"/>
        <v>693</v>
      </c>
      <c r="H367" s="327">
        <f t="shared" si="36"/>
        <v>0.10101010101010101</v>
      </c>
      <c r="I367" s="355">
        <v>7.9136690647482008E-2</v>
      </c>
      <c r="J367" s="356">
        <v>4.0999356703927653E-2</v>
      </c>
      <c r="K367" s="357" t="s">
        <v>666</v>
      </c>
      <c r="L367" s="328">
        <f t="shared" si="37"/>
        <v>0.13104125317138227</v>
      </c>
      <c r="M367" s="328">
        <f t="shared" si="38"/>
        <v>3.2280788295734912E-3</v>
      </c>
      <c r="N367" s="328">
        <v>3.2948787572546399E-2</v>
      </c>
      <c r="O367" s="327">
        <f t="shared" si="39"/>
        <v>0.20057306590257878</v>
      </c>
      <c r="P367" s="327">
        <f t="shared" si="40"/>
        <v>0.17593900028240611</v>
      </c>
      <c r="Q367" s="327">
        <f t="shared" si="41"/>
        <v>0.1781491002570694</v>
      </c>
    </row>
    <row r="368" spans="1:17" ht="15">
      <c r="A368" s="326" t="s">
        <v>666</v>
      </c>
      <c r="B368" s="326">
        <v>4</v>
      </c>
      <c r="C368" s="326">
        <v>17</v>
      </c>
      <c r="D368" s="326">
        <v>63</v>
      </c>
      <c r="E368" s="326">
        <v>55</v>
      </c>
      <c r="F368" s="326">
        <v>672</v>
      </c>
      <c r="G368" s="326">
        <f t="shared" si="35"/>
        <v>727</v>
      </c>
      <c r="H368" s="327">
        <f t="shared" si="36"/>
        <v>7.5653370013755161E-2</v>
      </c>
      <c r="I368" s="355">
        <v>9.3023255813953487E-2</v>
      </c>
      <c r="J368" s="356">
        <v>4.0999356703927653E-2</v>
      </c>
      <c r="K368" s="357" t="s">
        <v>666</v>
      </c>
      <c r="L368" s="328">
        <f t="shared" si="37"/>
        <v>-0.18583262538120213</v>
      </c>
      <c r="M368" s="328">
        <f t="shared" si="38"/>
        <v>5.9807955835299419E-3</v>
      </c>
      <c r="N368" s="328">
        <v>3.2948787572546399E-2</v>
      </c>
      <c r="O368" s="327">
        <f t="shared" si="39"/>
        <v>0.15759312320916904</v>
      </c>
      <c r="P368" s="327">
        <f t="shared" si="40"/>
        <v>0.18977689918102231</v>
      </c>
      <c r="Q368" s="327">
        <f t="shared" si="41"/>
        <v>0.18688946015424165</v>
      </c>
    </row>
    <row r="369" spans="1:17" ht="15">
      <c r="A369" s="326" t="s">
        <v>550</v>
      </c>
      <c r="B369" s="326">
        <v>0</v>
      </c>
      <c r="C369" s="326">
        <v>20000</v>
      </c>
      <c r="D369" s="326">
        <v>70000</v>
      </c>
      <c r="E369" s="326">
        <v>72</v>
      </c>
      <c r="F369" s="326">
        <v>742</v>
      </c>
      <c r="G369" s="326">
        <f t="shared" si="35"/>
        <v>814</v>
      </c>
      <c r="H369" s="327">
        <f t="shared" si="36"/>
        <v>8.8452088452088448E-2</v>
      </c>
      <c r="I369" s="355">
        <v>0.1111111111111111</v>
      </c>
      <c r="J369" s="356">
        <v>0.1789328114965853</v>
      </c>
      <c r="K369" s="357" t="s">
        <v>550</v>
      </c>
      <c r="L369" s="328">
        <f t="shared" si="37"/>
        <v>-1.5590594241848619E-2</v>
      </c>
      <c r="M369" s="328">
        <f t="shared" si="38"/>
        <v>5.0538489793200785E-5</v>
      </c>
      <c r="N369" s="328">
        <v>3.2948778386001999E-2</v>
      </c>
      <c r="O369" s="327">
        <f t="shared" si="39"/>
        <v>0.20630372492836677</v>
      </c>
      <c r="P369" s="327">
        <f t="shared" si="40"/>
        <v>0.20954532617904548</v>
      </c>
      <c r="Q369" s="327">
        <f t="shared" si="41"/>
        <v>0.20925449871465296</v>
      </c>
    </row>
    <row r="370" spans="1:17" ht="15">
      <c r="A370" s="326" t="s">
        <v>550</v>
      </c>
      <c r="B370" s="326">
        <v>1</v>
      </c>
      <c r="C370" s="326">
        <v>80000</v>
      </c>
      <c r="D370" s="326">
        <v>100000</v>
      </c>
      <c r="E370" s="326">
        <v>190</v>
      </c>
      <c r="F370" s="326">
        <v>1704</v>
      </c>
      <c r="G370" s="326">
        <f t="shared" si="35"/>
        <v>1894</v>
      </c>
      <c r="H370" s="327">
        <f t="shared" si="36"/>
        <v>0.1003167898627244</v>
      </c>
      <c r="I370" s="355">
        <v>0.1295336787564767</v>
      </c>
      <c r="J370" s="356">
        <v>0.1789328114965853</v>
      </c>
      <c r="K370" s="357" t="s">
        <v>550</v>
      </c>
      <c r="L370" s="328">
        <f t="shared" si="37"/>
        <v>0.12338289468070174</v>
      </c>
      <c r="M370" s="328">
        <f t="shared" si="38"/>
        <v>7.7968875264662445E-3</v>
      </c>
      <c r="N370" s="328">
        <v>3.2948778386001999E-2</v>
      </c>
      <c r="O370" s="327">
        <f t="shared" si="39"/>
        <v>0.54441260744985676</v>
      </c>
      <c r="P370" s="327">
        <f t="shared" si="40"/>
        <v>0.48121999435187801</v>
      </c>
      <c r="Q370" s="327">
        <f t="shared" si="41"/>
        <v>0.48688946015424167</v>
      </c>
    </row>
    <row r="371" spans="1:17" ht="15">
      <c r="A371" s="326" t="s">
        <v>550</v>
      </c>
      <c r="B371" s="326">
        <v>3</v>
      </c>
      <c r="C371" s="326">
        <v>110000</v>
      </c>
      <c r="D371" s="326">
        <v>150000</v>
      </c>
      <c r="E371" s="326">
        <v>72</v>
      </c>
      <c r="F371" s="326">
        <v>813</v>
      </c>
      <c r="G371" s="326">
        <f t="shared" si="35"/>
        <v>885</v>
      </c>
      <c r="H371" s="327">
        <f t="shared" si="36"/>
        <v>8.1355932203389825E-2</v>
      </c>
      <c r="I371" s="355">
        <v>5.9190031152647968E-2</v>
      </c>
      <c r="J371" s="356">
        <v>0.1789328114965853</v>
      </c>
      <c r="K371" s="357" t="s">
        <v>550</v>
      </c>
      <c r="L371" s="328">
        <f t="shared" si="37"/>
        <v>-0.10697246062227875</v>
      </c>
      <c r="M371" s="328">
        <f t="shared" si="38"/>
        <v>2.4916490161605016E-3</v>
      </c>
      <c r="N371" s="328">
        <v>3.2948778386001999E-2</v>
      </c>
      <c r="O371" s="327">
        <f t="shared" si="39"/>
        <v>0.20630372492836677</v>
      </c>
      <c r="P371" s="327">
        <f t="shared" si="40"/>
        <v>0.22959615927704038</v>
      </c>
      <c r="Q371" s="327">
        <f t="shared" si="41"/>
        <v>0.22750642673521851</v>
      </c>
    </row>
    <row r="372" spans="1:17" ht="15">
      <c r="A372" s="326" t="s">
        <v>550</v>
      </c>
      <c r="B372" s="326">
        <v>4</v>
      </c>
      <c r="C372" s="326">
        <v>160000</v>
      </c>
      <c r="D372" s="326">
        <v>5000000</v>
      </c>
      <c r="E372" s="326">
        <v>15</v>
      </c>
      <c r="F372" s="326">
        <v>282</v>
      </c>
      <c r="G372" s="326">
        <f t="shared" si="35"/>
        <v>297</v>
      </c>
      <c r="H372" s="327">
        <f t="shared" si="36"/>
        <v>5.0505050505050504E-2</v>
      </c>
      <c r="I372" s="355">
        <v>4.8192771084337352E-2</v>
      </c>
      <c r="J372" s="356">
        <v>0.1789328114965853</v>
      </c>
      <c r="K372" s="357" t="s">
        <v>550</v>
      </c>
      <c r="L372" s="328">
        <f t="shared" si="37"/>
        <v>-0.61676433992642687</v>
      </c>
      <c r="M372" s="328">
        <f t="shared" si="38"/>
        <v>2.2609703353582079E-2</v>
      </c>
      <c r="N372" s="328">
        <v>3.2948778386001999E-2</v>
      </c>
      <c r="O372" s="327">
        <f t="shared" si="39"/>
        <v>4.2979942693409739E-2</v>
      </c>
      <c r="P372" s="327">
        <f t="shared" si="40"/>
        <v>7.9638520192036141E-2</v>
      </c>
      <c r="Q372" s="327">
        <f t="shared" si="41"/>
        <v>7.6349614395886889E-2</v>
      </c>
    </row>
    <row r="373" spans="1:17" ht="15">
      <c r="A373" s="326" t="s">
        <v>32</v>
      </c>
      <c r="B373" s="326">
        <v>0</v>
      </c>
      <c r="C373" s="326">
        <v>0</v>
      </c>
      <c r="D373" s="326">
        <v>21000</v>
      </c>
      <c r="E373" s="326">
        <v>85</v>
      </c>
      <c r="F373" s="326">
        <v>695</v>
      </c>
      <c r="G373" s="326">
        <f t="shared" si="35"/>
        <v>780</v>
      </c>
      <c r="H373" s="327">
        <f t="shared" si="36"/>
        <v>0.10897435897435898</v>
      </c>
      <c r="I373" s="355">
        <v>0.106508875739645</v>
      </c>
      <c r="J373" s="356">
        <v>1.4142540561641839E-2</v>
      </c>
      <c r="K373" s="357" t="s">
        <v>32</v>
      </c>
      <c r="L373" s="328">
        <f t="shared" si="37"/>
        <v>0.21583194083500082</v>
      </c>
      <c r="M373" s="328">
        <f t="shared" si="38"/>
        <v>1.0204700162394916E-2</v>
      </c>
      <c r="N373" s="328">
        <v>3.1648540351949001E-2</v>
      </c>
      <c r="O373" s="327">
        <f t="shared" si="39"/>
        <v>0.24355300859598855</v>
      </c>
      <c r="P373" s="327">
        <f t="shared" si="40"/>
        <v>0.19627223948037278</v>
      </c>
      <c r="Q373" s="327">
        <f t="shared" si="41"/>
        <v>0.20051413881748073</v>
      </c>
    </row>
    <row r="374" spans="1:17" ht="15">
      <c r="A374" s="326" t="s">
        <v>32</v>
      </c>
      <c r="B374" s="326">
        <v>1</v>
      </c>
      <c r="C374" s="326">
        <v>21461</v>
      </c>
      <c r="D374" s="326">
        <v>66000</v>
      </c>
      <c r="E374" s="326">
        <v>78</v>
      </c>
      <c r="F374" s="326">
        <v>702</v>
      </c>
      <c r="G374" s="326">
        <f t="shared" si="35"/>
        <v>780</v>
      </c>
      <c r="H374" s="327">
        <f t="shared" si="36"/>
        <v>0.1</v>
      </c>
      <c r="I374" s="355">
        <v>8.1967213114754092E-2</v>
      </c>
      <c r="J374" s="356">
        <v>1.4142540561641839E-2</v>
      </c>
      <c r="K374" s="357" t="s">
        <v>32</v>
      </c>
      <c r="L374" s="328">
        <f t="shared" si="37"/>
        <v>0.11986795257325726</v>
      </c>
      <c r="M374" s="328">
        <f t="shared" si="38"/>
        <v>3.0262606278847509E-3</v>
      </c>
      <c r="N374" s="328">
        <v>3.1648540351949001E-2</v>
      </c>
      <c r="O374" s="327">
        <f t="shared" si="39"/>
        <v>0.22349570200573066</v>
      </c>
      <c r="P374" s="327">
        <f t="shared" si="40"/>
        <v>0.19824908218017509</v>
      </c>
      <c r="Q374" s="327">
        <f t="shared" si="41"/>
        <v>0.20051413881748073</v>
      </c>
    </row>
    <row r="375" spans="1:17" ht="15">
      <c r="A375" s="326" t="s">
        <v>32</v>
      </c>
      <c r="B375" s="326">
        <v>2</v>
      </c>
      <c r="C375" s="326">
        <v>66500</v>
      </c>
      <c r="D375" s="326">
        <v>140000</v>
      </c>
      <c r="E375" s="326">
        <v>52</v>
      </c>
      <c r="F375" s="326">
        <v>724</v>
      </c>
      <c r="G375" s="326">
        <f t="shared" si="35"/>
        <v>776</v>
      </c>
      <c r="H375" s="327">
        <f t="shared" si="36"/>
        <v>6.7010309278350513E-2</v>
      </c>
      <c r="I375" s="355">
        <v>0.1036269430051813</v>
      </c>
      <c r="J375" s="356">
        <v>1.4142540561641839E-2</v>
      </c>
      <c r="K375" s="357" t="s">
        <v>32</v>
      </c>
      <c r="L375" s="328">
        <f t="shared" si="37"/>
        <v>-0.31645514389481233</v>
      </c>
      <c r="M375" s="328">
        <f t="shared" si="38"/>
        <v>1.7552147122351442E-2</v>
      </c>
      <c r="N375" s="328">
        <v>3.1648540351949001E-2</v>
      </c>
      <c r="O375" s="327">
        <f t="shared" si="39"/>
        <v>0.14899713467048711</v>
      </c>
      <c r="P375" s="327">
        <f t="shared" si="40"/>
        <v>0.2044620163795538</v>
      </c>
      <c r="Q375" s="327">
        <f t="shared" si="41"/>
        <v>0.19948586118251929</v>
      </c>
    </row>
    <row r="376" spans="1:17" ht="15">
      <c r="A376" s="326" t="s">
        <v>32</v>
      </c>
      <c r="B376" s="326">
        <v>3</v>
      </c>
      <c r="C376" s="326">
        <v>140001</v>
      </c>
      <c r="D376" s="326">
        <v>266000</v>
      </c>
      <c r="E376" s="326">
        <v>66</v>
      </c>
      <c r="F376" s="326">
        <v>712</v>
      </c>
      <c r="G376" s="326">
        <f t="shared" si="35"/>
        <v>778</v>
      </c>
      <c r="H376" s="327">
        <f t="shared" si="36"/>
        <v>8.4832904884318772E-2</v>
      </c>
      <c r="I376" s="355">
        <v>8.3333333333333329E-2</v>
      </c>
      <c r="J376" s="356">
        <v>1.4142540561641839E-2</v>
      </c>
      <c r="K376" s="357" t="s">
        <v>32</v>
      </c>
      <c r="L376" s="328">
        <f t="shared" si="37"/>
        <v>-6.1330639476073597E-2</v>
      </c>
      <c r="M376" s="328">
        <f t="shared" si="38"/>
        <v>7.3360002454693214E-4</v>
      </c>
      <c r="N376" s="328">
        <v>3.1648540351949001E-2</v>
      </c>
      <c r="O376" s="327">
        <f t="shared" si="39"/>
        <v>0.18911174785100288</v>
      </c>
      <c r="P376" s="327">
        <f t="shared" si="40"/>
        <v>0.20107314317989269</v>
      </c>
      <c r="Q376" s="327">
        <f t="shared" si="41"/>
        <v>0.2</v>
      </c>
    </row>
    <row r="377" spans="1:17" ht="15">
      <c r="A377" s="326" t="s">
        <v>32</v>
      </c>
      <c r="B377" s="326">
        <v>4</v>
      </c>
      <c r="C377" s="326">
        <v>266333</v>
      </c>
      <c r="D377" s="326">
        <v>2329066</v>
      </c>
      <c r="E377" s="326">
        <v>68</v>
      </c>
      <c r="F377" s="326">
        <v>708</v>
      </c>
      <c r="G377" s="326">
        <f t="shared" si="35"/>
        <v>776</v>
      </c>
      <c r="H377" s="327">
        <f t="shared" si="36"/>
        <v>8.7628865979381437E-2</v>
      </c>
      <c r="I377" s="355">
        <v>9.6590909090909088E-2</v>
      </c>
      <c r="J377" s="356">
        <v>1.4142540561641839E-2</v>
      </c>
      <c r="K377" s="357" t="s">
        <v>32</v>
      </c>
      <c r="L377" s="328">
        <f t="shared" si="37"/>
        <v>-2.5843858608136525E-2</v>
      </c>
      <c r="M377" s="328">
        <f t="shared" si="38"/>
        <v>1.3183241477096621E-4</v>
      </c>
      <c r="N377" s="328">
        <v>3.1648540351949001E-2</v>
      </c>
      <c r="O377" s="327">
        <f t="shared" si="39"/>
        <v>0.19484240687679083</v>
      </c>
      <c r="P377" s="327">
        <f t="shared" si="40"/>
        <v>0.19994351878000566</v>
      </c>
      <c r="Q377" s="327">
        <f t="shared" si="41"/>
        <v>0.19948586118251929</v>
      </c>
    </row>
    <row r="378" spans="1:17" ht="15">
      <c r="A378" s="326" t="s">
        <v>207</v>
      </c>
      <c r="B378" s="326">
        <v>0</v>
      </c>
      <c r="C378" s="326">
        <v>0</v>
      </c>
      <c r="D378" s="326">
        <v>0</v>
      </c>
      <c r="E378" s="326">
        <v>70</v>
      </c>
      <c r="F378" s="326">
        <v>765</v>
      </c>
      <c r="G378" s="326">
        <f t="shared" si="35"/>
        <v>835</v>
      </c>
      <c r="H378" s="327">
        <f t="shared" si="36"/>
        <v>8.3832335329341312E-2</v>
      </c>
      <c r="I378" s="355">
        <v>9.3406593406593408E-2</v>
      </c>
      <c r="J378" s="356">
        <v>4.8405863064173993E-2</v>
      </c>
      <c r="K378" s="357" t="s">
        <v>207</v>
      </c>
      <c r="L378" s="328">
        <f t="shared" si="37"/>
        <v>-7.4288061867700261E-2</v>
      </c>
      <c r="M378" s="328">
        <f t="shared" si="38"/>
        <v>1.1490580685211799E-3</v>
      </c>
      <c r="N378" s="328">
        <v>3.09038824626468E-2</v>
      </c>
      <c r="O378" s="327">
        <f t="shared" si="39"/>
        <v>0.20057306590257878</v>
      </c>
      <c r="P378" s="327">
        <f t="shared" si="40"/>
        <v>0.21604066647839593</v>
      </c>
      <c r="Q378" s="327">
        <f t="shared" si="41"/>
        <v>0.21465295629820053</v>
      </c>
    </row>
    <row r="379" spans="1:17" ht="15">
      <c r="A379" s="326" t="s">
        <v>207</v>
      </c>
      <c r="B379" s="326">
        <v>1</v>
      </c>
      <c r="C379" s="326">
        <v>1</v>
      </c>
      <c r="D379" s="326">
        <v>10000</v>
      </c>
      <c r="E379" s="326">
        <v>105</v>
      </c>
      <c r="F379" s="326">
        <v>865</v>
      </c>
      <c r="G379" s="326">
        <f t="shared" si="35"/>
        <v>970</v>
      </c>
      <c r="H379" s="327">
        <f t="shared" si="36"/>
        <v>0.10824742268041238</v>
      </c>
      <c r="I379" s="355">
        <v>0.1</v>
      </c>
      <c r="J379" s="356">
        <v>4.8405863064173993E-2</v>
      </c>
      <c r="K379" s="357" t="s">
        <v>207</v>
      </c>
      <c r="L379" s="328">
        <f t="shared" si="37"/>
        <v>0.20832337313512059</v>
      </c>
      <c r="M379" s="328">
        <f t="shared" si="38"/>
        <v>1.1786586964172969E-2</v>
      </c>
      <c r="N379" s="328">
        <v>3.09038824626468E-2</v>
      </c>
      <c r="O379" s="327">
        <f t="shared" si="39"/>
        <v>0.3008595988538682</v>
      </c>
      <c r="P379" s="327">
        <f t="shared" si="40"/>
        <v>0.24428127647557188</v>
      </c>
      <c r="Q379" s="327">
        <f t="shared" si="41"/>
        <v>0.24935732647814909</v>
      </c>
    </row>
    <row r="380" spans="1:17" ht="15">
      <c r="A380" s="326" t="s">
        <v>207</v>
      </c>
      <c r="B380" s="326">
        <v>2</v>
      </c>
      <c r="C380" s="326">
        <v>10400</v>
      </c>
      <c r="D380" s="326">
        <v>20000</v>
      </c>
      <c r="E380" s="326">
        <v>43</v>
      </c>
      <c r="F380" s="326">
        <v>603</v>
      </c>
      <c r="G380" s="326">
        <f t="shared" si="35"/>
        <v>646</v>
      </c>
      <c r="H380" s="327">
        <f t="shared" si="36"/>
        <v>6.6563467492260067E-2</v>
      </c>
      <c r="I380" s="355">
        <v>0.1069182389937107</v>
      </c>
      <c r="J380" s="356">
        <v>4.8405863064173993E-2</v>
      </c>
      <c r="K380" s="357" t="s">
        <v>207</v>
      </c>
      <c r="L380" s="328">
        <f t="shared" si="37"/>
        <v>-0.32362455112414634</v>
      </c>
      <c r="M380" s="328">
        <f t="shared" si="38"/>
        <v>1.5236797015240482E-2</v>
      </c>
      <c r="N380" s="328">
        <v>3.09038824626468E-2</v>
      </c>
      <c r="O380" s="327">
        <f t="shared" si="39"/>
        <v>0.12320916905444126</v>
      </c>
      <c r="P380" s="327">
        <f t="shared" si="40"/>
        <v>0.1702908782829709</v>
      </c>
      <c r="Q380" s="327">
        <f t="shared" si="41"/>
        <v>0.16606683804627248</v>
      </c>
    </row>
    <row r="381" spans="1:17" ht="15">
      <c r="A381" s="326" t="s">
        <v>207</v>
      </c>
      <c r="B381" s="326">
        <v>3</v>
      </c>
      <c r="C381" s="326">
        <v>20500</v>
      </c>
      <c r="D381" s="326">
        <v>50000</v>
      </c>
      <c r="E381" s="326">
        <v>87</v>
      </c>
      <c r="F381" s="326">
        <v>816</v>
      </c>
      <c r="G381" s="326">
        <f t="shared" si="35"/>
        <v>903</v>
      </c>
      <c r="H381" s="327">
        <f t="shared" si="36"/>
        <v>9.634551495016612E-2</v>
      </c>
      <c r="I381" s="355">
        <v>6.6666666666666666E-2</v>
      </c>
      <c r="J381" s="356">
        <v>4.8405863064173993E-2</v>
      </c>
      <c r="K381" s="357" t="s">
        <v>207</v>
      </c>
      <c r="L381" s="328">
        <f t="shared" si="37"/>
        <v>7.858629359995338E-2</v>
      </c>
      <c r="M381" s="328">
        <f t="shared" si="38"/>
        <v>1.4805885649705702E-3</v>
      </c>
      <c r="N381" s="328">
        <v>3.09038824626468E-2</v>
      </c>
      <c r="O381" s="327">
        <f t="shared" si="39"/>
        <v>0.24928366762177651</v>
      </c>
      <c r="P381" s="327">
        <f t="shared" si="40"/>
        <v>0.23044337757695565</v>
      </c>
      <c r="Q381" s="327">
        <f t="shared" si="41"/>
        <v>0.23213367609254498</v>
      </c>
    </row>
    <row r="382" spans="1:17" ht="15">
      <c r="A382" s="326" t="s">
        <v>207</v>
      </c>
      <c r="B382" s="326">
        <v>4</v>
      </c>
      <c r="C382" s="326">
        <v>50611</v>
      </c>
      <c r="D382" s="326">
        <v>2000000</v>
      </c>
      <c r="E382" s="326">
        <v>44</v>
      </c>
      <c r="F382" s="326">
        <v>492</v>
      </c>
      <c r="G382" s="326">
        <f t="shared" si="35"/>
        <v>536</v>
      </c>
      <c r="H382" s="327">
        <f t="shared" si="36"/>
        <v>8.2089552238805971E-2</v>
      </c>
      <c r="I382" s="355">
        <v>0.12195121951219511</v>
      </c>
      <c r="J382" s="356">
        <v>4.8405863064173993E-2</v>
      </c>
      <c r="K382" s="357" t="s">
        <v>207</v>
      </c>
      <c r="L382" s="328">
        <f t="shared" si="37"/>
        <v>-9.7196552664570293E-2</v>
      </c>
      <c r="M382" s="328">
        <f t="shared" si="38"/>
        <v>1.2508518497416064E-3</v>
      </c>
      <c r="N382" s="328">
        <v>3.09038824626468E-2</v>
      </c>
      <c r="O382" s="327">
        <f t="shared" si="39"/>
        <v>0.12607449856733524</v>
      </c>
      <c r="P382" s="327">
        <f t="shared" si="40"/>
        <v>0.13894380118610561</v>
      </c>
      <c r="Q382" s="327">
        <f t="shared" si="41"/>
        <v>0.13778920308483292</v>
      </c>
    </row>
    <row r="383" spans="1:17" ht="15">
      <c r="A383" s="326" t="s">
        <v>178</v>
      </c>
      <c r="B383" s="326">
        <v>0</v>
      </c>
      <c r="C383" s="326">
        <v>0</v>
      </c>
      <c r="D383" s="326">
        <v>0</v>
      </c>
      <c r="E383" s="326">
        <v>117</v>
      </c>
      <c r="F383" s="326">
        <v>1189</v>
      </c>
      <c r="G383" s="326">
        <f t="shared" si="35"/>
        <v>1306</v>
      </c>
      <c r="H383" s="327">
        <f t="shared" si="36"/>
        <v>8.958652373660031E-2</v>
      </c>
      <c r="I383" s="355">
        <v>6.6006600660066E-2</v>
      </c>
      <c r="J383" s="356">
        <v>0.10131660043368181</v>
      </c>
      <c r="K383" s="357" t="s">
        <v>178</v>
      </c>
      <c r="L383" s="328">
        <f t="shared" si="37"/>
        <v>-1.6014319835490475E-3</v>
      </c>
      <c r="M383" s="328">
        <f t="shared" si="38"/>
        <v>8.604491770787723E-7</v>
      </c>
      <c r="N383" s="328">
        <v>3.0655363541763202E-2</v>
      </c>
      <c r="O383" s="327">
        <f t="shared" si="39"/>
        <v>0.33524355300859598</v>
      </c>
      <c r="P383" s="327">
        <f t="shared" si="40"/>
        <v>0.3357808528664219</v>
      </c>
      <c r="Q383" s="327">
        <f t="shared" si="41"/>
        <v>0.33573264781491002</v>
      </c>
    </row>
    <row r="384" spans="1:17" ht="15">
      <c r="A384" s="326" t="s">
        <v>178</v>
      </c>
      <c r="B384" s="326">
        <v>1</v>
      </c>
      <c r="C384" s="326">
        <v>1</v>
      </c>
      <c r="D384" s="326">
        <v>1</v>
      </c>
      <c r="E384" s="326">
        <v>84</v>
      </c>
      <c r="F384" s="326">
        <v>1087</v>
      </c>
      <c r="G384" s="326">
        <f t="shared" si="35"/>
        <v>1171</v>
      </c>
      <c r="H384" s="327">
        <f t="shared" si="36"/>
        <v>7.1733561058923992E-2</v>
      </c>
      <c r="I384" s="355">
        <v>8.7912087912087919E-2</v>
      </c>
      <c r="J384" s="356">
        <v>0.10131660043368181</v>
      </c>
      <c r="K384" s="357" t="s">
        <v>178</v>
      </c>
      <c r="L384" s="328">
        <f t="shared" si="37"/>
        <v>-0.24326755836841918</v>
      </c>
      <c r="M384" s="328">
        <f t="shared" si="38"/>
        <v>1.6125659478109101E-2</v>
      </c>
      <c r="N384" s="328">
        <v>3.0655363541763202E-2</v>
      </c>
      <c r="O384" s="327">
        <f t="shared" si="39"/>
        <v>0.24068767908309455</v>
      </c>
      <c r="P384" s="327">
        <f t="shared" si="40"/>
        <v>0.30697543066930244</v>
      </c>
      <c r="Q384" s="327">
        <f t="shared" si="41"/>
        <v>0.30102827763496143</v>
      </c>
    </row>
    <row r="385" spans="1:17" ht="15">
      <c r="A385" s="326" t="s">
        <v>178</v>
      </c>
      <c r="B385" s="326">
        <v>3</v>
      </c>
      <c r="C385" s="326">
        <v>2</v>
      </c>
      <c r="D385" s="326">
        <v>2</v>
      </c>
      <c r="E385" s="326">
        <v>75</v>
      </c>
      <c r="F385" s="326">
        <v>697</v>
      </c>
      <c r="G385" s="326">
        <f t="shared" si="35"/>
        <v>772</v>
      </c>
      <c r="H385" s="327">
        <f t="shared" si="36"/>
        <v>9.7150259067357511E-2</v>
      </c>
      <c r="I385" s="355">
        <v>0.14204545454545461</v>
      </c>
      <c r="J385" s="356">
        <v>0.10131660043368181</v>
      </c>
      <c r="K385" s="357" t="s">
        <v>178</v>
      </c>
      <c r="L385" s="328">
        <f t="shared" si="37"/>
        <v>8.7795232685263139E-2</v>
      </c>
      <c r="M385" s="328">
        <f t="shared" si="38"/>
        <v>1.5858155944813827E-3</v>
      </c>
      <c r="N385" s="328">
        <v>3.0655363541763202E-2</v>
      </c>
      <c r="O385" s="327">
        <f t="shared" si="39"/>
        <v>0.2148997134670487</v>
      </c>
      <c r="P385" s="327">
        <f t="shared" si="40"/>
        <v>0.19683705168031629</v>
      </c>
      <c r="Q385" s="327">
        <f t="shared" si="41"/>
        <v>0.19845758354755785</v>
      </c>
    </row>
    <row r="386" spans="1:17" ht="15">
      <c r="A386" s="326" t="s">
        <v>178</v>
      </c>
      <c r="B386" s="326">
        <v>4</v>
      </c>
      <c r="C386" s="326">
        <v>3</v>
      </c>
      <c r="D386" s="326">
        <v>9</v>
      </c>
      <c r="E386" s="326">
        <v>73</v>
      </c>
      <c r="F386" s="326">
        <v>568</v>
      </c>
      <c r="G386" s="326">
        <f t="shared" si="35"/>
        <v>641</v>
      </c>
      <c r="H386" s="327">
        <f t="shared" si="36"/>
        <v>0.11388455538221529</v>
      </c>
      <c r="I386" s="355">
        <v>0.1094890510948905</v>
      </c>
      <c r="J386" s="356">
        <v>0.10131660043368181</v>
      </c>
      <c r="K386" s="357" t="s">
        <v>178</v>
      </c>
      <c r="L386" s="328">
        <f t="shared" si="37"/>
        <v>0.26543055233671625</v>
      </c>
      <c r="M386" s="328">
        <f t="shared" si="38"/>
        <v>1.294302801999569E-2</v>
      </c>
      <c r="N386" s="328">
        <v>3.0655363541763202E-2</v>
      </c>
      <c r="O386" s="327">
        <f t="shared" si="39"/>
        <v>0.20916905444126074</v>
      </c>
      <c r="P386" s="327">
        <f t="shared" si="40"/>
        <v>0.16040666478395935</v>
      </c>
      <c r="Q386" s="327">
        <f t="shared" si="41"/>
        <v>0.1647814910025707</v>
      </c>
    </row>
    <row r="387" spans="1:17" ht="15">
      <c r="A387" s="326" t="s">
        <v>114</v>
      </c>
      <c r="B387" s="326">
        <v>0</v>
      </c>
      <c r="C387" s="326">
        <v>0</v>
      </c>
      <c r="D387" s="326">
        <v>140000</v>
      </c>
      <c r="E387" s="326">
        <v>85</v>
      </c>
      <c r="F387" s="326">
        <v>723</v>
      </c>
      <c r="G387" s="326">
        <f t="shared" ref="G387:G450" si="42">E387+F387</f>
        <v>808</v>
      </c>
      <c r="H387" s="327">
        <f t="shared" ref="H387:H450" si="43">E387/G387</f>
        <v>0.10519801980198019</v>
      </c>
      <c r="I387" s="355">
        <v>0.12790697674418611</v>
      </c>
      <c r="J387" s="356">
        <v>9.2330672333578431E-2</v>
      </c>
      <c r="K387" s="357" t="s">
        <v>114</v>
      </c>
      <c r="L387" s="328">
        <f t="shared" ref="L387:L450" si="44">LN(O387/P387)</f>
        <v>0.17633456424102836</v>
      </c>
      <c r="M387" s="328">
        <f t="shared" ref="M387:M450" si="45">L387*(O387-P387)</f>
        <v>6.9428910348119828E-3</v>
      </c>
      <c r="N387" s="328">
        <v>3.0597383729269401E-2</v>
      </c>
      <c r="O387" s="327">
        <f t="shared" ref="O387:O450" si="46">E387/V$2</f>
        <v>0.24355300859598855</v>
      </c>
      <c r="P387" s="327">
        <f t="shared" ref="P387:P450" si="47">F387/W$2</f>
        <v>0.20417961027958204</v>
      </c>
      <c r="Q387" s="327">
        <f t="shared" ref="Q387:Q450" si="48">G387/X$2</f>
        <v>0.2077120822622108</v>
      </c>
    </row>
    <row r="388" spans="1:17" ht="15">
      <c r="A388" s="326" t="s">
        <v>114</v>
      </c>
      <c r="B388" s="326">
        <v>1</v>
      </c>
      <c r="C388" s="326">
        <v>140400</v>
      </c>
      <c r="D388" s="326">
        <v>210000</v>
      </c>
      <c r="E388" s="326">
        <v>78</v>
      </c>
      <c r="F388" s="326">
        <v>685</v>
      </c>
      <c r="G388" s="326">
        <f t="shared" si="42"/>
        <v>763</v>
      </c>
      <c r="H388" s="327">
        <f t="shared" si="43"/>
        <v>0.10222804718217562</v>
      </c>
      <c r="I388" s="355">
        <v>8.6956521739130432E-2</v>
      </c>
      <c r="J388" s="356">
        <v>9.2330672333578431E-2</v>
      </c>
      <c r="K388" s="357" t="s">
        <v>114</v>
      </c>
      <c r="L388" s="328">
        <f t="shared" si="44"/>
        <v>0.14438251833684304</v>
      </c>
      <c r="M388" s="328">
        <f t="shared" si="45"/>
        <v>4.3383371163359325E-3</v>
      </c>
      <c r="N388" s="328">
        <v>3.0597383729269401E-2</v>
      </c>
      <c r="O388" s="327">
        <f t="shared" si="46"/>
        <v>0.22349570200573066</v>
      </c>
      <c r="P388" s="327">
        <f t="shared" si="47"/>
        <v>0.19344817848065518</v>
      </c>
      <c r="Q388" s="327">
        <f t="shared" si="48"/>
        <v>0.1961439588688946</v>
      </c>
    </row>
    <row r="389" spans="1:17" ht="15">
      <c r="A389" s="326" t="s">
        <v>114</v>
      </c>
      <c r="B389" s="326">
        <v>2</v>
      </c>
      <c r="C389" s="326">
        <v>213600</v>
      </c>
      <c r="D389" s="326">
        <v>300000</v>
      </c>
      <c r="E389" s="326">
        <v>69</v>
      </c>
      <c r="F389" s="326">
        <v>715</v>
      </c>
      <c r="G389" s="326">
        <f t="shared" si="42"/>
        <v>784</v>
      </c>
      <c r="H389" s="327">
        <f t="shared" si="43"/>
        <v>8.8010204081632654E-2</v>
      </c>
      <c r="I389" s="355">
        <v>8.9820359281437126E-2</v>
      </c>
      <c r="J389" s="356">
        <v>9.2330672333578431E-2</v>
      </c>
      <c r="K389" s="357" t="s">
        <v>114</v>
      </c>
      <c r="L389" s="328">
        <f t="shared" si="44"/>
        <v>-2.1083508187271727E-2</v>
      </c>
      <c r="M389" s="328">
        <f t="shared" si="45"/>
        <v>8.8816915577517866E-5</v>
      </c>
      <c r="N389" s="328">
        <v>3.0597383729269401E-2</v>
      </c>
      <c r="O389" s="327">
        <f t="shared" si="46"/>
        <v>0.19770773638968481</v>
      </c>
      <c r="P389" s="327">
        <f t="shared" si="47"/>
        <v>0.20192036147980796</v>
      </c>
      <c r="Q389" s="327">
        <f t="shared" si="48"/>
        <v>0.20154241645244217</v>
      </c>
    </row>
    <row r="390" spans="1:17" ht="15">
      <c r="A390" s="326" t="s">
        <v>114</v>
      </c>
      <c r="B390" s="326">
        <v>3</v>
      </c>
      <c r="C390" s="326">
        <v>301440</v>
      </c>
      <c r="D390" s="326">
        <v>460000</v>
      </c>
      <c r="E390" s="326">
        <v>66</v>
      </c>
      <c r="F390" s="326">
        <v>698</v>
      </c>
      <c r="G390" s="326">
        <f t="shared" si="42"/>
        <v>764</v>
      </c>
      <c r="H390" s="327">
        <f t="shared" si="43"/>
        <v>8.6387434554973816E-2</v>
      </c>
      <c r="I390" s="355">
        <v>0.11874999999999999</v>
      </c>
      <c r="J390" s="356">
        <v>9.2330672333578431E-2</v>
      </c>
      <c r="K390" s="357" t="s">
        <v>114</v>
      </c>
      <c r="L390" s="328">
        <f t="shared" si="44"/>
        <v>-4.147183082647031E-2</v>
      </c>
      <c r="M390" s="328">
        <f t="shared" si="45"/>
        <v>3.3209439149476142E-4</v>
      </c>
      <c r="N390" s="328">
        <v>3.0597383729269401E-2</v>
      </c>
      <c r="O390" s="327">
        <f t="shared" si="46"/>
        <v>0.18911174785100288</v>
      </c>
      <c r="P390" s="327">
        <f t="shared" si="47"/>
        <v>0.19711945778028805</v>
      </c>
      <c r="Q390" s="327">
        <f t="shared" si="48"/>
        <v>0.19640102827763495</v>
      </c>
    </row>
    <row r="391" spans="1:17" ht="15">
      <c r="A391" s="326" t="s">
        <v>114</v>
      </c>
      <c r="B391" s="326">
        <v>4</v>
      </c>
      <c r="C391" s="326">
        <v>462000</v>
      </c>
      <c r="D391" s="326">
        <v>4500000</v>
      </c>
      <c r="E391" s="326">
        <v>51</v>
      </c>
      <c r="F391" s="326">
        <v>720</v>
      </c>
      <c r="G391" s="326">
        <f t="shared" si="42"/>
        <v>771</v>
      </c>
      <c r="H391" s="327">
        <f t="shared" si="43"/>
        <v>6.6147859922178989E-2</v>
      </c>
      <c r="I391" s="355">
        <v>5.8252427184466021E-2</v>
      </c>
      <c r="J391" s="356">
        <v>9.2330672333578431E-2</v>
      </c>
      <c r="K391" s="357" t="s">
        <v>114</v>
      </c>
      <c r="L391" s="328">
        <f t="shared" si="44"/>
        <v>-0.33033304937629859</v>
      </c>
      <c r="M391" s="328">
        <f t="shared" si="45"/>
        <v>1.8895244271049303E-2</v>
      </c>
      <c r="N391" s="328">
        <v>3.0597383729269401E-2</v>
      </c>
      <c r="O391" s="327">
        <f t="shared" si="46"/>
        <v>0.14613180515759314</v>
      </c>
      <c r="P391" s="327">
        <f t="shared" si="47"/>
        <v>0.20333239197966677</v>
      </c>
      <c r="Q391" s="327">
        <f t="shared" si="48"/>
        <v>0.19820051413881748</v>
      </c>
    </row>
    <row r="392" spans="1:17" ht="15">
      <c r="A392" s="326" t="s">
        <v>218</v>
      </c>
      <c r="B392" s="326">
        <v>0</v>
      </c>
      <c r="C392" s="326">
        <v>0</v>
      </c>
      <c r="D392" s="326">
        <v>6</v>
      </c>
      <c r="E392" s="326">
        <v>69</v>
      </c>
      <c r="F392" s="326">
        <v>839</v>
      </c>
      <c r="G392" s="326">
        <f t="shared" si="42"/>
        <v>908</v>
      </c>
      <c r="H392" s="327">
        <f t="shared" si="43"/>
        <v>7.5991189427312769E-2</v>
      </c>
      <c r="I392" s="355">
        <v>9.036144578313253E-2</v>
      </c>
      <c r="J392" s="356">
        <v>5.4126702960826958E-2</v>
      </c>
      <c r="K392" s="357" t="s">
        <v>218</v>
      </c>
      <c r="L392" s="328">
        <f t="shared" si="44"/>
        <v>-0.18101167196047027</v>
      </c>
      <c r="M392" s="328">
        <f t="shared" si="45"/>
        <v>7.1012655515435815E-3</v>
      </c>
      <c r="N392" s="328">
        <v>3.0415970595568401E-2</v>
      </c>
      <c r="O392" s="327">
        <f t="shared" si="46"/>
        <v>0.19770773638968481</v>
      </c>
      <c r="P392" s="327">
        <f t="shared" si="47"/>
        <v>0.23693871787630613</v>
      </c>
      <c r="Q392" s="327">
        <f t="shared" si="48"/>
        <v>0.23341902313624679</v>
      </c>
    </row>
    <row r="393" spans="1:17" ht="15">
      <c r="A393" s="326" t="s">
        <v>218</v>
      </c>
      <c r="B393" s="326">
        <v>1</v>
      </c>
      <c r="C393" s="326">
        <v>7</v>
      </c>
      <c r="D393" s="326">
        <v>10</v>
      </c>
      <c r="E393" s="326">
        <v>50</v>
      </c>
      <c r="F393" s="326">
        <v>630</v>
      </c>
      <c r="G393" s="326">
        <f t="shared" si="42"/>
        <v>680</v>
      </c>
      <c r="H393" s="327">
        <f t="shared" si="43"/>
        <v>7.3529411764705885E-2</v>
      </c>
      <c r="I393" s="355">
        <v>7.9710144927536225E-2</v>
      </c>
      <c r="J393" s="356">
        <v>5.4126702960826958E-2</v>
      </c>
      <c r="K393" s="357" t="s">
        <v>218</v>
      </c>
      <c r="L393" s="328">
        <f t="shared" si="44"/>
        <v>-0.21660428404795579</v>
      </c>
      <c r="M393" s="328">
        <f t="shared" si="45"/>
        <v>7.5052014048558229E-3</v>
      </c>
      <c r="N393" s="328">
        <v>3.0415970595568401E-2</v>
      </c>
      <c r="O393" s="327">
        <f t="shared" si="46"/>
        <v>0.14326647564469913</v>
      </c>
      <c r="P393" s="327">
        <f t="shared" si="47"/>
        <v>0.17791584298220842</v>
      </c>
      <c r="Q393" s="327">
        <f t="shared" si="48"/>
        <v>0.17480719794344474</v>
      </c>
    </row>
    <row r="394" spans="1:17" ht="15">
      <c r="A394" s="326" t="s">
        <v>218</v>
      </c>
      <c r="B394" s="326">
        <v>2</v>
      </c>
      <c r="C394" s="326">
        <v>11</v>
      </c>
      <c r="D394" s="326">
        <v>16</v>
      </c>
      <c r="E394" s="326">
        <v>70</v>
      </c>
      <c r="F394" s="326">
        <v>718</v>
      </c>
      <c r="G394" s="326">
        <f t="shared" si="42"/>
        <v>788</v>
      </c>
      <c r="H394" s="327">
        <f t="shared" si="43"/>
        <v>8.8832487309644673E-2</v>
      </c>
      <c r="I394" s="355">
        <v>8.387096774193549E-2</v>
      </c>
      <c r="J394" s="356">
        <v>5.4126702960826958E-2</v>
      </c>
      <c r="K394" s="357" t="s">
        <v>218</v>
      </c>
      <c r="L394" s="328">
        <f t="shared" si="44"/>
        <v>-1.0881797089388643E-2</v>
      </c>
      <c r="M394" s="328">
        <f t="shared" si="45"/>
        <v>2.3880254720933455E-5</v>
      </c>
      <c r="N394" s="328">
        <v>3.0415970595568401E-2</v>
      </c>
      <c r="O394" s="327">
        <f t="shared" si="46"/>
        <v>0.20057306590257878</v>
      </c>
      <c r="P394" s="327">
        <f t="shared" si="47"/>
        <v>0.20276757977972323</v>
      </c>
      <c r="Q394" s="327">
        <f t="shared" si="48"/>
        <v>0.20257069408740361</v>
      </c>
    </row>
    <row r="395" spans="1:17" ht="15">
      <c r="A395" s="326" t="s">
        <v>218</v>
      </c>
      <c r="B395" s="326">
        <v>3</v>
      </c>
      <c r="C395" s="326">
        <v>17</v>
      </c>
      <c r="D395" s="326">
        <v>26</v>
      </c>
      <c r="E395" s="326">
        <v>79</v>
      </c>
      <c r="F395" s="326">
        <v>715</v>
      </c>
      <c r="G395" s="326">
        <f t="shared" si="42"/>
        <v>794</v>
      </c>
      <c r="H395" s="327">
        <f t="shared" si="43"/>
        <v>9.949622166246852E-2</v>
      </c>
      <c r="I395" s="355">
        <v>8.085106382978724E-2</v>
      </c>
      <c r="J395" s="356">
        <v>5.4126702960826958E-2</v>
      </c>
      <c r="K395" s="357" t="s">
        <v>218</v>
      </c>
      <c r="L395" s="328">
        <f t="shared" si="44"/>
        <v>0.11425783968249043</v>
      </c>
      <c r="M395" s="328">
        <f t="shared" si="45"/>
        <v>2.7925381590277621E-3</v>
      </c>
      <c r="N395" s="328">
        <v>3.0415970595568401E-2</v>
      </c>
      <c r="O395" s="327">
        <f t="shared" si="46"/>
        <v>0.22636103151862463</v>
      </c>
      <c r="P395" s="327">
        <f t="shared" si="47"/>
        <v>0.20192036147980796</v>
      </c>
      <c r="Q395" s="327">
        <f t="shared" si="48"/>
        <v>0.20411311053984577</v>
      </c>
    </row>
    <row r="396" spans="1:17" ht="15">
      <c r="A396" s="326" t="s">
        <v>218</v>
      </c>
      <c r="B396" s="326">
        <v>4</v>
      </c>
      <c r="C396" s="326">
        <v>27</v>
      </c>
      <c r="D396" s="326">
        <v>85</v>
      </c>
      <c r="E396" s="326">
        <v>81</v>
      </c>
      <c r="F396" s="326">
        <v>639</v>
      </c>
      <c r="G396" s="326">
        <f t="shared" si="42"/>
        <v>720</v>
      </c>
      <c r="H396" s="327">
        <f t="shared" si="43"/>
        <v>0.1125</v>
      </c>
      <c r="I396" s="355">
        <v>0.1333333333333333</v>
      </c>
      <c r="J396" s="356">
        <v>5.4126702960826958E-2</v>
      </c>
      <c r="K396" s="357" t="s">
        <v>218</v>
      </c>
      <c r="L396" s="328">
        <f t="shared" si="44"/>
        <v>0.25163723020438061</v>
      </c>
      <c r="M396" s="328">
        <f t="shared" si="45"/>
        <v>1.2993085225420375E-2</v>
      </c>
      <c r="N396" s="328">
        <v>3.0415970595568401E-2</v>
      </c>
      <c r="O396" s="327">
        <f t="shared" si="46"/>
        <v>0.23209169054441262</v>
      </c>
      <c r="P396" s="327">
        <f t="shared" si="47"/>
        <v>0.18045749788195425</v>
      </c>
      <c r="Q396" s="327">
        <f t="shared" si="48"/>
        <v>0.18508997429305912</v>
      </c>
    </row>
    <row r="397" spans="1:17" ht="15">
      <c r="A397" s="326" t="s">
        <v>283</v>
      </c>
      <c r="B397" s="326">
        <v>0</v>
      </c>
      <c r="C397" s="326">
        <v>0</v>
      </c>
      <c r="D397" s="326">
        <v>0</v>
      </c>
      <c r="E397" s="326">
        <v>108</v>
      </c>
      <c r="F397" s="326">
        <v>1241</v>
      </c>
      <c r="G397" s="326">
        <f t="shared" si="42"/>
        <v>1349</v>
      </c>
      <c r="H397" s="327">
        <f t="shared" si="43"/>
        <v>8.0059303187546324E-2</v>
      </c>
      <c r="I397" s="355">
        <v>6.3157894736842107E-2</v>
      </c>
      <c r="J397" s="356">
        <v>7.275259633038339E-2</v>
      </c>
      <c r="K397" s="357" t="s">
        <v>283</v>
      </c>
      <c r="L397" s="328">
        <f t="shared" si="44"/>
        <v>-0.124449028170911</v>
      </c>
      <c r="M397" s="328">
        <f t="shared" si="45"/>
        <v>5.1037022684977534E-3</v>
      </c>
      <c r="N397" s="328">
        <v>3.0333942407272701E-2</v>
      </c>
      <c r="O397" s="327">
        <f t="shared" si="46"/>
        <v>0.30945558739255014</v>
      </c>
      <c r="P397" s="327">
        <f t="shared" si="47"/>
        <v>0.35046597006495339</v>
      </c>
      <c r="Q397" s="327">
        <f t="shared" si="48"/>
        <v>0.34678663239074548</v>
      </c>
    </row>
    <row r="398" spans="1:17" ht="15">
      <c r="A398" s="326" t="s">
        <v>283</v>
      </c>
      <c r="B398" s="326">
        <v>1</v>
      </c>
      <c r="C398" s="326">
        <v>1</v>
      </c>
      <c r="D398" s="326">
        <v>1</v>
      </c>
      <c r="E398" s="326">
        <v>86</v>
      </c>
      <c r="F398" s="326">
        <v>910</v>
      </c>
      <c r="G398" s="326">
        <f t="shared" si="42"/>
        <v>996</v>
      </c>
      <c r="H398" s="327">
        <f t="shared" si="43"/>
        <v>8.6345381526104423E-2</v>
      </c>
      <c r="I398" s="355">
        <v>0.1026785714285714</v>
      </c>
      <c r="J398" s="356">
        <v>7.275259633038339E-2</v>
      </c>
      <c r="K398" s="357" t="s">
        <v>283</v>
      </c>
      <c r="L398" s="328">
        <f t="shared" si="44"/>
        <v>-4.2004773347911369E-2</v>
      </c>
      <c r="M398" s="328">
        <f t="shared" si="45"/>
        <v>4.4404140042442924E-4</v>
      </c>
      <c r="N398" s="328">
        <v>3.0333942407272701E-2</v>
      </c>
      <c r="O398" s="327">
        <f t="shared" si="46"/>
        <v>0.24641833810888253</v>
      </c>
      <c r="P398" s="327">
        <f t="shared" si="47"/>
        <v>0.25698955097430104</v>
      </c>
      <c r="Q398" s="327">
        <f t="shared" si="48"/>
        <v>0.25604113110539845</v>
      </c>
    </row>
    <row r="399" spans="1:17" ht="15">
      <c r="A399" s="326" t="s">
        <v>283</v>
      </c>
      <c r="B399" s="326">
        <v>3</v>
      </c>
      <c r="C399" s="326">
        <v>2</v>
      </c>
      <c r="D399" s="326">
        <v>3</v>
      </c>
      <c r="E399" s="326">
        <v>97</v>
      </c>
      <c r="F399" s="326">
        <v>1006</v>
      </c>
      <c r="G399" s="326">
        <f t="shared" si="42"/>
        <v>1103</v>
      </c>
      <c r="H399" s="327">
        <f t="shared" si="43"/>
        <v>8.794197642792384E-2</v>
      </c>
      <c r="I399" s="355">
        <v>0.1151079136690648</v>
      </c>
      <c r="J399" s="356">
        <v>7.275259633038339E-2</v>
      </c>
      <c r="K399" s="357" t="s">
        <v>283</v>
      </c>
      <c r="L399" s="328">
        <f t="shared" si="44"/>
        <v>-2.1933842246825146E-2</v>
      </c>
      <c r="M399" s="328">
        <f t="shared" si="45"/>
        <v>1.3519085586370338E-4</v>
      </c>
      <c r="N399" s="328">
        <v>3.0333942407272701E-2</v>
      </c>
      <c r="O399" s="327">
        <f t="shared" si="46"/>
        <v>0.27793696275071633</v>
      </c>
      <c r="P399" s="327">
        <f t="shared" si="47"/>
        <v>0.28410053657158996</v>
      </c>
      <c r="Q399" s="327">
        <f t="shared" si="48"/>
        <v>0.28354755784061697</v>
      </c>
    </row>
    <row r="400" spans="1:17" ht="15">
      <c r="A400" s="326" t="s">
        <v>283</v>
      </c>
      <c r="B400" s="326">
        <v>4</v>
      </c>
      <c r="C400" s="326">
        <v>4</v>
      </c>
      <c r="D400" s="326">
        <v>8</v>
      </c>
      <c r="E400" s="326">
        <v>58</v>
      </c>
      <c r="F400" s="326">
        <v>384</v>
      </c>
      <c r="G400" s="326">
        <f t="shared" si="42"/>
        <v>442</v>
      </c>
      <c r="H400" s="327">
        <f t="shared" si="43"/>
        <v>0.13122171945701358</v>
      </c>
      <c r="I400" s="355">
        <v>0.10784313725490199</v>
      </c>
      <c r="J400" s="356">
        <v>7.275259633038339E-2</v>
      </c>
      <c r="K400" s="357" t="s">
        <v>283</v>
      </c>
      <c r="L400" s="328">
        <f t="shared" si="44"/>
        <v>0.42689298786816898</v>
      </c>
      <c r="M400" s="328">
        <f t="shared" si="45"/>
        <v>2.4651007882486916E-2</v>
      </c>
      <c r="N400" s="328">
        <v>3.0333942407272701E-2</v>
      </c>
      <c r="O400" s="327">
        <f t="shared" si="46"/>
        <v>0.166189111747851</v>
      </c>
      <c r="P400" s="327">
        <f t="shared" si="47"/>
        <v>0.10844394238915561</v>
      </c>
      <c r="Q400" s="327">
        <f t="shared" si="48"/>
        <v>0.11362467866323907</v>
      </c>
    </row>
    <row r="401" spans="1:17" ht="15">
      <c r="A401" s="326" t="s">
        <v>87</v>
      </c>
      <c r="B401" s="326">
        <v>0</v>
      </c>
      <c r="C401" s="326">
        <v>0</v>
      </c>
      <c r="D401" s="326">
        <v>3</v>
      </c>
      <c r="E401" s="326">
        <v>111</v>
      </c>
      <c r="F401" s="326">
        <v>930</v>
      </c>
      <c r="G401" s="326">
        <f t="shared" si="42"/>
        <v>1041</v>
      </c>
      <c r="H401" s="327">
        <f t="shared" si="43"/>
        <v>0.10662824207492795</v>
      </c>
      <c r="I401" s="355">
        <v>0.13089005235602089</v>
      </c>
      <c r="J401" s="356">
        <v>9.7290972059246472E-2</v>
      </c>
      <c r="K401" s="357" t="s">
        <v>87</v>
      </c>
      <c r="L401" s="328">
        <f t="shared" si="44"/>
        <v>0.19143814507450904</v>
      </c>
      <c r="M401" s="328">
        <f t="shared" si="45"/>
        <v>1.0608334793521851E-2</v>
      </c>
      <c r="N401" s="328">
        <v>2.93157789027075E-2</v>
      </c>
      <c r="O401" s="327">
        <f t="shared" si="46"/>
        <v>0.31805157593123207</v>
      </c>
      <c r="P401" s="327">
        <f t="shared" si="47"/>
        <v>0.26263767297373625</v>
      </c>
      <c r="Q401" s="327">
        <f t="shared" si="48"/>
        <v>0.26760925449871464</v>
      </c>
    </row>
    <row r="402" spans="1:17" ht="15">
      <c r="A402" s="326" t="s">
        <v>87</v>
      </c>
      <c r="B402" s="326">
        <v>1</v>
      </c>
      <c r="C402" s="326">
        <v>4</v>
      </c>
      <c r="D402" s="326">
        <v>6</v>
      </c>
      <c r="E402" s="326">
        <v>49</v>
      </c>
      <c r="F402" s="326">
        <v>580</v>
      </c>
      <c r="G402" s="326">
        <f t="shared" si="42"/>
        <v>629</v>
      </c>
      <c r="H402" s="327">
        <f t="shared" si="43"/>
        <v>7.7901430842607311E-2</v>
      </c>
      <c r="I402" s="355">
        <v>9.154929577464789E-2</v>
      </c>
      <c r="J402" s="356">
        <v>9.7290972059246472E-2</v>
      </c>
      <c r="K402" s="357" t="s">
        <v>87</v>
      </c>
      <c r="L402" s="328">
        <f t="shared" si="44"/>
        <v>-0.15411527552036197</v>
      </c>
      <c r="M402" s="328">
        <f t="shared" si="45"/>
        <v>3.6054331458738259E-3</v>
      </c>
      <c r="N402" s="328">
        <v>2.93157789027075E-2</v>
      </c>
      <c r="O402" s="327">
        <f t="shared" si="46"/>
        <v>0.14040114613180515</v>
      </c>
      <c r="P402" s="327">
        <f t="shared" si="47"/>
        <v>0.16379553798362045</v>
      </c>
      <c r="Q402" s="327">
        <f t="shared" si="48"/>
        <v>0.16169665809768638</v>
      </c>
    </row>
    <row r="403" spans="1:17" ht="15">
      <c r="A403" s="326" t="s">
        <v>87</v>
      </c>
      <c r="B403" s="326">
        <v>2</v>
      </c>
      <c r="C403" s="326">
        <v>7</v>
      </c>
      <c r="D403" s="326">
        <v>11</v>
      </c>
      <c r="E403" s="326">
        <v>55</v>
      </c>
      <c r="F403" s="326">
        <v>622</v>
      </c>
      <c r="G403" s="326">
        <f t="shared" si="42"/>
        <v>677</v>
      </c>
      <c r="H403" s="327">
        <f t="shared" si="43"/>
        <v>8.1240768094534718E-2</v>
      </c>
      <c r="I403" s="355">
        <v>0.1208053691275168</v>
      </c>
      <c r="J403" s="356">
        <v>9.7290972059246472E-2</v>
      </c>
      <c r="K403" s="357" t="s">
        <v>87</v>
      </c>
      <c r="L403" s="328">
        <f t="shared" si="44"/>
        <v>-0.108514377597232</v>
      </c>
      <c r="M403" s="328">
        <f t="shared" si="45"/>
        <v>1.9601463099095506E-3</v>
      </c>
      <c r="N403" s="328">
        <v>2.93157789027075E-2</v>
      </c>
      <c r="O403" s="327">
        <f t="shared" si="46"/>
        <v>0.15759312320916904</v>
      </c>
      <c r="P403" s="327">
        <f t="shared" si="47"/>
        <v>0.17565659418243434</v>
      </c>
      <c r="Q403" s="327">
        <f t="shared" si="48"/>
        <v>0.17403598971722364</v>
      </c>
    </row>
    <row r="404" spans="1:17" ht="15">
      <c r="A404" s="326" t="s">
        <v>87</v>
      </c>
      <c r="B404" s="326">
        <v>3</v>
      </c>
      <c r="C404" s="326">
        <v>12</v>
      </c>
      <c r="D404" s="326">
        <v>25</v>
      </c>
      <c r="E404" s="326">
        <v>56</v>
      </c>
      <c r="F404" s="326">
        <v>715</v>
      </c>
      <c r="G404" s="326">
        <f t="shared" si="42"/>
        <v>771</v>
      </c>
      <c r="H404" s="327">
        <f t="shared" si="43"/>
        <v>7.2632944228274973E-2</v>
      </c>
      <c r="I404" s="355">
        <v>7.3863636363636367E-2</v>
      </c>
      <c r="J404" s="356">
        <v>9.7290972059246472E-2</v>
      </c>
      <c r="K404" s="357" t="s">
        <v>87</v>
      </c>
      <c r="L404" s="328">
        <f t="shared" si="44"/>
        <v>-0.22983832204938176</v>
      </c>
      <c r="M404" s="328">
        <f t="shared" si="45"/>
        <v>9.5295355378446581E-3</v>
      </c>
      <c r="N404" s="328">
        <v>2.93157789027075E-2</v>
      </c>
      <c r="O404" s="327">
        <f t="shared" si="46"/>
        <v>0.16045845272206305</v>
      </c>
      <c r="P404" s="327">
        <f t="shared" si="47"/>
        <v>0.20192036147980796</v>
      </c>
      <c r="Q404" s="327">
        <f t="shared" si="48"/>
        <v>0.19820051413881748</v>
      </c>
    </row>
    <row r="405" spans="1:17" ht="15">
      <c r="A405" s="326" t="s">
        <v>87</v>
      </c>
      <c r="B405" s="326">
        <v>4</v>
      </c>
      <c r="C405" s="326">
        <v>26</v>
      </c>
      <c r="D405" s="326">
        <v>60</v>
      </c>
      <c r="E405" s="326">
        <v>78</v>
      </c>
      <c r="F405" s="326">
        <v>694</v>
      </c>
      <c r="G405" s="326">
        <f t="shared" si="42"/>
        <v>772</v>
      </c>
      <c r="H405" s="327">
        <f t="shared" si="43"/>
        <v>0.10103626943005181</v>
      </c>
      <c r="I405" s="355">
        <v>6.4935064935064929E-2</v>
      </c>
      <c r="J405" s="356">
        <v>9.7290972059246472E-2</v>
      </c>
      <c r="K405" s="357" t="s">
        <v>87</v>
      </c>
      <c r="L405" s="328">
        <f t="shared" si="44"/>
        <v>0.13132939609226377</v>
      </c>
      <c r="M405" s="328">
        <f t="shared" si="45"/>
        <v>3.6123291155576867E-3</v>
      </c>
      <c r="N405" s="328">
        <v>2.93157789027075E-2</v>
      </c>
      <c r="O405" s="327">
        <f t="shared" si="46"/>
        <v>0.22349570200573066</v>
      </c>
      <c r="P405" s="327">
        <f t="shared" si="47"/>
        <v>0.19598983338040102</v>
      </c>
      <c r="Q405" s="327">
        <f t="shared" si="48"/>
        <v>0.19845758354755785</v>
      </c>
    </row>
    <row r="406" spans="1:17" ht="15">
      <c r="A406" s="326" t="s">
        <v>39</v>
      </c>
      <c r="B406" s="326">
        <v>0</v>
      </c>
      <c r="C406" s="326">
        <v>0</v>
      </c>
      <c r="D406" s="326">
        <v>24000</v>
      </c>
      <c r="E406" s="326">
        <v>88</v>
      </c>
      <c r="F406" s="326">
        <v>703</v>
      </c>
      <c r="G406" s="326">
        <f t="shared" si="42"/>
        <v>791</v>
      </c>
      <c r="H406" s="327">
        <f t="shared" si="43"/>
        <v>0.11125158027812895</v>
      </c>
      <c r="I406" s="355">
        <v>0.1079545454545455</v>
      </c>
      <c r="J406" s="356">
        <v>6.726562198540305E-3</v>
      </c>
      <c r="K406" s="357" t="s">
        <v>39</v>
      </c>
      <c r="L406" s="328">
        <f t="shared" si="44"/>
        <v>0.23907245257701815</v>
      </c>
      <c r="M406" s="328">
        <f t="shared" si="45"/>
        <v>1.2818469342920951E-2</v>
      </c>
      <c r="N406" s="328">
        <v>2.8856675561353001E-2</v>
      </c>
      <c r="O406" s="327">
        <f t="shared" si="46"/>
        <v>0.25214899713467048</v>
      </c>
      <c r="P406" s="327">
        <f t="shared" si="47"/>
        <v>0.19853148828014686</v>
      </c>
      <c r="Q406" s="327">
        <f t="shared" si="48"/>
        <v>0.20334190231362467</v>
      </c>
    </row>
    <row r="407" spans="1:17" ht="15">
      <c r="A407" s="326" t="s">
        <v>39</v>
      </c>
      <c r="B407" s="326">
        <v>1</v>
      </c>
      <c r="C407" s="326">
        <v>24015</v>
      </c>
      <c r="D407" s="326">
        <v>70600</v>
      </c>
      <c r="E407" s="326">
        <v>73</v>
      </c>
      <c r="F407" s="326">
        <v>692</v>
      </c>
      <c r="G407" s="326">
        <f t="shared" si="42"/>
        <v>765</v>
      </c>
      <c r="H407" s="327">
        <f t="shared" si="43"/>
        <v>9.5424836601307184E-2</v>
      </c>
      <c r="I407" s="355">
        <v>8.98876404494382E-2</v>
      </c>
      <c r="J407" s="356">
        <v>6.726562198540305E-3</v>
      </c>
      <c r="K407" s="357" t="s">
        <v>39</v>
      </c>
      <c r="L407" s="328">
        <f t="shared" si="44"/>
        <v>6.7966015440198244E-2</v>
      </c>
      <c r="M407" s="328">
        <f t="shared" si="45"/>
        <v>9.3412717681435231E-4</v>
      </c>
      <c r="N407" s="328">
        <v>2.8856675561353001E-2</v>
      </c>
      <c r="O407" s="327">
        <f t="shared" si="46"/>
        <v>0.20916905444126074</v>
      </c>
      <c r="P407" s="327">
        <f t="shared" si="47"/>
        <v>0.19542502118045749</v>
      </c>
      <c r="Q407" s="327">
        <f t="shared" si="48"/>
        <v>0.19665809768637532</v>
      </c>
    </row>
    <row r="408" spans="1:17" ht="15">
      <c r="A408" s="326" t="s">
        <v>39</v>
      </c>
      <c r="B408" s="326">
        <v>2</v>
      </c>
      <c r="C408" s="326">
        <v>70611</v>
      </c>
      <c r="D408" s="326">
        <v>145000</v>
      </c>
      <c r="E408" s="326">
        <v>54</v>
      </c>
      <c r="F408" s="326">
        <v>727</v>
      </c>
      <c r="G408" s="326">
        <f t="shared" si="42"/>
        <v>781</v>
      </c>
      <c r="H408" s="327">
        <f t="shared" si="43"/>
        <v>6.9142125480153652E-2</v>
      </c>
      <c r="I408" s="355">
        <v>9.5238095238095233E-2</v>
      </c>
      <c r="J408" s="356">
        <v>6.726562198540305E-3</v>
      </c>
      <c r="K408" s="357" t="s">
        <v>39</v>
      </c>
      <c r="L408" s="328">
        <f t="shared" si="44"/>
        <v>-0.28284990105976837</v>
      </c>
      <c r="M408" s="328">
        <f t="shared" si="45"/>
        <v>1.4306955577556938E-2</v>
      </c>
      <c r="N408" s="328">
        <v>2.8856675561353001E-2</v>
      </c>
      <c r="O408" s="327">
        <f t="shared" si="46"/>
        <v>0.15472779369627507</v>
      </c>
      <c r="P408" s="327">
        <f t="shared" si="47"/>
        <v>0.20530923467946907</v>
      </c>
      <c r="Q408" s="327">
        <f t="shared" si="48"/>
        <v>0.20077120822622108</v>
      </c>
    </row>
    <row r="409" spans="1:17" ht="15">
      <c r="A409" s="326" t="s">
        <v>39</v>
      </c>
      <c r="B409" s="326">
        <v>3</v>
      </c>
      <c r="C409" s="326">
        <v>145001</v>
      </c>
      <c r="D409" s="326">
        <v>271570</v>
      </c>
      <c r="E409" s="326">
        <v>66</v>
      </c>
      <c r="F409" s="326">
        <v>709</v>
      </c>
      <c r="G409" s="326">
        <f t="shared" si="42"/>
        <v>775</v>
      </c>
      <c r="H409" s="327">
        <f t="shared" si="43"/>
        <v>8.5161290322580643E-2</v>
      </c>
      <c r="I409" s="355">
        <v>8.771929824561403E-2</v>
      </c>
      <c r="J409" s="356">
        <v>6.726562198540305E-3</v>
      </c>
      <c r="K409" s="357" t="s">
        <v>39</v>
      </c>
      <c r="L409" s="328">
        <f t="shared" si="44"/>
        <v>-5.7108254596225233E-2</v>
      </c>
      <c r="M409" s="328">
        <f t="shared" si="45"/>
        <v>6.3471125139819506E-4</v>
      </c>
      <c r="N409" s="328">
        <v>2.8856675561353001E-2</v>
      </c>
      <c r="O409" s="327">
        <f t="shared" si="46"/>
        <v>0.18911174785100288</v>
      </c>
      <c r="P409" s="327">
        <f t="shared" si="47"/>
        <v>0.2002259248799774</v>
      </c>
      <c r="Q409" s="327">
        <f t="shared" si="48"/>
        <v>0.19922879177377892</v>
      </c>
    </row>
    <row r="410" spans="1:17" ht="15">
      <c r="A410" s="326" t="s">
        <v>39</v>
      </c>
      <c r="B410" s="326">
        <v>4</v>
      </c>
      <c r="C410" s="326">
        <v>272168</v>
      </c>
      <c r="D410" s="326">
        <v>2338911</v>
      </c>
      <c r="E410" s="326">
        <v>68</v>
      </c>
      <c r="F410" s="326">
        <v>710</v>
      </c>
      <c r="G410" s="326">
        <f t="shared" si="42"/>
        <v>778</v>
      </c>
      <c r="H410" s="327">
        <f t="shared" si="43"/>
        <v>8.7403598971722368E-2</v>
      </c>
      <c r="I410" s="355">
        <v>9.1428571428571428E-2</v>
      </c>
      <c r="J410" s="356">
        <v>6.726562198540305E-3</v>
      </c>
      <c r="K410" s="357" t="s">
        <v>39</v>
      </c>
      <c r="L410" s="328">
        <f t="shared" si="44"/>
        <v>-2.8664734949777795E-2</v>
      </c>
      <c r="M410" s="328">
        <f t="shared" si="45"/>
        <v>1.6241221266259106E-4</v>
      </c>
      <c r="N410" s="328">
        <v>2.8856675561353001E-2</v>
      </c>
      <c r="O410" s="327">
        <f t="shared" si="46"/>
        <v>0.19484240687679083</v>
      </c>
      <c r="P410" s="327">
        <f t="shared" si="47"/>
        <v>0.20050833097994916</v>
      </c>
      <c r="Q410" s="327">
        <f t="shared" si="48"/>
        <v>0.2</v>
      </c>
    </row>
    <row r="411" spans="1:17" ht="15">
      <c r="A411" s="326" t="s">
        <v>235</v>
      </c>
      <c r="B411" s="326">
        <v>0</v>
      </c>
      <c r="C411" s="326">
        <v>0</v>
      </c>
      <c r="D411" s="326">
        <v>1</v>
      </c>
      <c r="E411" s="326">
        <v>72</v>
      </c>
      <c r="F411" s="326">
        <v>766</v>
      </c>
      <c r="G411" s="326">
        <f t="shared" si="42"/>
        <v>838</v>
      </c>
      <c r="H411" s="327">
        <f t="shared" si="43"/>
        <v>8.5918854415274457E-2</v>
      </c>
      <c r="I411" s="355">
        <v>8.1395348837209308E-2</v>
      </c>
      <c r="J411" s="356">
        <v>6.3623280025270026E-2</v>
      </c>
      <c r="K411" s="357" t="s">
        <v>235</v>
      </c>
      <c r="L411" s="328">
        <f t="shared" si="44"/>
        <v>-4.7423520815059399E-2</v>
      </c>
      <c r="M411" s="328">
        <f t="shared" si="45"/>
        <v>4.751527418331354E-4</v>
      </c>
      <c r="N411" s="328">
        <v>2.88343647531379E-2</v>
      </c>
      <c r="O411" s="327">
        <f t="shared" si="46"/>
        <v>0.20630372492836677</v>
      </c>
      <c r="P411" s="327">
        <f t="shared" si="47"/>
        <v>0.21632307257836769</v>
      </c>
      <c r="Q411" s="327">
        <f t="shared" si="48"/>
        <v>0.21542416452442159</v>
      </c>
    </row>
    <row r="412" spans="1:17" ht="15">
      <c r="A412" s="326" t="s">
        <v>235</v>
      </c>
      <c r="B412" s="326">
        <v>1</v>
      </c>
      <c r="C412" s="326">
        <v>2</v>
      </c>
      <c r="D412" s="326">
        <v>3</v>
      </c>
      <c r="E412" s="326">
        <v>64</v>
      </c>
      <c r="F412" s="326">
        <v>680</v>
      </c>
      <c r="G412" s="326">
        <f t="shared" si="42"/>
        <v>744</v>
      </c>
      <c r="H412" s="327">
        <f t="shared" si="43"/>
        <v>8.6021505376344093E-2</v>
      </c>
      <c r="I412" s="355">
        <v>7.0921985815602842E-2</v>
      </c>
      <c r="J412" s="356">
        <v>6.3623280025270026E-2</v>
      </c>
      <c r="K412" s="357" t="s">
        <v>235</v>
      </c>
      <c r="L412" s="328">
        <f t="shared" si="44"/>
        <v>-4.6117184901003978E-2</v>
      </c>
      <c r="M412" s="328">
        <f t="shared" si="45"/>
        <v>3.9914696340707869E-4</v>
      </c>
      <c r="N412" s="328">
        <v>2.88343647531379E-2</v>
      </c>
      <c r="O412" s="327">
        <f t="shared" si="46"/>
        <v>0.18338108882521489</v>
      </c>
      <c r="P412" s="327">
        <f t="shared" si="47"/>
        <v>0.19203614798079638</v>
      </c>
      <c r="Q412" s="327">
        <f t="shared" si="48"/>
        <v>0.19125964010282775</v>
      </c>
    </row>
    <row r="413" spans="1:17" ht="15">
      <c r="A413" s="326" t="s">
        <v>235</v>
      </c>
      <c r="B413" s="326">
        <v>2</v>
      </c>
      <c r="C413" s="326">
        <v>4</v>
      </c>
      <c r="D413" s="326">
        <v>6</v>
      </c>
      <c r="E413" s="326">
        <v>54</v>
      </c>
      <c r="F413" s="326">
        <v>729</v>
      </c>
      <c r="G413" s="326">
        <f t="shared" si="42"/>
        <v>783</v>
      </c>
      <c r="H413" s="327">
        <f t="shared" si="43"/>
        <v>6.8965517241379309E-2</v>
      </c>
      <c r="I413" s="355">
        <v>8.4269662921348312E-2</v>
      </c>
      <c r="J413" s="356">
        <v>6.3623280025270026E-2</v>
      </c>
      <c r="K413" s="357" t="s">
        <v>235</v>
      </c>
      <c r="L413" s="328">
        <f t="shared" si="44"/>
        <v>-0.28559715553490722</v>
      </c>
      <c r="M413" s="328">
        <f t="shared" si="45"/>
        <v>1.4607224425372274E-2</v>
      </c>
      <c r="N413" s="328">
        <v>2.88343647531379E-2</v>
      </c>
      <c r="O413" s="327">
        <f t="shared" si="46"/>
        <v>0.15472779369627507</v>
      </c>
      <c r="P413" s="327">
        <f t="shared" si="47"/>
        <v>0.2058740468794126</v>
      </c>
      <c r="Q413" s="327">
        <f t="shared" si="48"/>
        <v>0.2012853470437018</v>
      </c>
    </row>
    <row r="414" spans="1:17" ht="15">
      <c r="A414" s="326" t="s">
        <v>235</v>
      </c>
      <c r="B414" s="326">
        <v>3</v>
      </c>
      <c r="C414" s="326">
        <v>7</v>
      </c>
      <c r="D414" s="326">
        <v>11</v>
      </c>
      <c r="E414" s="326">
        <v>78</v>
      </c>
      <c r="F414" s="326">
        <v>714</v>
      </c>
      <c r="G414" s="326">
        <f t="shared" si="42"/>
        <v>792</v>
      </c>
      <c r="H414" s="327">
        <f t="shared" si="43"/>
        <v>9.8484848484848481E-2</v>
      </c>
      <c r="I414" s="355">
        <v>9.2233009708737865E-2</v>
      </c>
      <c r="J414" s="356">
        <v>6.3623280025270026E-2</v>
      </c>
      <c r="K414" s="357" t="s">
        <v>235</v>
      </c>
      <c r="L414" s="328">
        <f t="shared" si="44"/>
        <v>0.102918394259484</v>
      </c>
      <c r="M414" s="328">
        <f t="shared" si="45"/>
        <v>2.2495641848677122E-3</v>
      </c>
      <c r="N414" s="328">
        <v>2.88343647531379E-2</v>
      </c>
      <c r="O414" s="327">
        <f t="shared" si="46"/>
        <v>0.22349570200573066</v>
      </c>
      <c r="P414" s="327">
        <f t="shared" si="47"/>
        <v>0.2016379553798362</v>
      </c>
      <c r="Q414" s="327">
        <f t="shared" si="48"/>
        <v>0.20359897172236505</v>
      </c>
    </row>
    <row r="415" spans="1:17" ht="15">
      <c r="A415" s="326" t="s">
        <v>235</v>
      </c>
      <c r="B415" s="326">
        <v>4</v>
      </c>
      <c r="C415" s="326">
        <v>12</v>
      </c>
      <c r="D415" s="326">
        <v>40</v>
      </c>
      <c r="E415" s="326">
        <v>81</v>
      </c>
      <c r="F415" s="326">
        <v>652</v>
      </c>
      <c r="G415" s="326">
        <f t="shared" si="42"/>
        <v>733</v>
      </c>
      <c r="H415" s="327">
        <f t="shared" si="43"/>
        <v>0.11050477489768076</v>
      </c>
      <c r="I415" s="355">
        <v>0.13541666666666671</v>
      </c>
      <c r="J415" s="356">
        <v>6.3623280025270026E-2</v>
      </c>
      <c r="K415" s="357" t="s">
        <v>235</v>
      </c>
      <c r="L415" s="328">
        <f t="shared" si="44"/>
        <v>0.23149712265526237</v>
      </c>
      <c r="M415" s="328">
        <f t="shared" si="45"/>
        <v>1.1103276437657735E-2</v>
      </c>
      <c r="N415" s="328">
        <v>2.88343647531379E-2</v>
      </c>
      <c r="O415" s="327">
        <f t="shared" si="46"/>
        <v>0.23209169054441262</v>
      </c>
      <c r="P415" s="327">
        <f t="shared" si="47"/>
        <v>0.18412877718158713</v>
      </c>
      <c r="Q415" s="327">
        <f t="shared" si="48"/>
        <v>0.18843187660668381</v>
      </c>
    </row>
    <row r="416" spans="1:17" ht="15">
      <c r="A416" s="326" t="s">
        <v>42</v>
      </c>
      <c r="B416" s="326">
        <v>0</v>
      </c>
      <c r="C416" s="326">
        <v>0</v>
      </c>
      <c r="D416" s="326">
        <v>3</v>
      </c>
      <c r="E416" s="326">
        <v>111</v>
      </c>
      <c r="F416" s="326">
        <v>1003</v>
      </c>
      <c r="G416" s="326">
        <f t="shared" si="42"/>
        <v>1114</v>
      </c>
      <c r="H416" s="327">
        <f t="shared" si="43"/>
        <v>9.9640933572710949E-2</v>
      </c>
      <c r="I416" s="355">
        <v>7.8125E-2</v>
      </c>
      <c r="J416" s="356">
        <v>0.11570723302780141</v>
      </c>
      <c r="K416" s="357" t="s">
        <v>42</v>
      </c>
      <c r="L416" s="328">
        <f t="shared" si="44"/>
        <v>0.1158719432598752</v>
      </c>
      <c r="M416" s="328">
        <f t="shared" si="45"/>
        <v>4.0321417370707538E-3</v>
      </c>
      <c r="N416" s="328">
        <v>2.8806494577968599E-2</v>
      </c>
      <c r="O416" s="327">
        <f t="shared" si="46"/>
        <v>0.31805157593123207</v>
      </c>
      <c r="P416" s="327">
        <f t="shared" si="47"/>
        <v>0.28325331827167466</v>
      </c>
      <c r="Q416" s="327">
        <f t="shared" si="48"/>
        <v>0.28637532133676091</v>
      </c>
    </row>
    <row r="417" spans="1:17" ht="15">
      <c r="A417" s="326" t="s">
        <v>42</v>
      </c>
      <c r="B417" s="326">
        <v>1</v>
      </c>
      <c r="C417" s="326">
        <v>4</v>
      </c>
      <c r="D417" s="326">
        <v>5</v>
      </c>
      <c r="E417" s="326">
        <v>78</v>
      </c>
      <c r="F417" s="326">
        <v>691</v>
      </c>
      <c r="G417" s="326">
        <f t="shared" si="42"/>
        <v>769</v>
      </c>
      <c r="H417" s="327">
        <f t="shared" si="43"/>
        <v>0.10143042912873862</v>
      </c>
      <c r="I417" s="355">
        <v>0.1151515151515152</v>
      </c>
      <c r="J417" s="356">
        <v>0.11570723302780141</v>
      </c>
      <c r="K417" s="357" t="s">
        <v>42</v>
      </c>
      <c r="L417" s="328">
        <f t="shared" si="44"/>
        <v>0.13566153283139828</v>
      </c>
      <c r="M417" s="328">
        <f t="shared" si="45"/>
        <v>3.8464232327806015E-3</v>
      </c>
      <c r="N417" s="328">
        <v>2.8806494577968599E-2</v>
      </c>
      <c r="O417" s="327">
        <f t="shared" si="46"/>
        <v>0.22349570200573066</v>
      </c>
      <c r="P417" s="327">
        <f t="shared" si="47"/>
        <v>0.19514261508048575</v>
      </c>
      <c r="Q417" s="327">
        <f t="shared" si="48"/>
        <v>0.19768637532133676</v>
      </c>
    </row>
    <row r="418" spans="1:17" ht="15">
      <c r="A418" s="326" t="s">
        <v>42</v>
      </c>
      <c r="B418" s="326">
        <v>2</v>
      </c>
      <c r="C418" s="326">
        <v>6</v>
      </c>
      <c r="D418" s="326">
        <v>7</v>
      </c>
      <c r="E418" s="326">
        <v>52</v>
      </c>
      <c r="F418" s="326">
        <v>687</v>
      </c>
      <c r="G418" s="326">
        <f t="shared" si="42"/>
        <v>739</v>
      </c>
      <c r="H418" s="327">
        <f t="shared" si="43"/>
        <v>7.0365358592692828E-2</v>
      </c>
      <c r="I418" s="355">
        <v>0.1063829787234043</v>
      </c>
      <c r="J418" s="356">
        <v>0.11570723302780141</v>
      </c>
      <c r="K418" s="357" t="s">
        <v>42</v>
      </c>
      <c r="L418" s="328">
        <f t="shared" si="44"/>
        <v>-0.26399804373144548</v>
      </c>
      <c r="M418" s="328">
        <f t="shared" si="45"/>
        <v>1.1884097923565895E-2</v>
      </c>
      <c r="N418" s="328">
        <v>2.8806494577968599E-2</v>
      </c>
      <c r="O418" s="327">
        <f t="shared" si="46"/>
        <v>0.14899713467048711</v>
      </c>
      <c r="P418" s="327">
        <f t="shared" si="47"/>
        <v>0.19401299068059871</v>
      </c>
      <c r="Q418" s="327">
        <f t="shared" si="48"/>
        <v>0.18997429305912597</v>
      </c>
    </row>
    <row r="419" spans="1:17" ht="15">
      <c r="A419" s="326" t="s">
        <v>42</v>
      </c>
      <c r="B419" s="326">
        <v>3</v>
      </c>
      <c r="C419" s="326">
        <v>8</v>
      </c>
      <c r="D419" s="326">
        <v>9</v>
      </c>
      <c r="E419" s="326">
        <v>43</v>
      </c>
      <c r="F419" s="326">
        <v>553</v>
      </c>
      <c r="G419" s="326">
        <f t="shared" si="42"/>
        <v>596</v>
      </c>
      <c r="H419" s="327">
        <f t="shared" si="43"/>
        <v>7.2147651006711416E-2</v>
      </c>
      <c r="I419" s="355">
        <v>4.2016806722689079E-2</v>
      </c>
      <c r="J419" s="356">
        <v>0.11570723302780141</v>
      </c>
      <c r="K419" s="357" t="s">
        <v>42</v>
      </c>
      <c r="L419" s="328">
        <f t="shared" si="44"/>
        <v>-0.23706535591929573</v>
      </c>
      <c r="M419" s="328">
        <f t="shared" si="45"/>
        <v>7.8140070253709028E-3</v>
      </c>
      <c r="N419" s="328">
        <v>2.8806494577968599E-2</v>
      </c>
      <c r="O419" s="327">
        <f t="shared" si="46"/>
        <v>0.12320916905444126</v>
      </c>
      <c r="P419" s="327">
        <f t="shared" si="47"/>
        <v>0.15617057328438294</v>
      </c>
      <c r="Q419" s="327">
        <f t="shared" si="48"/>
        <v>0.1532133676092545</v>
      </c>
    </row>
    <row r="420" spans="1:17" ht="15">
      <c r="A420" s="326" t="s">
        <v>42</v>
      </c>
      <c r="B420" s="326">
        <v>4</v>
      </c>
      <c r="C420" s="326">
        <v>10</v>
      </c>
      <c r="D420" s="326">
        <v>19</v>
      </c>
      <c r="E420" s="326">
        <v>65</v>
      </c>
      <c r="F420" s="326">
        <v>607</v>
      </c>
      <c r="G420" s="326">
        <f t="shared" si="42"/>
        <v>672</v>
      </c>
      <c r="H420" s="327">
        <f t="shared" si="43"/>
        <v>9.6726190476190479E-2</v>
      </c>
      <c r="I420" s="355">
        <v>0.12422360248447201</v>
      </c>
      <c r="J420" s="356">
        <v>0.11570723302780141</v>
      </c>
      <c r="K420" s="357" t="s">
        <v>42</v>
      </c>
      <c r="L420" s="328">
        <f t="shared" si="44"/>
        <v>8.2951008745615437E-2</v>
      </c>
      <c r="M420" s="328">
        <f t="shared" si="45"/>
        <v>1.2298246591804769E-3</v>
      </c>
      <c r="N420" s="328">
        <v>2.8806494577968599E-2</v>
      </c>
      <c r="O420" s="327">
        <f t="shared" si="46"/>
        <v>0.18624641833810887</v>
      </c>
      <c r="P420" s="327">
        <f t="shared" si="47"/>
        <v>0.17142050268285794</v>
      </c>
      <c r="Q420" s="327">
        <f t="shared" si="48"/>
        <v>0.17275064267352186</v>
      </c>
    </row>
    <row r="421" spans="1:17" ht="15">
      <c r="A421" s="326" t="s">
        <v>97</v>
      </c>
      <c r="B421" s="326">
        <v>0</v>
      </c>
      <c r="C421" s="326">
        <v>0</v>
      </c>
      <c r="D421" s="326">
        <v>0</v>
      </c>
      <c r="E421" s="326">
        <v>167</v>
      </c>
      <c r="F421" s="326">
        <v>1775</v>
      </c>
      <c r="G421" s="326">
        <f t="shared" si="42"/>
        <v>1942</v>
      </c>
      <c r="H421" s="327">
        <f t="shared" si="43"/>
        <v>8.5993820803295568E-2</v>
      </c>
      <c r="I421" s="355">
        <v>8.0786026200873357E-2</v>
      </c>
      <c r="J421" s="356">
        <v>3.4256450223740527E-2</v>
      </c>
      <c r="K421" s="357" t="s">
        <v>97</v>
      </c>
      <c r="L421" s="328">
        <f t="shared" si="44"/>
        <v>-4.6469359583284534E-2</v>
      </c>
      <c r="M421" s="328">
        <f t="shared" si="45"/>
        <v>1.0576797436809651E-3</v>
      </c>
      <c r="N421" s="328">
        <v>2.8698274406947201E-2</v>
      </c>
      <c r="O421" s="327">
        <f t="shared" si="46"/>
        <v>0.47851002865329512</v>
      </c>
      <c r="P421" s="327">
        <f t="shared" si="47"/>
        <v>0.50127082744987295</v>
      </c>
      <c r="Q421" s="327">
        <f t="shared" si="48"/>
        <v>0.49922879177377893</v>
      </c>
    </row>
    <row r="422" spans="1:17" ht="15">
      <c r="A422" s="326" t="s">
        <v>97</v>
      </c>
      <c r="B422" s="326">
        <v>2</v>
      </c>
      <c r="C422" s="326">
        <v>1</v>
      </c>
      <c r="D422" s="326">
        <v>1</v>
      </c>
      <c r="E422" s="326">
        <v>107</v>
      </c>
      <c r="F422" s="326">
        <v>1231</v>
      </c>
      <c r="G422" s="326">
        <f t="shared" si="42"/>
        <v>1338</v>
      </c>
      <c r="H422" s="327">
        <f t="shared" si="43"/>
        <v>7.9970104633781763E-2</v>
      </c>
      <c r="I422" s="355">
        <v>0.1162790697674419</v>
      </c>
      <c r="J422" s="356">
        <v>3.4256450223740527E-2</v>
      </c>
      <c r="K422" s="357" t="s">
        <v>97</v>
      </c>
      <c r="L422" s="328">
        <f t="shared" si="44"/>
        <v>-0.12566076181307065</v>
      </c>
      <c r="M422" s="328">
        <f t="shared" si="45"/>
        <v>5.1585817616643815E-3</v>
      </c>
      <c r="N422" s="328">
        <v>2.8698274406947201E-2</v>
      </c>
      <c r="O422" s="327">
        <f t="shared" si="46"/>
        <v>0.30659025787965616</v>
      </c>
      <c r="P422" s="327">
        <f t="shared" si="47"/>
        <v>0.34764190906523579</v>
      </c>
      <c r="Q422" s="327">
        <f t="shared" si="48"/>
        <v>0.34395886889460153</v>
      </c>
    </row>
    <row r="423" spans="1:17" ht="15">
      <c r="A423" s="326" t="s">
        <v>97</v>
      </c>
      <c r="B423" s="326">
        <v>4</v>
      </c>
      <c r="C423" s="326">
        <v>2</v>
      </c>
      <c r="D423" s="326">
        <v>6</v>
      </c>
      <c r="E423" s="326">
        <v>75</v>
      </c>
      <c r="F423" s="326">
        <v>535</v>
      </c>
      <c r="G423" s="326">
        <f t="shared" si="42"/>
        <v>610</v>
      </c>
      <c r="H423" s="327">
        <f t="shared" si="43"/>
        <v>0.12295081967213115</v>
      </c>
      <c r="I423" s="355">
        <v>9.2307692307692313E-2</v>
      </c>
      <c r="J423" s="356">
        <v>3.4256450223740527E-2</v>
      </c>
      <c r="K423" s="357" t="s">
        <v>97</v>
      </c>
      <c r="L423" s="328">
        <f t="shared" si="44"/>
        <v>0.35231389654978046</v>
      </c>
      <c r="M423" s="328">
        <f t="shared" si="45"/>
        <v>2.2482012901601855E-2</v>
      </c>
      <c r="N423" s="328">
        <v>2.8698274406947201E-2</v>
      </c>
      <c r="O423" s="327">
        <f t="shared" si="46"/>
        <v>0.2148997134670487</v>
      </c>
      <c r="P423" s="327">
        <f t="shared" si="47"/>
        <v>0.15108726348489127</v>
      </c>
      <c r="Q423" s="327">
        <f t="shared" si="48"/>
        <v>0.15681233933161953</v>
      </c>
    </row>
    <row r="424" spans="1:17" ht="15">
      <c r="A424" s="326" t="s">
        <v>223</v>
      </c>
      <c r="B424" s="326">
        <v>0</v>
      </c>
      <c r="C424" s="326">
        <v>0</v>
      </c>
      <c r="D424" s="326">
        <v>2</v>
      </c>
      <c r="E424" s="326">
        <v>97</v>
      </c>
      <c r="F424" s="326">
        <v>986</v>
      </c>
      <c r="G424" s="326">
        <f t="shared" si="42"/>
        <v>1083</v>
      </c>
      <c r="H424" s="327">
        <f t="shared" si="43"/>
        <v>8.9566020313942757E-2</v>
      </c>
      <c r="I424" s="355">
        <v>9.1787439613526575E-2</v>
      </c>
      <c r="J424" s="356">
        <v>9.8623512192872562E-2</v>
      </c>
      <c r="K424" s="357" t="s">
        <v>223</v>
      </c>
      <c r="L424" s="328">
        <f t="shared" si="44"/>
        <v>-1.8528461897759842E-3</v>
      </c>
      <c r="M424" s="328">
        <f t="shared" si="45"/>
        <v>9.5505294336526268E-7</v>
      </c>
      <c r="N424" s="328">
        <v>2.86221832783943E-2</v>
      </c>
      <c r="O424" s="327">
        <f t="shared" si="46"/>
        <v>0.27793696275071633</v>
      </c>
      <c r="P424" s="327">
        <f t="shared" si="47"/>
        <v>0.27845241457215475</v>
      </c>
      <c r="Q424" s="327">
        <f t="shared" si="48"/>
        <v>0.27840616966580978</v>
      </c>
    </row>
    <row r="425" spans="1:17" ht="15">
      <c r="A425" s="326" t="s">
        <v>223</v>
      </c>
      <c r="B425" s="326">
        <v>1</v>
      </c>
      <c r="C425" s="326">
        <v>3</v>
      </c>
      <c r="D425" s="326">
        <v>4</v>
      </c>
      <c r="E425" s="326">
        <v>53</v>
      </c>
      <c r="F425" s="326">
        <v>582</v>
      </c>
      <c r="G425" s="326">
        <f t="shared" si="42"/>
        <v>635</v>
      </c>
      <c r="H425" s="327">
        <f t="shared" si="43"/>
        <v>8.3464566929133857E-2</v>
      </c>
      <c r="I425" s="355">
        <v>5.185185185185185E-2</v>
      </c>
      <c r="J425" s="356">
        <v>9.8623512192872562E-2</v>
      </c>
      <c r="K425" s="357" t="s">
        <v>223</v>
      </c>
      <c r="L425" s="328">
        <f t="shared" si="44"/>
        <v>-7.9086004269839333E-2</v>
      </c>
      <c r="M425" s="328">
        <f t="shared" si="45"/>
        <v>9.8840786557442741E-4</v>
      </c>
      <c r="N425" s="328">
        <v>2.86221832783943E-2</v>
      </c>
      <c r="O425" s="327">
        <f t="shared" si="46"/>
        <v>0.15186246418338109</v>
      </c>
      <c r="P425" s="327">
        <f t="shared" si="47"/>
        <v>0.16436035018356396</v>
      </c>
      <c r="Q425" s="327">
        <f t="shared" si="48"/>
        <v>0.16323907455012854</v>
      </c>
    </row>
    <row r="426" spans="1:17" ht="15">
      <c r="A426" s="326" t="s">
        <v>223</v>
      </c>
      <c r="B426" s="326">
        <v>2</v>
      </c>
      <c r="C426" s="326">
        <v>5</v>
      </c>
      <c r="D426" s="326">
        <v>7</v>
      </c>
      <c r="E426" s="326">
        <v>48</v>
      </c>
      <c r="F426" s="326">
        <v>671</v>
      </c>
      <c r="G426" s="326">
        <f t="shared" si="42"/>
        <v>719</v>
      </c>
      <c r="H426" s="327">
        <f t="shared" si="43"/>
        <v>6.6759388038942977E-2</v>
      </c>
      <c r="I426" s="355">
        <v>7.7419354838709681E-2</v>
      </c>
      <c r="J426" s="356">
        <v>9.8623512192872562E-2</v>
      </c>
      <c r="K426" s="357" t="s">
        <v>223</v>
      </c>
      <c r="L426" s="328">
        <f t="shared" si="44"/>
        <v>-0.3204755961543142</v>
      </c>
      <c r="M426" s="328">
        <f t="shared" si="45"/>
        <v>1.6651487814593247E-2</v>
      </c>
      <c r="N426" s="328">
        <v>2.86221832783943E-2</v>
      </c>
      <c r="O426" s="327">
        <f t="shared" si="46"/>
        <v>0.13753581661891118</v>
      </c>
      <c r="P426" s="327">
        <f t="shared" si="47"/>
        <v>0.18949449308105054</v>
      </c>
      <c r="Q426" s="327">
        <f t="shared" si="48"/>
        <v>0.18483290488431878</v>
      </c>
    </row>
    <row r="427" spans="1:17" ht="15">
      <c r="A427" s="326" t="s">
        <v>223</v>
      </c>
      <c r="B427" s="326">
        <v>3</v>
      </c>
      <c r="C427" s="326">
        <v>8</v>
      </c>
      <c r="D427" s="326">
        <v>12</v>
      </c>
      <c r="E427" s="326">
        <v>71</v>
      </c>
      <c r="F427" s="326">
        <v>633</v>
      </c>
      <c r="G427" s="326">
        <f t="shared" si="42"/>
        <v>704</v>
      </c>
      <c r="H427" s="327">
        <f t="shared" si="43"/>
        <v>0.10085227272727272</v>
      </c>
      <c r="I427" s="355">
        <v>0.1005025125628141</v>
      </c>
      <c r="J427" s="356">
        <v>9.8623512192872562E-2</v>
      </c>
      <c r="K427" s="357" t="s">
        <v>223</v>
      </c>
      <c r="L427" s="328">
        <f t="shared" si="44"/>
        <v>0.12930198480661598</v>
      </c>
      <c r="M427" s="328">
        <f t="shared" si="45"/>
        <v>3.1905696792084784E-3</v>
      </c>
      <c r="N427" s="328">
        <v>2.86221832783943E-2</v>
      </c>
      <c r="O427" s="327">
        <f t="shared" si="46"/>
        <v>0.20343839541547279</v>
      </c>
      <c r="P427" s="327">
        <f t="shared" si="47"/>
        <v>0.17876306128212369</v>
      </c>
      <c r="Q427" s="327">
        <f t="shared" si="48"/>
        <v>0.18097686375321337</v>
      </c>
    </row>
    <row r="428" spans="1:17" ht="15">
      <c r="A428" s="326" t="s">
        <v>223</v>
      </c>
      <c r="B428" s="326">
        <v>4</v>
      </c>
      <c r="C428" s="326">
        <v>13</v>
      </c>
      <c r="D428" s="326">
        <v>45</v>
      </c>
      <c r="E428" s="326">
        <v>80</v>
      </c>
      <c r="F428" s="326">
        <v>669</v>
      </c>
      <c r="G428" s="326">
        <f t="shared" si="42"/>
        <v>749</v>
      </c>
      <c r="H428" s="327">
        <f t="shared" si="43"/>
        <v>0.1068090787716956</v>
      </c>
      <c r="I428" s="355">
        <v>0.13471502590673581</v>
      </c>
      <c r="J428" s="356">
        <v>9.8623512192872562E-2</v>
      </c>
      <c r="K428" s="357" t="s">
        <v>223</v>
      </c>
      <c r="L428" s="328">
        <f t="shared" si="44"/>
        <v>0.19333510445512975</v>
      </c>
      <c r="M428" s="328">
        <f t="shared" si="45"/>
        <v>7.7907628660747802E-3</v>
      </c>
      <c r="N428" s="328">
        <v>2.86221832783943E-2</v>
      </c>
      <c r="O428" s="327">
        <f t="shared" si="46"/>
        <v>0.22922636103151864</v>
      </c>
      <c r="P428" s="327">
        <f t="shared" si="47"/>
        <v>0.18892968088110704</v>
      </c>
      <c r="Q428" s="327">
        <f t="shared" si="48"/>
        <v>0.19254498714652957</v>
      </c>
    </row>
    <row r="429" spans="1:17" ht="15">
      <c r="A429" s="326" t="s">
        <v>257</v>
      </c>
      <c r="B429" s="326">
        <v>0</v>
      </c>
      <c r="C429" s="326">
        <v>0</v>
      </c>
      <c r="D429" s="326">
        <v>0</v>
      </c>
      <c r="E429" s="326">
        <v>167</v>
      </c>
      <c r="F429" s="326">
        <v>1776</v>
      </c>
      <c r="G429" s="326">
        <f t="shared" si="42"/>
        <v>1943</v>
      </c>
      <c r="H429" s="327">
        <f t="shared" si="43"/>
        <v>8.5949562532166748E-2</v>
      </c>
      <c r="I429" s="355">
        <v>8.0786026200873357E-2</v>
      </c>
      <c r="J429" s="356">
        <v>3.4256450223740527E-2</v>
      </c>
      <c r="K429" s="357" t="s">
        <v>257</v>
      </c>
      <c r="L429" s="328">
        <f t="shared" si="44"/>
        <v>-4.7032581225883739E-2</v>
      </c>
      <c r="M429" s="328">
        <f t="shared" si="45"/>
        <v>1.0837814060016507E-3</v>
      </c>
      <c r="N429" s="328">
        <v>2.8369436566962301E-2</v>
      </c>
      <c r="O429" s="327">
        <f t="shared" si="46"/>
        <v>0.47851002865329512</v>
      </c>
      <c r="P429" s="327">
        <f t="shared" si="47"/>
        <v>0.50155323354984471</v>
      </c>
      <c r="Q429" s="327">
        <f t="shared" si="48"/>
        <v>0.49948586118251925</v>
      </c>
    </row>
    <row r="430" spans="1:17" ht="15">
      <c r="A430" s="326" t="s">
        <v>257</v>
      </c>
      <c r="B430" s="326">
        <v>2</v>
      </c>
      <c r="C430" s="326">
        <v>1</v>
      </c>
      <c r="D430" s="326">
        <v>1</v>
      </c>
      <c r="E430" s="326">
        <v>107</v>
      </c>
      <c r="F430" s="326">
        <v>1229</v>
      </c>
      <c r="G430" s="326">
        <f t="shared" si="42"/>
        <v>1336</v>
      </c>
      <c r="H430" s="327">
        <f t="shared" si="43"/>
        <v>8.0089820359281444E-2</v>
      </c>
      <c r="I430" s="355">
        <v>0.1162790697674419</v>
      </c>
      <c r="J430" s="356">
        <v>3.4256450223740527E-2</v>
      </c>
      <c r="K430" s="357" t="s">
        <v>257</v>
      </c>
      <c r="L430" s="328">
        <f t="shared" si="44"/>
        <v>-0.12403474519465212</v>
      </c>
      <c r="M430" s="328">
        <f t="shared" si="45"/>
        <v>5.0217747573202878E-3</v>
      </c>
      <c r="N430" s="328">
        <v>2.8369436566962301E-2</v>
      </c>
      <c r="O430" s="327">
        <f t="shared" si="46"/>
        <v>0.30659025787965616</v>
      </c>
      <c r="P430" s="327">
        <f t="shared" si="47"/>
        <v>0.34707709686529231</v>
      </c>
      <c r="Q430" s="327">
        <f t="shared" si="48"/>
        <v>0.34344473007712084</v>
      </c>
    </row>
    <row r="431" spans="1:17" ht="15">
      <c r="A431" s="326" t="s">
        <v>257</v>
      </c>
      <c r="B431" s="326">
        <v>4</v>
      </c>
      <c r="C431" s="326">
        <v>2</v>
      </c>
      <c r="D431" s="326">
        <v>6</v>
      </c>
      <c r="E431" s="326">
        <v>75</v>
      </c>
      <c r="F431" s="326">
        <v>536</v>
      </c>
      <c r="G431" s="326">
        <f t="shared" si="42"/>
        <v>611</v>
      </c>
      <c r="H431" s="327">
        <f t="shared" si="43"/>
        <v>0.12274959083469722</v>
      </c>
      <c r="I431" s="355">
        <v>9.2307692307692313E-2</v>
      </c>
      <c r="J431" s="356">
        <v>3.4256450223740527E-2</v>
      </c>
      <c r="K431" s="357" t="s">
        <v>257</v>
      </c>
      <c r="L431" s="328">
        <f t="shared" si="44"/>
        <v>0.35044648237498494</v>
      </c>
      <c r="M431" s="328">
        <f t="shared" si="45"/>
        <v>2.2263880403640399E-2</v>
      </c>
      <c r="N431" s="328">
        <v>2.8369436566962301E-2</v>
      </c>
      <c r="O431" s="327">
        <f t="shared" si="46"/>
        <v>0.2148997134670487</v>
      </c>
      <c r="P431" s="327">
        <f t="shared" si="47"/>
        <v>0.15136966958486303</v>
      </c>
      <c r="Q431" s="327">
        <f t="shared" si="48"/>
        <v>0.15706940874035991</v>
      </c>
    </row>
    <row r="432" spans="1:17" ht="15">
      <c r="A432" s="326" t="s">
        <v>196</v>
      </c>
      <c r="B432" s="326">
        <v>0</v>
      </c>
      <c r="C432" s="326">
        <v>0</v>
      </c>
      <c r="D432" s="326">
        <v>0</v>
      </c>
      <c r="E432" s="326">
        <v>97</v>
      </c>
      <c r="F432" s="326">
        <v>828</v>
      </c>
      <c r="G432" s="326">
        <f t="shared" si="42"/>
        <v>925</v>
      </c>
      <c r="H432" s="327">
        <f t="shared" si="43"/>
        <v>0.10486486486486486</v>
      </c>
      <c r="I432" s="355">
        <v>0.1124497991967871</v>
      </c>
      <c r="J432" s="356">
        <v>1.8405001228126591E-2</v>
      </c>
      <c r="K432" s="357" t="s">
        <v>196</v>
      </c>
      <c r="L432" s="328">
        <f t="shared" si="44"/>
        <v>0.17279035402759976</v>
      </c>
      <c r="M432" s="328">
        <f t="shared" si="45"/>
        <v>7.620868796289983E-3</v>
      </c>
      <c r="N432" s="328">
        <v>2.8237273104828899E-2</v>
      </c>
      <c r="O432" s="327">
        <f t="shared" si="46"/>
        <v>0.27793696275071633</v>
      </c>
      <c r="P432" s="327">
        <f t="shared" si="47"/>
        <v>0.23383225077661676</v>
      </c>
      <c r="Q432" s="327">
        <f t="shared" si="48"/>
        <v>0.2377892030848329</v>
      </c>
    </row>
    <row r="433" spans="1:17" ht="15">
      <c r="A433" s="326" t="s">
        <v>196</v>
      </c>
      <c r="B433" s="326">
        <v>1</v>
      </c>
      <c r="C433" s="326">
        <v>1</v>
      </c>
      <c r="D433" s="326">
        <v>1000</v>
      </c>
      <c r="E433" s="326">
        <v>60</v>
      </c>
      <c r="F433" s="326">
        <v>638</v>
      </c>
      <c r="G433" s="326">
        <f t="shared" si="42"/>
        <v>698</v>
      </c>
      <c r="H433" s="327">
        <f t="shared" si="43"/>
        <v>8.5959885386819479E-2</v>
      </c>
      <c r="I433" s="355">
        <v>8.3333333333333329E-2</v>
      </c>
      <c r="J433" s="356">
        <v>1.8405001228126591E-2</v>
      </c>
      <c r="K433" s="357" t="s">
        <v>196</v>
      </c>
      <c r="L433" s="328">
        <f t="shared" si="44"/>
        <v>-4.6901191213212699E-2</v>
      </c>
      <c r="M433" s="328">
        <f t="shared" si="45"/>
        <v>3.8718438913877177E-4</v>
      </c>
      <c r="N433" s="328">
        <v>2.8237273104828899E-2</v>
      </c>
      <c r="O433" s="327">
        <f t="shared" si="46"/>
        <v>0.17191977077363896</v>
      </c>
      <c r="P433" s="327">
        <f t="shared" si="47"/>
        <v>0.18017509178198249</v>
      </c>
      <c r="Q433" s="327">
        <f t="shared" si="48"/>
        <v>0.17943444730077121</v>
      </c>
    </row>
    <row r="434" spans="1:17" ht="15">
      <c r="A434" s="326" t="s">
        <v>196</v>
      </c>
      <c r="B434" s="326">
        <v>2</v>
      </c>
      <c r="C434" s="326">
        <v>1090</v>
      </c>
      <c r="D434" s="326">
        <v>4400</v>
      </c>
      <c r="E434" s="326">
        <v>74</v>
      </c>
      <c r="F434" s="326">
        <v>637</v>
      </c>
      <c r="G434" s="326">
        <f t="shared" si="42"/>
        <v>711</v>
      </c>
      <c r="H434" s="327">
        <f t="shared" si="43"/>
        <v>0.10407876230661041</v>
      </c>
      <c r="I434" s="355">
        <v>8.387096774193549E-2</v>
      </c>
      <c r="J434" s="356">
        <v>1.8405001228126591E-2</v>
      </c>
      <c r="K434" s="357" t="s">
        <v>196</v>
      </c>
      <c r="L434" s="328">
        <f t="shared" si="44"/>
        <v>0.16438796754148291</v>
      </c>
      <c r="M434" s="328">
        <f t="shared" si="45"/>
        <v>5.2837084522893447E-3</v>
      </c>
      <c r="N434" s="328">
        <v>2.8237273104828899E-2</v>
      </c>
      <c r="O434" s="327">
        <f t="shared" si="46"/>
        <v>0.21203438395415472</v>
      </c>
      <c r="P434" s="327">
        <f t="shared" si="47"/>
        <v>0.17989268568201072</v>
      </c>
      <c r="Q434" s="327">
        <f t="shared" si="48"/>
        <v>0.1827763496143959</v>
      </c>
    </row>
    <row r="435" spans="1:17" ht="15">
      <c r="A435" s="326" t="s">
        <v>196</v>
      </c>
      <c r="B435" s="326">
        <v>3</v>
      </c>
      <c r="C435" s="326">
        <v>4500</v>
      </c>
      <c r="D435" s="326">
        <v>8000</v>
      </c>
      <c r="E435" s="326">
        <v>55</v>
      </c>
      <c r="F435" s="326">
        <v>729</v>
      </c>
      <c r="G435" s="326">
        <f t="shared" si="42"/>
        <v>784</v>
      </c>
      <c r="H435" s="327">
        <f t="shared" si="43"/>
        <v>7.0153061224489791E-2</v>
      </c>
      <c r="I435" s="355">
        <v>9.3922651933701654E-2</v>
      </c>
      <c r="J435" s="356">
        <v>1.8405001228126591E-2</v>
      </c>
      <c r="K435" s="357" t="s">
        <v>196</v>
      </c>
      <c r="L435" s="328">
        <f t="shared" si="44"/>
        <v>-0.26724801686671068</v>
      </c>
      <c r="M435" s="328">
        <f t="shared" si="45"/>
        <v>1.2902981103365621E-2</v>
      </c>
      <c r="N435" s="328">
        <v>2.8237273104828899E-2</v>
      </c>
      <c r="O435" s="327">
        <f t="shared" si="46"/>
        <v>0.15759312320916904</v>
      </c>
      <c r="P435" s="327">
        <f t="shared" si="47"/>
        <v>0.2058740468794126</v>
      </c>
      <c r="Q435" s="327">
        <f t="shared" si="48"/>
        <v>0.20154241645244217</v>
      </c>
    </row>
    <row r="436" spans="1:17" ht="15">
      <c r="A436" s="326" t="s">
        <v>196</v>
      </c>
      <c r="B436" s="326">
        <v>4</v>
      </c>
      <c r="C436" s="326">
        <v>8111</v>
      </c>
      <c r="D436" s="326">
        <v>162500</v>
      </c>
      <c r="E436" s="326">
        <v>63</v>
      </c>
      <c r="F436" s="326">
        <v>709</v>
      </c>
      <c r="G436" s="326">
        <f t="shared" si="42"/>
        <v>772</v>
      </c>
      <c r="H436" s="327">
        <f t="shared" si="43"/>
        <v>8.1606217616580309E-2</v>
      </c>
      <c r="I436" s="355">
        <v>8.7499999999999994E-2</v>
      </c>
      <c r="J436" s="356">
        <v>1.8405001228126591E-2</v>
      </c>
      <c r="K436" s="357" t="s">
        <v>196</v>
      </c>
      <c r="L436" s="328">
        <f t="shared" si="44"/>
        <v>-0.10362827023111817</v>
      </c>
      <c r="M436" s="328">
        <f t="shared" si="45"/>
        <v>2.0425303637451862E-3</v>
      </c>
      <c r="N436" s="328">
        <v>2.8237273104828899E-2</v>
      </c>
      <c r="O436" s="327">
        <f t="shared" si="46"/>
        <v>0.18051575931232092</v>
      </c>
      <c r="P436" s="327">
        <f t="shared" si="47"/>
        <v>0.2002259248799774</v>
      </c>
      <c r="Q436" s="327">
        <f t="shared" si="48"/>
        <v>0.19845758354755785</v>
      </c>
    </row>
    <row r="437" spans="1:17" ht="15">
      <c r="A437" s="326" t="s">
        <v>669</v>
      </c>
      <c r="B437" s="326">
        <v>0</v>
      </c>
      <c r="C437" s="326">
        <v>0</v>
      </c>
      <c r="D437" s="326">
        <v>14</v>
      </c>
      <c r="E437" s="326">
        <v>71</v>
      </c>
      <c r="F437" s="326">
        <v>735</v>
      </c>
      <c r="G437" s="326">
        <f t="shared" si="42"/>
        <v>806</v>
      </c>
      <c r="H437" s="327">
        <f t="shared" si="43"/>
        <v>8.8089330024813894E-2</v>
      </c>
      <c r="I437" s="355">
        <v>9.696969696969697E-2</v>
      </c>
      <c r="J437" s="356">
        <v>8.8668761551177533E-2</v>
      </c>
      <c r="K437" s="357" t="s">
        <v>669</v>
      </c>
      <c r="L437" s="328">
        <f t="shared" si="44"/>
        <v>-2.009809226204461E-2</v>
      </c>
      <c r="M437" s="328">
        <f t="shared" si="45"/>
        <v>8.3006890956025765E-5</v>
      </c>
      <c r="N437" s="328">
        <v>2.82131257440872E-2</v>
      </c>
      <c r="O437" s="327">
        <f t="shared" si="46"/>
        <v>0.20343839541547279</v>
      </c>
      <c r="P437" s="327">
        <f t="shared" si="47"/>
        <v>0.20756848347924314</v>
      </c>
      <c r="Q437" s="327">
        <f t="shared" si="48"/>
        <v>0.20719794344473008</v>
      </c>
    </row>
    <row r="438" spans="1:17" ht="15">
      <c r="A438" s="326" t="s">
        <v>669</v>
      </c>
      <c r="B438" s="326">
        <v>1</v>
      </c>
      <c r="C438" s="326">
        <v>15</v>
      </c>
      <c r="D438" s="326">
        <v>25</v>
      </c>
      <c r="E438" s="326">
        <v>64</v>
      </c>
      <c r="F438" s="326">
        <v>693</v>
      </c>
      <c r="G438" s="326">
        <f t="shared" si="42"/>
        <v>757</v>
      </c>
      <c r="H438" s="327">
        <f t="shared" si="43"/>
        <v>8.4544253632760899E-2</v>
      </c>
      <c r="I438" s="355">
        <v>7.4324324324324328E-2</v>
      </c>
      <c r="J438" s="356">
        <v>8.8668761551177533E-2</v>
      </c>
      <c r="K438" s="357" t="s">
        <v>669</v>
      </c>
      <c r="L438" s="328">
        <f t="shared" si="44"/>
        <v>-6.5054385920754867E-2</v>
      </c>
      <c r="M438" s="328">
        <f t="shared" si="45"/>
        <v>8.0188237885535623E-4</v>
      </c>
      <c r="N438" s="328">
        <v>2.82131257440872E-2</v>
      </c>
      <c r="O438" s="327">
        <f t="shared" si="46"/>
        <v>0.18338108882521489</v>
      </c>
      <c r="P438" s="327">
        <f t="shared" si="47"/>
        <v>0.19570742728042925</v>
      </c>
      <c r="Q438" s="327">
        <f t="shared" si="48"/>
        <v>0.19460154241645244</v>
      </c>
    </row>
    <row r="439" spans="1:17" ht="15">
      <c r="A439" s="326" t="s">
        <v>669</v>
      </c>
      <c r="B439" s="326">
        <v>2</v>
      </c>
      <c r="C439" s="326">
        <v>26</v>
      </c>
      <c r="D439" s="326">
        <v>38</v>
      </c>
      <c r="E439" s="326">
        <v>73</v>
      </c>
      <c r="F439" s="326">
        <v>739</v>
      </c>
      <c r="G439" s="326">
        <f t="shared" si="42"/>
        <v>812</v>
      </c>
      <c r="H439" s="327">
        <f t="shared" si="43"/>
        <v>8.9901477832512317E-2</v>
      </c>
      <c r="I439" s="355">
        <v>6.9518716577540107E-2</v>
      </c>
      <c r="J439" s="356">
        <v>8.8668761551177533E-2</v>
      </c>
      <c r="K439" s="357" t="s">
        <v>669</v>
      </c>
      <c r="L439" s="328">
        <f t="shared" si="44"/>
        <v>2.2540501096660129E-3</v>
      </c>
      <c r="M439" s="328">
        <f t="shared" si="45"/>
        <v>1.0615371500172299E-6</v>
      </c>
      <c r="N439" s="328">
        <v>2.82131257440872E-2</v>
      </c>
      <c r="O439" s="327">
        <f t="shared" si="46"/>
        <v>0.20916905444126074</v>
      </c>
      <c r="P439" s="327">
        <f t="shared" si="47"/>
        <v>0.20869810787913018</v>
      </c>
      <c r="Q439" s="327">
        <f t="shared" si="48"/>
        <v>0.20874035989717224</v>
      </c>
    </row>
    <row r="440" spans="1:17" ht="15">
      <c r="A440" s="326" t="s">
        <v>669</v>
      </c>
      <c r="B440" s="326">
        <v>3</v>
      </c>
      <c r="C440" s="326">
        <v>39</v>
      </c>
      <c r="D440" s="326">
        <v>56</v>
      </c>
      <c r="E440" s="326">
        <v>53</v>
      </c>
      <c r="F440" s="326">
        <v>693</v>
      </c>
      <c r="G440" s="326">
        <f t="shared" si="42"/>
        <v>746</v>
      </c>
      <c r="H440" s="327">
        <f t="shared" si="43"/>
        <v>7.1045576407506708E-2</v>
      </c>
      <c r="I440" s="355">
        <v>8.4210526315789472E-2</v>
      </c>
      <c r="J440" s="356">
        <v>8.8668761551177533E-2</v>
      </c>
      <c r="K440" s="357" t="s">
        <v>669</v>
      </c>
      <c r="L440" s="328">
        <f t="shared" si="44"/>
        <v>-0.25364555572830483</v>
      </c>
      <c r="M440" s="328">
        <f t="shared" si="45"/>
        <v>1.1121080030637798E-2</v>
      </c>
      <c r="N440" s="328">
        <v>2.82131257440872E-2</v>
      </c>
      <c r="O440" s="327">
        <f t="shared" si="46"/>
        <v>0.15186246418338109</v>
      </c>
      <c r="P440" s="327">
        <f t="shared" si="47"/>
        <v>0.19570742728042925</v>
      </c>
      <c r="Q440" s="327">
        <f t="shared" si="48"/>
        <v>0.19177377892030847</v>
      </c>
    </row>
    <row r="441" spans="1:17" ht="15">
      <c r="A441" s="326" t="s">
        <v>669</v>
      </c>
      <c r="B441" s="326">
        <v>4</v>
      </c>
      <c r="C441" s="326">
        <v>57</v>
      </c>
      <c r="D441" s="326">
        <v>175</v>
      </c>
      <c r="E441" s="326">
        <v>88</v>
      </c>
      <c r="F441" s="326">
        <v>681</v>
      </c>
      <c r="G441" s="326">
        <f t="shared" si="42"/>
        <v>769</v>
      </c>
      <c r="H441" s="327">
        <f t="shared" si="43"/>
        <v>0.11443433029908973</v>
      </c>
      <c r="I441" s="355">
        <v>0.1407035175879397</v>
      </c>
      <c r="J441" s="356">
        <v>8.8668761551177533E-2</v>
      </c>
      <c r="K441" s="357" t="s">
        <v>669</v>
      </c>
      <c r="L441" s="328">
        <f t="shared" si="44"/>
        <v>0.27086703823817071</v>
      </c>
      <c r="M441" s="328">
        <f t="shared" si="45"/>
        <v>1.6206094906488059E-2</v>
      </c>
      <c r="N441" s="328">
        <v>2.82131257440872E-2</v>
      </c>
      <c r="O441" s="327">
        <f t="shared" si="46"/>
        <v>0.25214899713467048</v>
      </c>
      <c r="P441" s="327">
        <f t="shared" si="47"/>
        <v>0.19231855408076814</v>
      </c>
      <c r="Q441" s="327">
        <f t="shared" si="48"/>
        <v>0.19768637532133676</v>
      </c>
    </row>
    <row r="442" spans="1:17" ht="15">
      <c r="A442" s="326" t="s">
        <v>140</v>
      </c>
      <c r="B442" s="326">
        <v>0</v>
      </c>
      <c r="C442" s="326">
        <v>0</v>
      </c>
      <c r="D442" s="326">
        <v>0.125</v>
      </c>
      <c r="E442" s="326">
        <v>78</v>
      </c>
      <c r="F442" s="326">
        <v>719</v>
      </c>
      <c r="G442" s="326">
        <f t="shared" si="42"/>
        <v>797</v>
      </c>
      <c r="H442" s="327">
        <f t="shared" si="43"/>
        <v>9.7867001254705141E-2</v>
      </c>
      <c r="I442" s="355">
        <v>9.375E-2</v>
      </c>
      <c r="J442" s="356">
        <v>8.7980938776368076E-2</v>
      </c>
      <c r="K442" s="357" t="s">
        <v>140</v>
      </c>
      <c r="L442" s="328">
        <f t="shared" si="44"/>
        <v>9.5939998878021515E-2</v>
      </c>
      <c r="M442" s="328">
        <f t="shared" si="45"/>
        <v>1.9615619821922075E-3</v>
      </c>
      <c r="N442" s="328">
        <v>2.8187046600013099E-2</v>
      </c>
      <c r="O442" s="327">
        <f t="shared" si="46"/>
        <v>0.22349570200573066</v>
      </c>
      <c r="P442" s="327">
        <f t="shared" si="47"/>
        <v>0.203049985879695</v>
      </c>
      <c r="Q442" s="327">
        <f t="shared" si="48"/>
        <v>0.20488431876606683</v>
      </c>
    </row>
    <row r="443" spans="1:17" ht="15">
      <c r="A443" s="326" t="s">
        <v>140</v>
      </c>
      <c r="B443" s="326">
        <v>1</v>
      </c>
      <c r="C443" s="326">
        <v>0.1333333333</v>
      </c>
      <c r="D443" s="326">
        <v>0.33333333329999998</v>
      </c>
      <c r="E443" s="326">
        <v>84</v>
      </c>
      <c r="F443" s="326">
        <v>837</v>
      </c>
      <c r="G443" s="326">
        <f t="shared" si="42"/>
        <v>921</v>
      </c>
      <c r="H443" s="327">
        <f t="shared" si="43"/>
        <v>9.1205211726384364E-2</v>
      </c>
      <c r="I443" s="355">
        <v>8.3333333333333329E-2</v>
      </c>
      <c r="J443" s="356">
        <v>8.7980938776368076E-2</v>
      </c>
      <c r="K443" s="357" t="s">
        <v>140</v>
      </c>
      <c r="L443" s="328">
        <f t="shared" si="44"/>
        <v>1.8085258263314842E-2</v>
      </c>
      <c r="M443" s="328">
        <f t="shared" si="45"/>
        <v>7.801570615016676E-5</v>
      </c>
      <c r="N443" s="328">
        <v>2.8187046600013099E-2</v>
      </c>
      <c r="O443" s="327">
        <f t="shared" si="46"/>
        <v>0.24068767908309455</v>
      </c>
      <c r="P443" s="327">
        <f t="shared" si="47"/>
        <v>0.2363739056763626</v>
      </c>
      <c r="Q443" s="327">
        <f t="shared" si="48"/>
        <v>0.23676092544987146</v>
      </c>
    </row>
    <row r="444" spans="1:17" ht="15">
      <c r="A444" s="326" t="s">
        <v>140</v>
      </c>
      <c r="B444" s="326">
        <v>2</v>
      </c>
      <c r="C444" s="326">
        <v>0.34375</v>
      </c>
      <c r="D444" s="326">
        <v>0.5</v>
      </c>
      <c r="E444" s="326">
        <v>82</v>
      </c>
      <c r="F444" s="326">
        <v>774</v>
      </c>
      <c r="G444" s="326">
        <f t="shared" si="42"/>
        <v>856</v>
      </c>
      <c r="H444" s="327">
        <f t="shared" si="43"/>
        <v>9.5794392523364483E-2</v>
      </c>
      <c r="I444" s="355">
        <v>0.13775510204081631</v>
      </c>
      <c r="J444" s="356">
        <v>8.7980938776368076E-2</v>
      </c>
      <c r="K444" s="357" t="s">
        <v>140</v>
      </c>
      <c r="L444" s="328">
        <f t="shared" si="44"/>
        <v>7.2239903584002674E-2</v>
      </c>
      <c r="M444" s="328">
        <f t="shared" si="45"/>
        <v>1.1829066537999632E-3</v>
      </c>
      <c r="N444" s="328">
        <v>2.8187046600013099E-2</v>
      </c>
      <c r="O444" s="327">
        <f t="shared" si="46"/>
        <v>0.23495702005730659</v>
      </c>
      <c r="P444" s="327">
        <f t="shared" si="47"/>
        <v>0.21858232137814176</v>
      </c>
      <c r="Q444" s="327">
        <f t="shared" si="48"/>
        <v>0.22005141388174806</v>
      </c>
    </row>
    <row r="445" spans="1:17" ht="15">
      <c r="A445" s="326" t="s">
        <v>140</v>
      </c>
      <c r="B445" s="326">
        <v>3</v>
      </c>
      <c r="C445" s="326">
        <v>0.51851851849999997</v>
      </c>
      <c r="D445" s="326">
        <v>0.66666666669999997</v>
      </c>
      <c r="E445" s="326">
        <v>57</v>
      </c>
      <c r="F445" s="326">
        <v>508</v>
      </c>
      <c r="G445" s="326">
        <f t="shared" si="42"/>
        <v>565</v>
      </c>
      <c r="H445" s="327">
        <f t="shared" si="43"/>
        <v>0.10088495575221239</v>
      </c>
      <c r="I445" s="355">
        <v>8.9108910891089105E-2</v>
      </c>
      <c r="J445" s="356">
        <v>8.7980938776368076E-2</v>
      </c>
      <c r="K445" s="357" t="s">
        <v>140</v>
      </c>
      <c r="L445" s="328">
        <f t="shared" si="44"/>
        <v>0.12966235016554487</v>
      </c>
      <c r="M445" s="328">
        <f t="shared" si="45"/>
        <v>2.5752866218107314E-3</v>
      </c>
      <c r="N445" s="328">
        <v>2.8187046600013099E-2</v>
      </c>
      <c r="O445" s="327">
        <f t="shared" si="46"/>
        <v>0.16332378223495703</v>
      </c>
      <c r="P445" s="327">
        <f t="shared" si="47"/>
        <v>0.14346229878565378</v>
      </c>
      <c r="Q445" s="327">
        <f t="shared" si="48"/>
        <v>0.14524421593830333</v>
      </c>
    </row>
    <row r="446" spans="1:17" ht="15">
      <c r="A446" s="326" t="s">
        <v>140</v>
      </c>
      <c r="B446" s="326">
        <v>4</v>
      </c>
      <c r="C446" s="326">
        <v>0.6875</v>
      </c>
      <c r="D446" s="326">
        <v>4</v>
      </c>
      <c r="E446" s="326">
        <v>48</v>
      </c>
      <c r="F446" s="326">
        <v>703</v>
      </c>
      <c r="G446" s="326">
        <f t="shared" si="42"/>
        <v>751</v>
      </c>
      <c r="H446" s="327">
        <f t="shared" si="43"/>
        <v>6.3914780292942744E-2</v>
      </c>
      <c r="I446" s="355">
        <v>5.921052631578947E-2</v>
      </c>
      <c r="J446" s="356">
        <v>8.7980938776368076E-2</v>
      </c>
      <c r="K446" s="357" t="s">
        <v>140</v>
      </c>
      <c r="L446" s="328">
        <f t="shared" si="44"/>
        <v>-0.36706335099329734</v>
      </c>
      <c r="M446" s="328">
        <f t="shared" si="45"/>
        <v>2.2389275636060073E-2</v>
      </c>
      <c r="N446" s="328">
        <v>2.8187046600013099E-2</v>
      </c>
      <c r="O446" s="327">
        <f t="shared" si="46"/>
        <v>0.13753581661891118</v>
      </c>
      <c r="P446" s="327">
        <f t="shared" si="47"/>
        <v>0.19853148828014686</v>
      </c>
      <c r="Q446" s="327">
        <f t="shared" si="48"/>
        <v>0.19305912596401029</v>
      </c>
    </row>
    <row r="447" spans="1:17" ht="15">
      <c r="A447" s="326" t="s">
        <v>60</v>
      </c>
      <c r="B447" s="326">
        <v>0</v>
      </c>
      <c r="C447" s="326">
        <v>0</v>
      </c>
      <c r="D447" s="326">
        <v>2</v>
      </c>
      <c r="E447" s="326">
        <v>92</v>
      </c>
      <c r="F447" s="326">
        <v>928</v>
      </c>
      <c r="G447" s="326">
        <f t="shared" si="42"/>
        <v>1020</v>
      </c>
      <c r="H447" s="327">
        <f t="shared" si="43"/>
        <v>9.0196078431372548E-2</v>
      </c>
      <c r="I447" s="355">
        <v>9.0909090909090912E-2</v>
      </c>
      <c r="J447" s="356">
        <v>8.0647356774854045E-2</v>
      </c>
      <c r="K447" s="357" t="s">
        <v>60</v>
      </c>
      <c r="L447" s="328">
        <f t="shared" si="44"/>
        <v>5.8493741723161788E-3</v>
      </c>
      <c r="M447" s="328">
        <f t="shared" si="45"/>
        <v>8.9931461313200777E-6</v>
      </c>
      <c r="N447" s="328">
        <v>2.8090819802084801E-2</v>
      </c>
      <c r="O447" s="327">
        <f t="shared" si="46"/>
        <v>0.26361031518624639</v>
      </c>
      <c r="P447" s="327">
        <f t="shared" si="47"/>
        <v>0.26207286077379272</v>
      </c>
      <c r="Q447" s="327">
        <f t="shared" si="48"/>
        <v>0.26221079691516708</v>
      </c>
    </row>
    <row r="448" spans="1:17" ht="15">
      <c r="A448" s="326" t="s">
        <v>60</v>
      </c>
      <c r="B448" s="326">
        <v>1</v>
      </c>
      <c r="C448" s="326">
        <v>3</v>
      </c>
      <c r="D448" s="326">
        <v>4</v>
      </c>
      <c r="E448" s="326">
        <v>53</v>
      </c>
      <c r="F448" s="326">
        <v>539</v>
      </c>
      <c r="G448" s="326">
        <f t="shared" si="42"/>
        <v>592</v>
      </c>
      <c r="H448" s="327">
        <f t="shared" si="43"/>
        <v>8.9527027027027029E-2</v>
      </c>
      <c r="I448" s="355">
        <v>5.2631578947368418E-2</v>
      </c>
      <c r="J448" s="356">
        <v>8.0647356774854045E-2</v>
      </c>
      <c r="K448" s="357" t="s">
        <v>60</v>
      </c>
      <c r="L448" s="328">
        <f t="shared" si="44"/>
        <v>-2.3311274473986213E-3</v>
      </c>
      <c r="M448" s="328">
        <f t="shared" si="45"/>
        <v>8.2620681833565087E-7</v>
      </c>
      <c r="N448" s="328">
        <v>2.8090819802084801E-2</v>
      </c>
      <c r="O448" s="327">
        <f t="shared" si="46"/>
        <v>0.15186246418338109</v>
      </c>
      <c r="P448" s="327">
        <f t="shared" si="47"/>
        <v>0.1522168878847783</v>
      </c>
      <c r="Q448" s="327">
        <f t="shared" si="48"/>
        <v>0.15218508997429306</v>
      </c>
    </row>
    <row r="449" spans="1:17" ht="15">
      <c r="A449" s="326" t="s">
        <v>60</v>
      </c>
      <c r="B449" s="326">
        <v>2</v>
      </c>
      <c r="C449" s="326">
        <v>5</v>
      </c>
      <c r="D449" s="326">
        <v>8</v>
      </c>
      <c r="E449" s="326">
        <v>59</v>
      </c>
      <c r="F449" s="326">
        <v>813</v>
      </c>
      <c r="G449" s="326">
        <f t="shared" si="42"/>
        <v>872</v>
      </c>
      <c r="H449" s="327">
        <f t="shared" si="43"/>
        <v>6.7660550458715593E-2</v>
      </c>
      <c r="I449" s="355">
        <v>0.1016042780748663</v>
      </c>
      <c r="J449" s="356">
        <v>8.0647356774854045E-2</v>
      </c>
      <c r="K449" s="357" t="s">
        <v>60</v>
      </c>
      <c r="L449" s="328">
        <f t="shared" si="44"/>
        <v>-0.3061011357326146</v>
      </c>
      <c r="M449" s="328">
        <f t="shared" si="45"/>
        <v>1.8531888643991717E-2</v>
      </c>
      <c r="N449" s="328">
        <v>2.8090819802084801E-2</v>
      </c>
      <c r="O449" s="327">
        <f t="shared" si="46"/>
        <v>0.16905444126074498</v>
      </c>
      <c r="P449" s="327">
        <f t="shared" si="47"/>
        <v>0.22959615927704038</v>
      </c>
      <c r="Q449" s="327">
        <f t="shared" si="48"/>
        <v>0.22416452442159382</v>
      </c>
    </row>
    <row r="450" spans="1:17" ht="15">
      <c r="A450" s="326" t="s">
        <v>60</v>
      </c>
      <c r="B450" s="326">
        <v>3</v>
      </c>
      <c r="C450" s="326">
        <v>9</v>
      </c>
      <c r="D450" s="326">
        <v>13</v>
      </c>
      <c r="E450" s="326">
        <v>63</v>
      </c>
      <c r="F450" s="326">
        <v>568</v>
      </c>
      <c r="G450" s="326">
        <f t="shared" si="42"/>
        <v>631</v>
      </c>
      <c r="H450" s="327">
        <f t="shared" si="43"/>
        <v>9.9841521394611721E-2</v>
      </c>
      <c r="I450" s="355">
        <v>8.6021505376344093E-2</v>
      </c>
      <c r="J450" s="356">
        <v>8.0647356774854045E-2</v>
      </c>
      <c r="K450" s="357" t="s">
        <v>60</v>
      </c>
      <c r="L450" s="328">
        <f t="shared" si="44"/>
        <v>0.11810583757985779</v>
      </c>
      <c r="M450" s="328">
        <f t="shared" si="45"/>
        <v>2.3750014522446786E-3</v>
      </c>
      <c r="N450" s="328">
        <v>2.8090819802084801E-2</v>
      </c>
      <c r="O450" s="327">
        <f t="shared" si="46"/>
        <v>0.18051575931232092</v>
      </c>
      <c r="P450" s="327">
        <f t="shared" si="47"/>
        <v>0.16040666478395935</v>
      </c>
      <c r="Q450" s="327">
        <f t="shared" si="48"/>
        <v>0.1622107969151671</v>
      </c>
    </row>
    <row r="451" spans="1:17" ht="15">
      <c r="A451" s="326" t="s">
        <v>60</v>
      </c>
      <c r="B451" s="326">
        <v>4</v>
      </c>
      <c r="C451" s="326">
        <v>14</v>
      </c>
      <c r="D451" s="326">
        <v>49</v>
      </c>
      <c r="E451" s="326">
        <v>82</v>
      </c>
      <c r="F451" s="326">
        <v>693</v>
      </c>
      <c r="G451" s="326">
        <f t="shared" ref="G451:G514" si="49">E451+F451</f>
        <v>775</v>
      </c>
      <c r="H451" s="327">
        <f t="shared" ref="H451:H514" si="50">E451/G451</f>
        <v>0.10580645161290322</v>
      </c>
      <c r="I451" s="355">
        <v>0.12972972972972971</v>
      </c>
      <c r="J451" s="356">
        <v>8.0647356774854045E-2</v>
      </c>
      <c r="K451" s="357" t="s">
        <v>60</v>
      </c>
      <c r="L451" s="328">
        <f t="shared" ref="L451:L514" si="51">LN(O451/P451)</f>
        <v>0.18278177798382644</v>
      </c>
      <c r="M451" s="328">
        <f t="shared" ref="M451:M514" si="52">L451*(O451-P451)</f>
        <v>7.1741103528987918E-3</v>
      </c>
      <c r="N451" s="328">
        <v>2.8090819802084801E-2</v>
      </c>
      <c r="O451" s="327">
        <f t="shared" ref="O451:O514" si="53">E451/V$2</f>
        <v>0.23495702005730659</v>
      </c>
      <c r="P451" s="327">
        <f t="shared" ref="P451:P514" si="54">F451/W$2</f>
        <v>0.19570742728042925</v>
      </c>
      <c r="Q451" s="327">
        <f t="shared" ref="Q451:Q514" si="55">G451/X$2</f>
        <v>0.19922879177377892</v>
      </c>
    </row>
    <row r="452" spans="1:17" ht="15">
      <c r="A452" s="326" t="s">
        <v>307</v>
      </c>
      <c r="B452" s="326">
        <v>0</v>
      </c>
      <c r="C452" s="326">
        <v>0</v>
      </c>
      <c r="D452" s="326">
        <v>0</v>
      </c>
      <c r="E452" s="326">
        <v>233</v>
      </c>
      <c r="F452" s="326">
        <v>2399</v>
      </c>
      <c r="G452" s="326">
        <f t="shared" si="49"/>
        <v>2632</v>
      </c>
      <c r="H452" s="327">
        <f t="shared" si="50"/>
        <v>8.8525835866261393E-2</v>
      </c>
      <c r="I452" s="355">
        <v>8.3820662768031184E-2</v>
      </c>
      <c r="J452" s="356">
        <v>3.4295872359695702E-2</v>
      </c>
      <c r="K452" s="357" t="s">
        <v>307</v>
      </c>
      <c r="L452" s="328">
        <f t="shared" si="51"/>
        <v>-1.4676279364517457E-2</v>
      </c>
      <c r="M452" s="328">
        <f t="shared" si="52"/>
        <v>1.4486158920058343E-4</v>
      </c>
      <c r="N452" s="328">
        <v>2.8001606357312199E-2</v>
      </c>
      <c r="O452" s="327">
        <f t="shared" si="53"/>
        <v>0.66762177650429799</v>
      </c>
      <c r="P452" s="327">
        <f t="shared" si="54"/>
        <v>0.67749223383225077</v>
      </c>
      <c r="Q452" s="327">
        <f t="shared" si="55"/>
        <v>0.6766066838046273</v>
      </c>
    </row>
    <row r="453" spans="1:17" ht="15">
      <c r="A453" s="326" t="s">
        <v>307</v>
      </c>
      <c r="B453" s="326">
        <v>3</v>
      </c>
      <c r="C453" s="326">
        <v>1</v>
      </c>
      <c r="D453" s="326">
        <v>1</v>
      </c>
      <c r="E453" s="326">
        <v>64</v>
      </c>
      <c r="F453" s="326">
        <v>790</v>
      </c>
      <c r="G453" s="326">
        <f t="shared" si="49"/>
        <v>854</v>
      </c>
      <c r="H453" s="327">
        <f t="shared" si="50"/>
        <v>7.4941451990632318E-2</v>
      </c>
      <c r="I453" s="355">
        <v>9.3596059113300489E-2</v>
      </c>
      <c r="J453" s="356">
        <v>3.4295872359695702E-2</v>
      </c>
      <c r="K453" s="357" t="s">
        <v>307</v>
      </c>
      <c r="L453" s="328">
        <f t="shared" si="51"/>
        <v>-0.19605733219191873</v>
      </c>
      <c r="M453" s="328">
        <f t="shared" si="52"/>
        <v>7.7873443290771647E-3</v>
      </c>
      <c r="N453" s="328">
        <v>2.8001606357312199E-2</v>
      </c>
      <c r="O453" s="327">
        <f t="shared" si="53"/>
        <v>0.18338108882521489</v>
      </c>
      <c r="P453" s="327">
        <f t="shared" si="54"/>
        <v>0.22310081897768991</v>
      </c>
      <c r="Q453" s="327">
        <f t="shared" si="55"/>
        <v>0.21953727506426735</v>
      </c>
    </row>
    <row r="454" spans="1:17" ht="15">
      <c r="A454" s="326" t="s">
        <v>307</v>
      </c>
      <c r="B454" s="326">
        <v>4</v>
      </c>
      <c r="C454" s="326">
        <v>2</v>
      </c>
      <c r="D454" s="326">
        <v>7</v>
      </c>
      <c r="E454" s="326">
        <v>52</v>
      </c>
      <c r="F454" s="326">
        <v>352</v>
      </c>
      <c r="G454" s="326">
        <f t="shared" si="49"/>
        <v>404</v>
      </c>
      <c r="H454" s="327">
        <f t="shared" si="50"/>
        <v>0.12871287128712872</v>
      </c>
      <c r="I454" s="355">
        <v>0.12716763005780349</v>
      </c>
      <c r="J454" s="356">
        <v>3.4295872359695702E-2</v>
      </c>
      <c r="K454" s="357" t="s">
        <v>307</v>
      </c>
      <c r="L454" s="328">
        <f t="shared" si="51"/>
        <v>0.40470507289280683</v>
      </c>
      <c r="M454" s="328">
        <f t="shared" si="52"/>
        <v>2.006940043903449E-2</v>
      </c>
      <c r="N454" s="328">
        <v>2.8001606357312199E-2</v>
      </c>
      <c r="O454" s="327">
        <f t="shared" si="53"/>
        <v>0.14899713467048711</v>
      </c>
      <c r="P454" s="327">
        <f t="shared" si="54"/>
        <v>9.9406947190059311E-2</v>
      </c>
      <c r="Q454" s="327">
        <f t="shared" si="55"/>
        <v>0.1038560411311054</v>
      </c>
    </row>
    <row r="455" spans="1:17" ht="15">
      <c r="A455" s="326" t="s">
        <v>96</v>
      </c>
      <c r="B455" s="326">
        <v>0</v>
      </c>
      <c r="C455" s="326">
        <v>0</v>
      </c>
      <c r="D455" s="326">
        <v>0</v>
      </c>
      <c r="E455" s="326">
        <v>167</v>
      </c>
      <c r="F455" s="326">
        <v>1775</v>
      </c>
      <c r="G455" s="326">
        <f t="shared" si="49"/>
        <v>1942</v>
      </c>
      <c r="H455" s="327">
        <f t="shared" si="50"/>
        <v>8.5993820803295568E-2</v>
      </c>
      <c r="I455" s="355">
        <v>8.0786026200873357E-2</v>
      </c>
      <c r="J455" s="356">
        <v>3.1522343865110491E-2</v>
      </c>
      <c r="K455" s="357" t="s">
        <v>96</v>
      </c>
      <c r="L455" s="328">
        <f t="shared" si="51"/>
        <v>-4.6469359583284534E-2</v>
      </c>
      <c r="M455" s="328">
        <f t="shared" si="52"/>
        <v>1.0576797436809651E-3</v>
      </c>
      <c r="N455" s="328">
        <v>2.7974664765992599E-2</v>
      </c>
      <c r="O455" s="327">
        <f t="shared" si="53"/>
        <v>0.47851002865329512</v>
      </c>
      <c r="P455" s="327">
        <f t="shared" si="54"/>
        <v>0.50127082744987295</v>
      </c>
      <c r="Q455" s="327">
        <f t="shared" si="55"/>
        <v>0.49922879177377893</v>
      </c>
    </row>
    <row r="456" spans="1:17" ht="15">
      <c r="A456" s="326" t="s">
        <v>96</v>
      </c>
      <c r="B456" s="326">
        <v>2</v>
      </c>
      <c r="C456" s="326">
        <v>1</v>
      </c>
      <c r="D456" s="326">
        <v>1</v>
      </c>
      <c r="E456" s="326">
        <v>103</v>
      </c>
      <c r="F456" s="326">
        <v>1192</v>
      </c>
      <c r="G456" s="326">
        <f t="shared" si="49"/>
        <v>1295</v>
      </c>
      <c r="H456" s="327">
        <f t="shared" si="50"/>
        <v>7.9536679536679533E-2</v>
      </c>
      <c r="I456" s="355">
        <v>0.1148648648648649</v>
      </c>
      <c r="J456" s="356">
        <v>3.1522343865110491E-2</v>
      </c>
      <c r="K456" s="357" t="s">
        <v>96</v>
      </c>
      <c r="L456" s="328">
        <f t="shared" si="51"/>
        <v>-0.13156632948618271</v>
      </c>
      <c r="M456" s="328">
        <f t="shared" si="52"/>
        <v>5.4598883870394842E-3</v>
      </c>
      <c r="N456" s="328">
        <v>2.7974664765992599E-2</v>
      </c>
      <c r="O456" s="327">
        <f t="shared" si="53"/>
        <v>0.29512893982808025</v>
      </c>
      <c r="P456" s="327">
        <f t="shared" si="54"/>
        <v>0.33662807116633719</v>
      </c>
      <c r="Q456" s="327">
        <f t="shared" si="55"/>
        <v>0.33290488431876608</v>
      </c>
    </row>
    <row r="457" spans="1:17" ht="15">
      <c r="A457" s="326" t="s">
        <v>96</v>
      </c>
      <c r="B457" s="326">
        <v>4</v>
      </c>
      <c r="C457" s="326">
        <v>2</v>
      </c>
      <c r="D457" s="326">
        <v>6</v>
      </c>
      <c r="E457" s="326">
        <v>79</v>
      </c>
      <c r="F457" s="326">
        <v>574</v>
      </c>
      <c r="G457" s="326">
        <f t="shared" si="49"/>
        <v>653</v>
      </c>
      <c r="H457" s="327">
        <f t="shared" si="50"/>
        <v>0.12098009188361408</v>
      </c>
      <c r="I457" s="355">
        <v>9.6296296296296297E-2</v>
      </c>
      <c r="J457" s="356">
        <v>3.1522343865110491E-2</v>
      </c>
      <c r="K457" s="357" t="s">
        <v>96</v>
      </c>
      <c r="L457" s="328">
        <f t="shared" si="51"/>
        <v>0.3339109860569317</v>
      </c>
      <c r="M457" s="328">
        <f t="shared" si="52"/>
        <v>2.1457096635272212E-2</v>
      </c>
      <c r="N457" s="328">
        <v>2.7974664765992599E-2</v>
      </c>
      <c r="O457" s="327">
        <f t="shared" si="53"/>
        <v>0.22636103151862463</v>
      </c>
      <c r="P457" s="327">
        <f t="shared" si="54"/>
        <v>0.16210110138378989</v>
      </c>
      <c r="Q457" s="327">
        <f t="shared" si="55"/>
        <v>0.16786632390745501</v>
      </c>
    </row>
    <row r="458" spans="1:17" ht="15">
      <c r="A458" s="326" t="s">
        <v>94</v>
      </c>
      <c r="B458" s="326">
        <v>0</v>
      </c>
      <c r="C458" s="326">
        <v>0</v>
      </c>
      <c r="D458" s="326">
        <v>6</v>
      </c>
      <c r="E458" s="326">
        <v>76</v>
      </c>
      <c r="F458" s="326">
        <v>702</v>
      </c>
      <c r="G458" s="326">
        <f t="shared" si="49"/>
        <v>778</v>
      </c>
      <c r="H458" s="327">
        <f t="shared" si="50"/>
        <v>9.7686375321336755E-2</v>
      </c>
      <c r="I458" s="355">
        <v>7.9545454545454544E-2</v>
      </c>
      <c r="J458" s="356">
        <v>4.1391487118933333E-2</v>
      </c>
      <c r="K458" s="357" t="s">
        <v>94</v>
      </c>
      <c r="L458" s="328">
        <f t="shared" si="51"/>
        <v>9.3892466169996636E-2</v>
      </c>
      <c r="M458" s="328">
        <f t="shared" si="52"/>
        <v>1.8324016891671611E-3</v>
      </c>
      <c r="N458" s="328">
        <v>2.7621034493037801E-2</v>
      </c>
      <c r="O458" s="327">
        <f t="shared" si="53"/>
        <v>0.2177650429799427</v>
      </c>
      <c r="P458" s="327">
        <f t="shared" si="54"/>
        <v>0.19824908218017509</v>
      </c>
      <c r="Q458" s="327">
        <f t="shared" si="55"/>
        <v>0.2</v>
      </c>
    </row>
    <row r="459" spans="1:17" ht="15">
      <c r="A459" s="326" t="s">
        <v>94</v>
      </c>
      <c r="B459" s="326">
        <v>1</v>
      </c>
      <c r="C459" s="326">
        <v>7</v>
      </c>
      <c r="D459" s="326">
        <v>12</v>
      </c>
      <c r="E459" s="326">
        <v>67</v>
      </c>
      <c r="F459" s="326">
        <v>748</v>
      </c>
      <c r="G459" s="326">
        <f t="shared" si="49"/>
        <v>815</v>
      </c>
      <c r="H459" s="327">
        <f t="shared" si="50"/>
        <v>8.2208588957055212E-2</v>
      </c>
      <c r="I459" s="355">
        <v>7.8787878787878782E-2</v>
      </c>
      <c r="J459" s="356">
        <v>4.1391487118933333E-2</v>
      </c>
      <c r="K459" s="357" t="s">
        <v>94</v>
      </c>
      <c r="L459" s="328">
        <f t="shared" si="51"/>
        <v>-9.5617828674034525E-2</v>
      </c>
      <c r="M459" s="328">
        <f t="shared" si="52"/>
        <v>1.8418561538113014E-3</v>
      </c>
      <c r="N459" s="328">
        <v>2.7621034493037801E-2</v>
      </c>
      <c r="O459" s="327">
        <f t="shared" si="53"/>
        <v>0.19197707736389685</v>
      </c>
      <c r="P459" s="327">
        <f t="shared" si="54"/>
        <v>0.21123976277887602</v>
      </c>
      <c r="Q459" s="327">
        <f t="shared" si="55"/>
        <v>0.2095115681233933</v>
      </c>
    </row>
    <row r="460" spans="1:17" ht="15">
      <c r="A460" s="326" t="s">
        <v>94</v>
      </c>
      <c r="B460" s="326">
        <v>2</v>
      </c>
      <c r="C460" s="326">
        <v>13</v>
      </c>
      <c r="D460" s="326">
        <v>19</v>
      </c>
      <c r="E460" s="326">
        <v>56</v>
      </c>
      <c r="F460" s="326">
        <v>739</v>
      </c>
      <c r="G460" s="326">
        <f t="shared" si="49"/>
        <v>795</v>
      </c>
      <c r="H460" s="327">
        <f t="shared" si="50"/>
        <v>7.0440251572327042E-2</v>
      </c>
      <c r="I460" s="355">
        <v>8.4848484848484854E-2</v>
      </c>
      <c r="J460" s="356">
        <v>4.1391487118933333E-2</v>
      </c>
      <c r="K460" s="357" t="s">
        <v>94</v>
      </c>
      <c r="L460" s="328">
        <f t="shared" si="51"/>
        <v>-0.26285370030357591</v>
      </c>
      <c r="M460" s="328">
        <f t="shared" si="52"/>
        <v>1.2679971859403573E-2</v>
      </c>
      <c r="N460" s="328">
        <v>2.7621034493037801E-2</v>
      </c>
      <c r="O460" s="327">
        <f t="shared" si="53"/>
        <v>0.16045845272206305</v>
      </c>
      <c r="P460" s="327">
        <f t="shared" si="54"/>
        <v>0.20869810787913018</v>
      </c>
      <c r="Q460" s="327">
        <f t="shared" si="55"/>
        <v>0.20437017994858611</v>
      </c>
    </row>
    <row r="461" spans="1:17" ht="15">
      <c r="A461" s="326" t="s">
        <v>94</v>
      </c>
      <c r="B461" s="326">
        <v>3</v>
      </c>
      <c r="C461" s="326">
        <v>20</v>
      </c>
      <c r="D461" s="326">
        <v>28</v>
      </c>
      <c r="E461" s="326">
        <v>66</v>
      </c>
      <c r="F461" s="326">
        <v>674</v>
      </c>
      <c r="G461" s="326">
        <f t="shared" si="49"/>
        <v>740</v>
      </c>
      <c r="H461" s="327">
        <f t="shared" si="50"/>
        <v>8.9189189189189194E-2</v>
      </c>
      <c r="I461" s="355">
        <v>9.8958333333333329E-2</v>
      </c>
      <c r="J461" s="356">
        <v>4.1391487118933333E-2</v>
      </c>
      <c r="K461" s="357" t="s">
        <v>94</v>
      </c>
      <c r="L461" s="328">
        <f t="shared" si="51"/>
        <v>-6.4828389764049242E-3</v>
      </c>
      <c r="M461" s="328">
        <f t="shared" si="52"/>
        <v>7.9736555116004816E-6</v>
      </c>
      <c r="N461" s="328">
        <v>2.7621034493037801E-2</v>
      </c>
      <c r="O461" s="327">
        <f t="shared" si="53"/>
        <v>0.18911174785100288</v>
      </c>
      <c r="P461" s="327">
        <f t="shared" si="54"/>
        <v>0.19034171138096584</v>
      </c>
      <c r="Q461" s="327">
        <f t="shared" si="55"/>
        <v>0.19023136246786632</v>
      </c>
    </row>
    <row r="462" spans="1:17" ht="15">
      <c r="A462" s="326" t="s">
        <v>94</v>
      </c>
      <c r="B462" s="326">
        <v>4</v>
      </c>
      <c r="C462" s="326">
        <v>29</v>
      </c>
      <c r="D462" s="326">
        <v>77</v>
      </c>
      <c r="E462" s="326">
        <v>84</v>
      </c>
      <c r="F462" s="326">
        <v>678</v>
      </c>
      <c r="G462" s="326">
        <f t="shared" si="49"/>
        <v>762</v>
      </c>
      <c r="H462" s="327">
        <f t="shared" si="50"/>
        <v>0.11023622047244094</v>
      </c>
      <c r="I462" s="355">
        <v>0.1256544502617801</v>
      </c>
      <c r="J462" s="356">
        <v>4.1391487118933333E-2</v>
      </c>
      <c r="K462" s="357" t="s">
        <v>94</v>
      </c>
      <c r="L462" s="328">
        <f t="shared" si="51"/>
        <v>0.2287620408123946</v>
      </c>
      <c r="M462" s="328">
        <f t="shared" si="52"/>
        <v>1.1258831135144233E-2</v>
      </c>
      <c r="N462" s="328">
        <v>2.7621034493037801E-2</v>
      </c>
      <c r="O462" s="327">
        <f t="shared" si="53"/>
        <v>0.24068767908309455</v>
      </c>
      <c r="P462" s="327">
        <f t="shared" si="54"/>
        <v>0.19147133578085287</v>
      </c>
      <c r="Q462" s="327">
        <f t="shared" si="55"/>
        <v>0.19588688946015423</v>
      </c>
    </row>
    <row r="463" spans="1:17" ht="15">
      <c r="A463" s="326" t="s">
        <v>62</v>
      </c>
      <c r="B463" s="326">
        <v>0</v>
      </c>
      <c r="C463" s="326">
        <v>0</v>
      </c>
      <c r="D463" s="326">
        <v>0</v>
      </c>
      <c r="E463" s="326">
        <v>90</v>
      </c>
      <c r="F463" s="326">
        <v>819</v>
      </c>
      <c r="G463" s="326">
        <f t="shared" si="49"/>
        <v>909</v>
      </c>
      <c r="H463" s="327">
        <f t="shared" si="50"/>
        <v>9.9009900990099015E-2</v>
      </c>
      <c r="I463" s="355">
        <v>9.9415204678362568E-2</v>
      </c>
      <c r="J463" s="356">
        <v>3.5086132848456311E-2</v>
      </c>
      <c r="K463" s="357" t="s">
        <v>62</v>
      </c>
      <c r="L463" s="328">
        <f t="shared" si="51"/>
        <v>0.10881811638667219</v>
      </c>
      <c r="M463" s="328">
        <f t="shared" si="52"/>
        <v>2.8933714565516659E-3</v>
      </c>
      <c r="N463" s="328">
        <v>2.7418940447187901E-2</v>
      </c>
      <c r="O463" s="327">
        <f t="shared" si="53"/>
        <v>0.25787965616045844</v>
      </c>
      <c r="P463" s="327">
        <f t="shared" si="54"/>
        <v>0.23129059587687095</v>
      </c>
      <c r="Q463" s="327">
        <f t="shared" si="55"/>
        <v>0.23367609254498714</v>
      </c>
    </row>
    <row r="464" spans="1:17" ht="15">
      <c r="A464" s="326" t="s">
        <v>62</v>
      </c>
      <c r="B464" s="326">
        <v>1</v>
      </c>
      <c r="C464" s="326">
        <v>3.1074999999999998E-2</v>
      </c>
      <c r="D464" s="326">
        <v>0.64372499999999999</v>
      </c>
      <c r="E464" s="326">
        <v>44</v>
      </c>
      <c r="F464" s="326">
        <v>603</v>
      </c>
      <c r="G464" s="326">
        <f t="shared" si="49"/>
        <v>647</v>
      </c>
      <c r="H464" s="327">
        <f t="shared" si="50"/>
        <v>6.8006182380216385E-2</v>
      </c>
      <c r="I464" s="355">
        <v>7.0967741935483872E-2</v>
      </c>
      <c r="J464" s="356">
        <v>3.5086132848456311E-2</v>
      </c>
      <c r="K464" s="357" t="s">
        <v>62</v>
      </c>
      <c r="L464" s="328">
        <f t="shared" si="51"/>
        <v>-0.30063503289944771</v>
      </c>
      <c r="M464" s="328">
        <f t="shared" si="52"/>
        <v>1.3292992770504599E-2</v>
      </c>
      <c r="N464" s="328">
        <v>2.7418940447187901E-2</v>
      </c>
      <c r="O464" s="327">
        <f t="shared" si="53"/>
        <v>0.12607449856733524</v>
      </c>
      <c r="P464" s="327">
        <f t="shared" si="54"/>
        <v>0.1702908782829709</v>
      </c>
      <c r="Q464" s="327">
        <f t="shared" si="55"/>
        <v>0.16632390745501285</v>
      </c>
    </row>
    <row r="465" spans="1:17" ht="15">
      <c r="A465" s="326" t="s">
        <v>62</v>
      </c>
      <c r="B465" s="326">
        <v>2</v>
      </c>
      <c r="C465" s="326">
        <v>0.64410500000000004</v>
      </c>
      <c r="D465" s="326">
        <v>0.82074599999999898</v>
      </c>
      <c r="E465" s="326">
        <v>60</v>
      </c>
      <c r="F465" s="326">
        <v>718</v>
      </c>
      <c r="G465" s="326">
        <f t="shared" si="49"/>
        <v>778</v>
      </c>
      <c r="H465" s="327">
        <f t="shared" si="50"/>
        <v>7.7120822622107968E-2</v>
      </c>
      <c r="I465" s="355">
        <v>9.0452261306532666E-2</v>
      </c>
      <c r="J465" s="356">
        <v>3.5086132848456311E-2</v>
      </c>
      <c r="K465" s="357" t="s">
        <v>62</v>
      </c>
      <c r="L465" s="328">
        <f t="shared" si="51"/>
        <v>-0.16503247691664699</v>
      </c>
      <c r="M465" s="328">
        <f t="shared" si="52"/>
        <v>5.0908903277257387E-3</v>
      </c>
      <c r="N465" s="328">
        <v>2.7418940447187901E-2</v>
      </c>
      <c r="O465" s="327">
        <f t="shared" si="53"/>
        <v>0.17191977077363896</v>
      </c>
      <c r="P465" s="327">
        <f t="shared" si="54"/>
        <v>0.20276757977972323</v>
      </c>
      <c r="Q465" s="327">
        <f t="shared" si="55"/>
        <v>0.2</v>
      </c>
    </row>
    <row r="466" spans="1:17" ht="15">
      <c r="A466" s="326" t="s">
        <v>62</v>
      </c>
      <c r="B466" s="326">
        <v>3</v>
      </c>
      <c r="C466" s="326">
        <v>0.82076499999999997</v>
      </c>
      <c r="D466" s="326">
        <v>0.93230000000000002</v>
      </c>
      <c r="E466" s="326">
        <v>80</v>
      </c>
      <c r="F466" s="326">
        <v>698</v>
      </c>
      <c r="G466" s="326">
        <f t="shared" si="49"/>
        <v>778</v>
      </c>
      <c r="H466" s="327">
        <f t="shared" si="50"/>
        <v>0.10282776349614396</v>
      </c>
      <c r="I466" s="355">
        <v>0.12209302325581391</v>
      </c>
      <c r="J466" s="356">
        <v>3.5086132848456311E-2</v>
      </c>
      <c r="K466" s="357" t="s">
        <v>62</v>
      </c>
      <c r="L466" s="328">
        <f t="shared" si="51"/>
        <v>0.15090006182098575</v>
      </c>
      <c r="M466" s="328">
        <f t="shared" si="52"/>
        <v>4.844933685491104E-3</v>
      </c>
      <c r="N466" s="328">
        <v>2.7418940447187901E-2</v>
      </c>
      <c r="O466" s="327">
        <f t="shared" si="53"/>
        <v>0.22922636103151864</v>
      </c>
      <c r="P466" s="327">
        <f t="shared" si="54"/>
        <v>0.19711945778028805</v>
      </c>
      <c r="Q466" s="327">
        <f t="shared" si="55"/>
        <v>0.2</v>
      </c>
    </row>
    <row r="467" spans="1:17" ht="15">
      <c r="A467" s="326" t="s">
        <v>62</v>
      </c>
      <c r="B467" s="326">
        <v>4</v>
      </c>
      <c r="C467" s="326">
        <v>0.93247899999999995</v>
      </c>
      <c r="D467" s="326">
        <v>1</v>
      </c>
      <c r="E467" s="326">
        <v>75</v>
      </c>
      <c r="F467" s="326">
        <v>703</v>
      </c>
      <c r="G467" s="326">
        <f t="shared" si="49"/>
        <v>778</v>
      </c>
      <c r="H467" s="327">
        <f t="shared" si="50"/>
        <v>9.6401028277634956E-2</v>
      </c>
      <c r="I467" s="355">
        <v>8.8541666666666671E-2</v>
      </c>
      <c r="J467" s="356">
        <v>3.5086132848456311E-2</v>
      </c>
      <c r="K467" s="357" t="s">
        <v>62</v>
      </c>
      <c r="L467" s="328">
        <f t="shared" si="51"/>
        <v>7.9223751635121992E-2</v>
      </c>
      <c r="M467" s="328">
        <f t="shared" si="52"/>
        <v>1.2967522069148598E-3</v>
      </c>
      <c r="N467" s="328">
        <v>2.7418940447187901E-2</v>
      </c>
      <c r="O467" s="327">
        <f t="shared" si="53"/>
        <v>0.2148997134670487</v>
      </c>
      <c r="P467" s="327">
        <f t="shared" si="54"/>
        <v>0.19853148828014686</v>
      </c>
      <c r="Q467" s="327">
        <f t="shared" si="55"/>
        <v>0.2</v>
      </c>
    </row>
    <row r="468" spans="1:17" ht="15">
      <c r="A468" s="326" t="s">
        <v>157</v>
      </c>
      <c r="B468" s="326">
        <v>0</v>
      </c>
      <c r="C468" s="326">
        <v>0</v>
      </c>
      <c r="D468" s="326">
        <v>0</v>
      </c>
      <c r="E468" s="326">
        <v>86</v>
      </c>
      <c r="F468" s="326">
        <v>914</v>
      </c>
      <c r="G468" s="326">
        <f t="shared" si="49"/>
        <v>1000</v>
      </c>
      <c r="H468" s="327">
        <f t="shared" si="50"/>
        <v>8.5999999999999993E-2</v>
      </c>
      <c r="I468" s="355">
        <v>6.584362139917696E-2</v>
      </c>
      <c r="J468" s="356">
        <v>7.3099257194004022E-2</v>
      </c>
      <c r="K468" s="357" t="s">
        <v>157</v>
      </c>
      <c r="L468" s="328">
        <f t="shared" si="51"/>
        <v>-4.6390745291165783E-2</v>
      </c>
      <c r="M468" s="328">
        <f t="shared" si="52"/>
        <v>5.4281056126817171E-4</v>
      </c>
      <c r="N468" s="328">
        <v>2.70240111290065E-2</v>
      </c>
      <c r="O468" s="327">
        <f t="shared" si="53"/>
        <v>0.24641833810888253</v>
      </c>
      <c r="P468" s="327">
        <f t="shared" si="54"/>
        <v>0.2581191753741881</v>
      </c>
      <c r="Q468" s="327">
        <f t="shared" si="55"/>
        <v>0.25706940874035988</v>
      </c>
    </row>
    <row r="469" spans="1:17" ht="15">
      <c r="A469" s="326" t="s">
        <v>157</v>
      </c>
      <c r="B469" s="326">
        <v>1</v>
      </c>
      <c r="C469" s="326">
        <v>1</v>
      </c>
      <c r="D469" s="326">
        <v>1</v>
      </c>
      <c r="E469" s="326">
        <v>77</v>
      </c>
      <c r="F469" s="326">
        <v>955</v>
      </c>
      <c r="G469" s="326">
        <f t="shared" si="49"/>
        <v>1032</v>
      </c>
      <c r="H469" s="327">
        <f t="shared" si="50"/>
        <v>7.4612403100775188E-2</v>
      </c>
      <c r="I469" s="355">
        <v>8.3333333333333329E-2</v>
      </c>
      <c r="J469" s="356">
        <v>7.3099257194004022E-2</v>
      </c>
      <c r="K469" s="357" t="s">
        <v>157</v>
      </c>
      <c r="L469" s="328">
        <f t="shared" si="51"/>
        <v>-0.20081338871756982</v>
      </c>
      <c r="M469" s="328">
        <f t="shared" si="52"/>
        <v>9.8534015086926864E-3</v>
      </c>
      <c r="N469" s="328">
        <v>2.70240111290065E-2</v>
      </c>
      <c r="O469" s="327">
        <f t="shared" si="53"/>
        <v>0.22063037249283668</v>
      </c>
      <c r="P469" s="327">
        <f t="shared" si="54"/>
        <v>0.26969782547303023</v>
      </c>
      <c r="Q469" s="327">
        <f t="shared" si="55"/>
        <v>0.26529562982005139</v>
      </c>
    </row>
    <row r="470" spans="1:17" ht="15">
      <c r="A470" s="326" t="s">
        <v>157</v>
      </c>
      <c r="B470" s="326">
        <v>2</v>
      </c>
      <c r="C470" s="326">
        <v>2</v>
      </c>
      <c r="D470" s="326">
        <v>2</v>
      </c>
      <c r="E470" s="326">
        <v>74</v>
      </c>
      <c r="F470" s="326">
        <v>737</v>
      </c>
      <c r="G470" s="326">
        <f t="shared" si="49"/>
        <v>811</v>
      </c>
      <c r="H470" s="327">
        <f t="shared" si="50"/>
        <v>9.1245376078914919E-2</v>
      </c>
      <c r="I470" s="355">
        <v>0.12182741116751269</v>
      </c>
      <c r="J470" s="356">
        <v>7.3099257194004022E-2</v>
      </c>
      <c r="K470" s="357" t="s">
        <v>157</v>
      </c>
      <c r="L470" s="328">
        <f t="shared" si="51"/>
        <v>1.8569730924309771E-2</v>
      </c>
      <c r="M470" s="328">
        <f t="shared" si="52"/>
        <v>7.2442159578136372E-5</v>
      </c>
      <c r="N470" s="328">
        <v>2.70240111290065E-2</v>
      </c>
      <c r="O470" s="327">
        <f t="shared" si="53"/>
        <v>0.21203438395415472</v>
      </c>
      <c r="P470" s="327">
        <f t="shared" si="54"/>
        <v>0.20813329567918668</v>
      </c>
      <c r="Q470" s="327">
        <f t="shared" si="55"/>
        <v>0.20848329048843187</v>
      </c>
    </row>
    <row r="471" spans="1:17" ht="15">
      <c r="A471" s="326" t="s">
        <v>157</v>
      </c>
      <c r="B471" s="326">
        <v>3</v>
      </c>
      <c r="C471" s="326">
        <v>3</v>
      </c>
      <c r="D471" s="326">
        <v>3</v>
      </c>
      <c r="E471" s="326">
        <v>45</v>
      </c>
      <c r="F471" s="326">
        <v>439</v>
      </c>
      <c r="G471" s="326">
        <f t="shared" si="49"/>
        <v>484</v>
      </c>
      <c r="H471" s="327">
        <f t="shared" si="50"/>
        <v>9.2975206611570244E-2</v>
      </c>
      <c r="I471" s="355">
        <v>0.1142857142857143</v>
      </c>
      <c r="J471" s="356">
        <v>7.3099257194004022E-2</v>
      </c>
      <c r="K471" s="357" t="s">
        <v>157</v>
      </c>
      <c r="L471" s="328">
        <f t="shared" si="51"/>
        <v>3.9255606604624814E-2</v>
      </c>
      <c r="M471" s="328">
        <f t="shared" si="52"/>
        <v>1.9484717372406904E-4</v>
      </c>
      <c r="N471" s="328">
        <v>2.70240111290065E-2</v>
      </c>
      <c r="O471" s="327">
        <f t="shared" si="53"/>
        <v>0.12893982808022922</v>
      </c>
      <c r="P471" s="327">
        <f t="shared" si="54"/>
        <v>0.12397627788760238</v>
      </c>
      <c r="Q471" s="327">
        <f t="shared" si="55"/>
        <v>0.12442159383033419</v>
      </c>
    </row>
    <row r="472" spans="1:17" ht="15">
      <c r="A472" s="326" t="s">
        <v>157</v>
      </c>
      <c r="B472" s="326">
        <v>4</v>
      </c>
      <c r="C472" s="326">
        <v>4</v>
      </c>
      <c r="D472" s="326">
        <v>15</v>
      </c>
      <c r="E472" s="326">
        <v>67</v>
      </c>
      <c r="F472" s="326">
        <v>496</v>
      </c>
      <c r="G472" s="326">
        <f t="shared" si="49"/>
        <v>563</v>
      </c>
      <c r="H472" s="327">
        <f t="shared" si="50"/>
        <v>0.11900532859680284</v>
      </c>
      <c r="I472" s="355">
        <v>0.1153846153846154</v>
      </c>
      <c r="J472" s="356">
        <v>7.3099257194004022E-2</v>
      </c>
      <c r="K472" s="357" t="s">
        <v>157</v>
      </c>
      <c r="L472" s="328">
        <f t="shared" si="51"/>
        <v>0.31520922257551526</v>
      </c>
      <c r="M472" s="328">
        <f t="shared" si="52"/>
        <v>1.6360509725743447E-2</v>
      </c>
      <c r="N472" s="328">
        <v>2.70240111290065E-2</v>
      </c>
      <c r="O472" s="327">
        <f t="shared" si="53"/>
        <v>0.19197707736389685</v>
      </c>
      <c r="P472" s="327">
        <f t="shared" si="54"/>
        <v>0.14007342558599264</v>
      </c>
      <c r="Q472" s="327">
        <f t="shared" si="55"/>
        <v>0.14473007712082261</v>
      </c>
    </row>
    <row r="473" spans="1:17" ht="15">
      <c r="A473" s="326" t="s">
        <v>650</v>
      </c>
      <c r="B473" s="326">
        <v>0</v>
      </c>
      <c r="C473" s="326">
        <v>0</v>
      </c>
      <c r="D473" s="326">
        <v>0</v>
      </c>
      <c r="E473" s="326">
        <v>90</v>
      </c>
      <c r="F473" s="326">
        <v>827</v>
      </c>
      <c r="G473" s="326">
        <f t="shared" si="49"/>
        <v>917</v>
      </c>
      <c r="H473" s="327">
        <f t="shared" si="50"/>
        <v>9.8146128680479824E-2</v>
      </c>
      <c r="I473" s="355">
        <v>9.6045197740112997E-2</v>
      </c>
      <c r="J473" s="356">
        <v>4.1161051841458192E-2</v>
      </c>
      <c r="K473" s="357" t="s">
        <v>650</v>
      </c>
      <c r="L473" s="328">
        <f t="shared" si="51"/>
        <v>9.909750521605025E-2</v>
      </c>
      <c r="M473" s="328">
        <f t="shared" si="52"/>
        <v>2.4110236204227188E-3</v>
      </c>
      <c r="N473" s="328">
        <v>2.6905828136826099E-2</v>
      </c>
      <c r="O473" s="327">
        <f t="shared" si="53"/>
        <v>0.25787965616045844</v>
      </c>
      <c r="P473" s="327">
        <f t="shared" si="54"/>
        <v>0.23354984467664502</v>
      </c>
      <c r="Q473" s="327">
        <f t="shared" si="55"/>
        <v>0.23573264781491002</v>
      </c>
    </row>
    <row r="474" spans="1:17" ht="15">
      <c r="A474" s="326" t="s">
        <v>650</v>
      </c>
      <c r="B474" s="326">
        <v>1</v>
      </c>
      <c r="C474" s="326">
        <v>3.1074999999999998E-2</v>
      </c>
      <c r="D474" s="326">
        <v>0.64899581589999999</v>
      </c>
      <c r="E474" s="326">
        <v>44</v>
      </c>
      <c r="F474" s="326">
        <v>595</v>
      </c>
      <c r="G474" s="326">
        <f t="shared" si="49"/>
        <v>639</v>
      </c>
      <c r="H474" s="327">
        <f t="shared" si="50"/>
        <v>6.8857589984350542E-2</v>
      </c>
      <c r="I474" s="355">
        <v>7.1895424836601302E-2</v>
      </c>
      <c r="J474" s="356">
        <v>4.1161051841458192E-2</v>
      </c>
      <c r="K474" s="357" t="s">
        <v>650</v>
      </c>
      <c r="L474" s="328">
        <f t="shared" si="51"/>
        <v>-0.28727924171789204</v>
      </c>
      <c r="M474" s="328">
        <f t="shared" si="52"/>
        <v>1.2053412754167043E-2</v>
      </c>
      <c r="N474" s="328">
        <v>2.6905828136826099E-2</v>
      </c>
      <c r="O474" s="327">
        <f t="shared" si="53"/>
        <v>0.12607449856733524</v>
      </c>
      <c r="P474" s="327">
        <f t="shared" si="54"/>
        <v>0.16803162948319683</v>
      </c>
      <c r="Q474" s="327">
        <f t="shared" si="55"/>
        <v>0.16426735218508998</v>
      </c>
    </row>
    <row r="475" spans="1:17" ht="15">
      <c r="A475" s="326" t="s">
        <v>650</v>
      </c>
      <c r="B475" s="326">
        <v>2</v>
      </c>
      <c r="C475" s="326">
        <v>0.64934659289999996</v>
      </c>
      <c r="D475" s="326">
        <v>0.82151946819999899</v>
      </c>
      <c r="E475" s="326">
        <v>60</v>
      </c>
      <c r="F475" s="326">
        <v>718</v>
      </c>
      <c r="G475" s="326">
        <f t="shared" si="49"/>
        <v>778</v>
      </c>
      <c r="H475" s="327">
        <f t="shared" si="50"/>
        <v>7.7120822622107968E-2</v>
      </c>
      <c r="I475" s="355">
        <v>9.2783505154639179E-2</v>
      </c>
      <c r="J475" s="356">
        <v>4.1161051841458192E-2</v>
      </c>
      <c r="K475" s="357" t="s">
        <v>650</v>
      </c>
      <c r="L475" s="328">
        <f t="shared" si="51"/>
        <v>-0.16503247691664699</v>
      </c>
      <c r="M475" s="328">
        <f t="shared" si="52"/>
        <v>5.0908903277257387E-3</v>
      </c>
      <c r="N475" s="328">
        <v>2.6905828136826099E-2</v>
      </c>
      <c r="O475" s="327">
        <f t="shared" si="53"/>
        <v>0.17191977077363896</v>
      </c>
      <c r="P475" s="327">
        <f t="shared" si="54"/>
        <v>0.20276757977972323</v>
      </c>
      <c r="Q475" s="327">
        <f t="shared" si="55"/>
        <v>0.2</v>
      </c>
    </row>
    <row r="476" spans="1:17" ht="15">
      <c r="A476" s="326" t="s">
        <v>650</v>
      </c>
      <c r="B476" s="326">
        <v>3</v>
      </c>
      <c r="C476" s="326">
        <v>0.8217223911</v>
      </c>
      <c r="D476" s="326">
        <v>0.93359842519999903</v>
      </c>
      <c r="E476" s="326">
        <v>82</v>
      </c>
      <c r="F476" s="326">
        <v>696</v>
      </c>
      <c r="G476" s="326">
        <f t="shared" si="49"/>
        <v>778</v>
      </c>
      <c r="H476" s="327">
        <f t="shared" si="50"/>
        <v>0.10539845758354756</v>
      </c>
      <c r="I476" s="355">
        <v>0.12643678160919539</v>
      </c>
      <c r="J476" s="356">
        <v>4.1161051841458192E-2</v>
      </c>
      <c r="K476" s="357" t="s">
        <v>650</v>
      </c>
      <c r="L476" s="328">
        <f t="shared" si="51"/>
        <v>0.17846211683931013</v>
      </c>
      <c r="M476" s="328">
        <f t="shared" si="52"/>
        <v>6.853369040814546E-3</v>
      </c>
      <c r="N476" s="328">
        <v>2.6905828136826099E-2</v>
      </c>
      <c r="O476" s="327">
        <f t="shared" si="53"/>
        <v>0.23495702005730659</v>
      </c>
      <c r="P476" s="327">
        <f t="shared" si="54"/>
        <v>0.19655464558034452</v>
      </c>
      <c r="Q476" s="327">
        <f t="shared" si="55"/>
        <v>0.2</v>
      </c>
    </row>
    <row r="477" spans="1:17" ht="15">
      <c r="A477" s="326" t="s">
        <v>650</v>
      </c>
      <c r="B477" s="326">
        <v>4</v>
      </c>
      <c r="C477" s="326">
        <v>0.93364209200000003</v>
      </c>
      <c r="D477" s="326">
        <v>1</v>
      </c>
      <c r="E477" s="326">
        <v>73</v>
      </c>
      <c r="F477" s="326">
        <v>705</v>
      </c>
      <c r="G477" s="326">
        <f t="shared" si="49"/>
        <v>778</v>
      </c>
      <c r="H477" s="327">
        <f t="shared" si="50"/>
        <v>9.383033419023136E-2</v>
      </c>
      <c r="I477" s="355">
        <v>8.3769633507853408E-2</v>
      </c>
      <c r="J477" s="356">
        <v>4.1161051841458192E-2</v>
      </c>
      <c r="K477" s="357" t="s">
        <v>650</v>
      </c>
      <c r="L477" s="328">
        <f t="shared" si="51"/>
        <v>4.9354168245599031E-2</v>
      </c>
      <c r="M477" s="328">
        <f t="shared" si="52"/>
        <v>4.971323936961272E-4</v>
      </c>
      <c r="N477" s="328">
        <v>2.6905828136826099E-2</v>
      </c>
      <c r="O477" s="327">
        <f t="shared" si="53"/>
        <v>0.20916905444126074</v>
      </c>
      <c r="P477" s="327">
        <f t="shared" si="54"/>
        <v>0.19909630048009036</v>
      </c>
      <c r="Q477" s="327">
        <f t="shared" si="55"/>
        <v>0.2</v>
      </c>
    </row>
    <row r="478" spans="1:17" ht="15">
      <c r="A478" s="326" t="s">
        <v>643</v>
      </c>
      <c r="B478" s="326">
        <v>0</v>
      </c>
      <c r="C478" s="326">
        <v>0</v>
      </c>
      <c r="D478" s="326">
        <v>6.9444444399999999E-2</v>
      </c>
      <c r="E478" s="326">
        <v>54</v>
      </c>
      <c r="F478" s="326">
        <v>735</v>
      </c>
      <c r="G478" s="326">
        <f t="shared" si="49"/>
        <v>789</v>
      </c>
      <c r="H478" s="327">
        <f t="shared" si="50"/>
        <v>6.8441064638783272E-2</v>
      </c>
      <c r="I478" s="355">
        <v>7.6923076923076927E-2</v>
      </c>
      <c r="J478" s="356">
        <v>2.2063561122347409E-2</v>
      </c>
      <c r="K478" s="357" t="s">
        <v>643</v>
      </c>
      <c r="L478" s="328">
        <f t="shared" si="51"/>
        <v>-0.29379392273908572</v>
      </c>
      <c r="M478" s="328">
        <f t="shared" si="52"/>
        <v>1.5524273531577319E-2</v>
      </c>
      <c r="N478" s="328">
        <v>2.6533478039104601E-2</v>
      </c>
      <c r="O478" s="327">
        <f t="shared" si="53"/>
        <v>0.15472779369627507</v>
      </c>
      <c r="P478" s="327">
        <f t="shared" si="54"/>
        <v>0.20756848347924314</v>
      </c>
      <c r="Q478" s="327">
        <f t="shared" si="55"/>
        <v>0.20282776349614395</v>
      </c>
    </row>
    <row r="479" spans="1:17" ht="15">
      <c r="A479" s="326" t="s">
        <v>643</v>
      </c>
      <c r="B479" s="326">
        <v>1</v>
      </c>
      <c r="C479" s="326">
        <v>6.9793411499999999E-2</v>
      </c>
      <c r="D479" s="326">
        <v>0.10416666669999999</v>
      </c>
      <c r="E479" s="326">
        <v>79</v>
      </c>
      <c r="F479" s="326">
        <v>716</v>
      </c>
      <c r="G479" s="326">
        <f t="shared" si="49"/>
        <v>795</v>
      </c>
      <c r="H479" s="327">
        <f t="shared" si="50"/>
        <v>9.9371069182389943E-2</v>
      </c>
      <c r="I479" s="355">
        <v>8.9820359281437126E-2</v>
      </c>
      <c r="J479" s="356">
        <v>2.2063561122347409E-2</v>
      </c>
      <c r="K479" s="357" t="s">
        <v>643</v>
      </c>
      <c r="L479" s="328">
        <f t="shared" si="51"/>
        <v>0.11286021541585228</v>
      </c>
      <c r="M479" s="328">
        <f t="shared" si="52"/>
        <v>2.7265068722110517E-3</v>
      </c>
      <c r="N479" s="328">
        <v>2.6533478039104601E-2</v>
      </c>
      <c r="O479" s="327">
        <f t="shared" si="53"/>
        <v>0.22636103151862463</v>
      </c>
      <c r="P479" s="327">
        <f t="shared" si="54"/>
        <v>0.20220276757977973</v>
      </c>
      <c r="Q479" s="327">
        <f t="shared" si="55"/>
        <v>0.20437017994858611</v>
      </c>
    </row>
    <row r="480" spans="1:17" ht="15">
      <c r="A480" s="326" t="s">
        <v>643</v>
      </c>
      <c r="B480" s="326">
        <v>2</v>
      </c>
      <c r="C480" s="326">
        <v>0.10442773599999999</v>
      </c>
      <c r="D480" s="326">
        <v>0.14814814809999999</v>
      </c>
      <c r="E480" s="326">
        <v>61</v>
      </c>
      <c r="F480" s="326">
        <v>693</v>
      </c>
      <c r="G480" s="326">
        <f t="shared" si="49"/>
        <v>754</v>
      </c>
      <c r="H480" s="327">
        <f t="shared" si="50"/>
        <v>8.0901856763925736E-2</v>
      </c>
      <c r="I480" s="355">
        <v>8.2278481012658222E-2</v>
      </c>
      <c r="J480" s="356">
        <v>2.2063561122347409E-2</v>
      </c>
      <c r="K480" s="357" t="s">
        <v>643</v>
      </c>
      <c r="L480" s="328">
        <f t="shared" si="51"/>
        <v>-0.11306360510711526</v>
      </c>
      <c r="M480" s="328">
        <f t="shared" si="52"/>
        <v>2.3655537171598279E-3</v>
      </c>
      <c r="N480" s="328">
        <v>2.6533478039104601E-2</v>
      </c>
      <c r="O480" s="327">
        <f t="shared" si="53"/>
        <v>0.17478510028653296</v>
      </c>
      <c r="P480" s="327">
        <f t="shared" si="54"/>
        <v>0.19570742728042925</v>
      </c>
      <c r="Q480" s="327">
        <f t="shared" si="55"/>
        <v>0.19383033419023135</v>
      </c>
    </row>
    <row r="481" spans="1:17" ht="15">
      <c r="A481" s="326" t="s">
        <v>643</v>
      </c>
      <c r="B481" s="326">
        <v>3</v>
      </c>
      <c r="C481" s="326">
        <v>0.1484119917</v>
      </c>
      <c r="D481" s="326">
        <v>0.22327608530000001</v>
      </c>
      <c r="E481" s="326">
        <v>78</v>
      </c>
      <c r="F481" s="326">
        <v>696</v>
      </c>
      <c r="G481" s="326">
        <f t="shared" si="49"/>
        <v>774</v>
      </c>
      <c r="H481" s="327">
        <f t="shared" si="50"/>
        <v>0.10077519379844961</v>
      </c>
      <c r="I481" s="355">
        <v>0.1029411764705882</v>
      </c>
      <c r="J481" s="356">
        <v>2.2063561122347409E-2</v>
      </c>
      <c r="K481" s="357" t="s">
        <v>643</v>
      </c>
      <c r="L481" s="328">
        <f t="shared" si="51"/>
        <v>0.12845169626464878</v>
      </c>
      <c r="M481" s="328">
        <f t="shared" si="52"/>
        <v>3.4606243970024641E-3</v>
      </c>
      <c r="N481" s="328">
        <v>2.6533478039104601E-2</v>
      </c>
      <c r="O481" s="327">
        <f t="shared" si="53"/>
        <v>0.22349570200573066</v>
      </c>
      <c r="P481" s="327">
        <f t="shared" si="54"/>
        <v>0.19655464558034452</v>
      </c>
      <c r="Q481" s="327">
        <f t="shared" si="55"/>
        <v>0.19897172236503857</v>
      </c>
    </row>
    <row r="482" spans="1:17" ht="15">
      <c r="A482" s="326" t="s">
        <v>643</v>
      </c>
      <c r="B482" s="326">
        <v>4</v>
      </c>
      <c r="C482" s="326">
        <v>0.2240143369</v>
      </c>
      <c r="D482" s="326">
        <v>3.3534000794000001</v>
      </c>
      <c r="E482" s="326">
        <v>77</v>
      </c>
      <c r="F482" s="326">
        <v>701</v>
      </c>
      <c r="G482" s="326">
        <f t="shared" si="49"/>
        <v>778</v>
      </c>
      <c r="H482" s="327">
        <f t="shared" si="50"/>
        <v>9.8971722365038567E-2</v>
      </c>
      <c r="I482" s="355">
        <v>0.1105990783410138</v>
      </c>
      <c r="J482" s="356">
        <v>2.2063561122347409E-2</v>
      </c>
      <c r="K482" s="357" t="s">
        <v>643</v>
      </c>
      <c r="L482" s="328">
        <f t="shared" si="51"/>
        <v>0.10839006472857046</v>
      </c>
      <c r="M482" s="328">
        <f t="shared" si="52"/>
        <v>2.4565195211539996E-3</v>
      </c>
      <c r="N482" s="328">
        <v>2.6533478039104601E-2</v>
      </c>
      <c r="O482" s="327">
        <f t="shared" si="53"/>
        <v>0.22063037249283668</v>
      </c>
      <c r="P482" s="327">
        <f t="shared" si="54"/>
        <v>0.19796667608020332</v>
      </c>
      <c r="Q482" s="327">
        <f t="shared" si="55"/>
        <v>0.2</v>
      </c>
    </row>
    <row r="483" spans="1:17" ht="15">
      <c r="A483" s="326" t="s">
        <v>280</v>
      </c>
      <c r="B483" s="326">
        <v>0</v>
      </c>
      <c r="C483" s="326">
        <v>0</v>
      </c>
      <c r="D483" s="326">
        <v>0</v>
      </c>
      <c r="E483" s="326">
        <v>204</v>
      </c>
      <c r="F483" s="326">
        <v>2225</v>
      </c>
      <c r="G483" s="326">
        <f t="shared" si="49"/>
        <v>2429</v>
      </c>
      <c r="H483" s="327">
        <f t="shared" si="50"/>
        <v>8.3985179086043638E-2</v>
      </c>
      <c r="I483" s="355">
        <v>8.1739130434782606E-2</v>
      </c>
      <c r="J483" s="356">
        <v>4.1424538988326952E-2</v>
      </c>
      <c r="K483" s="357" t="s">
        <v>280</v>
      </c>
      <c r="L483" s="328">
        <f t="shared" si="51"/>
        <v>-7.2299670846647443E-2</v>
      </c>
      <c r="M483" s="328">
        <f t="shared" si="52"/>
        <v>3.1686308100404388E-3</v>
      </c>
      <c r="N483" s="328">
        <v>2.6377187891368399E-2</v>
      </c>
      <c r="O483" s="327">
        <f t="shared" si="53"/>
        <v>0.58452722063037255</v>
      </c>
      <c r="P483" s="327">
        <f t="shared" si="54"/>
        <v>0.62835357243716461</v>
      </c>
      <c r="Q483" s="327">
        <f t="shared" si="55"/>
        <v>0.62442159383033424</v>
      </c>
    </row>
    <row r="484" spans="1:17" ht="15">
      <c r="A484" s="326" t="s">
        <v>280</v>
      </c>
      <c r="B484" s="326">
        <v>3</v>
      </c>
      <c r="C484" s="326">
        <v>1</v>
      </c>
      <c r="D484" s="326">
        <v>1</v>
      </c>
      <c r="E484" s="326">
        <v>101</v>
      </c>
      <c r="F484" s="326">
        <v>1040</v>
      </c>
      <c r="G484" s="326">
        <f t="shared" si="49"/>
        <v>1141</v>
      </c>
      <c r="H484" s="327">
        <f t="shared" si="50"/>
        <v>8.851884312007012E-2</v>
      </c>
      <c r="I484" s="355">
        <v>0.1212121212121212</v>
      </c>
      <c r="J484" s="356">
        <v>4.1424538988326952E-2</v>
      </c>
      <c r="K484" s="357" t="s">
        <v>280</v>
      </c>
      <c r="L484" s="328">
        <f t="shared" si="51"/>
        <v>-1.4762945384682445E-2</v>
      </c>
      <c r="M484" s="328">
        <f t="shared" si="52"/>
        <v>6.354064948639032E-5</v>
      </c>
      <c r="N484" s="328">
        <v>2.6377187891368399E-2</v>
      </c>
      <c r="O484" s="327">
        <f t="shared" si="53"/>
        <v>0.28939828080229224</v>
      </c>
      <c r="P484" s="327">
        <f t="shared" si="54"/>
        <v>0.29370234397062978</v>
      </c>
      <c r="Q484" s="327">
        <f t="shared" si="55"/>
        <v>0.29331619537275067</v>
      </c>
    </row>
    <row r="485" spans="1:17" ht="15">
      <c r="A485" s="326" t="s">
        <v>280</v>
      </c>
      <c r="B485" s="326">
        <v>4</v>
      </c>
      <c r="C485" s="326">
        <v>2</v>
      </c>
      <c r="D485" s="326">
        <v>5</v>
      </c>
      <c r="E485" s="326">
        <v>44</v>
      </c>
      <c r="F485" s="326">
        <v>276</v>
      </c>
      <c r="G485" s="326">
        <f t="shared" si="49"/>
        <v>320</v>
      </c>
      <c r="H485" s="327">
        <f t="shared" si="50"/>
        <v>0.13750000000000001</v>
      </c>
      <c r="I485" s="355">
        <v>0.1</v>
      </c>
      <c r="J485" s="356">
        <v>4.1424538988326952E-2</v>
      </c>
      <c r="K485" s="357" t="s">
        <v>280</v>
      </c>
      <c r="L485" s="328">
        <f t="shared" si="51"/>
        <v>0.48088129811058777</v>
      </c>
      <c r="M485" s="328">
        <f t="shared" si="52"/>
        <v>2.3145016431841622E-2</v>
      </c>
      <c r="N485" s="328">
        <v>2.6377187891368399E-2</v>
      </c>
      <c r="O485" s="327">
        <f t="shared" si="53"/>
        <v>0.12607449856733524</v>
      </c>
      <c r="P485" s="327">
        <f t="shared" si="54"/>
        <v>7.7944083592205587E-2</v>
      </c>
      <c r="Q485" s="327">
        <f t="shared" si="55"/>
        <v>8.2262210796915161E-2</v>
      </c>
    </row>
    <row r="486" spans="1:17" ht="15">
      <c r="A486" s="326" t="s">
        <v>69</v>
      </c>
      <c r="B486" s="326">
        <v>0</v>
      </c>
      <c r="C486" s="326">
        <v>0</v>
      </c>
      <c r="D486" s="326">
        <v>0</v>
      </c>
      <c r="E486" s="326">
        <v>88</v>
      </c>
      <c r="F486" s="326">
        <v>1059</v>
      </c>
      <c r="G486" s="326">
        <f t="shared" si="49"/>
        <v>1147</v>
      </c>
      <c r="H486" s="327">
        <f t="shared" si="50"/>
        <v>7.6721883173496083E-2</v>
      </c>
      <c r="I486" s="355">
        <v>7.1713147410358571E-2</v>
      </c>
      <c r="J486" s="356">
        <v>4.4810274622499792E-2</v>
      </c>
      <c r="K486" s="357" t="s">
        <v>69</v>
      </c>
      <c r="L486" s="328">
        <f t="shared" si="51"/>
        <v>-0.17065100121372354</v>
      </c>
      <c r="M486" s="328">
        <f t="shared" si="52"/>
        <v>8.006785031809396E-3</v>
      </c>
      <c r="N486" s="328">
        <v>2.6023810967489E-2</v>
      </c>
      <c r="O486" s="327">
        <f t="shared" si="53"/>
        <v>0.25214899713467048</v>
      </c>
      <c r="P486" s="327">
        <f t="shared" si="54"/>
        <v>0.29906805987009322</v>
      </c>
      <c r="Q486" s="327">
        <f t="shared" si="55"/>
        <v>0.2948586118251928</v>
      </c>
    </row>
    <row r="487" spans="1:17" ht="15">
      <c r="A487" s="326" t="s">
        <v>69</v>
      </c>
      <c r="B487" s="326">
        <v>1</v>
      </c>
      <c r="C487" s="326">
        <v>1</v>
      </c>
      <c r="D487" s="326">
        <v>1</v>
      </c>
      <c r="E487" s="326">
        <v>79</v>
      </c>
      <c r="F487" s="326">
        <v>876</v>
      </c>
      <c r="G487" s="326">
        <f t="shared" si="49"/>
        <v>955</v>
      </c>
      <c r="H487" s="327">
        <f t="shared" si="50"/>
        <v>8.2722513089005231E-2</v>
      </c>
      <c r="I487" s="355">
        <v>8.5427135678391955E-2</v>
      </c>
      <c r="J487" s="356">
        <v>4.4810274622499792E-2</v>
      </c>
      <c r="K487" s="357" t="s">
        <v>69</v>
      </c>
      <c r="L487" s="328">
        <f t="shared" si="51"/>
        <v>-8.882570855989344E-2</v>
      </c>
      <c r="M487" s="328">
        <f t="shared" si="52"/>
        <v>1.867712597115599E-3</v>
      </c>
      <c r="N487" s="328">
        <v>2.6023810967489E-2</v>
      </c>
      <c r="O487" s="327">
        <f t="shared" si="53"/>
        <v>0.22636103151862463</v>
      </c>
      <c r="P487" s="327">
        <f t="shared" si="54"/>
        <v>0.24738774357526122</v>
      </c>
      <c r="Q487" s="327">
        <f t="shared" si="55"/>
        <v>0.24550128534704371</v>
      </c>
    </row>
    <row r="488" spans="1:17" ht="15">
      <c r="A488" s="326" t="s">
        <v>69</v>
      </c>
      <c r="B488" s="326">
        <v>2</v>
      </c>
      <c r="C488" s="326">
        <v>2</v>
      </c>
      <c r="D488" s="326">
        <v>2</v>
      </c>
      <c r="E488" s="326">
        <v>68</v>
      </c>
      <c r="F488" s="326">
        <v>625</v>
      </c>
      <c r="G488" s="326">
        <f t="shared" si="49"/>
        <v>693</v>
      </c>
      <c r="H488" s="327">
        <f t="shared" si="50"/>
        <v>9.8124098124098127E-2</v>
      </c>
      <c r="I488" s="355">
        <v>0.1096774193548387</v>
      </c>
      <c r="J488" s="356">
        <v>4.4810274622499792E-2</v>
      </c>
      <c r="K488" s="357" t="s">
        <v>69</v>
      </c>
      <c r="L488" s="328">
        <f t="shared" si="51"/>
        <v>9.8848585349181853E-2</v>
      </c>
      <c r="M488" s="328">
        <f t="shared" si="52"/>
        <v>1.8127441131829505E-3</v>
      </c>
      <c r="N488" s="328">
        <v>2.6023810967489E-2</v>
      </c>
      <c r="O488" s="327">
        <f t="shared" si="53"/>
        <v>0.19484240687679083</v>
      </c>
      <c r="P488" s="327">
        <f t="shared" si="54"/>
        <v>0.17650381248234961</v>
      </c>
      <c r="Q488" s="327">
        <f t="shared" si="55"/>
        <v>0.1781491002570694</v>
      </c>
    </row>
    <row r="489" spans="1:17" ht="15">
      <c r="A489" s="326" t="s">
        <v>69</v>
      </c>
      <c r="B489" s="326">
        <v>3</v>
      </c>
      <c r="C489" s="326">
        <v>3</v>
      </c>
      <c r="D489" s="326">
        <v>3</v>
      </c>
      <c r="E489" s="326">
        <v>43</v>
      </c>
      <c r="F489" s="326">
        <v>439</v>
      </c>
      <c r="G489" s="326">
        <f t="shared" si="49"/>
        <v>482</v>
      </c>
      <c r="H489" s="327">
        <f t="shared" si="50"/>
        <v>8.9211618257261413E-2</v>
      </c>
      <c r="I489" s="355">
        <v>0.119047619047619</v>
      </c>
      <c r="J489" s="356">
        <v>4.4810274622499792E-2</v>
      </c>
      <c r="K489" s="357" t="s">
        <v>69</v>
      </c>
      <c r="L489" s="328">
        <f t="shared" si="51"/>
        <v>-6.2067674721323421E-3</v>
      </c>
      <c r="M489" s="328">
        <f t="shared" si="52"/>
        <v>4.7612661532497858E-6</v>
      </c>
      <c r="N489" s="328">
        <v>2.6023810967489E-2</v>
      </c>
      <c r="O489" s="327">
        <f t="shared" si="53"/>
        <v>0.12320916905444126</v>
      </c>
      <c r="P489" s="327">
        <f t="shared" si="54"/>
        <v>0.12397627788760238</v>
      </c>
      <c r="Q489" s="327">
        <f t="shared" si="55"/>
        <v>0.12390745501285347</v>
      </c>
    </row>
    <row r="490" spans="1:17" ht="15">
      <c r="A490" s="326" t="s">
        <v>69</v>
      </c>
      <c r="B490" s="326">
        <v>4</v>
      </c>
      <c r="C490" s="326">
        <v>4</v>
      </c>
      <c r="D490" s="326">
        <v>9</v>
      </c>
      <c r="E490" s="326">
        <v>71</v>
      </c>
      <c r="F490" s="326">
        <v>542</v>
      </c>
      <c r="G490" s="326">
        <f t="shared" si="49"/>
        <v>613</v>
      </c>
      <c r="H490" s="327">
        <f t="shared" si="50"/>
        <v>0.11582381729200653</v>
      </c>
      <c r="I490" s="355">
        <v>0.10759493670886081</v>
      </c>
      <c r="J490" s="356">
        <v>4.4810274622499792E-2</v>
      </c>
      <c r="K490" s="357" t="s">
        <v>69</v>
      </c>
      <c r="L490" s="328">
        <f t="shared" si="51"/>
        <v>0.28450640551114575</v>
      </c>
      <c r="M490" s="328">
        <f t="shared" si="52"/>
        <v>1.4331807959227807E-2</v>
      </c>
      <c r="N490" s="328">
        <v>2.6023810967489E-2</v>
      </c>
      <c r="O490" s="327">
        <f t="shared" si="53"/>
        <v>0.20343839541547279</v>
      </c>
      <c r="P490" s="327">
        <f t="shared" si="54"/>
        <v>0.1530641061846936</v>
      </c>
      <c r="Q490" s="327">
        <f t="shared" si="55"/>
        <v>0.15758354755784063</v>
      </c>
    </row>
    <row r="491" spans="1:17" ht="15">
      <c r="A491" s="326" t="s">
        <v>297</v>
      </c>
      <c r="B491" s="326">
        <v>0</v>
      </c>
      <c r="C491" s="326">
        <v>0</v>
      </c>
      <c r="D491" s="326">
        <v>0</v>
      </c>
      <c r="E491" s="326">
        <v>88</v>
      </c>
      <c r="F491" s="326">
        <v>1059</v>
      </c>
      <c r="G491" s="326">
        <f t="shared" si="49"/>
        <v>1147</v>
      </c>
      <c r="H491" s="327">
        <f t="shared" si="50"/>
        <v>7.6721883173496083E-2</v>
      </c>
      <c r="I491" s="355">
        <v>7.1713147410358571E-2</v>
      </c>
      <c r="J491" s="356">
        <v>4.8727181613903582E-2</v>
      </c>
      <c r="K491" s="357" t="s">
        <v>297</v>
      </c>
      <c r="L491" s="328">
        <f t="shared" si="51"/>
        <v>-0.17065100121372354</v>
      </c>
      <c r="M491" s="328">
        <f t="shared" si="52"/>
        <v>8.006785031809396E-3</v>
      </c>
      <c r="N491" s="328">
        <v>2.6016944634403301E-2</v>
      </c>
      <c r="O491" s="327">
        <f t="shared" si="53"/>
        <v>0.25214899713467048</v>
      </c>
      <c r="P491" s="327">
        <f t="shared" si="54"/>
        <v>0.29906805987009322</v>
      </c>
      <c r="Q491" s="327">
        <f t="shared" si="55"/>
        <v>0.2948586118251928</v>
      </c>
    </row>
    <row r="492" spans="1:17" ht="15">
      <c r="A492" s="326" t="s">
        <v>297</v>
      </c>
      <c r="B492" s="326">
        <v>1</v>
      </c>
      <c r="C492" s="326">
        <v>1</v>
      </c>
      <c r="D492" s="326">
        <v>1</v>
      </c>
      <c r="E492" s="326">
        <v>79</v>
      </c>
      <c r="F492" s="326">
        <v>877</v>
      </c>
      <c r="G492" s="326">
        <f t="shared" si="49"/>
        <v>956</v>
      </c>
      <c r="H492" s="327">
        <f t="shared" si="50"/>
        <v>8.263598326359832E-2</v>
      </c>
      <c r="I492" s="355">
        <v>8.5858585858585856E-2</v>
      </c>
      <c r="J492" s="356">
        <v>4.8727181613903582E-2</v>
      </c>
      <c r="K492" s="357" t="s">
        <v>297</v>
      </c>
      <c r="L492" s="328">
        <f t="shared" si="51"/>
        <v>-8.9966609995684968E-2</v>
      </c>
      <c r="M492" s="328">
        <f t="shared" si="52"/>
        <v>1.917109122547553E-3</v>
      </c>
      <c r="N492" s="328">
        <v>2.6016944634403301E-2</v>
      </c>
      <c r="O492" s="327">
        <f t="shared" si="53"/>
        <v>0.22636103151862463</v>
      </c>
      <c r="P492" s="327">
        <f t="shared" si="54"/>
        <v>0.24767014967523299</v>
      </c>
      <c r="Q492" s="327">
        <f t="shared" si="55"/>
        <v>0.24575835475578406</v>
      </c>
    </row>
    <row r="493" spans="1:17" ht="15">
      <c r="A493" s="326" t="s">
        <v>297</v>
      </c>
      <c r="B493" s="326">
        <v>2</v>
      </c>
      <c r="C493" s="326">
        <v>2</v>
      </c>
      <c r="D493" s="326">
        <v>2</v>
      </c>
      <c r="E493" s="326">
        <v>68</v>
      </c>
      <c r="F493" s="326">
        <v>623</v>
      </c>
      <c r="G493" s="326">
        <f t="shared" si="49"/>
        <v>691</v>
      </c>
      <c r="H493" s="327">
        <f t="shared" si="50"/>
        <v>9.8408104196816212E-2</v>
      </c>
      <c r="I493" s="355">
        <v>0.1032258064516129</v>
      </c>
      <c r="J493" s="356">
        <v>4.8727181613903582E-2</v>
      </c>
      <c r="K493" s="357" t="s">
        <v>297</v>
      </c>
      <c r="L493" s="328">
        <f t="shared" si="51"/>
        <v>0.10205371629813008</v>
      </c>
      <c r="M493" s="328">
        <f t="shared" si="52"/>
        <v>1.9291628936515394E-3</v>
      </c>
      <c r="N493" s="328">
        <v>2.6016944634403301E-2</v>
      </c>
      <c r="O493" s="327">
        <f t="shared" si="53"/>
        <v>0.19484240687679083</v>
      </c>
      <c r="P493" s="327">
        <f t="shared" si="54"/>
        <v>0.17593900028240611</v>
      </c>
      <c r="Q493" s="327">
        <f t="shared" si="55"/>
        <v>0.17763496143958868</v>
      </c>
    </row>
    <row r="494" spans="1:17" ht="15">
      <c r="A494" s="326" t="s">
        <v>297</v>
      </c>
      <c r="B494" s="326">
        <v>3</v>
      </c>
      <c r="C494" s="326">
        <v>3</v>
      </c>
      <c r="D494" s="326">
        <v>3</v>
      </c>
      <c r="E494" s="326">
        <v>43</v>
      </c>
      <c r="F494" s="326">
        <v>439</v>
      </c>
      <c r="G494" s="326">
        <f t="shared" si="49"/>
        <v>482</v>
      </c>
      <c r="H494" s="327">
        <f t="shared" si="50"/>
        <v>8.9211618257261413E-2</v>
      </c>
      <c r="I494" s="355">
        <v>0.128</v>
      </c>
      <c r="J494" s="356">
        <v>4.8727181613903582E-2</v>
      </c>
      <c r="K494" s="357" t="s">
        <v>297</v>
      </c>
      <c r="L494" s="328">
        <f t="shared" si="51"/>
        <v>-6.2067674721323421E-3</v>
      </c>
      <c r="M494" s="328">
        <f t="shared" si="52"/>
        <v>4.7612661532497858E-6</v>
      </c>
      <c r="N494" s="328">
        <v>2.6016944634403301E-2</v>
      </c>
      <c r="O494" s="327">
        <f t="shared" si="53"/>
        <v>0.12320916905444126</v>
      </c>
      <c r="P494" s="327">
        <f t="shared" si="54"/>
        <v>0.12397627788760238</v>
      </c>
      <c r="Q494" s="327">
        <f t="shared" si="55"/>
        <v>0.12390745501285347</v>
      </c>
    </row>
    <row r="495" spans="1:17" ht="15">
      <c r="A495" s="326" t="s">
        <v>297</v>
      </c>
      <c r="B495" s="326">
        <v>4</v>
      </c>
      <c r="C495" s="326">
        <v>4</v>
      </c>
      <c r="D495" s="326">
        <v>9</v>
      </c>
      <c r="E495" s="326">
        <v>71</v>
      </c>
      <c r="F495" s="326">
        <v>543</v>
      </c>
      <c r="G495" s="326">
        <f t="shared" si="49"/>
        <v>614</v>
      </c>
      <c r="H495" s="327">
        <f t="shared" si="50"/>
        <v>0.11563517915309446</v>
      </c>
      <c r="I495" s="355">
        <v>0.10625</v>
      </c>
      <c r="J495" s="356">
        <v>4.8727181613903582E-2</v>
      </c>
      <c r="K495" s="357" t="s">
        <v>297</v>
      </c>
      <c r="L495" s="328">
        <f t="shared" si="51"/>
        <v>0.28266308701685677</v>
      </c>
      <c r="M495" s="328">
        <f t="shared" si="52"/>
        <v>1.4159126320241647E-2</v>
      </c>
      <c r="N495" s="328">
        <v>2.6016944634403301E-2</v>
      </c>
      <c r="O495" s="327">
        <f t="shared" si="53"/>
        <v>0.20343839541547279</v>
      </c>
      <c r="P495" s="327">
        <f t="shared" si="54"/>
        <v>0.15334651228466534</v>
      </c>
      <c r="Q495" s="327">
        <f t="shared" si="55"/>
        <v>0.15784061696658097</v>
      </c>
    </row>
    <row r="496" spans="1:17" ht="15">
      <c r="A496" s="326" t="s">
        <v>36</v>
      </c>
      <c r="B496" s="326">
        <v>0</v>
      </c>
      <c r="C496" s="326">
        <v>0</v>
      </c>
      <c r="D496" s="326">
        <v>1</v>
      </c>
      <c r="E496" s="326">
        <v>161</v>
      </c>
      <c r="F496" s="326">
        <v>1389</v>
      </c>
      <c r="G496" s="326">
        <f t="shared" si="49"/>
        <v>1550</v>
      </c>
      <c r="H496" s="327">
        <f t="shared" si="50"/>
        <v>0.10387096774193548</v>
      </c>
      <c r="I496" s="355">
        <v>0.10526315789473679</v>
      </c>
      <c r="J496" s="356">
        <v>1.321068432491684E-2</v>
      </c>
      <c r="K496" s="357" t="s">
        <v>36</v>
      </c>
      <c r="L496" s="328">
        <f t="shared" si="51"/>
        <v>0.16215755213959582</v>
      </c>
      <c r="M496" s="328">
        <f t="shared" si="52"/>
        <v>1.1197948469053963E-2</v>
      </c>
      <c r="N496" s="328">
        <v>2.57042170424393E-2</v>
      </c>
      <c r="O496" s="327">
        <f t="shared" si="53"/>
        <v>0.46131805157593125</v>
      </c>
      <c r="P496" s="327">
        <f t="shared" si="54"/>
        <v>0.3922620728607738</v>
      </c>
      <c r="Q496" s="327">
        <f t="shared" si="55"/>
        <v>0.39845758354755784</v>
      </c>
    </row>
    <row r="497" spans="1:17" ht="15">
      <c r="A497" s="326" t="s">
        <v>36</v>
      </c>
      <c r="B497" s="326">
        <v>1</v>
      </c>
      <c r="C497" s="326">
        <v>2</v>
      </c>
      <c r="D497" s="326">
        <v>2</v>
      </c>
      <c r="E497" s="326">
        <v>66</v>
      </c>
      <c r="F497" s="326">
        <v>667</v>
      </c>
      <c r="G497" s="326">
        <f t="shared" si="49"/>
        <v>733</v>
      </c>
      <c r="H497" s="327">
        <f t="shared" si="50"/>
        <v>9.0040927694406553E-2</v>
      </c>
      <c r="I497" s="355">
        <v>8.3798882681564241E-2</v>
      </c>
      <c r="J497" s="356">
        <v>1.321068432491684E-2</v>
      </c>
      <c r="K497" s="357" t="s">
        <v>36</v>
      </c>
      <c r="L497" s="328">
        <f t="shared" si="51"/>
        <v>3.9572260202784555E-3</v>
      </c>
      <c r="M497" s="328">
        <f t="shared" si="52"/>
        <v>2.9555696848923292E-6</v>
      </c>
      <c r="N497" s="328">
        <v>2.57042170424393E-2</v>
      </c>
      <c r="O497" s="327">
        <f t="shared" si="53"/>
        <v>0.18911174785100288</v>
      </c>
      <c r="P497" s="327">
        <f t="shared" si="54"/>
        <v>0.18836486868116351</v>
      </c>
      <c r="Q497" s="327">
        <f t="shared" si="55"/>
        <v>0.18843187660668381</v>
      </c>
    </row>
    <row r="498" spans="1:17" ht="15">
      <c r="A498" s="326" t="s">
        <v>36</v>
      </c>
      <c r="B498" s="326">
        <v>2</v>
      </c>
      <c r="C498" s="326">
        <v>3</v>
      </c>
      <c r="D498" s="326">
        <v>3</v>
      </c>
      <c r="E498" s="326">
        <v>42</v>
      </c>
      <c r="F498" s="326">
        <v>503</v>
      </c>
      <c r="G498" s="326">
        <f t="shared" si="49"/>
        <v>545</v>
      </c>
      <c r="H498" s="327">
        <f t="shared" si="50"/>
        <v>7.7064220183486243E-2</v>
      </c>
      <c r="I498" s="355">
        <v>9.8039215686274508E-2</v>
      </c>
      <c r="J498" s="356">
        <v>1.321068432491684E-2</v>
      </c>
      <c r="K498" s="357" t="s">
        <v>36</v>
      </c>
      <c r="L498" s="328">
        <f t="shared" si="51"/>
        <v>-0.16582802190689439</v>
      </c>
      <c r="M498" s="328">
        <f t="shared" si="52"/>
        <v>3.5995341413215505E-3</v>
      </c>
      <c r="N498" s="328">
        <v>2.57042170424393E-2</v>
      </c>
      <c r="O498" s="327">
        <f t="shared" si="53"/>
        <v>0.12034383954154727</v>
      </c>
      <c r="P498" s="327">
        <f t="shared" si="54"/>
        <v>0.14205026828579498</v>
      </c>
      <c r="Q498" s="327">
        <f t="shared" si="55"/>
        <v>0.14010282776349614</v>
      </c>
    </row>
    <row r="499" spans="1:17" ht="15">
      <c r="A499" s="326" t="s">
        <v>36</v>
      </c>
      <c r="B499" s="326">
        <v>3</v>
      </c>
      <c r="C499" s="326">
        <v>4</v>
      </c>
      <c r="D499" s="326">
        <v>4</v>
      </c>
      <c r="E499" s="326">
        <v>28</v>
      </c>
      <c r="F499" s="326">
        <v>383</v>
      </c>
      <c r="G499" s="326">
        <f t="shared" si="49"/>
        <v>411</v>
      </c>
      <c r="H499" s="327">
        <f t="shared" si="50"/>
        <v>6.8126520681265207E-2</v>
      </c>
      <c r="I499" s="355">
        <v>8.4905660377358486E-2</v>
      </c>
      <c r="J499" s="356">
        <v>1.321068432491684E-2</v>
      </c>
      <c r="K499" s="357" t="s">
        <v>36</v>
      </c>
      <c r="L499" s="328">
        <f t="shared" si="51"/>
        <v>-0.29873794909596535</v>
      </c>
      <c r="M499" s="328">
        <f t="shared" si="52"/>
        <v>8.3444409814490954E-3</v>
      </c>
      <c r="N499" s="328">
        <v>2.57042170424393E-2</v>
      </c>
      <c r="O499" s="327">
        <f t="shared" si="53"/>
        <v>8.0229226361031525E-2</v>
      </c>
      <c r="P499" s="327">
        <f t="shared" si="54"/>
        <v>0.10816153628918385</v>
      </c>
      <c r="Q499" s="327">
        <f t="shared" si="55"/>
        <v>0.10565552699228792</v>
      </c>
    </row>
    <row r="500" spans="1:17" ht="15">
      <c r="A500" s="326" t="s">
        <v>36</v>
      </c>
      <c r="B500" s="326">
        <v>4</v>
      </c>
      <c r="C500" s="326">
        <v>5</v>
      </c>
      <c r="D500" s="326">
        <v>13</v>
      </c>
      <c r="E500" s="326">
        <v>52</v>
      </c>
      <c r="F500" s="326">
        <v>599</v>
      </c>
      <c r="G500" s="326">
        <f t="shared" si="49"/>
        <v>651</v>
      </c>
      <c r="H500" s="327">
        <f t="shared" si="50"/>
        <v>7.9877112135176648E-2</v>
      </c>
      <c r="I500" s="355">
        <v>8.5106382978723402E-2</v>
      </c>
      <c r="J500" s="356">
        <v>1.321068432491684E-2</v>
      </c>
      <c r="K500" s="357" t="s">
        <v>36</v>
      </c>
      <c r="L500" s="328">
        <f t="shared" si="51"/>
        <v>-0.12692534962454527</v>
      </c>
      <c r="M500" s="328">
        <f t="shared" si="52"/>
        <v>2.5593378809298534E-3</v>
      </c>
      <c r="N500" s="328">
        <v>2.57042170424393E-2</v>
      </c>
      <c r="O500" s="327">
        <f t="shared" si="53"/>
        <v>0.14899713467048711</v>
      </c>
      <c r="P500" s="327">
        <f t="shared" si="54"/>
        <v>0.16916125388308387</v>
      </c>
      <c r="Q500" s="327">
        <f t="shared" si="55"/>
        <v>0.16735218508997429</v>
      </c>
    </row>
    <row r="501" spans="1:17" ht="15">
      <c r="A501" s="326" t="s">
        <v>672</v>
      </c>
      <c r="B501" s="326">
        <v>0</v>
      </c>
      <c r="C501" s="326">
        <v>0</v>
      </c>
      <c r="D501" s="326">
        <v>1</v>
      </c>
      <c r="E501" s="326">
        <v>161</v>
      </c>
      <c r="F501" s="326">
        <v>1389</v>
      </c>
      <c r="G501" s="326">
        <f t="shared" si="49"/>
        <v>1550</v>
      </c>
      <c r="H501" s="327">
        <f t="shared" si="50"/>
        <v>0.10387096774193548</v>
      </c>
      <c r="I501" s="355">
        <v>0.10526315789473679</v>
      </c>
      <c r="J501" s="356">
        <v>1.321068432491684E-2</v>
      </c>
      <c r="K501" s="357" t="s">
        <v>672</v>
      </c>
      <c r="L501" s="328">
        <f t="shared" si="51"/>
        <v>0.16215755213959582</v>
      </c>
      <c r="M501" s="328">
        <f t="shared" si="52"/>
        <v>1.1197948469053963E-2</v>
      </c>
      <c r="N501" s="328">
        <v>2.57042170424393E-2</v>
      </c>
      <c r="O501" s="327">
        <f t="shared" si="53"/>
        <v>0.46131805157593125</v>
      </c>
      <c r="P501" s="327">
        <f t="shared" si="54"/>
        <v>0.3922620728607738</v>
      </c>
      <c r="Q501" s="327">
        <f t="shared" si="55"/>
        <v>0.39845758354755784</v>
      </c>
    </row>
    <row r="502" spans="1:17" ht="15">
      <c r="A502" s="326" t="s">
        <v>672</v>
      </c>
      <c r="B502" s="326">
        <v>1</v>
      </c>
      <c r="C502" s="326">
        <v>2</v>
      </c>
      <c r="D502" s="326">
        <v>2</v>
      </c>
      <c r="E502" s="326">
        <v>66</v>
      </c>
      <c r="F502" s="326">
        <v>667</v>
      </c>
      <c r="G502" s="326">
        <f t="shared" si="49"/>
        <v>733</v>
      </c>
      <c r="H502" s="327">
        <f t="shared" si="50"/>
        <v>9.0040927694406553E-2</v>
      </c>
      <c r="I502" s="355">
        <v>8.3798882681564241E-2</v>
      </c>
      <c r="J502" s="356">
        <v>1.321068432491684E-2</v>
      </c>
      <c r="K502" s="357" t="s">
        <v>672</v>
      </c>
      <c r="L502" s="328">
        <f t="shared" si="51"/>
        <v>3.9572260202784555E-3</v>
      </c>
      <c r="M502" s="328">
        <f t="shared" si="52"/>
        <v>2.9555696848923292E-6</v>
      </c>
      <c r="N502" s="328">
        <v>2.57042170424393E-2</v>
      </c>
      <c r="O502" s="327">
        <f t="shared" si="53"/>
        <v>0.18911174785100288</v>
      </c>
      <c r="P502" s="327">
        <f t="shared" si="54"/>
        <v>0.18836486868116351</v>
      </c>
      <c r="Q502" s="327">
        <f t="shared" si="55"/>
        <v>0.18843187660668381</v>
      </c>
    </row>
    <row r="503" spans="1:17" ht="15">
      <c r="A503" s="326" t="s">
        <v>672</v>
      </c>
      <c r="B503" s="326">
        <v>2</v>
      </c>
      <c r="C503" s="326">
        <v>3</v>
      </c>
      <c r="D503" s="326">
        <v>3</v>
      </c>
      <c r="E503" s="326">
        <v>42</v>
      </c>
      <c r="F503" s="326">
        <v>503</v>
      </c>
      <c r="G503" s="326">
        <f t="shared" si="49"/>
        <v>545</v>
      </c>
      <c r="H503" s="327">
        <f t="shared" si="50"/>
        <v>7.7064220183486243E-2</v>
      </c>
      <c r="I503" s="355">
        <v>9.8039215686274508E-2</v>
      </c>
      <c r="J503" s="356">
        <v>1.321068432491684E-2</v>
      </c>
      <c r="K503" s="357" t="s">
        <v>672</v>
      </c>
      <c r="L503" s="328">
        <f t="shared" si="51"/>
        <v>-0.16582802190689439</v>
      </c>
      <c r="M503" s="328">
        <f t="shared" si="52"/>
        <v>3.5995341413215505E-3</v>
      </c>
      <c r="N503" s="328">
        <v>2.57042170424393E-2</v>
      </c>
      <c r="O503" s="327">
        <f t="shared" si="53"/>
        <v>0.12034383954154727</v>
      </c>
      <c r="P503" s="327">
        <f t="shared" si="54"/>
        <v>0.14205026828579498</v>
      </c>
      <c r="Q503" s="327">
        <f t="shared" si="55"/>
        <v>0.14010282776349614</v>
      </c>
    </row>
    <row r="504" spans="1:17" ht="15">
      <c r="A504" s="326" t="s">
        <v>672</v>
      </c>
      <c r="B504" s="326">
        <v>3</v>
      </c>
      <c r="C504" s="326">
        <v>4</v>
      </c>
      <c r="D504" s="326">
        <v>4</v>
      </c>
      <c r="E504" s="326">
        <v>28</v>
      </c>
      <c r="F504" s="326">
        <v>383</v>
      </c>
      <c r="G504" s="326">
        <f t="shared" si="49"/>
        <v>411</v>
      </c>
      <c r="H504" s="327">
        <f t="shared" si="50"/>
        <v>6.8126520681265207E-2</v>
      </c>
      <c r="I504" s="355">
        <v>8.4905660377358486E-2</v>
      </c>
      <c r="J504" s="356">
        <v>1.321068432491684E-2</v>
      </c>
      <c r="K504" s="357" t="s">
        <v>672</v>
      </c>
      <c r="L504" s="328">
        <f t="shared" si="51"/>
        <v>-0.29873794909596535</v>
      </c>
      <c r="M504" s="328">
        <f t="shared" si="52"/>
        <v>8.3444409814490954E-3</v>
      </c>
      <c r="N504" s="328">
        <v>2.57042170424393E-2</v>
      </c>
      <c r="O504" s="327">
        <f t="shared" si="53"/>
        <v>8.0229226361031525E-2</v>
      </c>
      <c r="P504" s="327">
        <f t="shared" si="54"/>
        <v>0.10816153628918385</v>
      </c>
      <c r="Q504" s="327">
        <f t="shared" si="55"/>
        <v>0.10565552699228792</v>
      </c>
    </row>
    <row r="505" spans="1:17" ht="15">
      <c r="A505" s="326" t="s">
        <v>672</v>
      </c>
      <c r="B505" s="326">
        <v>4</v>
      </c>
      <c r="C505" s="326">
        <v>5</v>
      </c>
      <c r="D505" s="326">
        <v>13</v>
      </c>
      <c r="E505" s="326">
        <v>52</v>
      </c>
      <c r="F505" s="326">
        <v>599</v>
      </c>
      <c r="G505" s="326">
        <f t="shared" si="49"/>
        <v>651</v>
      </c>
      <c r="H505" s="327">
        <f t="shared" si="50"/>
        <v>7.9877112135176648E-2</v>
      </c>
      <c r="I505" s="355">
        <v>8.5106382978723402E-2</v>
      </c>
      <c r="J505" s="356">
        <v>1.321068432491684E-2</v>
      </c>
      <c r="K505" s="357" t="s">
        <v>672</v>
      </c>
      <c r="L505" s="328">
        <f t="shared" si="51"/>
        <v>-0.12692534962454527</v>
      </c>
      <c r="M505" s="328">
        <f t="shared" si="52"/>
        <v>2.5593378809298534E-3</v>
      </c>
      <c r="N505" s="328">
        <v>2.57042170424393E-2</v>
      </c>
      <c r="O505" s="327">
        <f t="shared" si="53"/>
        <v>0.14899713467048711</v>
      </c>
      <c r="P505" s="327">
        <f t="shared" si="54"/>
        <v>0.16916125388308387</v>
      </c>
      <c r="Q505" s="327">
        <f t="shared" si="55"/>
        <v>0.16735218508997429</v>
      </c>
    </row>
    <row r="506" spans="1:17" ht="15">
      <c r="A506" s="326" t="s">
        <v>221</v>
      </c>
      <c r="B506" s="326">
        <v>0</v>
      </c>
      <c r="C506" s="326">
        <v>0</v>
      </c>
      <c r="D506" s="326">
        <v>0</v>
      </c>
      <c r="E506" s="326">
        <v>110</v>
      </c>
      <c r="F506" s="326">
        <v>1283</v>
      </c>
      <c r="G506" s="326">
        <f t="shared" si="49"/>
        <v>1393</v>
      </c>
      <c r="H506" s="327">
        <f t="shared" si="50"/>
        <v>7.8966259870782485E-2</v>
      </c>
      <c r="I506" s="355">
        <v>8.8642659279778394E-2</v>
      </c>
      <c r="J506" s="356">
        <v>5.9397035376930363E-2</v>
      </c>
      <c r="K506" s="357" t="s">
        <v>221</v>
      </c>
      <c r="L506" s="328">
        <f t="shared" si="51"/>
        <v>-0.13938346891374362</v>
      </c>
      <c r="M506" s="328">
        <f t="shared" si="52"/>
        <v>6.5706454221550114E-3</v>
      </c>
      <c r="N506" s="328">
        <v>2.47603607653443E-2</v>
      </c>
      <c r="O506" s="327">
        <f t="shared" si="53"/>
        <v>0.31518624641833809</v>
      </c>
      <c r="P506" s="327">
        <f t="shared" si="54"/>
        <v>0.36232702626376728</v>
      </c>
      <c r="Q506" s="327">
        <f t="shared" si="55"/>
        <v>0.35809768637532136</v>
      </c>
    </row>
    <row r="507" spans="1:17" ht="15">
      <c r="A507" s="326" t="s">
        <v>221</v>
      </c>
      <c r="B507" s="326">
        <v>1</v>
      </c>
      <c r="C507" s="326">
        <v>1</v>
      </c>
      <c r="D507" s="326">
        <v>1</v>
      </c>
      <c r="E507" s="326">
        <v>90</v>
      </c>
      <c r="F507" s="326">
        <v>1007</v>
      </c>
      <c r="G507" s="326">
        <f t="shared" si="49"/>
        <v>1097</v>
      </c>
      <c r="H507" s="327">
        <f t="shared" si="50"/>
        <v>8.2041932543299903E-2</v>
      </c>
      <c r="I507" s="355">
        <v>8.3333333333333329E-2</v>
      </c>
      <c r="J507" s="356">
        <v>5.9397035376930363E-2</v>
      </c>
      <c r="K507" s="357" t="s">
        <v>221</v>
      </c>
      <c r="L507" s="328">
        <f t="shared" si="51"/>
        <v>-9.7828692478820783E-2</v>
      </c>
      <c r="M507" s="328">
        <f t="shared" si="52"/>
        <v>2.5927818657728021E-3</v>
      </c>
      <c r="N507" s="328">
        <v>2.47603607653443E-2</v>
      </c>
      <c r="O507" s="327">
        <f t="shared" si="53"/>
        <v>0.25787965616045844</v>
      </c>
      <c r="P507" s="327">
        <f t="shared" si="54"/>
        <v>0.28438294267156172</v>
      </c>
      <c r="Q507" s="327">
        <f t="shared" si="55"/>
        <v>0.28200514138817478</v>
      </c>
    </row>
    <row r="508" spans="1:17" ht="15">
      <c r="A508" s="326" t="s">
        <v>221</v>
      </c>
      <c r="B508" s="326">
        <v>3</v>
      </c>
      <c r="C508" s="326">
        <v>2</v>
      </c>
      <c r="D508" s="326">
        <v>2</v>
      </c>
      <c r="E508" s="326">
        <v>80</v>
      </c>
      <c r="F508" s="326">
        <v>631</v>
      </c>
      <c r="G508" s="326">
        <f t="shared" si="49"/>
        <v>711</v>
      </c>
      <c r="H508" s="327">
        <f t="shared" si="50"/>
        <v>0.11251758087201125</v>
      </c>
      <c r="I508" s="355">
        <v>7.6923076923076927E-2</v>
      </c>
      <c r="J508" s="356">
        <v>5.9397035376930363E-2</v>
      </c>
      <c r="K508" s="357" t="s">
        <v>221</v>
      </c>
      <c r="L508" s="328">
        <f t="shared" si="51"/>
        <v>0.25181330204214508</v>
      </c>
      <c r="M508" s="328">
        <f t="shared" si="52"/>
        <v>1.2849557366939157E-2</v>
      </c>
      <c r="N508" s="328">
        <v>2.47603607653443E-2</v>
      </c>
      <c r="O508" s="327">
        <f t="shared" si="53"/>
        <v>0.22922636103151864</v>
      </c>
      <c r="P508" s="327">
        <f t="shared" si="54"/>
        <v>0.17819824908218018</v>
      </c>
      <c r="Q508" s="327">
        <f t="shared" si="55"/>
        <v>0.1827763496143959</v>
      </c>
    </row>
    <row r="509" spans="1:17" ht="15">
      <c r="A509" s="326" t="s">
        <v>221</v>
      </c>
      <c r="B509" s="326">
        <v>4</v>
      </c>
      <c r="C509" s="326">
        <v>3</v>
      </c>
      <c r="D509" s="326">
        <v>8</v>
      </c>
      <c r="E509" s="326">
        <v>69</v>
      </c>
      <c r="F509" s="326">
        <v>620</v>
      </c>
      <c r="G509" s="326">
        <f t="shared" si="49"/>
        <v>689</v>
      </c>
      <c r="H509" s="327">
        <f t="shared" si="50"/>
        <v>0.10014513788098693</v>
      </c>
      <c r="I509" s="355">
        <v>0.14193548387096769</v>
      </c>
      <c r="J509" s="356">
        <v>5.9397035376930363E-2</v>
      </c>
      <c r="K509" s="357" t="s">
        <v>221</v>
      </c>
      <c r="L509" s="328">
        <f t="shared" si="51"/>
        <v>0.12147955646759882</v>
      </c>
      <c r="M509" s="328">
        <f t="shared" si="52"/>
        <v>2.7473761104773635E-3</v>
      </c>
      <c r="N509" s="328">
        <v>2.47603607653443E-2</v>
      </c>
      <c r="O509" s="327">
        <f t="shared" si="53"/>
        <v>0.19770773638968481</v>
      </c>
      <c r="P509" s="327">
        <f t="shared" si="54"/>
        <v>0.17509178198249081</v>
      </c>
      <c r="Q509" s="327">
        <f t="shared" si="55"/>
        <v>0.17712082262210796</v>
      </c>
    </row>
    <row r="510" spans="1:17" ht="15">
      <c r="A510" s="326" t="s">
        <v>188</v>
      </c>
      <c r="B510" s="326">
        <v>0</v>
      </c>
      <c r="C510" s="326">
        <v>0</v>
      </c>
      <c r="D510" s="326">
        <v>2</v>
      </c>
      <c r="E510" s="326">
        <v>88</v>
      </c>
      <c r="F510" s="326">
        <v>889</v>
      </c>
      <c r="G510" s="326">
        <f t="shared" si="49"/>
        <v>977</v>
      </c>
      <c r="H510" s="327">
        <f t="shared" si="50"/>
        <v>9.0071647901740021E-2</v>
      </c>
      <c r="I510" s="355">
        <v>8.9005235602094238E-2</v>
      </c>
      <c r="J510" s="356">
        <v>0.1090150016307142</v>
      </c>
      <c r="K510" s="357" t="s">
        <v>188</v>
      </c>
      <c r="L510" s="328">
        <f t="shared" si="51"/>
        <v>4.332108873778379E-3</v>
      </c>
      <c r="M510" s="328">
        <f t="shared" si="52"/>
        <v>4.7218871629671916E-6</v>
      </c>
      <c r="N510" s="328">
        <v>2.43551375118575E-2</v>
      </c>
      <c r="O510" s="327">
        <f t="shared" si="53"/>
        <v>0.25214899713467048</v>
      </c>
      <c r="P510" s="327">
        <f t="shared" si="54"/>
        <v>0.25105902287489412</v>
      </c>
      <c r="Q510" s="327">
        <f t="shared" si="55"/>
        <v>0.25115681233933163</v>
      </c>
    </row>
    <row r="511" spans="1:17" ht="15">
      <c r="A511" s="326" t="s">
        <v>188</v>
      </c>
      <c r="B511" s="326">
        <v>1</v>
      </c>
      <c r="C511" s="326">
        <v>3</v>
      </c>
      <c r="D511" s="326">
        <v>4</v>
      </c>
      <c r="E511" s="326">
        <v>54</v>
      </c>
      <c r="F511" s="326">
        <v>598</v>
      </c>
      <c r="G511" s="326">
        <f t="shared" si="49"/>
        <v>652</v>
      </c>
      <c r="H511" s="327">
        <f t="shared" si="50"/>
        <v>8.2822085889570546E-2</v>
      </c>
      <c r="I511" s="355">
        <v>7.2992700729927001E-2</v>
      </c>
      <c r="J511" s="356">
        <v>0.1090150016307142</v>
      </c>
      <c r="K511" s="357" t="s">
        <v>188</v>
      </c>
      <c r="L511" s="328">
        <f t="shared" si="51"/>
        <v>-8.7514177476880672E-2</v>
      </c>
      <c r="M511" s="328">
        <f t="shared" si="52"/>
        <v>1.2384178588403937E-3</v>
      </c>
      <c r="N511" s="328">
        <v>2.43551375118575E-2</v>
      </c>
      <c r="O511" s="327">
        <f t="shared" si="53"/>
        <v>0.15472779369627507</v>
      </c>
      <c r="P511" s="327">
        <f t="shared" si="54"/>
        <v>0.1688788477831121</v>
      </c>
      <c r="Q511" s="327">
        <f t="shared" si="55"/>
        <v>0.16760925449871467</v>
      </c>
    </row>
    <row r="512" spans="1:17" ht="15">
      <c r="A512" s="326" t="s">
        <v>188</v>
      </c>
      <c r="B512" s="326">
        <v>2</v>
      </c>
      <c r="C512" s="326">
        <v>5</v>
      </c>
      <c r="D512" s="326">
        <v>7</v>
      </c>
      <c r="E512" s="326">
        <v>53</v>
      </c>
      <c r="F512" s="326">
        <v>710</v>
      </c>
      <c r="G512" s="326">
        <f t="shared" si="49"/>
        <v>763</v>
      </c>
      <c r="H512" s="327">
        <f t="shared" si="50"/>
        <v>6.9462647444298822E-2</v>
      </c>
      <c r="I512" s="355">
        <v>7.6923076923076927E-2</v>
      </c>
      <c r="J512" s="356">
        <v>0.1090150016307142</v>
      </c>
      <c r="K512" s="357" t="s">
        <v>188</v>
      </c>
      <c r="L512" s="328">
        <f t="shared" si="51"/>
        <v>-0.27788052657376261</v>
      </c>
      <c r="M512" s="328">
        <f t="shared" si="52"/>
        <v>1.351773908106745E-2</v>
      </c>
      <c r="N512" s="328">
        <v>2.43551375118575E-2</v>
      </c>
      <c r="O512" s="327">
        <f t="shared" si="53"/>
        <v>0.15186246418338109</v>
      </c>
      <c r="P512" s="327">
        <f t="shared" si="54"/>
        <v>0.20050833097994916</v>
      </c>
      <c r="Q512" s="327">
        <f t="shared" si="55"/>
        <v>0.1961439588688946</v>
      </c>
    </row>
    <row r="513" spans="1:17" ht="15">
      <c r="A513" s="326" t="s">
        <v>188</v>
      </c>
      <c r="B513" s="326">
        <v>3</v>
      </c>
      <c r="C513" s="326">
        <v>8</v>
      </c>
      <c r="D513" s="326">
        <v>12</v>
      </c>
      <c r="E513" s="326">
        <v>81</v>
      </c>
      <c r="F513" s="326">
        <v>725</v>
      </c>
      <c r="G513" s="326">
        <f t="shared" si="49"/>
        <v>806</v>
      </c>
      <c r="H513" s="327">
        <f t="shared" si="50"/>
        <v>0.10049627791563276</v>
      </c>
      <c r="I513" s="355">
        <v>7.7981651376146793E-2</v>
      </c>
      <c r="J513" s="356">
        <v>0.1090150016307142</v>
      </c>
      <c r="K513" s="357" t="s">
        <v>188</v>
      </c>
      <c r="L513" s="328">
        <f t="shared" si="51"/>
        <v>0.12537002972724057</v>
      </c>
      <c r="M513" s="328">
        <f t="shared" si="52"/>
        <v>3.4285278102537059E-3</v>
      </c>
      <c r="N513" s="328">
        <v>2.43551375118575E-2</v>
      </c>
      <c r="O513" s="327">
        <f t="shared" si="53"/>
        <v>0.23209169054441262</v>
      </c>
      <c r="P513" s="327">
        <f t="shared" si="54"/>
        <v>0.20474442247952557</v>
      </c>
      <c r="Q513" s="327">
        <f t="shared" si="55"/>
        <v>0.20719794344473008</v>
      </c>
    </row>
    <row r="514" spans="1:17" ht="15">
      <c r="A514" s="326" t="s">
        <v>188</v>
      </c>
      <c r="B514" s="326">
        <v>4</v>
      </c>
      <c r="C514" s="326">
        <v>13</v>
      </c>
      <c r="D514" s="326">
        <v>38</v>
      </c>
      <c r="E514" s="326">
        <v>73</v>
      </c>
      <c r="F514" s="326">
        <v>619</v>
      </c>
      <c r="G514" s="326">
        <f t="shared" si="49"/>
        <v>692</v>
      </c>
      <c r="H514" s="327">
        <f t="shared" si="50"/>
        <v>0.10549132947976879</v>
      </c>
      <c r="I514" s="355">
        <v>0.15517241379310351</v>
      </c>
      <c r="J514" s="356">
        <v>0.1090150016307142</v>
      </c>
      <c r="K514" s="357" t="s">
        <v>188</v>
      </c>
      <c r="L514" s="328">
        <f t="shared" si="51"/>
        <v>0.17944669837327146</v>
      </c>
      <c r="M514" s="328">
        <f t="shared" si="52"/>
        <v>6.1657308745330791E-3</v>
      </c>
      <c r="N514" s="328">
        <v>2.43551375118575E-2</v>
      </c>
      <c r="O514" s="327">
        <f t="shared" si="53"/>
        <v>0.20916905444126074</v>
      </c>
      <c r="P514" s="327">
        <f t="shared" si="54"/>
        <v>0.17480937588251907</v>
      </c>
      <c r="Q514" s="327">
        <f t="shared" si="55"/>
        <v>0.17789203084832905</v>
      </c>
    </row>
    <row r="515" spans="1:17" ht="15">
      <c r="A515" s="326" t="s">
        <v>33</v>
      </c>
      <c r="B515" s="326">
        <v>0</v>
      </c>
      <c r="C515" s="326">
        <v>0</v>
      </c>
      <c r="D515" s="326">
        <v>10548</v>
      </c>
      <c r="E515" s="326">
        <v>86</v>
      </c>
      <c r="F515" s="326">
        <v>692</v>
      </c>
      <c r="G515" s="326">
        <f t="shared" ref="G515:G578" si="56">E515+F515</f>
        <v>778</v>
      </c>
      <c r="H515" s="327">
        <f t="shared" ref="H515:H578" si="57">E515/G515</f>
        <v>0.11053984575835475</v>
      </c>
      <c r="I515" s="355">
        <v>8.6486486486486491E-2</v>
      </c>
      <c r="J515" s="356">
        <v>9.990124737345769E-3</v>
      </c>
      <c r="K515" s="357" t="s">
        <v>33</v>
      </c>
      <c r="L515" s="328">
        <f t="shared" ref="L515:L578" si="58">LN(O515/P515)</f>
        <v>0.23185387054531489</v>
      </c>
      <c r="M515" s="328">
        <f t="shared" ref="M515:M578" si="59">L515*(O515-P515)</f>
        <v>1.1822997901799274E-2</v>
      </c>
      <c r="N515" s="328">
        <v>2.3461485803588901E-2</v>
      </c>
      <c r="O515" s="327">
        <f t="shared" ref="O515:O578" si="60">E515/V$2</f>
        <v>0.24641833810888253</v>
      </c>
      <c r="P515" s="327">
        <f t="shared" ref="P515:P578" si="61">F515/W$2</f>
        <v>0.19542502118045749</v>
      </c>
      <c r="Q515" s="327">
        <f t="shared" ref="Q515:Q578" si="62">G515/X$2</f>
        <v>0.2</v>
      </c>
    </row>
    <row r="516" spans="1:17" ht="15">
      <c r="A516" s="326" t="s">
        <v>33</v>
      </c>
      <c r="B516" s="326">
        <v>1</v>
      </c>
      <c r="C516" s="326">
        <v>10560</v>
      </c>
      <c r="D516" s="326">
        <v>40630</v>
      </c>
      <c r="E516" s="326">
        <v>63</v>
      </c>
      <c r="F516" s="326">
        <v>715</v>
      </c>
      <c r="G516" s="326">
        <f t="shared" si="56"/>
        <v>778</v>
      </c>
      <c r="H516" s="327">
        <f t="shared" si="57"/>
        <v>8.0976863753213363E-2</v>
      </c>
      <c r="I516" s="355">
        <v>8.8050314465408799E-2</v>
      </c>
      <c r="J516" s="356">
        <v>9.990124737345769E-3</v>
      </c>
      <c r="K516" s="357" t="s">
        <v>33</v>
      </c>
      <c r="L516" s="328">
        <f t="shared" si="58"/>
        <v>-0.11205528639299837</v>
      </c>
      <c r="M516" s="328">
        <f t="shared" si="59"/>
        <v>2.3984988260059548E-3</v>
      </c>
      <c r="N516" s="328">
        <v>2.3461485803588901E-2</v>
      </c>
      <c r="O516" s="327">
        <f t="shared" si="60"/>
        <v>0.18051575931232092</v>
      </c>
      <c r="P516" s="327">
        <f t="shared" si="61"/>
        <v>0.20192036147980796</v>
      </c>
      <c r="Q516" s="327">
        <f t="shared" si="62"/>
        <v>0.2</v>
      </c>
    </row>
    <row r="517" spans="1:17" ht="15">
      <c r="A517" s="326" t="s">
        <v>33</v>
      </c>
      <c r="B517" s="326">
        <v>2</v>
      </c>
      <c r="C517" s="326">
        <v>40644</v>
      </c>
      <c r="D517" s="326">
        <v>93016</v>
      </c>
      <c r="E517" s="326">
        <v>76</v>
      </c>
      <c r="F517" s="326">
        <v>702</v>
      </c>
      <c r="G517" s="326">
        <f t="shared" si="56"/>
        <v>778</v>
      </c>
      <c r="H517" s="327">
        <f t="shared" si="57"/>
        <v>9.7686375321336755E-2</v>
      </c>
      <c r="I517" s="355">
        <v>0.10695187165775399</v>
      </c>
      <c r="J517" s="356">
        <v>9.990124737345769E-3</v>
      </c>
      <c r="K517" s="357" t="s">
        <v>33</v>
      </c>
      <c r="L517" s="328">
        <f t="shared" si="58"/>
        <v>9.3892466169996636E-2</v>
      </c>
      <c r="M517" s="328">
        <f t="shared" si="59"/>
        <v>1.8324016891671611E-3</v>
      </c>
      <c r="N517" s="328">
        <v>2.3461485803588901E-2</v>
      </c>
      <c r="O517" s="327">
        <f t="shared" si="60"/>
        <v>0.2177650429799427</v>
      </c>
      <c r="P517" s="327">
        <f t="shared" si="61"/>
        <v>0.19824908218017509</v>
      </c>
      <c r="Q517" s="327">
        <f t="shared" si="62"/>
        <v>0.2</v>
      </c>
    </row>
    <row r="518" spans="1:17" ht="15">
      <c r="A518" s="326" t="s">
        <v>33</v>
      </c>
      <c r="B518" s="326">
        <v>3</v>
      </c>
      <c r="C518" s="326">
        <v>93071</v>
      </c>
      <c r="D518" s="326">
        <v>174556</v>
      </c>
      <c r="E518" s="326">
        <v>59</v>
      </c>
      <c r="F518" s="326">
        <v>719</v>
      </c>
      <c r="G518" s="326">
        <f t="shared" si="56"/>
        <v>778</v>
      </c>
      <c r="H518" s="327">
        <f t="shared" si="57"/>
        <v>7.583547557840617E-2</v>
      </c>
      <c r="I518" s="355">
        <v>0.10227272727272731</v>
      </c>
      <c r="J518" s="356">
        <v>9.990124737345769E-3</v>
      </c>
      <c r="K518" s="357" t="s">
        <v>33</v>
      </c>
      <c r="L518" s="328">
        <f t="shared" si="58"/>
        <v>-0.18323138390585073</v>
      </c>
      <c r="M518" s="328">
        <f t="shared" si="59"/>
        <v>6.2290506871633088E-3</v>
      </c>
      <c r="N518" s="328">
        <v>2.3461485803588901E-2</v>
      </c>
      <c r="O518" s="327">
        <f t="shared" si="60"/>
        <v>0.16905444126074498</v>
      </c>
      <c r="P518" s="327">
        <f t="shared" si="61"/>
        <v>0.203049985879695</v>
      </c>
      <c r="Q518" s="327">
        <f t="shared" si="62"/>
        <v>0.2</v>
      </c>
    </row>
    <row r="519" spans="1:17" ht="15">
      <c r="A519" s="326" t="s">
        <v>33</v>
      </c>
      <c r="B519" s="326">
        <v>4</v>
      </c>
      <c r="C519" s="326">
        <v>174703</v>
      </c>
      <c r="D519" s="326">
        <v>1278031</v>
      </c>
      <c r="E519" s="326">
        <v>65</v>
      </c>
      <c r="F519" s="326">
        <v>713</v>
      </c>
      <c r="G519" s="326">
        <f t="shared" si="56"/>
        <v>778</v>
      </c>
      <c r="H519" s="327">
        <f t="shared" si="57"/>
        <v>8.3547557840616973E-2</v>
      </c>
      <c r="I519" s="355">
        <v>8.7912087912087919E-2</v>
      </c>
      <c r="J519" s="356">
        <v>9.990124737345769E-3</v>
      </c>
      <c r="K519" s="357" t="s">
        <v>33</v>
      </c>
      <c r="L519" s="328">
        <f t="shared" si="58"/>
        <v>-7.8001620609182198E-2</v>
      </c>
      <c r="M519" s="328">
        <f t="shared" si="59"/>
        <v>1.1785366994532731E-3</v>
      </c>
      <c r="N519" s="328">
        <v>2.3461485803588901E-2</v>
      </c>
      <c r="O519" s="327">
        <f t="shared" si="60"/>
        <v>0.18624641833810887</v>
      </c>
      <c r="P519" s="327">
        <f t="shared" si="61"/>
        <v>0.20135554927986443</v>
      </c>
      <c r="Q519" s="327">
        <f t="shared" si="62"/>
        <v>0.2</v>
      </c>
    </row>
    <row r="520" spans="1:17" ht="15">
      <c r="A520" s="326" t="s">
        <v>50</v>
      </c>
      <c r="B520" s="326">
        <v>0</v>
      </c>
      <c r="C520" s="326">
        <v>0</v>
      </c>
      <c r="D520" s="326">
        <v>10548</v>
      </c>
      <c r="E520" s="326">
        <v>86</v>
      </c>
      <c r="F520" s="326">
        <v>692</v>
      </c>
      <c r="G520" s="326">
        <f t="shared" si="56"/>
        <v>778</v>
      </c>
      <c r="H520" s="327">
        <f t="shared" si="57"/>
        <v>0.11053984575835475</v>
      </c>
      <c r="I520" s="355">
        <v>8.6486486486486491E-2</v>
      </c>
      <c r="J520" s="356">
        <v>9.990124737345769E-3</v>
      </c>
      <c r="K520" s="357" t="s">
        <v>50</v>
      </c>
      <c r="L520" s="328">
        <f t="shared" si="58"/>
        <v>0.23185387054531489</v>
      </c>
      <c r="M520" s="328">
        <f t="shared" si="59"/>
        <v>1.1822997901799274E-2</v>
      </c>
      <c r="N520" s="328">
        <v>2.3461485803588901E-2</v>
      </c>
      <c r="O520" s="327">
        <f t="shared" si="60"/>
        <v>0.24641833810888253</v>
      </c>
      <c r="P520" s="327">
        <f t="shared" si="61"/>
        <v>0.19542502118045749</v>
      </c>
      <c r="Q520" s="327">
        <f t="shared" si="62"/>
        <v>0.2</v>
      </c>
    </row>
    <row r="521" spans="1:17" ht="15">
      <c r="A521" s="326" t="s">
        <v>50</v>
      </c>
      <c r="B521" s="326">
        <v>1</v>
      </c>
      <c r="C521" s="326">
        <v>10560</v>
      </c>
      <c r="D521" s="326">
        <v>40630</v>
      </c>
      <c r="E521" s="326">
        <v>63</v>
      </c>
      <c r="F521" s="326">
        <v>715</v>
      </c>
      <c r="G521" s="326">
        <f t="shared" si="56"/>
        <v>778</v>
      </c>
      <c r="H521" s="327">
        <f t="shared" si="57"/>
        <v>8.0976863753213363E-2</v>
      </c>
      <c r="I521" s="355">
        <v>8.8050314465408799E-2</v>
      </c>
      <c r="J521" s="356">
        <v>9.990124737345769E-3</v>
      </c>
      <c r="K521" s="357" t="s">
        <v>50</v>
      </c>
      <c r="L521" s="328">
        <f t="shared" si="58"/>
        <v>-0.11205528639299837</v>
      </c>
      <c r="M521" s="328">
        <f t="shared" si="59"/>
        <v>2.3984988260059548E-3</v>
      </c>
      <c r="N521" s="328">
        <v>2.3461485803588901E-2</v>
      </c>
      <c r="O521" s="327">
        <f t="shared" si="60"/>
        <v>0.18051575931232092</v>
      </c>
      <c r="P521" s="327">
        <f t="shared" si="61"/>
        <v>0.20192036147980796</v>
      </c>
      <c r="Q521" s="327">
        <f t="shared" si="62"/>
        <v>0.2</v>
      </c>
    </row>
    <row r="522" spans="1:17" ht="15">
      <c r="A522" s="326" t="s">
        <v>50</v>
      </c>
      <c r="B522" s="326">
        <v>2</v>
      </c>
      <c r="C522" s="326">
        <v>40644</v>
      </c>
      <c r="D522" s="326">
        <v>93016</v>
      </c>
      <c r="E522" s="326">
        <v>76</v>
      </c>
      <c r="F522" s="326">
        <v>702</v>
      </c>
      <c r="G522" s="326">
        <f t="shared" si="56"/>
        <v>778</v>
      </c>
      <c r="H522" s="327">
        <f t="shared" si="57"/>
        <v>9.7686375321336755E-2</v>
      </c>
      <c r="I522" s="355">
        <v>0.10695187165775399</v>
      </c>
      <c r="J522" s="356">
        <v>9.990124737345769E-3</v>
      </c>
      <c r="K522" s="357" t="s">
        <v>50</v>
      </c>
      <c r="L522" s="328">
        <f t="shared" si="58"/>
        <v>9.3892466169996636E-2</v>
      </c>
      <c r="M522" s="328">
        <f t="shared" si="59"/>
        <v>1.8324016891671611E-3</v>
      </c>
      <c r="N522" s="328">
        <v>2.3461485803588901E-2</v>
      </c>
      <c r="O522" s="327">
        <f t="shared" si="60"/>
        <v>0.2177650429799427</v>
      </c>
      <c r="P522" s="327">
        <f t="shared" si="61"/>
        <v>0.19824908218017509</v>
      </c>
      <c r="Q522" s="327">
        <f t="shared" si="62"/>
        <v>0.2</v>
      </c>
    </row>
    <row r="523" spans="1:17" ht="15">
      <c r="A523" s="326" t="s">
        <v>50</v>
      </c>
      <c r="B523" s="326">
        <v>3</v>
      </c>
      <c r="C523" s="326">
        <v>93071</v>
      </c>
      <c r="D523" s="326">
        <v>174556</v>
      </c>
      <c r="E523" s="326">
        <v>59</v>
      </c>
      <c r="F523" s="326">
        <v>719</v>
      </c>
      <c r="G523" s="326">
        <f t="shared" si="56"/>
        <v>778</v>
      </c>
      <c r="H523" s="327">
        <f t="shared" si="57"/>
        <v>7.583547557840617E-2</v>
      </c>
      <c r="I523" s="355">
        <v>0.10227272727272731</v>
      </c>
      <c r="J523" s="356">
        <v>9.990124737345769E-3</v>
      </c>
      <c r="K523" s="357" t="s">
        <v>50</v>
      </c>
      <c r="L523" s="328">
        <f t="shared" si="58"/>
        <v>-0.18323138390585073</v>
      </c>
      <c r="M523" s="328">
        <f t="shared" si="59"/>
        <v>6.2290506871633088E-3</v>
      </c>
      <c r="N523" s="328">
        <v>2.3461485803588901E-2</v>
      </c>
      <c r="O523" s="327">
        <f t="shared" si="60"/>
        <v>0.16905444126074498</v>
      </c>
      <c r="P523" s="327">
        <f t="shared" si="61"/>
        <v>0.203049985879695</v>
      </c>
      <c r="Q523" s="327">
        <f t="shared" si="62"/>
        <v>0.2</v>
      </c>
    </row>
    <row r="524" spans="1:17" ht="15">
      <c r="A524" s="326" t="s">
        <v>50</v>
      </c>
      <c r="B524" s="326">
        <v>4</v>
      </c>
      <c r="C524" s="326">
        <v>174703</v>
      </c>
      <c r="D524" s="326">
        <v>1278031</v>
      </c>
      <c r="E524" s="326">
        <v>65</v>
      </c>
      <c r="F524" s="326">
        <v>713</v>
      </c>
      <c r="G524" s="326">
        <f t="shared" si="56"/>
        <v>778</v>
      </c>
      <c r="H524" s="327">
        <f t="shared" si="57"/>
        <v>8.3547557840616973E-2</v>
      </c>
      <c r="I524" s="355">
        <v>8.7912087912087919E-2</v>
      </c>
      <c r="J524" s="356">
        <v>9.990124737345769E-3</v>
      </c>
      <c r="K524" s="357" t="s">
        <v>50</v>
      </c>
      <c r="L524" s="328">
        <f t="shared" si="58"/>
        <v>-7.8001620609182198E-2</v>
      </c>
      <c r="M524" s="328">
        <f t="shared" si="59"/>
        <v>1.1785366994532731E-3</v>
      </c>
      <c r="N524" s="328">
        <v>2.3461485803588901E-2</v>
      </c>
      <c r="O524" s="327">
        <f t="shared" si="60"/>
        <v>0.18624641833810887</v>
      </c>
      <c r="P524" s="327">
        <f t="shared" si="61"/>
        <v>0.20135554927986443</v>
      </c>
      <c r="Q524" s="327">
        <f t="shared" si="62"/>
        <v>0.2</v>
      </c>
    </row>
    <row r="525" spans="1:17" ht="15">
      <c r="A525" s="326" t="s">
        <v>206</v>
      </c>
      <c r="B525" s="326">
        <v>0</v>
      </c>
      <c r="C525" s="326">
        <v>-212</v>
      </c>
      <c r="D525" s="326">
        <v>0</v>
      </c>
      <c r="E525" s="326">
        <v>76</v>
      </c>
      <c r="F525" s="326">
        <v>825</v>
      </c>
      <c r="G525" s="326">
        <f t="shared" si="56"/>
        <v>901</v>
      </c>
      <c r="H525" s="327">
        <f t="shared" si="57"/>
        <v>8.4350721420643732E-2</v>
      </c>
      <c r="I525" s="355">
        <v>7.3170731707317069E-2</v>
      </c>
      <c r="J525" s="356">
        <v>6.9079236470712957E-2</v>
      </c>
      <c r="K525" s="357" t="s">
        <v>206</v>
      </c>
      <c r="L525" s="328">
        <f t="shared" si="58"/>
        <v>-6.7557516138873272E-2</v>
      </c>
      <c r="M525" s="328">
        <f t="shared" si="59"/>
        <v>1.0282246860607636E-3</v>
      </c>
      <c r="N525" s="328">
        <v>2.3452606725165699E-2</v>
      </c>
      <c r="O525" s="327">
        <f t="shared" si="60"/>
        <v>0.2177650429799427</v>
      </c>
      <c r="P525" s="327">
        <f t="shared" si="61"/>
        <v>0.23298503247670149</v>
      </c>
      <c r="Q525" s="327">
        <f t="shared" si="62"/>
        <v>0.23161953727506426</v>
      </c>
    </row>
    <row r="526" spans="1:17" ht="15">
      <c r="A526" s="326" t="s">
        <v>206</v>
      </c>
      <c r="B526" s="326">
        <v>1</v>
      </c>
      <c r="C526" s="326">
        <v>1</v>
      </c>
      <c r="D526" s="326">
        <v>2</v>
      </c>
      <c r="E526" s="326">
        <v>66</v>
      </c>
      <c r="F526" s="326">
        <v>691</v>
      </c>
      <c r="G526" s="326">
        <f t="shared" si="56"/>
        <v>757</v>
      </c>
      <c r="H526" s="327">
        <f t="shared" si="57"/>
        <v>8.7186261558784672E-2</v>
      </c>
      <c r="I526" s="355">
        <v>7.575757575757576E-2</v>
      </c>
      <c r="J526" s="356">
        <v>6.9079236470712957E-2</v>
      </c>
      <c r="K526" s="357" t="s">
        <v>206</v>
      </c>
      <c r="L526" s="328">
        <f t="shared" si="58"/>
        <v>-3.1392551831767833E-2</v>
      </c>
      <c r="M526" s="328">
        <f t="shared" si="59"/>
        <v>1.8932431209205114E-4</v>
      </c>
      <c r="N526" s="328">
        <v>2.3452606725165699E-2</v>
      </c>
      <c r="O526" s="327">
        <f t="shared" si="60"/>
        <v>0.18911174785100288</v>
      </c>
      <c r="P526" s="327">
        <f t="shared" si="61"/>
        <v>0.19514261508048575</v>
      </c>
      <c r="Q526" s="327">
        <f t="shared" si="62"/>
        <v>0.19460154241645244</v>
      </c>
    </row>
    <row r="527" spans="1:17" ht="15">
      <c r="A527" s="326" t="s">
        <v>206</v>
      </c>
      <c r="B527" s="326">
        <v>2</v>
      </c>
      <c r="C527" s="326">
        <v>3</v>
      </c>
      <c r="D527" s="326">
        <v>5</v>
      </c>
      <c r="E527" s="326">
        <v>54</v>
      </c>
      <c r="F527" s="326">
        <v>704</v>
      </c>
      <c r="G527" s="326">
        <f t="shared" si="56"/>
        <v>758</v>
      </c>
      <c r="H527" s="327">
        <f t="shared" si="57"/>
        <v>7.1240105540897103E-2</v>
      </c>
      <c r="I527" s="355">
        <v>9.7142857142857142E-2</v>
      </c>
      <c r="J527" s="356">
        <v>6.9079236470712957E-2</v>
      </c>
      <c r="K527" s="357" t="s">
        <v>206</v>
      </c>
      <c r="L527" s="328">
        <f t="shared" si="58"/>
        <v>-0.25070177968429147</v>
      </c>
      <c r="M527" s="328">
        <f t="shared" si="59"/>
        <v>1.1052463900780438E-2</v>
      </c>
      <c r="N527" s="328">
        <v>2.3452606725165699E-2</v>
      </c>
      <c r="O527" s="327">
        <f t="shared" si="60"/>
        <v>0.15472779369627507</v>
      </c>
      <c r="P527" s="327">
        <f t="shared" si="61"/>
        <v>0.19881389438011862</v>
      </c>
      <c r="Q527" s="327">
        <f t="shared" si="62"/>
        <v>0.19485861182519279</v>
      </c>
    </row>
    <row r="528" spans="1:17" ht="15">
      <c r="A528" s="326" t="s">
        <v>206</v>
      </c>
      <c r="B528" s="326">
        <v>3</v>
      </c>
      <c r="C528" s="326">
        <v>6</v>
      </c>
      <c r="D528" s="326">
        <v>10</v>
      </c>
      <c r="E528" s="326">
        <v>77</v>
      </c>
      <c r="F528" s="326">
        <v>691</v>
      </c>
      <c r="G528" s="326">
        <f t="shared" si="56"/>
        <v>768</v>
      </c>
      <c r="H528" s="327">
        <f t="shared" si="57"/>
        <v>0.10026041666666667</v>
      </c>
      <c r="I528" s="355">
        <v>8.7179487179487175E-2</v>
      </c>
      <c r="J528" s="356">
        <v>6.9079236470712957E-2</v>
      </c>
      <c r="K528" s="357" t="s">
        <v>206</v>
      </c>
      <c r="L528" s="328">
        <f t="shared" si="58"/>
        <v>0.12275812799549039</v>
      </c>
      <c r="M528" s="328">
        <f t="shared" si="59"/>
        <v>3.1288293867433848E-3</v>
      </c>
      <c r="N528" s="328">
        <v>2.3452606725165699E-2</v>
      </c>
      <c r="O528" s="327">
        <f t="shared" si="60"/>
        <v>0.22063037249283668</v>
      </c>
      <c r="P528" s="327">
        <f t="shared" si="61"/>
        <v>0.19514261508048575</v>
      </c>
      <c r="Q528" s="327">
        <f t="shared" si="62"/>
        <v>0.19742930591259641</v>
      </c>
    </row>
    <row r="529" spans="1:17" ht="15">
      <c r="A529" s="326" t="s">
        <v>206</v>
      </c>
      <c r="B529" s="326">
        <v>4</v>
      </c>
      <c r="C529" s="326">
        <v>11</v>
      </c>
      <c r="D529" s="326">
        <v>42</v>
      </c>
      <c r="E529" s="326">
        <v>76</v>
      </c>
      <c r="F529" s="326">
        <v>630</v>
      </c>
      <c r="G529" s="326">
        <f t="shared" si="56"/>
        <v>706</v>
      </c>
      <c r="H529" s="327">
        <f t="shared" si="57"/>
        <v>0.10764872521246459</v>
      </c>
      <c r="I529" s="355">
        <v>0.1373626373626374</v>
      </c>
      <c r="J529" s="356">
        <v>6.9079236470712957E-2</v>
      </c>
      <c r="K529" s="357" t="s">
        <v>206</v>
      </c>
      <c r="L529" s="328">
        <f t="shared" si="58"/>
        <v>0.20210605081022934</v>
      </c>
      <c r="M529" s="328">
        <f t="shared" si="59"/>
        <v>8.0537644394890768E-3</v>
      </c>
      <c r="N529" s="328">
        <v>2.3452606725165699E-2</v>
      </c>
      <c r="O529" s="327">
        <f t="shared" si="60"/>
        <v>0.2177650429799427</v>
      </c>
      <c r="P529" s="327">
        <f t="shared" si="61"/>
        <v>0.17791584298220842</v>
      </c>
      <c r="Q529" s="327">
        <f t="shared" si="62"/>
        <v>0.18149100257069409</v>
      </c>
    </row>
    <row r="530" spans="1:17" ht="15">
      <c r="A530" s="326" t="s">
        <v>659</v>
      </c>
      <c r="B530" s="326">
        <v>0</v>
      </c>
      <c r="C530" s="326">
        <v>0</v>
      </c>
      <c r="D530" s="326">
        <v>0</v>
      </c>
      <c r="E530" s="326">
        <v>267</v>
      </c>
      <c r="F530" s="326">
        <v>2499</v>
      </c>
      <c r="G530" s="326">
        <f t="shared" si="56"/>
        <v>2766</v>
      </c>
      <c r="H530" s="327">
        <f t="shared" si="57"/>
        <v>9.6529284164859008E-2</v>
      </c>
      <c r="I530" s="355">
        <v>9.3699515347334408E-2</v>
      </c>
      <c r="J530" s="356">
        <v>2.073285043647187E-2</v>
      </c>
      <c r="K530" s="357" t="s">
        <v>659</v>
      </c>
      <c r="L530" s="328">
        <f t="shared" si="58"/>
        <v>8.0695257474773852E-2</v>
      </c>
      <c r="M530" s="328">
        <f t="shared" si="59"/>
        <v>4.7860467045239431E-3</v>
      </c>
      <c r="N530" s="328">
        <v>2.3232953281562999E-2</v>
      </c>
      <c r="O530" s="327">
        <f t="shared" si="60"/>
        <v>0.76504297994269344</v>
      </c>
      <c r="P530" s="327">
        <f t="shared" si="61"/>
        <v>0.70573284382942669</v>
      </c>
      <c r="Q530" s="327">
        <f t="shared" si="62"/>
        <v>0.71105398457583546</v>
      </c>
    </row>
    <row r="531" spans="1:17" ht="15">
      <c r="A531" s="326" t="s">
        <v>659</v>
      </c>
      <c r="B531" s="326">
        <v>3</v>
      </c>
      <c r="C531" s="326">
        <v>1</v>
      </c>
      <c r="D531" s="326">
        <v>1</v>
      </c>
      <c r="E531" s="326">
        <v>53</v>
      </c>
      <c r="F531" s="326">
        <v>741</v>
      </c>
      <c r="G531" s="326">
        <f t="shared" si="56"/>
        <v>794</v>
      </c>
      <c r="H531" s="327">
        <f t="shared" si="57"/>
        <v>6.6750629722921909E-2</v>
      </c>
      <c r="I531" s="355">
        <v>8.0645161290322578E-2</v>
      </c>
      <c r="J531" s="356">
        <v>2.073285043647187E-2</v>
      </c>
      <c r="K531" s="357" t="s">
        <v>659</v>
      </c>
      <c r="L531" s="328">
        <f t="shared" si="58"/>
        <v>-0.32061618183448842</v>
      </c>
      <c r="M531" s="328">
        <f t="shared" si="59"/>
        <v>1.8403515004835919E-2</v>
      </c>
      <c r="N531" s="328">
        <v>2.3232953281562999E-2</v>
      </c>
      <c r="O531" s="327">
        <f t="shared" si="60"/>
        <v>0.15186246418338109</v>
      </c>
      <c r="P531" s="327">
        <f t="shared" si="61"/>
        <v>0.20926292007907371</v>
      </c>
      <c r="Q531" s="327">
        <f t="shared" si="62"/>
        <v>0.20411311053984577</v>
      </c>
    </row>
    <row r="532" spans="1:17" ht="15">
      <c r="A532" s="326" t="s">
        <v>659</v>
      </c>
      <c r="B532" s="326">
        <v>4</v>
      </c>
      <c r="C532" s="326">
        <v>2</v>
      </c>
      <c r="D532" s="326">
        <v>13</v>
      </c>
      <c r="E532" s="326">
        <v>29</v>
      </c>
      <c r="F532" s="326">
        <v>301</v>
      </c>
      <c r="G532" s="326">
        <f t="shared" si="56"/>
        <v>330</v>
      </c>
      <c r="H532" s="327">
        <f t="shared" si="57"/>
        <v>8.7878787878787876E-2</v>
      </c>
      <c r="I532" s="355">
        <v>0.13095238095238099</v>
      </c>
      <c r="J532" s="356">
        <v>2.073285043647187E-2</v>
      </c>
      <c r="K532" s="357" t="s">
        <v>659</v>
      </c>
      <c r="L532" s="328">
        <f t="shared" si="58"/>
        <v>-2.2721904852925169E-2</v>
      </c>
      <c r="M532" s="328">
        <f t="shared" si="59"/>
        <v>4.3391572203231695E-5</v>
      </c>
      <c r="N532" s="328">
        <v>2.3232953281562999E-2</v>
      </c>
      <c r="O532" s="327">
        <f t="shared" si="60"/>
        <v>8.3094555873925502E-2</v>
      </c>
      <c r="P532" s="327">
        <f t="shared" si="61"/>
        <v>8.5004236091499583E-2</v>
      </c>
      <c r="Q532" s="327">
        <f t="shared" si="62"/>
        <v>8.4832904884318772E-2</v>
      </c>
    </row>
    <row r="533" spans="1:17" ht="15">
      <c r="A533" s="326" t="s">
        <v>251</v>
      </c>
      <c r="B533" s="326">
        <v>0</v>
      </c>
      <c r="C533" s="326">
        <v>0</v>
      </c>
      <c r="D533" s="326">
        <v>0</v>
      </c>
      <c r="E533" s="326">
        <v>215</v>
      </c>
      <c r="F533" s="326">
        <v>2100</v>
      </c>
      <c r="G533" s="326">
        <f t="shared" si="56"/>
        <v>2315</v>
      </c>
      <c r="H533" s="327">
        <f t="shared" si="57"/>
        <v>9.2872570194384454E-2</v>
      </c>
      <c r="I533" s="355">
        <v>8.085106382978724E-2</v>
      </c>
      <c r="J533" s="356">
        <v>3.4656573152799797E-2</v>
      </c>
      <c r="K533" s="357" t="s">
        <v>251</v>
      </c>
      <c r="L533" s="328">
        <f t="shared" si="58"/>
        <v>3.8037934325624904E-2</v>
      </c>
      <c r="M533" s="328">
        <f t="shared" si="59"/>
        <v>8.7460756788680888E-4</v>
      </c>
      <c r="N533" s="328">
        <v>2.3194299255427601E-2</v>
      </c>
      <c r="O533" s="327">
        <f t="shared" si="60"/>
        <v>0.61604584527220629</v>
      </c>
      <c r="P533" s="327">
        <f t="shared" si="61"/>
        <v>0.59305280994069476</v>
      </c>
      <c r="Q533" s="327">
        <f t="shared" si="62"/>
        <v>0.59511568123393321</v>
      </c>
    </row>
    <row r="534" spans="1:17" ht="15">
      <c r="A534" s="326" t="s">
        <v>251</v>
      </c>
      <c r="B534" s="326">
        <v>2</v>
      </c>
      <c r="C534" s="326">
        <v>1</v>
      </c>
      <c r="D534" s="326">
        <v>1</v>
      </c>
      <c r="E534" s="326">
        <v>80</v>
      </c>
      <c r="F534" s="326">
        <v>1018</v>
      </c>
      <c r="G534" s="326">
        <f t="shared" si="56"/>
        <v>1098</v>
      </c>
      <c r="H534" s="327">
        <f t="shared" si="57"/>
        <v>7.2859744990892539E-2</v>
      </c>
      <c r="I534" s="355">
        <v>0.10150375939849619</v>
      </c>
      <c r="J534" s="356">
        <v>3.4656573152799797E-2</v>
      </c>
      <c r="K534" s="357" t="s">
        <v>251</v>
      </c>
      <c r="L534" s="328">
        <f t="shared" si="58"/>
        <v>-0.22647603252710977</v>
      </c>
      <c r="M534" s="328">
        <f t="shared" si="59"/>
        <v>1.3195184121508217E-2</v>
      </c>
      <c r="N534" s="328">
        <v>2.3194299255427601E-2</v>
      </c>
      <c r="O534" s="327">
        <f t="shared" si="60"/>
        <v>0.22922636103151864</v>
      </c>
      <c r="P534" s="327">
        <f t="shared" si="61"/>
        <v>0.28748940977125104</v>
      </c>
      <c r="Q534" s="327">
        <f t="shared" si="62"/>
        <v>0.28226221079691516</v>
      </c>
    </row>
    <row r="535" spans="1:17" ht="15">
      <c r="A535" s="326" t="s">
        <v>251</v>
      </c>
      <c r="B535" s="326">
        <v>4</v>
      </c>
      <c r="C535" s="326">
        <v>2</v>
      </c>
      <c r="D535" s="326">
        <v>6</v>
      </c>
      <c r="E535" s="326">
        <v>54</v>
      </c>
      <c r="F535" s="326">
        <v>423</v>
      </c>
      <c r="G535" s="326">
        <f t="shared" si="56"/>
        <v>477</v>
      </c>
      <c r="H535" s="327">
        <f t="shared" si="57"/>
        <v>0.11320754716981132</v>
      </c>
      <c r="I535" s="355">
        <v>0.1241830065359477</v>
      </c>
      <c r="J535" s="356">
        <v>3.4656573152799797E-2</v>
      </c>
      <c r="K535" s="357" t="s">
        <v>251</v>
      </c>
      <c r="L535" s="328">
        <f t="shared" si="58"/>
        <v>0.25870439742747292</v>
      </c>
      <c r="M535" s="328">
        <f t="shared" si="59"/>
        <v>9.1245075660326656E-3</v>
      </c>
      <c r="N535" s="328">
        <v>2.3194299255427601E-2</v>
      </c>
      <c r="O535" s="327">
        <f t="shared" si="60"/>
        <v>0.15472779369627507</v>
      </c>
      <c r="P535" s="327">
        <f t="shared" si="61"/>
        <v>0.11945778028805422</v>
      </c>
      <c r="Q535" s="327">
        <f t="shared" si="62"/>
        <v>0.12262210796915167</v>
      </c>
    </row>
    <row r="536" spans="1:17" ht="15">
      <c r="A536" s="326" t="s">
        <v>176</v>
      </c>
      <c r="B536" s="326">
        <v>0</v>
      </c>
      <c r="C536" s="326">
        <v>0</v>
      </c>
      <c r="D536" s="326">
        <v>1</v>
      </c>
      <c r="E536" s="326">
        <v>69</v>
      </c>
      <c r="F536" s="326">
        <v>840</v>
      </c>
      <c r="G536" s="326">
        <f t="shared" si="56"/>
        <v>909</v>
      </c>
      <c r="H536" s="327">
        <f t="shared" si="57"/>
        <v>7.590759075907591E-2</v>
      </c>
      <c r="I536" s="355">
        <v>5.8577405857740593E-2</v>
      </c>
      <c r="J536" s="356">
        <v>0.1457796033202465</v>
      </c>
      <c r="K536" s="357" t="s">
        <v>176</v>
      </c>
      <c r="L536" s="328">
        <f t="shared" si="58"/>
        <v>-0.18220285733062339</v>
      </c>
      <c r="M536" s="328">
        <f t="shared" si="59"/>
        <v>7.1994521210896464E-3</v>
      </c>
      <c r="N536" s="328">
        <v>2.2855549861115002E-2</v>
      </c>
      <c r="O536" s="327">
        <f t="shared" si="60"/>
        <v>0.19770773638968481</v>
      </c>
      <c r="P536" s="327">
        <f t="shared" si="61"/>
        <v>0.2372211239762779</v>
      </c>
      <c r="Q536" s="327">
        <f t="shared" si="62"/>
        <v>0.23367609254498714</v>
      </c>
    </row>
    <row r="537" spans="1:17" ht="15">
      <c r="A537" s="326" t="s">
        <v>176</v>
      </c>
      <c r="B537" s="326">
        <v>1</v>
      </c>
      <c r="C537" s="326">
        <v>2</v>
      </c>
      <c r="D537" s="326">
        <v>3</v>
      </c>
      <c r="E537" s="326">
        <v>84</v>
      </c>
      <c r="F537" s="326">
        <v>853</v>
      </c>
      <c r="G537" s="326">
        <f t="shared" si="56"/>
        <v>937</v>
      </c>
      <c r="H537" s="327">
        <f t="shared" si="57"/>
        <v>8.9647812166488788E-2</v>
      </c>
      <c r="I537" s="355">
        <v>7.8817733990147784E-2</v>
      </c>
      <c r="J537" s="356">
        <v>0.1457796033202465</v>
      </c>
      <c r="K537" s="357" t="s">
        <v>176</v>
      </c>
      <c r="L537" s="328">
        <f t="shared" si="58"/>
        <v>-8.50218738889028E-4</v>
      </c>
      <c r="M537" s="328">
        <f t="shared" si="59"/>
        <v>1.7406034503628474E-7</v>
      </c>
      <c r="N537" s="328">
        <v>2.2855549861115002E-2</v>
      </c>
      <c r="O537" s="327">
        <f t="shared" si="60"/>
        <v>0.24068767908309455</v>
      </c>
      <c r="P537" s="327">
        <f t="shared" si="61"/>
        <v>0.24089240327591077</v>
      </c>
      <c r="Q537" s="327">
        <f t="shared" si="62"/>
        <v>0.24087403598971721</v>
      </c>
    </row>
    <row r="538" spans="1:17" ht="15">
      <c r="A538" s="326" t="s">
        <v>176</v>
      </c>
      <c r="B538" s="326">
        <v>2</v>
      </c>
      <c r="C538" s="326">
        <v>4</v>
      </c>
      <c r="D538" s="326">
        <v>5</v>
      </c>
      <c r="E538" s="326">
        <v>67</v>
      </c>
      <c r="F538" s="326">
        <v>705</v>
      </c>
      <c r="G538" s="326">
        <f t="shared" si="56"/>
        <v>772</v>
      </c>
      <c r="H538" s="327">
        <f t="shared" si="57"/>
        <v>8.6787564766839381E-2</v>
      </c>
      <c r="I538" s="355">
        <v>0.1235294117647059</v>
      </c>
      <c r="J538" s="356">
        <v>0.1457796033202465</v>
      </c>
      <c r="K538" s="357" t="s">
        <v>176</v>
      </c>
      <c r="L538" s="328">
        <f t="shared" si="58"/>
        <v>-3.6412653511825939E-2</v>
      </c>
      <c r="M538" s="328">
        <f t="shared" si="59"/>
        <v>2.5922980460333592E-4</v>
      </c>
      <c r="N538" s="328">
        <v>2.2855549861115002E-2</v>
      </c>
      <c r="O538" s="327">
        <f t="shared" si="60"/>
        <v>0.19197707736389685</v>
      </c>
      <c r="P538" s="327">
        <f t="shared" si="61"/>
        <v>0.19909630048009036</v>
      </c>
      <c r="Q538" s="327">
        <f t="shared" si="62"/>
        <v>0.19845758354755785</v>
      </c>
    </row>
    <row r="539" spans="1:17" ht="15">
      <c r="A539" s="326" t="s">
        <v>176</v>
      </c>
      <c r="B539" s="326">
        <v>3</v>
      </c>
      <c r="C539" s="326">
        <v>6</v>
      </c>
      <c r="D539" s="326">
        <v>7</v>
      </c>
      <c r="E539" s="326">
        <v>42</v>
      </c>
      <c r="F539" s="326">
        <v>461</v>
      </c>
      <c r="G539" s="326">
        <f t="shared" si="56"/>
        <v>503</v>
      </c>
      <c r="H539" s="327">
        <f t="shared" si="57"/>
        <v>8.3499005964214709E-2</v>
      </c>
      <c r="I539" s="355">
        <v>7.9646017699115043E-2</v>
      </c>
      <c r="J539" s="356">
        <v>0.1457796033202465</v>
      </c>
      <c r="K539" s="357" t="s">
        <v>176</v>
      </c>
      <c r="L539" s="328">
        <f t="shared" si="58"/>
        <v>-7.8635894803803744E-2</v>
      </c>
      <c r="M539" s="328">
        <f t="shared" si="59"/>
        <v>7.7419967978699096E-4</v>
      </c>
      <c r="N539" s="328">
        <v>2.2855549861115002E-2</v>
      </c>
      <c r="O539" s="327">
        <f t="shared" si="60"/>
        <v>0.12034383954154727</v>
      </c>
      <c r="P539" s="327">
        <f t="shared" si="61"/>
        <v>0.13018921208698109</v>
      </c>
      <c r="Q539" s="327">
        <f t="shared" si="62"/>
        <v>0.12930591259640103</v>
      </c>
    </row>
    <row r="540" spans="1:17" ht="15">
      <c r="A540" s="326" t="s">
        <v>176</v>
      </c>
      <c r="B540" s="326">
        <v>4</v>
      </c>
      <c r="C540" s="326">
        <v>8</v>
      </c>
      <c r="D540" s="326">
        <v>28</v>
      </c>
      <c r="E540" s="326">
        <v>87</v>
      </c>
      <c r="F540" s="326">
        <v>682</v>
      </c>
      <c r="G540" s="326">
        <f t="shared" si="56"/>
        <v>769</v>
      </c>
      <c r="H540" s="327">
        <f t="shared" si="57"/>
        <v>0.11313394018205461</v>
      </c>
      <c r="I540" s="355">
        <v>0.14634146341463411</v>
      </c>
      <c r="J540" s="356">
        <v>0.1457796033202465</v>
      </c>
      <c r="K540" s="357" t="s">
        <v>176</v>
      </c>
      <c r="L540" s="328">
        <f t="shared" si="58"/>
        <v>0.2579709907205982</v>
      </c>
      <c r="M540" s="328">
        <f t="shared" si="59"/>
        <v>1.4622494195290034E-2</v>
      </c>
      <c r="N540" s="328">
        <v>2.2855549861115002E-2</v>
      </c>
      <c r="O540" s="327">
        <f t="shared" si="60"/>
        <v>0.24928366762177651</v>
      </c>
      <c r="P540" s="327">
        <f t="shared" si="61"/>
        <v>0.19260096018073991</v>
      </c>
      <c r="Q540" s="327">
        <f t="shared" si="62"/>
        <v>0.19768637532133676</v>
      </c>
    </row>
    <row r="541" spans="1:17" ht="15">
      <c r="A541" s="326" t="s">
        <v>74</v>
      </c>
      <c r="B541" s="326">
        <v>0</v>
      </c>
      <c r="C541" s="326">
        <v>0</v>
      </c>
      <c r="D541" s="326">
        <v>0</v>
      </c>
      <c r="E541" s="326">
        <v>321</v>
      </c>
      <c r="F541" s="326">
        <v>3098</v>
      </c>
      <c r="G541" s="326">
        <f t="shared" si="56"/>
        <v>3419</v>
      </c>
      <c r="H541" s="327">
        <f t="shared" si="57"/>
        <v>9.3887101491664224E-2</v>
      </c>
      <c r="I541" s="355">
        <v>9.9611901681759374E-2</v>
      </c>
      <c r="J541" s="356">
        <v>2.8320748222632159E-2</v>
      </c>
      <c r="K541" s="357" t="s">
        <v>74</v>
      </c>
      <c r="L541" s="328">
        <f t="shared" si="58"/>
        <v>5.0021632062678456E-2</v>
      </c>
      <c r="M541" s="328">
        <f t="shared" si="59"/>
        <v>2.244804571389339E-3</v>
      </c>
      <c r="N541" s="328">
        <v>2.21822878967874E-2</v>
      </c>
      <c r="O541" s="327">
        <f t="shared" si="60"/>
        <v>0.91977077363896853</v>
      </c>
      <c r="P541" s="327">
        <f t="shared" si="61"/>
        <v>0.87489409771251059</v>
      </c>
      <c r="Q541" s="327">
        <f t="shared" si="62"/>
        <v>0.8789203084832905</v>
      </c>
    </row>
    <row r="542" spans="1:17" ht="15">
      <c r="A542" s="326" t="s">
        <v>74</v>
      </c>
      <c r="B542" s="326">
        <v>4</v>
      </c>
      <c r="C542" s="326">
        <v>1</v>
      </c>
      <c r="D542" s="326">
        <v>61</v>
      </c>
      <c r="E542" s="326">
        <v>28</v>
      </c>
      <c r="F542" s="326">
        <v>443</v>
      </c>
      <c r="G542" s="326">
        <f t="shared" si="56"/>
        <v>471</v>
      </c>
      <c r="H542" s="327">
        <f t="shared" si="57"/>
        <v>5.9447983014861996E-2</v>
      </c>
      <c r="I542" s="355">
        <v>6.0344827586206899E-2</v>
      </c>
      <c r="J542" s="356">
        <v>2.8320748222632159E-2</v>
      </c>
      <c r="K542" s="357" t="s">
        <v>74</v>
      </c>
      <c r="L542" s="328">
        <f t="shared" si="58"/>
        <v>-0.44427272996045503</v>
      </c>
      <c r="M542" s="328">
        <f t="shared" si="59"/>
        <v>1.9937483325398079E-2</v>
      </c>
      <c r="N542" s="328">
        <v>2.21822878967874E-2</v>
      </c>
      <c r="O542" s="327">
        <f t="shared" si="60"/>
        <v>8.0229226361031525E-2</v>
      </c>
      <c r="P542" s="327">
        <f t="shared" si="61"/>
        <v>0.12510590228748941</v>
      </c>
      <c r="Q542" s="327">
        <f t="shared" si="62"/>
        <v>0.12107969151670951</v>
      </c>
    </row>
    <row r="543" spans="1:17" ht="15">
      <c r="A543" s="326" t="s">
        <v>48</v>
      </c>
      <c r="B543" s="326">
        <v>0</v>
      </c>
      <c r="C543" s="326">
        <v>0</v>
      </c>
      <c r="D543" s="326">
        <v>10703</v>
      </c>
      <c r="E543" s="326">
        <v>86</v>
      </c>
      <c r="F543" s="326">
        <v>692</v>
      </c>
      <c r="G543" s="326">
        <f t="shared" si="56"/>
        <v>778</v>
      </c>
      <c r="H543" s="327">
        <f t="shared" si="57"/>
        <v>0.11053984575835475</v>
      </c>
      <c r="I543" s="355">
        <v>8.2872928176795577E-2</v>
      </c>
      <c r="J543" s="356">
        <v>1.178995531680869E-2</v>
      </c>
      <c r="K543" s="357" t="s">
        <v>48</v>
      </c>
      <c r="L543" s="328">
        <f t="shared" si="58"/>
        <v>0.23185387054531489</v>
      </c>
      <c r="M543" s="328">
        <f t="shared" si="59"/>
        <v>1.1822997901799274E-2</v>
      </c>
      <c r="N543" s="328">
        <v>2.15516092435377E-2</v>
      </c>
      <c r="O543" s="327">
        <f t="shared" si="60"/>
        <v>0.24641833810888253</v>
      </c>
      <c r="P543" s="327">
        <f t="shared" si="61"/>
        <v>0.19542502118045749</v>
      </c>
      <c r="Q543" s="327">
        <f t="shared" si="62"/>
        <v>0.2</v>
      </c>
    </row>
    <row r="544" spans="1:17" ht="15">
      <c r="A544" s="326" t="s">
        <v>48</v>
      </c>
      <c r="B544" s="326">
        <v>1</v>
      </c>
      <c r="C544" s="326">
        <v>10781</v>
      </c>
      <c r="D544" s="326">
        <v>41452</v>
      </c>
      <c r="E544" s="326">
        <v>62</v>
      </c>
      <c r="F544" s="326">
        <v>716</v>
      </c>
      <c r="G544" s="326">
        <f t="shared" si="56"/>
        <v>778</v>
      </c>
      <c r="H544" s="327">
        <f t="shared" si="57"/>
        <v>7.9691516709511565E-2</v>
      </c>
      <c r="I544" s="355">
        <v>9.1463414634146339E-2</v>
      </c>
      <c r="J544" s="356">
        <v>1.178995531680869E-2</v>
      </c>
      <c r="K544" s="357" t="s">
        <v>48</v>
      </c>
      <c r="L544" s="328">
        <f t="shared" si="58"/>
        <v>-0.12945325200607746</v>
      </c>
      <c r="M544" s="328">
        <f t="shared" si="59"/>
        <v>3.1783799700183463E-3</v>
      </c>
      <c r="N544" s="328">
        <v>2.15516092435377E-2</v>
      </c>
      <c r="O544" s="327">
        <f t="shared" si="60"/>
        <v>0.17765042979942694</v>
      </c>
      <c r="P544" s="327">
        <f t="shared" si="61"/>
        <v>0.20220276757977973</v>
      </c>
      <c r="Q544" s="327">
        <f t="shared" si="62"/>
        <v>0.2</v>
      </c>
    </row>
    <row r="545" spans="1:17" ht="15">
      <c r="A545" s="326" t="s">
        <v>48</v>
      </c>
      <c r="B545" s="326">
        <v>2</v>
      </c>
      <c r="C545" s="326">
        <v>41475</v>
      </c>
      <c r="D545" s="326">
        <v>94099</v>
      </c>
      <c r="E545" s="326">
        <v>75</v>
      </c>
      <c r="F545" s="326">
        <v>703</v>
      </c>
      <c r="G545" s="326">
        <f t="shared" si="56"/>
        <v>778</v>
      </c>
      <c r="H545" s="327">
        <f t="shared" si="57"/>
        <v>9.6401028277634956E-2</v>
      </c>
      <c r="I545" s="355">
        <v>0.1081081081081081</v>
      </c>
      <c r="J545" s="356">
        <v>1.178995531680869E-2</v>
      </c>
      <c r="K545" s="357" t="s">
        <v>48</v>
      </c>
      <c r="L545" s="328">
        <f t="shared" si="58"/>
        <v>7.9223751635121992E-2</v>
      </c>
      <c r="M545" s="328">
        <f t="shared" si="59"/>
        <v>1.2967522069148598E-3</v>
      </c>
      <c r="N545" s="328">
        <v>2.15516092435377E-2</v>
      </c>
      <c r="O545" s="327">
        <f t="shared" si="60"/>
        <v>0.2148997134670487</v>
      </c>
      <c r="P545" s="327">
        <f t="shared" si="61"/>
        <v>0.19853148828014686</v>
      </c>
      <c r="Q545" s="327">
        <f t="shared" si="62"/>
        <v>0.2</v>
      </c>
    </row>
    <row r="546" spans="1:17" ht="15">
      <c r="A546" s="326" t="s">
        <v>48</v>
      </c>
      <c r="B546" s="326">
        <v>3</v>
      </c>
      <c r="C546" s="326">
        <v>94118</v>
      </c>
      <c r="D546" s="326">
        <v>177096</v>
      </c>
      <c r="E546" s="326">
        <v>61</v>
      </c>
      <c r="F546" s="326">
        <v>717</v>
      </c>
      <c r="G546" s="326">
        <f t="shared" si="56"/>
        <v>778</v>
      </c>
      <c r="H546" s="327">
        <f t="shared" si="57"/>
        <v>7.8406169665809766E-2</v>
      </c>
      <c r="I546" s="355">
        <v>0.10169491525423729</v>
      </c>
      <c r="J546" s="356">
        <v>1.178995531680869E-2</v>
      </c>
      <c r="K546" s="357" t="s">
        <v>48</v>
      </c>
      <c r="L546" s="328">
        <f t="shared" si="58"/>
        <v>-0.14710944651683253</v>
      </c>
      <c r="M546" s="328">
        <f t="shared" si="59"/>
        <v>4.0749424653520171E-3</v>
      </c>
      <c r="N546" s="328">
        <v>2.15516092435377E-2</v>
      </c>
      <c r="O546" s="327">
        <f t="shared" si="60"/>
        <v>0.17478510028653296</v>
      </c>
      <c r="P546" s="327">
        <f t="shared" si="61"/>
        <v>0.2024851736797515</v>
      </c>
      <c r="Q546" s="327">
        <f t="shared" si="62"/>
        <v>0.2</v>
      </c>
    </row>
    <row r="547" spans="1:17" ht="15">
      <c r="A547" s="326" t="s">
        <v>48</v>
      </c>
      <c r="B547" s="326">
        <v>4</v>
      </c>
      <c r="C547" s="326">
        <v>177502</v>
      </c>
      <c r="D547" s="326">
        <v>1347665</v>
      </c>
      <c r="E547" s="326">
        <v>65</v>
      </c>
      <c r="F547" s="326">
        <v>713</v>
      </c>
      <c r="G547" s="326">
        <f t="shared" si="56"/>
        <v>778</v>
      </c>
      <c r="H547" s="327">
        <f t="shared" si="57"/>
        <v>8.3547557840616973E-2</v>
      </c>
      <c r="I547" s="355">
        <v>8.7912087912087919E-2</v>
      </c>
      <c r="J547" s="356">
        <v>1.178995531680869E-2</v>
      </c>
      <c r="K547" s="357" t="s">
        <v>48</v>
      </c>
      <c r="L547" s="328">
        <f t="shared" si="58"/>
        <v>-7.8001620609182198E-2</v>
      </c>
      <c r="M547" s="328">
        <f t="shared" si="59"/>
        <v>1.1785366994532731E-3</v>
      </c>
      <c r="N547" s="328">
        <v>2.15516092435377E-2</v>
      </c>
      <c r="O547" s="327">
        <f t="shared" si="60"/>
        <v>0.18624641833810887</v>
      </c>
      <c r="P547" s="327">
        <f t="shared" si="61"/>
        <v>0.20135554927986443</v>
      </c>
      <c r="Q547" s="327">
        <f t="shared" si="62"/>
        <v>0.2</v>
      </c>
    </row>
    <row r="548" spans="1:17" ht="15">
      <c r="A548" s="326" t="s">
        <v>653</v>
      </c>
      <c r="B548" s="326">
        <v>0</v>
      </c>
      <c r="C548" s="326">
        <v>0</v>
      </c>
      <c r="D548" s="326">
        <v>10703</v>
      </c>
      <c r="E548" s="326">
        <v>86</v>
      </c>
      <c r="F548" s="326">
        <v>692</v>
      </c>
      <c r="G548" s="326">
        <f t="shared" si="56"/>
        <v>778</v>
      </c>
      <c r="H548" s="327">
        <f t="shared" si="57"/>
        <v>0.11053984575835475</v>
      </c>
      <c r="I548" s="355">
        <v>8.2872928176795577E-2</v>
      </c>
      <c r="J548" s="356">
        <v>1.1626076606608049E-2</v>
      </c>
      <c r="K548" s="357" t="s">
        <v>653</v>
      </c>
      <c r="L548" s="328">
        <f t="shared" si="58"/>
        <v>0.23185387054531489</v>
      </c>
      <c r="M548" s="328">
        <f t="shared" si="59"/>
        <v>1.1822997901799274E-2</v>
      </c>
      <c r="N548" s="328">
        <v>2.15516092435377E-2</v>
      </c>
      <c r="O548" s="327">
        <f t="shared" si="60"/>
        <v>0.24641833810888253</v>
      </c>
      <c r="P548" s="327">
        <f t="shared" si="61"/>
        <v>0.19542502118045749</v>
      </c>
      <c r="Q548" s="327">
        <f t="shared" si="62"/>
        <v>0.2</v>
      </c>
    </row>
    <row r="549" spans="1:17" ht="15">
      <c r="A549" s="326" t="s">
        <v>653</v>
      </c>
      <c r="B549" s="326">
        <v>1</v>
      </c>
      <c r="C549" s="326">
        <v>10781</v>
      </c>
      <c r="D549" s="326">
        <v>41452</v>
      </c>
      <c r="E549" s="326">
        <v>62</v>
      </c>
      <c r="F549" s="326">
        <v>716</v>
      </c>
      <c r="G549" s="326">
        <f t="shared" si="56"/>
        <v>778</v>
      </c>
      <c r="H549" s="327">
        <f t="shared" si="57"/>
        <v>7.9691516709511565E-2</v>
      </c>
      <c r="I549" s="355">
        <v>9.1463414634146339E-2</v>
      </c>
      <c r="J549" s="356">
        <v>1.1626076606608049E-2</v>
      </c>
      <c r="K549" s="357" t="s">
        <v>653</v>
      </c>
      <c r="L549" s="328">
        <f t="shared" si="58"/>
        <v>-0.12945325200607746</v>
      </c>
      <c r="M549" s="328">
        <f t="shared" si="59"/>
        <v>3.1783799700183463E-3</v>
      </c>
      <c r="N549" s="328">
        <v>2.15516092435377E-2</v>
      </c>
      <c r="O549" s="327">
        <f t="shared" si="60"/>
        <v>0.17765042979942694</v>
      </c>
      <c r="P549" s="327">
        <f t="shared" si="61"/>
        <v>0.20220276757977973</v>
      </c>
      <c r="Q549" s="327">
        <f t="shared" si="62"/>
        <v>0.2</v>
      </c>
    </row>
    <row r="550" spans="1:17" ht="15">
      <c r="A550" s="326" t="s">
        <v>653</v>
      </c>
      <c r="B550" s="326">
        <v>2</v>
      </c>
      <c r="C550" s="326">
        <v>41475</v>
      </c>
      <c r="D550" s="326">
        <v>94099</v>
      </c>
      <c r="E550" s="326">
        <v>75</v>
      </c>
      <c r="F550" s="326">
        <v>703</v>
      </c>
      <c r="G550" s="326">
        <f t="shared" si="56"/>
        <v>778</v>
      </c>
      <c r="H550" s="327">
        <f t="shared" si="57"/>
        <v>9.6401028277634956E-2</v>
      </c>
      <c r="I550" s="355">
        <v>0.1075268817204301</v>
      </c>
      <c r="J550" s="356">
        <v>1.1626076606608049E-2</v>
      </c>
      <c r="K550" s="357" t="s">
        <v>653</v>
      </c>
      <c r="L550" s="328">
        <f t="shared" si="58"/>
        <v>7.9223751635121992E-2</v>
      </c>
      <c r="M550" s="328">
        <f t="shared" si="59"/>
        <v>1.2967522069148598E-3</v>
      </c>
      <c r="N550" s="328">
        <v>2.15516092435377E-2</v>
      </c>
      <c r="O550" s="327">
        <f t="shared" si="60"/>
        <v>0.2148997134670487</v>
      </c>
      <c r="P550" s="327">
        <f t="shared" si="61"/>
        <v>0.19853148828014686</v>
      </c>
      <c r="Q550" s="327">
        <f t="shared" si="62"/>
        <v>0.2</v>
      </c>
    </row>
    <row r="551" spans="1:17" ht="15">
      <c r="A551" s="326" t="s">
        <v>653</v>
      </c>
      <c r="B551" s="326">
        <v>3</v>
      </c>
      <c r="C551" s="326">
        <v>94118</v>
      </c>
      <c r="D551" s="326">
        <v>177096</v>
      </c>
      <c r="E551" s="326">
        <v>61</v>
      </c>
      <c r="F551" s="326">
        <v>717</v>
      </c>
      <c r="G551" s="326">
        <f t="shared" si="56"/>
        <v>778</v>
      </c>
      <c r="H551" s="327">
        <f t="shared" si="57"/>
        <v>7.8406169665809766E-2</v>
      </c>
      <c r="I551" s="355">
        <v>0.10227272727272731</v>
      </c>
      <c r="J551" s="356">
        <v>1.1626076606608049E-2</v>
      </c>
      <c r="K551" s="357" t="s">
        <v>653</v>
      </c>
      <c r="L551" s="328">
        <f t="shared" si="58"/>
        <v>-0.14710944651683253</v>
      </c>
      <c r="M551" s="328">
        <f t="shared" si="59"/>
        <v>4.0749424653520171E-3</v>
      </c>
      <c r="N551" s="328">
        <v>2.15516092435377E-2</v>
      </c>
      <c r="O551" s="327">
        <f t="shared" si="60"/>
        <v>0.17478510028653296</v>
      </c>
      <c r="P551" s="327">
        <f t="shared" si="61"/>
        <v>0.2024851736797515</v>
      </c>
      <c r="Q551" s="327">
        <f t="shared" si="62"/>
        <v>0.2</v>
      </c>
    </row>
    <row r="552" spans="1:17" ht="15">
      <c r="A552" s="326" t="s">
        <v>653</v>
      </c>
      <c r="B552" s="326">
        <v>4</v>
      </c>
      <c r="C552" s="326">
        <v>177216</v>
      </c>
      <c r="D552" s="326">
        <v>1347665</v>
      </c>
      <c r="E552" s="326">
        <v>65</v>
      </c>
      <c r="F552" s="326">
        <v>713</v>
      </c>
      <c r="G552" s="326">
        <f t="shared" si="56"/>
        <v>778</v>
      </c>
      <c r="H552" s="327">
        <f t="shared" si="57"/>
        <v>8.3547557840616973E-2</v>
      </c>
      <c r="I552" s="355">
        <v>8.7912087912087919E-2</v>
      </c>
      <c r="J552" s="356">
        <v>1.1626076606608049E-2</v>
      </c>
      <c r="K552" s="357" t="s">
        <v>653</v>
      </c>
      <c r="L552" s="328">
        <f t="shared" si="58"/>
        <v>-7.8001620609182198E-2</v>
      </c>
      <c r="M552" s="328">
        <f t="shared" si="59"/>
        <v>1.1785366994532731E-3</v>
      </c>
      <c r="N552" s="328">
        <v>2.15516092435377E-2</v>
      </c>
      <c r="O552" s="327">
        <f t="shared" si="60"/>
        <v>0.18624641833810887</v>
      </c>
      <c r="P552" s="327">
        <f t="shared" si="61"/>
        <v>0.20135554927986443</v>
      </c>
      <c r="Q552" s="327">
        <f t="shared" si="62"/>
        <v>0.2</v>
      </c>
    </row>
    <row r="553" spans="1:17" ht="15">
      <c r="A553" s="326" t="s">
        <v>250</v>
      </c>
      <c r="B553" s="326">
        <v>0</v>
      </c>
      <c r="C553" s="326">
        <v>0</v>
      </c>
      <c r="D553" s="326">
        <v>0</v>
      </c>
      <c r="E553" s="326">
        <v>70</v>
      </c>
      <c r="F553" s="326">
        <v>765</v>
      </c>
      <c r="G553" s="326">
        <f t="shared" si="56"/>
        <v>835</v>
      </c>
      <c r="H553" s="327">
        <f t="shared" si="57"/>
        <v>8.3832335329341312E-2</v>
      </c>
      <c r="I553" s="355">
        <v>9.1397849462365593E-2</v>
      </c>
      <c r="J553" s="356">
        <v>1.0141000432613061E-2</v>
      </c>
      <c r="K553" s="357" t="s">
        <v>250</v>
      </c>
      <c r="L553" s="328">
        <f t="shared" si="58"/>
        <v>-7.4288061867700261E-2</v>
      </c>
      <c r="M553" s="328">
        <f t="shared" si="59"/>
        <v>1.1490580685211799E-3</v>
      </c>
      <c r="N553" s="328">
        <v>2.1195008806995399E-2</v>
      </c>
      <c r="O553" s="327">
        <f t="shared" si="60"/>
        <v>0.20057306590257878</v>
      </c>
      <c r="P553" s="327">
        <f t="shared" si="61"/>
        <v>0.21604066647839593</v>
      </c>
      <c r="Q553" s="327">
        <f t="shared" si="62"/>
        <v>0.21465295629820053</v>
      </c>
    </row>
    <row r="554" spans="1:17" ht="15">
      <c r="A554" s="326" t="s">
        <v>250</v>
      </c>
      <c r="B554" s="326">
        <v>1</v>
      </c>
      <c r="C554" s="326">
        <v>1</v>
      </c>
      <c r="D554" s="326">
        <v>6666.6666667</v>
      </c>
      <c r="E554" s="326">
        <v>81</v>
      </c>
      <c r="F554" s="326">
        <v>642</v>
      </c>
      <c r="G554" s="326">
        <f t="shared" si="56"/>
        <v>723</v>
      </c>
      <c r="H554" s="327">
        <f t="shared" si="57"/>
        <v>0.11203319502074689</v>
      </c>
      <c r="I554" s="355">
        <v>0.10493827160493829</v>
      </c>
      <c r="J554" s="356">
        <v>1.0141000432613061E-2</v>
      </c>
      <c r="K554" s="357" t="s">
        <v>250</v>
      </c>
      <c r="L554" s="328">
        <f t="shared" si="58"/>
        <v>0.24695338089195426</v>
      </c>
      <c r="M554" s="328">
        <f t="shared" si="59"/>
        <v>1.254201502410302E-2</v>
      </c>
      <c r="N554" s="328">
        <v>2.1195008806995399E-2</v>
      </c>
      <c r="O554" s="327">
        <f t="shared" si="60"/>
        <v>0.23209169054441262</v>
      </c>
      <c r="P554" s="327">
        <f t="shared" si="61"/>
        <v>0.18130471618186952</v>
      </c>
      <c r="Q554" s="327">
        <f t="shared" si="62"/>
        <v>0.18586118251928022</v>
      </c>
    </row>
    <row r="555" spans="1:17" ht="15">
      <c r="A555" s="326" t="s">
        <v>250</v>
      </c>
      <c r="B555" s="326">
        <v>2</v>
      </c>
      <c r="C555" s="326">
        <v>6667</v>
      </c>
      <c r="D555" s="326">
        <v>14000</v>
      </c>
      <c r="E555" s="326">
        <v>59</v>
      </c>
      <c r="F555" s="326">
        <v>725</v>
      </c>
      <c r="G555" s="326">
        <f t="shared" si="56"/>
        <v>784</v>
      </c>
      <c r="H555" s="327">
        <f t="shared" si="57"/>
        <v>7.5255102040816327E-2</v>
      </c>
      <c r="I555" s="355">
        <v>9.5505617977528087E-2</v>
      </c>
      <c r="J555" s="356">
        <v>1.0141000432613061E-2</v>
      </c>
      <c r="K555" s="357" t="s">
        <v>250</v>
      </c>
      <c r="L555" s="328">
        <f t="shared" si="58"/>
        <v>-0.1915416810394788</v>
      </c>
      <c r="M555" s="328">
        <f t="shared" si="59"/>
        <v>6.8361189989126596E-3</v>
      </c>
      <c r="N555" s="328">
        <v>2.1195008806995399E-2</v>
      </c>
      <c r="O555" s="327">
        <f t="shared" si="60"/>
        <v>0.16905444126074498</v>
      </c>
      <c r="P555" s="327">
        <f t="shared" si="61"/>
        <v>0.20474442247952557</v>
      </c>
      <c r="Q555" s="327">
        <f t="shared" si="62"/>
        <v>0.20154241645244217</v>
      </c>
    </row>
    <row r="556" spans="1:17" ht="15">
      <c r="A556" s="326" t="s">
        <v>250</v>
      </c>
      <c r="B556" s="326">
        <v>3</v>
      </c>
      <c r="C556" s="326">
        <v>14000.25</v>
      </c>
      <c r="D556" s="326">
        <v>26250</v>
      </c>
      <c r="E556" s="326">
        <v>72</v>
      </c>
      <c r="F556" s="326">
        <v>701</v>
      </c>
      <c r="G556" s="326">
        <f t="shared" si="56"/>
        <v>773</v>
      </c>
      <c r="H556" s="327">
        <f t="shared" si="57"/>
        <v>9.3143596377749036E-2</v>
      </c>
      <c r="I556" s="355">
        <v>0.10169491525423729</v>
      </c>
      <c r="J556" s="356">
        <v>1.0141000432613061E-2</v>
      </c>
      <c r="K556" s="357" t="s">
        <v>250</v>
      </c>
      <c r="L556" s="328">
        <f t="shared" si="58"/>
        <v>4.1250761890941866E-2</v>
      </c>
      <c r="M556" s="328">
        <f t="shared" si="59"/>
        <v>3.4390961690874131E-4</v>
      </c>
      <c r="N556" s="328">
        <v>2.1195008806995399E-2</v>
      </c>
      <c r="O556" s="327">
        <f t="shared" si="60"/>
        <v>0.20630372492836677</v>
      </c>
      <c r="P556" s="327">
        <f t="shared" si="61"/>
        <v>0.19796667608020332</v>
      </c>
      <c r="Q556" s="327">
        <f t="shared" si="62"/>
        <v>0.1987146529562982</v>
      </c>
    </row>
    <row r="557" spans="1:17" ht="15">
      <c r="A557" s="326" t="s">
        <v>250</v>
      </c>
      <c r="B557" s="326">
        <v>4</v>
      </c>
      <c r="C557" s="326">
        <v>26252.5</v>
      </c>
      <c r="D557" s="326">
        <v>300000</v>
      </c>
      <c r="E557" s="326">
        <v>67</v>
      </c>
      <c r="F557" s="326">
        <v>708</v>
      </c>
      <c r="G557" s="326">
        <f t="shared" si="56"/>
        <v>775</v>
      </c>
      <c r="H557" s="327">
        <f t="shared" si="57"/>
        <v>8.6451612903225811E-2</v>
      </c>
      <c r="I557" s="355">
        <v>8.0645161290322578E-2</v>
      </c>
      <c r="J557" s="356">
        <v>1.0141000432613061E-2</v>
      </c>
      <c r="K557" s="357" t="s">
        <v>250</v>
      </c>
      <c r="L557" s="328">
        <f t="shared" si="58"/>
        <v>-4.0658944393277163E-2</v>
      </c>
      <c r="M557" s="328">
        <f t="shared" si="59"/>
        <v>3.239070985498681E-4</v>
      </c>
      <c r="N557" s="328">
        <v>2.1195008806995399E-2</v>
      </c>
      <c r="O557" s="327">
        <f t="shared" si="60"/>
        <v>0.19197707736389685</v>
      </c>
      <c r="P557" s="327">
        <f t="shared" si="61"/>
        <v>0.19994351878000566</v>
      </c>
      <c r="Q557" s="327">
        <f t="shared" si="62"/>
        <v>0.19922879177377892</v>
      </c>
    </row>
    <row r="558" spans="1:17" ht="15">
      <c r="A558" s="326" t="s">
        <v>54</v>
      </c>
      <c r="B558" s="326">
        <v>0</v>
      </c>
      <c r="C558" s="326">
        <v>0</v>
      </c>
      <c r="D558" s="326">
        <v>0</v>
      </c>
      <c r="E558" s="326">
        <v>267</v>
      </c>
      <c r="F558" s="326">
        <v>2499</v>
      </c>
      <c r="G558" s="326">
        <f t="shared" si="56"/>
        <v>2766</v>
      </c>
      <c r="H558" s="327">
        <f t="shared" si="57"/>
        <v>9.6529284164859008E-2</v>
      </c>
      <c r="I558" s="355">
        <v>9.3548387096774197E-2</v>
      </c>
      <c r="J558" s="356">
        <v>1.202760508487916E-3</v>
      </c>
      <c r="K558" s="357" t="s">
        <v>54</v>
      </c>
      <c r="L558" s="328">
        <f t="shared" si="58"/>
        <v>8.0695257474773852E-2</v>
      </c>
      <c r="M558" s="328">
        <f t="shared" si="59"/>
        <v>4.7860467045239431E-3</v>
      </c>
      <c r="N558" s="328">
        <v>2.1105580019809E-2</v>
      </c>
      <c r="O558" s="327">
        <f t="shared" si="60"/>
        <v>0.76504297994269344</v>
      </c>
      <c r="P558" s="327">
        <f t="shared" si="61"/>
        <v>0.70573284382942669</v>
      </c>
      <c r="Q558" s="327">
        <f t="shared" si="62"/>
        <v>0.71105398457583546</v>
      </c>
    </row>
    <row r="559" spans="1:17" ht="15">
      <c r="A559" s="326" t="s">
        <v>54</v>
      </c>
      <c r="B559" s="326">
        <v>3</v>
      </c>
      <c r="C559" s="326">
        <v>1</v>
      </c>
      <c r="D559" s="326">
        <v>1</v>
      </c>
      <c r="E559" s="326">
        <v>23</v>
      </c>
      <c r="F559" s="326">
        <v>343</v>
      </c>
      <c r="G559" s="326">
        <f t="shared" si="56"/>
        <v>366</v>
      </c>
      <c r="H559" s="327">
        <f t="shared" si="57"/>
        <v>6.2841530054644809E-2</v>
      </c>
      <c r="I559" s="355">
        <v>0.10309278350515461</v>
      </c>
      <c r="J559" s="356">
        <v>1.202760508487916E-3</v>
      </c>
      <c r="K559" s="357" t="s">
        <v>54</v>
      </c>
      <c r="L559" s="328">
        <f t="shared" si="58"/>
        <v>-0.38514370132731379</v>
      </c>
      <c r="M559" s="328">
        <f t="shared" si="59"/>
        <v>1.1925094078120761E-2</v>
      </c>
      <c r="N559" s="328">
        <v>2.1105580019809E-2</v>
      </c>
      <c r="O559" s="327">
        <f t="shared" si="60"/>
        <v>6.5902578796561598E-2</v>
      </c>
      <c r="P559" s="327">
        <f t="shared" si="61"/>
        <v>9.6865292290313473E-2</v>
      </c>
      <c r="Q559" s="327">
        <f t="shared" si="62"/>
        <v>9.4087403598971719E-2</v>
      </c>
    </row>
    <row r="560" spans="1:17" ht="15">
      <c r="A560" s="326" t="s">
        <v>54</v>
      </c>
      <c r="B560" s="326">
        <v>4</v>
      </c>
      <c r="C560" s="326">
        <v>2</v>
      </c>
      <c r="D560" s="326">
        <v>61</v>
      </c>
      <c r="E560" s="326">
        <v>59</v>
      </c>
      <c r="F560" s="326">
        <v>699</v>
      </c>
      <c r="G560" s="326">
        <f t="shared" si="56"/>
        <v>758</v>
      </c>
      <c r="H560" s="327">
        <f t="shared" si="57"/>
        <v>7.7836411609498682E-2</v>
      </c>
      <c r="I560" s="355">
        <v>9.3023255813953487E-2</v>
      </c>
      <c r="J560" s="356">
        <v>1.202760508487916E-3</v>
      </c>
      <c r="K560" s="357" t="s">
        <v>54</v>
      </c>
      <c r="L560" s="328">
        <f t="shared" si="58"/>
        <v>-0.15502076841861434</v>
      </c>
      <c r="M560" s="328">
        <f t="shared" si="59"/>
        <v>4.3944392371644001E-3</v>
      </c>
      <c r="N560" s="328">
        <v>2.1105580019809E-2</v>
      </c>
      <c r="O560" s="327">
        <f t="shared" si="60"/>
        <v>0.16905444126074498</v>
      </c>
      <c r="P560" s="327">
        <f t="shared" si="61"/>
        <v>0.19740186388025982</v>
      </c>
      <c r="Q560" s="327">
        <f t="shared" si="62"/>
        <v>0.19485861182519279</v>
      </c>
    </row>
    <row r="561" spans="1:17" ht="15">
      <c r="A561" s="326" t="s">
        <v>657</v>
      </c>
      <c r="B561" s="326">
        <v>0</v>
      </c>
      <c r="C561" s="326">
        <v>0</v>
      </c>
      <c r="D561" s="326">
        <v>0</v>
      </c>
      <c r="E561" s="326">
        <v>267</v>
      </c>
      <c r="F561" s="326">
        <v>2499</v>
      </c>
      <c r="G561" s="326">
        <f t="shared" si="56"/>
        <v>2766</v>
      </c>
      <c r="H561" s="327">
        <f t="shared" si="57"/>
        <v>9.6529284164859008E-2</v>
      </c>
      <c r="I561" s="355">
        <v>9.3548387096774197E-2</v>
      </c>
      <c r="J561" s="356">
        <v>1.202760508487916E-3</v>
      </c>
      <c r="K561" s="357" t="s">
        <v>657</v>
      </c>
      <c r="L561" s="328">
        <f t="shared" si="58"/>
        <v>8.0695257474773852E-2</v>
      </c>
      <c r="M561" s="328">
        <f t="shared" si="59"/>
        <v>4.7860467045239431E-3</v>
      </c>
      <c r="N561" s="328">
        <v>2.1105580019809E-2</v>
      </c>
      <c r="O561" s="327">
        <f t="shared" si="60"/>
        <v>0.76504297994269344</v>
      </c>
      <c r="P561" s="327">
        <f t="shared" si="61"/>
        <v>0.70573284382942669</v>
      </c>
      <c r="Q561" s="327">
        <f t="shared" si="62"/>
        <v>0.71105398457583546</v>
      </c>
    </row>
    <row r="562" spans="1:17" ht="15">
      <c r="A562" s="326" t="s">
        <v>657</v>
      </c>
      <c r="B562" s="326">
        <v>3</v>
      </c>
      <c r="C562" s="326">
        <v>1</v>
      </c>
      <c r="D562" s="326">
        <v>1</v>
      </c>
      <c r="E562" s="326">
        <v>23</v>
      </c>
      <c r="F562" s="326">
        <v>343</v>
      </c>
      <c r="G562" s="326">
        <f t="shared" si="56"/>
        <v>366</v>
      </c>
      <c r="H562" s="327">
        <f t="shared" si="57"/>
        <v>6.2841530054644809E-2</v>
      </c>
      <c r="I562" s="355">
        <v>0.10309278350515461</v>
      </c>
      <c r="J562" s="356">
        <v>1.202760508487916E-3</v>
      </c>
      <c r="K562" s="357" t="s">
        <v>657</v>
      </c>
      <c r="L562" s="328">
        <f t="shared" si="58"/>
        <v>-0.38514370132731379</v>
      </c>
      <c r="M562" s="328">
        <f t="shared" si="59"/>
        <v>1.1925094078120761E-2</v>
      </c>
      <c r="N562" s="328">
        <v>2.1105580019809E-2</v>
      </c>
      <c r="O562" s="327">
        <f t="shared" si="60"/>
        <v>6.5902578796561598E-2</v>
      </c>
      <c r="P562" s="327">
        <f t="shared" si="61"/>
        <v>9.6865292290313473E-2</v>
      </c>
      <c r="Q562" s="327">
        <f t="shared" si="62"/>
        <v>9.4087403598971719E-2</v>
      </c>
    </row>
    <row r="563" spans="1:17" ht="15">
      <c r="A563" s="326" t="s">
        <v>657</v>
      </c>
      <c r="B563" s="326">
        <v>4</v>
      </c>
      <c r="C563" s="326">
        <v>2</v>
      </c>
      <c r="D563" s="326">
        <v>61</v>
      </c>
      <c r="E563" s="326">
        <v>59</v>
      </c>
      <c r="F563" s="326">
        <v>699</v>
      </c>
      <c r="G563" s="326">
        <f t="shared" si="56"/>
        <v>758</v>
      </c>
      <c r="H563" s="327">
        <f t="shared" si="57"/>
        <v>7.7836411609498682E-2</v>
      </c>
      <c r="I563" s="355">
        <v>9.3023255813953487E-2</v>
      </c>
      <c r="J563" s="356">
        <v>1.202760508487916E-3</v>
      </c>
      <c r="K563" s="357" t="s">
        <v>657</v>
      </c>
      <c r="L563" s="328">
        <f t="shared" si="58"/>
        <v>-0.15502076841861434</v>
      </c>
      <c r="M563" s="328">
        <f t="shared" si="59"/>
        <v>4.3944392371644001E-3</v>
      </c>
      <c r="N563" s="328">
        <v>2.1105580019809E-2</v>
      </c>
      <c r="O563" s="327">
        <f t="shared" si="60"/>
        <v>0.16905444126074498</v>
      </c>
      <c r="P563" s="327">
        <f t="shared" si="61"/>
        <v>0.19740186388025982</v>
      </c>
      <c r="Q563" s="327">
        <f t="shared" si="62"/>
        <v>0.19485861182519279</v>
      </c>
    </row>
    <row r="564" spans="1:17" ht="15">
      <c r="A564" s="326" t="s">
        <v>282</v>
      </c>
      <c r="B564" s="326">
        <v>0</v>
      </c>
      <c r="C564" s="326">
        <v>0</v>
      </c>
      <c r="D564" s="326">
        <v>0</v>
      </c>
      <c r="E564" s="326">
        <v>240</v>
      </c>
      <c r="F564" s="326">
        <v>2196</v>
      </c>
      <c r="G564" s="326">
        <f t="shared" si="56"/>
        <v>2436</v>
      </c>
      <c r="H564" s="327">
        <f t="shared" si="57"/>
        <v>9.8522167487684734E-2</v>
      </c>
      <c r="I564" s="355">
        <v>9.4812164579606437E-2</v>
      </c>
      <c r="J564" s="356">
        <v>1.18160449669004E-2</v>
      </c>
      <c r="K564" s="357" t="s">
        <v>282</v>
      </c>
      <c r="L564" s="328">
        <f t="shared" si="58"/>
        <v>0.10333865062204657</v>
      </c>
      <c r="M564" s="328">
        <f t="shared" si="59"/>
        <v>6.9769387124556242E-3</v>
      </c>
      <c r="N564" s="328">
        <v>2.1100230184945602E-2</v>
      </c>
      <c r="O564" s="327">
        <f t="shared" si="60"/>
        <v>0.68767908309455583</v>
      </c>
      <c r="P564" s="327">
        <f t="shared" si="61"/>
        <v>0.62016379553798362</v>
      </c>
      <c r="Q564" s="327">
        <f t="shared" si="62"/>
        <v>0.62622107969151675</v>
      </c>
    </row>
    <row r="565" spans="1:17" ht="15">
      <c r="A565" s="326" t="s">
        <v>282</v>
      </c>
      <c r="B565" s="326">
        <v>3</v>
      </c>
      <c r="C565" s="326">
        <v>1</v>
      </c>
      <c r="D565" s="326">
        <v>1</v>
      </c>
      <c r="E565" s="326">
        <v>74</v>
      </c>
      <c r="F565" s="326">
        <v>945</v>
      </c>
      <c r="G565" s="326">
        <f t="shared" si="56"/>
        <v>1019</v>
      </c>
      <c r="H565" s="327">
        <f t="shared" si="57"/>
        <v>7.2620215897939155E-2</v>
      </c>
      <c r="I565" s="355">
        <v>0.10344827586206901</v>
      </c>
      <c r="J565" s="356">
        <v>1.18160449669004E-2</v>
      </c>
      <c r="K565" s="357" t="s">
        <v>282</v>
      </c>
      <c r="L565" s="328">
        <f t="shared" si="58"/>
        <v>-0.23002730438009647</v>
      </c>
      <c r="M565" s="328">
        <f t="shared" si="59"/>
        <v>1.2614554874696269E-2</v>
      </c>
      <c r="N565" s="328">
        <v>2.1100230184945602E-2</v>
      </c>
      <c r="O565" s="327">
        <f t="shared" si="60"/>
        <v>0.21203438395415472</v>
      </c>
      <c r="P565" s="327">
        <f t="shared" si="61"/>
        <v>0.26687376447331262</v>
      </c>
      <c r="Q565" s="327">
        <f t="shared" si="62"/>
        <v>0.26195372750642676</v>
      </c>
    </row>
    <row r="566" spans="1:17" ht="15">
      <c r="A566" s="326" t="s">
        <v>282</v>
      </c>
      <c r="B566" s="326">
        <v>4</v>
      </c>
      <c r="C566" s="326">
        <v>2</v>
      </c>
      <c r="D566" s="326">
        <v>10</v>
      </c>
      <c r="E566" s="326">
        <v>35</v>
      </c>
      <c r="F566" s="326">
        <v>400</v>
      </c>
      <c r="G566" s="326">
        <f t="shared" si="56"/>
        <v>435</v>
      </c>
      <c r="H566" s="327">
        <f t="shared" si="57"/>
        <v>8.0459770114942528E-2</v>
      </c>
      <c r="I566" s="355">
        <v>7.1428571428571425E-2</v>
      </c>
      <c r="J566" s="356">
        <v>1.18160449669004E-2</v>
      </c>
      <c r="K566" s="357" t="s">
        <v>282</v>
      </c>
      <c r="L566" s="328">
        <f t="shared" si="58"/>
        <v>-0.11902395570909174</v>
      </c>
      <c r="M566" s="328">
        <f t="shared" si="59"/>
        <v>1.5087365977937716E-3</v>
      </c>
      <c r="N566" s="328">
        <v>2.1100230184945602E-2</v>
      </c>
      <c r="O566" s="327">
        <f t="shared" si="60"/>
        <v>0.10028653295128939</v>
      </c>
      <c r="P566" s="327">
        <f t="shared" si="61"/>
        <v>0.11296243998870376</v>
      </c>
      <c r="Q566" s="327">
        <f t="shared" si="62"/>
        <v>0.11182519280205655</v>
      </c>
    </row>
    <row r="567" spans="1:17" ht="15">
      <c r="A567" s="326" t="s">
        <v>197</v>
      </c>
      <c r="B567" s="326">
        <v>0</v>
      </c>
      <c r="C567" s="326">
        <v>0</v>
      </c>
      <c r="D567" s="326">
        <v>0</v>
      </c>
      <c r="E567" s="326">
        <v>65</v>
      </c>
      <c r="F567" s="326">
        <v>775</v>
      </c>
      <c r="G567" s="326">
        <f t="shared" si="56"/>
        <v>840</v>
      </c>
      <c r="H567" s="327">
        <f t="shared" si="57"/>
        <v>7.7380952380952384E-2</v>
      </c>
      <c r="I567" s="355">
        <v>6.25E-2</v>
      </c>
      <c r="J567" s="356">
        <v>8.6149828465667641E-2</v>
      </c>
      <c r="K567" s="357" t="s">
        <v>197</v>
      </c>
      <c r="L567" s="328">
        <f t="shared" si="58"/>
        <v>-0.16138322954823336</v>
      </c>
      <c r="M567" s="328">
        <f t="shared" si="59"/>
        <v>5.2640480714166099E-3</v>
      </c>
      <c r="N567" s="328">
        <v>2.1076916529959799E-2</v>
      </c>
      <c r="O567" s="327">
        <f t="shared" si="60"/>
        <v>0.18624641833810887</v>
      </c>
      <c r="P567" s="327">
        <f t="shared" si="61"/>
        <v>0.21886472747811353</v>
      </c>
      <c r="Q567" s="327">
        <f t="shared" si="62"/>
        <v>0.21593830334190231</v>
      </c>
    </row>
    <row r="568" spans="1:17" ht="15">
      <c r="A568" s="326" t="s">
        <v>197</v>
      </c>
      <c r="B568" s="326">
        <v>1</v>
      </c>
      <c r="C568" s="326">
        <v>1</v>
      </c>
      <c r="D568" s="326">
        <v>1</v>
      </c>
      <c r="E568" s="326">
        <v>199</v>
      </c>
      <c r="F568" s="326">
        <v>1971</v>
      </c>
      <c r="G568" s="326">
        <f t="shared" si="56"/>
        <v>2170</v>
      </c>
      <c r="H568" s="327">
        <f t="shared" si="57"/>
        <v>9.1705069124423957E-2</v>
      </c>
      <c r="I568" s="355">
        <v>0.11276595744680851</v>
      </c>
      <c r="J568" s="356">
        <v>8.6149828465667641E-2</v>
      </c>
      <c r="K568" s="357" t="s">
        <v>197</v>
      </c>
      <c r="L568" s="328">
        <f t="shared" si="58"/>
        <v>2.4101047481248836E-2</v>
      </c>
      <c r="M568" s="328">
        <f t="shared" si="59"/>
        <v>3.2724763837725353E-4</v>
      </c>
      <c r="N568" s="328">
        <v>2.1076916529959799E-2</v>
      </c>
      <c r="O568" s="327">
        <f t="shared" si="60"/>
        <v>0.57020057306590255</v>
      </c>
      <c r="P568" s="327">
        <f t="shared" si="61"/>
        <v>0.55662242304433773</v>
      </c>
      <c r="Q568" s="327">
        <f t="shared" si="62"/>
        <v>0.55784061696658094</v>
      </c>
    </row>
    <row r="569" spans="1:17" ht="15">
      <c r="A569" s="326" t="s">
        <v>197</v>
      </c>
      <c r="B569" s="326">
        <v>3</v>
      </c>
      <c r="C569" s="326">
        <v>2</v>
      </c>
      <c r="D569" s="326">
        <v>2</v>
      </c>
      <c r="E569" s="326">
        <v>78</v>
      </c>
      <c r="F569" s="326">
        <v>667</v>
      </c>
      <c r="G569" s="326">
        <f t="shared" si="56"/>
        <v>745</v>
      </c>
      <c r="H569" s="327">
        <f t="shared" si="57"/>
        <v>0.10469798657718121</v>
      </c>
      <c r="I569" s="355">
        <v>9.8039215686274508E-2</v>
      </c>
      <c r="J569" s="356">
        <v>8.6149828465667641E-2</v>
      </c>
      <c r="K569" s="357" t="s">
        <v>197</v>
      </c>
      <c r="L569" s="328">
        <f t="shared" si="58"/>
        <v>0.17101131068344455</v>
      </c>
      <c r="M569" s="328">
        <f t="shared" si="59"/>
        <v>6.0077698522358605E-3</v>
      </c>
      <c r="N569" s="328">
        <v>2.1076916529959799E-2</v>
      </c>
      <c r="O569" s="327">
        <f t="shared" si="60"/>
        <v>0.22349570200573066</v>
      </c>
      <c r="P569" s="327">
        <f t="shared" si="61"/>
        <v>0.18836486868116351</v>
      </c>
      <c r="Q569" s="327">
        <f t="shared" si="62"/>
        <v>0.19151670951156813</v>
      </c>
    </row>
    <row r="570" spans="1:17" ht="15">
      <c r="A570" s="326" t="s">
        <v>197</v>
      </c>
      <c r="B570" s="326">
        <v>4</v>
      </c>
      <c r="C570" s="326">
        <v>3</v>
      </c>
      <c r="D570" s="326">
        <v>7</v>
      </c>
      <c r="E570" s="326">
        <v>7</v>
      </c>
      <c r="F570" s="326">
        <v>128</v>
      </c>
      <c r="G570" s="326">
        <f t="shared" si="56"/>
        <v>135</v>
      </c>
      <c r="H570" s="327">
        <f t="shared" si="57"/>
        <v>5.185185185185185E-2</v>
      </c>
      <c r="I570" s="355">
        <v>3.8461538461538457E-2</v>
      </c>
      <c r="J570" s="356">
        <v>8.6149828465667641E-2</v>
      </c>
      <c r="K570" s="357" t="s">
        <v>197</v>
      </c>
      <c r="L570" s="328">
        <f t="shared" si="58"/>
        <v>-0.58902758495482732</v>
      </c>
      <c r="M570" s="328">
        <f t="shared" si="59"/>
        <v>9.4778509679301105E-3</v>
      </c>
      <c r="N570" s="328">
        <v>2.1076916529959799E-2</v>
      </c>
      <c r="O570" s="327">
        <f t="shared" si="60"/>
        <v>2.0057306590257881E-2</v>
      </c>
      <c r="P570" s="327">
        <f t="shared" si="61"/>
        <v>3.6147980796385204E-2</v>
      </c>
      <c r="Q570" s="327">
        <f t="shared" si="62"/>
        <v>3.4704370179948589E-2</v>
      </c>
    </row>
    <row r="571" spans="1:17" ht="15">
      <c r="A571" s="326" t="s">
        <v>70</v>
      </c>
      <c r="B571" s="326">
        <v>0</v>
      </c>
      <c r="C571" s="326">
        <v>0</v>
      </c>
      <c r="D571" s="326">
        <v>2</v>
      </c>
      <c r="E571" s="326">
        <v>75</v>
      </c>
      <c r="F571" s="326">
        <v>815</v>
      </c>
      <c r="G571" s="326">
        <f t="shared" si="56"/>
        <v>890</v>
      </c>
      <c r="H571" s="327">
        <f t="shared" si="57"/>
        <v>8.4269662921348312E-2</v>
      </c>
      <c r="I571" s="355">
        <v>8.5714285714285715E-2</v>
      </c>
      <c r="J571" s="356">
        <v>4.0163519895623459E-2</v>
      </c>
      <c r="K571" s="357" t="s">
        <v>70</v>
      </c>
      <c r="L571" s="328">
        <f t="shared" si="58"/>
        <v>-6.8607469795075773E-2</v>
      </c>
      <c r="M571" s="328">
        <f t="shared" si="59"/>
        <v>1.0470362979514887E-3</v>
      </c>
      <c r="N571" s="328">
        <v>2.0827128275788299E-2</v>
      </c>
      <c r="O571" s="327">
        <f t="shared" si="60"/>
        <v>0.2148997134670487</v>
      </c>
      <c r="P571" s="327">
        <f t="shared" si="61"/>
        <v>0.23016097147698392</v>
      </c>
      <c r="Q571" s="327">
        <f t="shared" si="62"/>
        <v>0.22879177377892032</v>
      </c>
    </row>
    <row r="572" spans="1:17" ht="15">
      <c r="A572" s="326" t="s">
        <v>70</v>
      </c>
      <c r="B572" s="326">
        <v>1</v>
      </c>
      <c r="C572" s="326">
        <v>3</v>
      </c>
      <c r="D572" s="326">
        <v>5</v>
      </c>
      <c r="E572" s="326">
        <v>71</v>
      </c>
      <c r="F572" s="326">
        <v>763</v>
      </c>
      <c r="G572" s="326">
        <f t="shared" si="56"/>
        <v>834</v>
      </c>
      <c r="H572" s="327">
        <f t="shared" si="57"/>
        <v>8.5131894484412468E-2</v>
      </c>
      <c r="I572" s="355">
        <v>7.909604519774012E-2</v>
      </c>
      <c r="J572" s="356">
        <v>4.0163519895623459E-2</v>
      </c>
      <c r="K572" s="357" t="s">
        <v>70</v>
      </c>
      <c r="L572" s="328">
        <f t="shared" si="58"/>
        <v>-5.7485624333665018E-2</v>
      </c>
      <c r="M572" s="328">
        <f t="shared" si="59"/>
        <v>6.9198083812919368E-4</v>
      </c>
      <c r="N572" s="328">
        <v>2.0827128275788299E-2</v>
      </c>
      <c r="O572" s="327">
        <f t="shared" si="60"/>
        <v>0.20343839541547279</v>
      </c>
      <c r="P572" s="327">
        <f t="shared" si="61"/>
        <v>0.21547585427845242</v>
      </c>
      <c r="Q572" s="327">
        <f t="shared" si="62"/>
        <v>0.21439588688946015</v>
      </c>
    </row>
    <row r="573" spans="1:17" ht="15">
      <c r="A573" s="326" t="s">
        <v>70</v>
      </c>
      <c r="B573" s="326">
        <v>2</v>
      </c>
      <c r="C573" s="326">
        <v>6</v>
      </c>
      <c r="D573" s="326">
        <v>9</v>
      </c>
      <c r="E573" s="326">
        <v>60</v>
      </c>
      <c r="F573" s="326">
        <v>743</v>
      </c>
      <c r="G573" s="326">
        <f t="shared" si="56"/>
        <v>803</v>
      </c>
      <c r="H573" s="327">
        <f t="shared" si="57"/>
        <v>7.4719800747198001E-2</v>
      </c>
      <c r="I573" s="355">
        <v>8.771929824561403E-2</v>
      </c>
      <c r="J573" s="356">
        <v>4.0163519895623459E-2</v>
      </c>
      <c r="K573" s="357" t="s">
        <v>70</v>
      </c>
      <c r="L573" s="328">
        <f t="shared" si="58"/>
        <v>-0.19925895258618193</v>
      </c>
      <c r="M573" s="328">
        <f t="shared" si="59"/>
        <v>7.5535007042389756E-3</v>
      </c>
      <c r="N573" s="328">
        <v>2.0827128275788299E-2</v>
      </c>
      <c r="O573" s="327">
        <f t="shared" si="60"/>
        <v>0.17191977077363896</v>
      </c>
      <c r="P573" s="327">
        <f t="shared" si="61"/>
        <v>0.20982773227901722</v>
      </c>
      <c r="Q573" s="327">
        <f t="shared" si="62"/>
        <v>0.20642673521850899</v>
      </c>
    </row>
    <row r="574" spans="1:17" ht="15">
      <c r="A574" s="326" t="s">
        <v>70</v>
      </c>
      <c r="B574" s="326">
        <v>3</v>
      </c>
      <c r="C574" s="326">
        <v>10</v>
      </c>
      <c r="D574" s="326">
        <v>14</v>
      </c>
      <c r="E574" s="326">
        <v>66</v>
      </c>
      <c r="F574" s="326">
        <v>548</v>
      </c>
      <c r="G574" s="326">
        <f t="shared" si="56"/>
        <v>614</v>
      </c>
      <c r="H574" s="327">
        <f t="shared" si="57"/>
        <v>0.10749185667752444</v>
      </c>
      <c r="I574" s="355">
        <v>8.8235294117647065E-2</v>
      </c>
      <c r="J574" s="356">
        <v>4.0163519895623459E-2</v>
      </c>
      <c r="K574" s="357" t="s">
        <v>70</v>
      </c>
      <c r="L574" s="328">
        <f t="shared" si="58"/>
        <v>0.20047198498788674</v>
      </c>
      <c r="M574" s="328">
        <f t="shared" si="59"/>
        <v>6.8868552103729204E-3</v>
      </c>
      <c r="N574" s="328">
        <v>2.0827128275788299E-2</v>
      </c>
      <c r="O574" s="327">
        <f t="shared" si="60"/>
        <v>0.18911174785100288</v>
      </c>
      <c r="P574" s="327">
        <f t="shared" si="61"/>
        <v>0.15475854278452414</v>
      </c>
      <c r="Q574" s="327">
        <f t="shared" si="62"/>
        <v>0.15784061696658097</v>
      </c>
    </row>
    <row r="575" spans="1:17" ht="15">
      <c r="A575" s="326" t="s">
        <v>70</v>
      </c>
      <c r="B575" s="326">
        <v>4</v>
      </c>
      <c r="C575" s="326">
        <v>15</v>
      </c>
      <c r="D575" s="326">
        <v>49</v>
      </c>
      <c r="E575" s="326">
        <v>77</v>
      </c>
      <c r="F575" s="326">
        <v>672</v>
      </c>
      <c r="G575" s="326">
        <f t="shared" si="56"/>
        <v>749</v>
      </c>
      <c r="H575" s="327">
        <f t="shared" si="57"/>
        <v>0.10280373831775701</v>
      </c>
      <c r="I575" s="355">
        <v>0.1275510204081633</v>
      </c>
      <c r="J575" s="356">
        <v>4.0163519895623459E-2</v>
      </c>
      <c r="K575" s="357" t="s">
        <v>70</v>
      </c>
      <c r="L575" s="328">
        <f t="shared" si="58"/>
        <v>0.15063961124001088</v>
      </c>
      <c r="M575" s="328">
        <f t="shared" si="59"/>
        <v>4.6477552250957684E-3</v>
      </c>
      <c r="N575" s="328">
        <v>2.0827128275788299E-2</v>
      </c>
      <c r="O575" s="327">
        <f t="shared" si="60"/>
        <v>0.22063037249283668</v>
      </c>
      <c r="P575" s="327">
        <f t="shared" si="61"/>
        <v>0.18977689918102231</v>
      </c>
      <c r="Q575" s="327">
        <f t="shared" si="62"/>
        <v>0.19254498714652957</v>
      </c>
    </row>
    <row r="576" spans="1:17" ht="15">
      <c r="A576" s="326" t="s">
        <v>301</v>
      </c>
      <c r="B576" s="326">
        <v>0</v>
      </c>
      <c r="C576" s="326">
        <v>0</v>
      </c>
      <c r="D576" s="326">
        <v>0</v>
      </c>
      <c r="E576" s="326">
        <v>259</v>
      </c>
      <c r="F576" s="326">
        <v>2628</v>
      </c>
      <c r="G576" s="326">
        <f t="shared" si="56"/>
        <v>2887</v>
      </c>
      <c r="H576" s="327">
        <f t="shared" si="57"/>
        <v>8.971250432975407E-2</v>
      </c>
      <c r="I576" s="355">
        <v>8.8135593220338981E-2</v>
      </c>
      <c r="J576" s="356">
        <v>1.1733457247112481E-2</v>
      </c>
      <c r="K576" s="357" t="s">
        <v>301</v>
      </c>
      <c r="L576" s="328">
        <f t="shared" si="58"/>
        <v>-5.7787995486945061E-5</v>
      </c>
      <c r="M576" s="328">
        <f t="shared" si="59"/>
        <v>2.478347188613986E-9</v>
      </c>
      <c r="N576" s="328">
        <v>2.0617440446291799E-2</v>
      </c>
      <c r="O576" s="327">
        <f t="shared" si="60"/>
        <v>0.74212034383954151</v>
      </c>
      <c r="P576" s="327">
        <f t="shared" si="61"/>
        <v>0.74216323072578372</v>
      </c>
      <c r="Q576" s="327">
        <f t="shared" si="62"/>
        <v>0.742159383033419</v>
      </c>
    </row>
    <row r="577" spans="1:17" ht="15">
      <c r="A577" s="326" t="s">
        <v>301</v>
      </c>
      <c r="B577" s="326">
        <v>3</v>
      </c>
      <c r="C577" s="326">
        <v>1</v>
      </c>
      <c r="D577" s="326">
        <v>1</v>
      </c>
      <c r="E577" s="326">
        <v>58</v>
      </c>
      <c r="F577" s="326">
        <v>705</v>
      </c>
      <c r="G577" s="326">
        <f t="shared" si="56"/>
        <v>763</v>
      </c>
      <c r="H577" s="327">
        <f t="shared" si="57"/>
        <v>7.6015727391874177E-2</v>
      </c>
      <c r="I577" s="355">
        <v>0.1111111111111111</v>
      </c>
      <c r="J577" s="356">
        <v>1.1733457247112481E-2</v>
      </c>
      <c r="K577" s="357" t="s">
        <v>301</v>
      </c>
      <c r="L577" s="328">
        <f t="shared" si="58"/>
        <v>-0.18066226235637267</v>
      </c>
      <c r="M577" s="328">
        <f t="shared" si="59"/>
        <v>5.9450871641544972E-3</v>
      </c>
      <c r="N577" s="328">
        <v>2.0617440446291799E-2</v>
      </c>
      <c r="O577" s="327">
        <f t="shared" si="60"/>
        <v>0.166189111747851</v>
      </c>
      <c r="P577" s="327">
        <f t="shared" si="61"/>
        <v>0.19909630048009036</v>
      </c>
      <c r="Q577" s="327">
        <f t="shared" si="62"/>
        <v>0.1961439588688946</v>
      </c>
    </row>
    <row r="578" spans="1:17" ht="15">
      <c r="A578" s="326" t="s">
        <v>301</v>
      </c>
      <c r="B578" s="326">
        <v>4</v>
      </c>
      <c r="C578" s="326">
        <v>2</v>
      </c>
      <c r="D578" s="326">
        <v>5</v>
      </c>
      <c r="E578" s="326">
        <v>32</v>
      </c>
      <c r="F578" s="326">
        <v>208</v>
      </c>
      <c r="G578" s="326">
        <f t="shared" si="56"/>
        <v>240</v>
      </c>
      <c r="H578" s="327">
        <f t="shared" si="57"/>
        <v>0.13333333333333333</v>
      </c>
      <c r="I578" s="355">
        <v>0.1</v>
      </c>
      <c r="J578" s="356">
        <v>1.1733457247112481E-2</v>
      </c>
      <c r="K578" s="357" t="s">
        <v>301</v>
      </c>
      <c r="L578" s="328">
        <f t="shared" si="58"/>
        <v>0.44529035300788511</v>
      </c>
      <c r="M578" s="328">
        <f t="shared" si="59"/>
        <v>1.4672350803790131E-2</v>
      </c>
      <c r="N578" s="328">
        <v>2.0617440446291799E-2</v>
      </c>
      <c r="O578" s="327">
        <f t="shared" si="60"/>
        <v>9.1690544412607447E-2</v>
      </c>
      <c r="P578" s="327">
        <f t="shared" si="61"/>
        <v>5.8740468794125957E-2</v>
      </c>
      <c r="Q578" s="327">
        <f t="shared" si="62"/>
        <v>6.1696658097686374E-2</v>
      </c>
    </row>
    <row r="579" spans="1:17" ht="15">
      <c r="A579" s="326" t="s">
        <v>73</v>
      </c>
      <c r="B579" s="326">
        <v>0</v>
      </c>
      <c r="C579" s="326">
        <v>0</v>
      </c>
      <c r="D579" s="326">
        <v>0</v>
      </c>
      <c r="E579" s="326">
        <v>94</v>
      </c>
      <c r="F579" s="326">
        <v>1001</v>
      </c>
      <c r="G579" s="326">
        <f t="shared" ref="G579:G642" si="63">E579+F579</f>
        <v>1095</v>
      </c>
      <c r="H579" s="327">
        <f t="shared" ref="H579:H642" si="64">E579/G579</f>
        <v>8.5844748858447492E-2</v>
      </c>
      <c r="I579" s="355">
        <v>8.0402010050251257E-2</v>
      </c>
      <c r="J579" s="356">
        <v>1.6186938212775961E-2</v>
      </c>
      <c r="K579" s="357" t="s">
        <v>73</v>
      </c>
      <c r="L579" s="328">
        <f t="shared" ref="L579:L642" si="65">LN(O579/P579)</f>
        <v>-4.836746713574E-2</v>
      </c>
      <c r="M579" s="328">
        <f t="shared" ref="M579:M642" si="66">L579*(O579-P579)</f>
        <v>6.4558630856712397E-4</v>
      </c>
      <c r="N579" s="328">
        <v>2.0547081977228002E-2</v>
      </c>
      <c r="O579" s="327">
        <f t="shared" ref="O579:O642" si="67">E579/V$2</f>
        <v>0.2693409742120344</v>
      </c>
      <c r="P579" s="327">
        <f t="shared" ref="P579:P642" si="68">F579/W$2</f>
        <v>0.28268850607173113</v>
      </c>
      <c r="Q579" s="327">
        <f t="shared" ref="Q579:Q642" si="69">G579/X$2</f>
        <v>0.28149100257069409</v>
      </c>
    </row>
    <row r="580" spans="1:17" ht="15">
      <c r="A580" s="326" t="s">
        <v>73</v>
      </c>
      <c r="B580" s="326">
        <v>1</v>
      </c>
      <c r="C580" s="326">
        <v>26.92</v>
      </c>
      <c r="D580" s="326">
        <v>1388.89</v>
      </c>
      <c r="E580" s="326">
        <v>53</v>
      </c>
      <c r="F580" s="326">
        <v>418</v>
      </c>
      <c r="G580" s="326">
        <f t="shared" si="63"/>
        <v>471</v>
      </c>
      <c r="H580" s="327">
        <f t="shared" si="64"/>
        <v>0.11252653927813164</v>
      </c>
      <c r="I580" s="355">
        <v>0.11235955056179769</v>
      </c>
      <c r="J580" s="356">
        <v>1.6186938212775961E-2</v>
      </c>
      <c r="K580" s="357" t="s">
        <v>73</v>
      </c>
      <c r="L580" s="328">
        <f t="shared" si="65"/>
        <v>0.25190301093684214</v>
      </c>
      <c r="M580" s="328">
        <f t="shared" si="66"/>
        <v>8.518532176138521E-3</v>
      </c>
      <c r="N580" s="328">
        <v>2.0547081977228002E-2</v>
      </c>
      <c r="O580" s="327">
        <f t="shared" si="67"/>
        <v>0.15186246418338109</v>
      </c>
      <c r="P580" s="327">
        <f t="shared" si="68"/>
        <v>0.11804574978819543</v>
      </c>
      <c r="Q580" s="327">
        <f t="shared" si="69"/>
        <v>0.12107969151670951</v>
      </c>
    </row>
    <row r="581" spans="1:17" ht="15">
      <c r="A581" s="326" t="s">
        <v>73</v>
      </c>
      <c r="B581" s="326">
        <v>2</v>
      </c>
      <c r="C581" s="326">
        <v>1400</v>
      </c>
      <c r="D581" s="326">
        <v>4166.67</v>
      </c>
      <c r="E581" s="326">
        <v>57</v>
      </c>
      <c r="F581" s="326">
        <v>725</v>
      </c>
      <c r="G581" s="326">
        <f t="shared" si="63"/>
        <v>782</v>
      </c>
      <c r="H581" s="327">
        <f t="shared" si="64"/>
        <v>7.2890025575447576E-2</v>
      </c>
      <c r="I581" s="355">
        <v>0.1058823529411765</v>
      </c>
      <c r="J581" s="356">
        <v>1.6186938212775961E-2</v>
      </c>
      <c r="K581" s="357" t="s">
        <v>73</v>
      </c>
      <c r="L581" s="328">
        <f t="shared" si="65"/>
        <v>-0.22602785711064799</v>
      </c>
      <c r="M581" s="328">
        <f t="shared" si="66"/>
        <v>9.3622185546308936E-3</v>
      </c>
      <c r="N581" s="328">
        <v>2.0547081977228002E-2</v>
      </c>
      <c r="O581" s="327">
        <f t="shared" si="67"/>
        <v>0.16332378223495703</v>
      </c>
      <c r="P581" s="327">
        <f t="shared" si="68"/>
        <v>0.20474442247952557</v>
      </c>
      <c r="Q581" s="327">
        <f t="shared" si="69"/>
        <v>0.20102827763496145</v>
      </c>
    </row>
    <row r="582" spans="1:17" ht="15">
      <c r="A582" s="326" t="s">
        <v>73</v>
      </c>
      <c r="B582" s="326">
        <v>3</v>
      </c>
      <c r="C582" s="326">
        <v>4200</v>
      </c>
      <c r="D582" s="326">
        <v>10869.44</v>
      </c>
      <c r="E582" s="326">
        <v>75</v>
      </c>
      <c r="F582" s="326">
        <v>689</v>
      </c>
      <c r="G582" s="326">
        <f t="shared" si="63"/>
        <v>764</v>
      </c>
      <c r="H582" s="327">
        <f t="shared" si="64"/>
        <v>9.8167539267015713E-2</v>
      </c>
      <c r="I582" s="355">
        <v>9.8591549295774641E-2</v>
      </c>
      <c r="J582" s="356">
        <v>1.6186938212775961E-2</v>
      </c>
      <c r="K582" s="357" t="s">
        <v>73</v>
      </c>
      <c r="L582" s="328">
        <f t="shared" si="65"/>
        <v>9.9339372432128342E-2</v>
      </c>
      <c r="M582" s="328">
        <f t="shared" si="66"/>
        <v>2.0187658442853791E-3</v>
      </c>
      <c r="N582" s="328">
        <v>2.0547081977228002E-2</v>
      </c>
      <c r="O582" s="327">
        <f t="shared" si="67"/>
        <v>0.2148997134670487</v>
      </c>
      <c r="P582" s="327">
        <f t="shared" si="68"/>
        <v>0.19457780288054222</v>
      </c>
      <c r="Q582" s="327">
        <f t="shared" si="69"/>
        <v>0.19640102827763495</v>
      </c>
    </row>
    <row r="583" spans="1:17" ht="15">
      <c r="A583" s="326" t="s">
        <v>73</v>
      </c>
      <c r="B583" s="326">
        <v>4</v>
      </c>
      <c r="C583" s="326">
        <v>10869.57</v>
      </c>
      <c r="D583" s="326">
        <v>385666.67</v>
      </c>
      <c r="E583" s="326">
        <v>70</v>
      </c>
      <c r="F583" s="326">
        <v>708</v>
      </c>
      <c r="G583" s="326">
        <f t="shared" si="63"/>
        <v>778</v>
      </c>
      <c r="H583" s="327">
        <f t="shared" si="64"/>
        <v>8.9974293059125965E-2</v>
      </c>
      <c r="I583" s="355">
        <v>8.7155963302752298E-2</v>
      </c>
      <c r="J583" s="356">
        <v>1.6186938212775961E-2</v>
      </c>
      <c r="K583" s="357" t="s">
        <v>73</v>
      </c>
      <c r="L583" s="328">
        <f t="shared" si="65"/>
        <v>3.1436782651156577E-3</v>
      </c>
      <c r="M583" s="328">
        <f t="shared" si="66"/>
        <v>1.9790936060992402E-6</v>
      </c>
      <c r="N583" s="328">
        <v>2.0547081977228002E-2</v>
      </c>
      <c r="O583" s="327">
        <f t="shared" si="67"/>
        <v>0.20057306590257878</v>
      </c>
      <c r="P583" s="327">
        <f t="shared" si="68"/>
        <v>0.19994351878000566</v>
      </c>
      <c r="Q583" s="327">
        <f t="shared" si="69"/>
        <v>0.2</v>
      </c>
    </row>
    <row r="584" spans="1:17" ht="15">
      <c r="A584" s="326" t="s">
        <v>651</v>
      </c>
      <c r="B584" s="326">
        <v>0</v>
      </c>
      <c r="C584" s="326">
        <v>0</v>
      </c>
      <c r="D584" s="326">
        <v>0.18518518519999999</v>
      </c>
      <c r="E584" s="326">
        <v>64</v>
      </c>
      <c r="F584" s="326">
        <v>785</v>
      </c>
      <c r="G584" s="326">
        <f t="shared" si="63"/>
        <v>849</v>
      </c>
      <c r="H584" s="327">
        <f t="shared" si="64"/>
        <v>7.5382803297997639E-2</v>
      </c>
      <c r="I584" s="355">
        <v>0.1144578313253012</v>
      </c>
      <c r="J584" s="356">
        <v>4.1271567688014973E-2</v>
      </c>
      <c r="K584" s="357" t="s">
        <v>651</v>
      </c>
      <c r="L584" s="328">
        <f t="shared" si="65"/>
        <v>-0.18970810451326015</v>
      </c>
      <c r="M584" s="328">
        <f t="shared" si="66"/>
        <v>7.2672810893611006E-3</v>
      </c>
      <c r="N584" s="328">
        <v>2.0491304663243001E-2</v>
      </c>
      <c r="O584" s="327">
        <f t="shared" si="67"/>
        <v>0.18338108882521489</v>
      </c>
      <c r="P584" s="327">
        <f t="shared" si="68"/>
        <v>0.22168878847783113</v>
      </c>
      <c r="Q584" s="327">
        <f t="shared" si="69"/>
        <v>0.21825192802056556</v>
      </c>
    </row>
    <row r="585" spans="1:17" ht="15">
      <c r="A585" s="326" t="s">
        <v>651</v>
      </c>
      <c r="B585" s="326">
        <v>1</v>
      </c>
      <c r="C585" s="326">
        <v>0.1889644747</v>
      </c>
      <c r="D585" s="326">
        <v>0.27777777780000001</v>
      </c>
      <c r="E585" s="326">
        <v>84</v>
      </c>
      <c r="F585" s="326">
        <v>711</v>
      </c>
      <c r="G585" s="326">
        <f t="shared" si="63"/>
        <v>795</v>
      </c>
      <c r="H585" s="327">
        <f t="shared" si="64"/>
        <v>0.10566037735849057</v>
      </c>
      <c r="I585" s="355">
        <v>7.5187969924812026E-2</v>
      </c>
      <c r="J585" s="356">
        <v>4.1271567688014973E-2</v>
      </c>
      <c r="K585" s="357" t="s">
        <v>651</v>
      </c>
      <c r="L585" s="328">
        <f t="shared" si="65"/>
        <v>0.18123689894954928</v>
      </c>
      <c r="M585" s="328">
        <f t="shared" si="66"/>
        <v>7.2307980462252052E-3</v>
      </c>
      <c r="N585" s="328">
        <v>2.0491304663243001E-2</v>
      </c>
      <c r="O585" s="327">
        <f t="shared" si="67"/>
        <v>0.24068767908309455</v>
      </c>
      <c r="P585" s="327">
        <f t="shared" si="68"/>
        <v>0.20079073707992093</v>
      </c>
      <c r="Q585" s="327">
        <f t="shared" si="69"/>
        <v>0.20437017994858611</v>
      </c>
    </row>
    <row r="586" spans="1:17" ht="15">
      <c r="A586" s="326" t="s">
        <v>651</v>
      </c>
      <c r="B586" s="326">
        <v>2</v>
      </c>
      <c r="C586" s="326">
        <v>0.28093833400000001</v>
      </c>
      <c r="D586" s="326">
        <v>0.39682539680000001</v>
      </c>
      <c r="E586" s="326">
        <v>72</v>
      </c>
      <c r="F586" s="326">
        <v>652</v>
      </c>
      <c r="G586" s="326">
        <f t="shared" si="63"/>
        <v>724</v>
      </c>
      <c r="H586" s="327">
        <f t="shared" si="64"/>
        <v>9.9447513812154692E-2</v>
      </c>
      <c r="I586" s="355">
        <v>6.4516129032258063E-2</v>
      </c>
      <c r="J586" s="356">
        <v>4.1271567688014973E-2</v>
      </c>
      <c r="K586" s="357" t="s">
        <v>651</v>
      </c>
      <c r="L586" s="328">
        <f t="shared" si="65"/>
        <v>0.11371408699887897</v>
      </c>
      <c r="M586" s="328">
        <f t="shared" si="66"/>
        <v>2.521603937272895E-3</v>
      </c>
      <c r="N586" s="328">
        <v>2.0491304663243001E-2</v>
      </c>
      <c r="O586" s="327">
        <f t="shared" si="67"/>
        <v>0.20630372492836677</v>
      </c>
      <c r="P586" s="327">
        <f t="shared" si="68"/>
        <v>0.18412877718158713</v>
      </c>
      <c r="Q586" s="327">
        <f t="shared" si="69"/>
        <v>0.18611825192802056</v>
      </c>
    </row>
    <row r="587" spans="1:17" ht="15">
      <c r="A587" s="326" t="s">
        <v>651</v>
      </c>
      <c r="B587" s="326">
        <v>3</v>
      </c>
      <c r="C587" s="326">
        <v>0.3971658247</v>
      </c>
      <c r="D587" s="326">
        <v>0.55555555560000003</v>
      </c>
      <c r="E587" s="326">
        <v>68</v>
      </c>
      <c r="F587" s="326">
        <v>684</v>
      </c>
      <c r="G587" s="326">
        <f t="shared" si="63"/>
        <v>752</v>
      </c>
      <c r="H587" s="327">
        <f t="shared" si="64"/>
        <v>9.0425531914893623E-2</v>
      </c>
      <c r="I587" s="355">
        <v>0.1037735849056604</v>
      </c>
      <c r="J587" s="356">
        <v>4.1271567688014973E-2</v>
      </c>
      <c r="K587" s="357" t="s">
        <v>651</v>
      </c>
      <c r="L587" s="328">
        <f t="shared" si="65"/>
        <v>8.6423174630328534E-3</v>
      </c>
      <c r="M587" s="328">
        <f t="shared" si="66"/>
        <v>1.4490007584832404E-5</v>
      </c>
      <c r="N587" s="328">
        <v>2.0491304663243001E-2</v>
      </c>
      <c r="O587" s="327">
        <f t="shared" si="67"/>
        <v>0.19484240687679083</v>
      </c>
      <c r="P587" s="327">
        <f t="shared" si="68"/>
        <v>0.19316577238068341</v>
      </c>
      <c r="Q587" s="327">
        <f t="shared" si="69"/>
        <v>0.19331619537275063</v>
      </c>
    </row>
    <row r="588" spans="1:17" ht="15">
      <c r="A588" s="326" t="s">
        <v>651</v>
      </c>
      <c r="B588" s="326">
        <v>4</v>
      </c>
      <c r="C588" s="326">
        <v>0.55572654830000001</v>
      </c>
      <c r="D588" s="326">
        <v>17.180713617999999</v>
      </c>
      <c r="E588" s="326">
        <v>61</v>
      </c>
      <c r="F588" s="326">
        <v>709</v>
      </c>
      <c r="G588" s="326">
        <f t="shared" si="63"/>
        <v>770</v>
      </c>
      <c r="H588" s="327">
        <f t="shared" si="64"/>
        <v>7.9220779220779219E-2</v>
      </c>
      <c r="I588" s="355">
        <v>9.8425196850393706E-2</v>
      </c>
      <c r="J588" s="356">
        <v>4.1271567688014973E-2</v>
      </c>
      <c r="K588" s="357" t="s">
        <v>651</v>
      </c>
      <c r="L588" s="328">
        <f t="shared" si="65"/>
        <v>-0.13588913244933951</v>
      </c>
      <c r="M588" s="328">
        <f t="shared" si="66"/>
        <v>3.4571315827989844E-3</v>
      </c>
      <c r="N588" s="328">
        <v>2.0491304663243001E-2</v>
      </c>
      <c r="O588" s="327">
        <f t="shared" si="67"/>
        <v>0.17478510028653296</v>
      </c>
      <c r="P588" s="327">
        <f t="shared" si="68"/>
        <v>0.2002259248799774</v>
      </c>
      <c r="Q588" s="327">
        <f t="shared" si="69"/>
        <v>0.19794344473007713</v>
      </c>
    </row>
    <row r="589" spans="1:17" ht="15">
      <c r="A589" s="326" t="s">
        <v>315</v>
      </c>
      <c r="B589" s="326">
        <v>0</v>
      </c>
      <c r="C589" s="326">
        <v>0</v>
      </c>
      <c r="D589" s="326">
        <v>0</v>
      </c>
      <c r="E589" s="326">
        <v>106</v>
      </c>
      <c r="F589" s="326">
        <v>1228</v>
      </c>
      <c r="G589" s="326">
        <f t="shared" si="63"/>
        <v>1334</v>
      </c>
      <c r="H589" s="327">
        <f t="shared" si="64"/>
        <v>7.9460269865067462E-2</v>
      </c>
      <c r="I589" s="355">
        <v>6.3604240282685506E-2</v>
      </c>
      <c r="J589" s="356">
        <v>7.70237376612216E-2</v>
      </c>
      <c r="K589" s="357" t="s">
        <v>315</v>
      </c>
      <c r="L589" s="328">
        <f t="shared" si="65"/>
        <v>-0.13261048468554412</v>
      </c>
      <c r="M589" s="328">
        <f t="shared" si="66"/>
        <v>5.7115020669640483E-3</v>
      </c>
      <c r="N589" s="328">
        <v>2.0358496149990999E-2</v>
      </c>
      <c r="O589" s="327">
        <f t="shared" si="67"/>
        <v>0.30372492836676218</v>
      </c>
      <c r="P589" s="327">
        <f t="shared" si="68"/>
        <v>0.34679469076532055</v>
      </c>
      <c r="Q589" s="327">
        <f t="shared" si="69"/>
        <v>0.34293059125964009</v>
      </c>
    </row>
    <row r="590" spans="1:17" ht="15">
      <c r="A590" s="326" t="s">
        <v>315</v>
      </c>
      <c r="B590" s="326">
        <v>1</v>
      </c>
      <c r="C590" s="326">
        <v>1</v>
      </c>
      <c r="D590" s="326">
        <v>1</v>
      </c>
      <c r="E590" s="326">
        <v>223</v>
      </c>
      <c r="F590" s="326">
        <v>2030</v>
      </c>
      <c r="G590" s="326">
        <f t="shared" si="63"/>
        <v>2253</v>
      </c>
      <c r="H590" s="327">
        <f t="shared" si="64"/>
        <v>9.8979138925876606E-2</v>
      </c>
      <c r="I590" s="355">
        <v>0.1046728971962617</v>
      </c>
      <c r="J590" s="356">
        <v>7.70237376612216E-2</v>
      </c>
      <c r="K590" s="357" t="s">
        <v>315</v>
      </c>
      <c r="L590" s="328">
        <f t="shared" si="65"/>
        <v>0.10847322933376227</v>
      </c>
      <c r="M590" s="328">
        <f t="shared" si="66"/>
        <v>7.1249662728702324E-3</v>
      </c>
      <c r="N590" s="328">
        <v>2.0358496149990999E-2</v>
      </c>
      <c r="O590" s="327">
        <f t="shared" si="67"/>
        <v>0.63896848137535822</v>
      </c>
      <c r="P590" s="327">
        <f t="shared" si="68"/>
        <v>0.57328438294267159</v>
      </c>
      <c r="Q590" s="327">
        <f t="shared" si="69"/>
        <v>0.57917737789203083</v>
      </c>
    </row>
    <row r="591" spans="1:17" ht="15">
      <c r="A591" s="326" t="s">
        <v>315</v>
      </c>
      <c r="B591" s="326">
        <v>4</v>
      </c>
      <c r="C591" s="326">
        <v>2</v>
      </c>
      <c r="D591" s="326">
        <v>5</v>
      </c>
      <c r="E591" s="326">
        <v>20</v>
      </c>
      <c r="F591" s="326">
        <v>283</v>
      </c>
      <c r="G591" s="326">
        <f t="shared" si="63"/>
        <v>303</v>
      </c>
      <c r="H591" s="327">
        <f t="shared" si="64"/>
        <v>6.6006600660066E-2</v>
      </c>
      <c r="I591" s="355">
        <v>0.14084507042253519</v>
      </c>
      <c r="J591" s="356">
        <v>7.70237376612216E-2</v>
      </c>
      <c r="K591" s="357" t="s">
        <v>315</v>
      </c>
      <c r="L591" s="328">
        <f t="shared" si="65"/>
        <v>-0.33262209417976996</v>
      </c>
      <c r="M591" s="328">
        <f t="shared" si="66"/>
        <v>7.5220278101567712E-3</v>
      </c>
      <c r="N591" s="328">
        <v>2.0358496149990999E-2</v>
      </c>
      <c r="O591" s="327">
        <f t="shared" si="67"/>
        <v>5.730659025787966E-2</v>
      </c>
      <c r="P591" s="327">
        <f t="shared" si="68"/>
        <v>7.9920926292007907E-2</v>
      </c>
      <c r="Q591" s="327">
        <f t="shared" si="69"/>
        <v>7.7892030848329047E-2</v>
      </c>
    </row>
    <row r="592" spans="1:17" ht="15">
      <c r="A592" s="326" t="s">
        <v>317</v>
      </c>
      <c r="B592" s="326">
        <v>0</v>
      </c>
      <c r="C592" s="326">
        <v>0</v>
      </c>
      <c r="D592" s="326">
        <v>0</v>
      </c>
      <c r="E592" s="326">
        <v>228</v>
      </c>
      <c r="F592" s="326">
        <v>2546</v>
      </c>
      <c r="G592" s="326">
        <f t="shared" si="63"/>
        <v>2774</v>
      </c>
      <c r="H592" s="327">
        <f t="shared" si="64"/>
        <v>8.2191780821917804E-2</v>
      </c>
      <c r="I592" s="355">
        <v>7.6124567474048443E-2</v>
      </c>
      <c r="J592" s="356">
        <v>9.9176741878175115E-2</v>
      </c>
      <c r="K592" s="357" t="s">
        <v>317</v>
      </c>
      <c r="L592" s="328">
        <f t="shared" si="65"/>
        <v>-9.5840620253434372E-2</v>
      </c>
      <c r="M592" s="328">
        <f t="shared" si="66"/>
        <v>6.2977639815702769E-3</v>
      </c>
      <c r="N592" s="328">
        <v>2.0165508128222501E-2</v>
      </c>
      <c r="O592" s="327">
        <f t="shared" si="67"/>
        <v>0.65329512893982811</v>
      </c>
      <c r="P592" s="327">
        <f t="shared" si="68"/>
        <v>0.71900593052809936</v>
      </c>
      <c r="Q592" s="327">
        <f t="shared" si="69"/>
        <v>0.71311053984575834</v>
      </c>
    </row>
    <row r="593" spans="1:17" ht="15">
      <c r="A593" s="326" t="s">
        <v>317</v>
      </c>
      <c r="B593" s="326">
        <v>3</v>
      </c>
      <c r="C593" s="326">
        <v>1</v>
      </c>
      <c r="D593" s="326">
        <v>1</v>
      </c>
      <c r="E593" s="326">
        <v>59</v>
      </c>
      <c r="F593" s="326">
        <v>492</v>
      </c>
      <c r="G593" s="326">
        <f t="shared" si="63"/>
        <v>551</v>
      </c>
      <c r="H593" s="327">
        <f t="shared" si="64"/>
        <v>0.10707803992740472</v>
      </c>
      <c r="I593" s="355">
        <v>0.15555555555555561</v>
      </c>
      <c r="J593" s="356">
        <v>9.9176741878175115E-2</v>
      </c>
      <c r="K593" s="357" t="s">
        <v>317</v>
      </c>
      <c r="L593" s="328">
        <f t="shared" si="65"/>
        <v>0.19615125732288796</v>
      </c>
      <c r="M593" s="328">
        <f t="shared" si="66"/>
        <v>5.9062399094374496E-3</v>
      </c>
      <c r="N593" s="328">
        <v>2.0165508128222501E-2</v>
      </c>
      <c r="O593" s="327">
        <f t="shared" si="67"/>
        <v>0.16905444126074498</v>
      </c>
      <c r="P593" s="327">
        <f t="shared" si="68"/>
        <v>0.13894380118610561</v>
      </c>
      <c r="Q593" s="327">
        <f t="shared" si="69"/>
        <v>0.1416452442159383</v>
      </c>
    </row>
    <row r="594" spans="1:17" ht="15">
      <c r="A594" s="326" t="s">
        <v>317</v>
      </c>
      <c r="B594" s="326">
        <v>4</v>
      </c>
      <c r="C594" s="326">
        <v>2</v>
      </c>
      <c r="D594" s="326">
        <v>124</v>
      </c>
      <c r="E594" s="326">
        <v>62</v>
      </c>
      <c r="F594" s="326">
        <v>503</v>
      </c>
      <c r="G594" s="326">
        <f t="shared" si="63"/>
        <v>565</v>
      </c>
      <c r="H594" s="327">
        <f t="shared" si="64"/>
        <v>0.10973451327433628</v>
      </c>
      <c r="I594" s="355">
        <v>0.1079545454545455</v>
      </c>
      <c r="J594" s="356">
        <v>9.9176741878175115E-2</v>
      </c>
      <c r="K594" s="357" t="s">
        <v>317</v>
      </c>
      <c r="L594" s="328">
        <f t="shared" si="65"/>
        <v>0.2236367448548289</v>
      </c>
      <c r="M594" s="328">
        <f t="shared" si="66"/>
        <v>7.9615042372148098E-3</v>
      </c>
      <c r="N594" s="328">
        <v>2.0165508128222501E-2</v>
      </c>
      <c r="O594" s="327">
        <f t="shared" si="67"/>
        <v>0.17765042979942694</v>
      </c>
      <c r="P594" s="327">
        <f t="shared" si="68"/>
        <v>0.14205026828579498</v>
      </c>
      <c r="Q594" s="327">
        <f t="shared" si="69"/>
        <v>0.14524421593830333</v>
      </c>
    </row>
    <row r="595" spans="1:17" ht="15">
      <c r="A595" s="326" t="s">
        <v>194</v>
      </c>
      <c r="B595" s="326">
        <v>0</v>
      </c>
      <c r="C595" s="326">
        <v>0</v>
      </c>
      <c r="D595" s="326">
        <v>0</v>
      </c>
      <c r="E595" s="326">
        <v>113</v>
      </c>
      <c r="F595" s="326">
        <v>1285</v>
      </c>
      <c r="G595" s="326">
        <f t="shared" si="63"/>
        <v>1398</v>
      </c>
      <c r="H595" s="327">
        <f t="shared" si="64"/>
        <v>8.0829756795422036E-2</v>
      </c>
      <c r="I595" s="355">
        <v>8.1632653061224483E-2</v>
      </c>
      <c r="J595" s="356">
        <v>2.0446460519490391E-2</v>
      </c>
      <c r="K595" s="357" t="s">
        <v>194</v>
      </c>
      <c r="L595" s="328">
        <f t="shared" si="65"/>
        <v>-0.11403364870750299</v>
      </c>
      <c r="M595" s="328">
        <f t="shared" si="66"/>
        <v>4.4598107873716989E-3</v>
      </c>
      <c r="N595" s="328">
        <v>2.0139614084480801E-2</v>
      </c>
      <c r="O595" s="327">
        <f t="shared" si="67"/>
        <v>0.32378223495702008</v>
      </c>
      <c r="P595" s="327">
        <f t="shared" si="68"/>
        <v>0.36289183846371081</v>
      </c>
      <c r="Q595" s="327">
        <f t="shared" si="69"/>
        <v>0.35938303341902311</v>
      </c>
    </row>
    <row r="596" spans="1:17" ht="15">
      <c r="A596" s="326" t="s">
        <v>194</v>
      </c>
      <c r="B596" s="326">
        <v>1</v>
      </c>
      <c r="C596" s="326">
        <v>1</v>
      </c>
      <c r="D596" s="326">
        <v>1</v>
      </c>
      <c r="E596" s="326">
        <v>106</v>
      </c>
      <c r="F596" s="326">
        <v>1155</v>
      </c>
      <c r="G596" s="326">
        <f t="shared" si="63"/>
        <v>1261</v>
      </c>
      <c r="H596" s="327">
        <f t="shared" si="64"/>
        <v>8.4060269627279943E-2</v>
      </c>
      <c r="I596" s="355">
        <v>9.6666666666666665E-2</v>
      </c>
      <c r="J596" s="356">
        <v>2.0446460519490391E-2</v>
      </c>
      <c r="K596" s="357" t="s">
        <v>194</v>
      </c>
      <c r="L596" s="328">
        <f t="shared" si="65"/>
        <v>-7.1323998934350166E-2</v>
      </c>
      <c r="M596" s="328">
        <f t="shared" si="66"/>
        <v>1.6015174241563873E-3</v>
      </c>
      <c r="N596" s="328">
        <v>2.0139614084480801E-2</v>
      </c>
      <c r="O596" s="327">
        <f t="shared" si="67"/>
        <v>0.30372492836676218</v>
      </c>
      <c r="P596" s="327">
        <f t="shared" si="68"/>
        <v>0.32617904546738208</v>
      </c>
      <c r="Q596" s="327">
        <f t="shared" si="69"/>
        <v>0.32416452442159382</v>
      </c>
    </row>
    <row r="597" spans="1:17" ht="15">
      <c r="A597" s="326" t="s">
        <v>194</v>
      </c>
      <c r="B597" s="326">
        <v>3</v>
      </c>
      <c r="C597" s="326">
        <v>2</v>
      </c>
      <c r="D597" s="326">
        <v>2</v>
      </c>
      <c r="E597" s="326">
        <v>71</v>
      </c>
      <c r="F597" s="326">
        <v>652</v>
      </c>
      <c r="G597" s="326">
        <f t="shared" si="63"/>
        <v>723</v>
      </c>
      <c r="H597" s="327">
        <f t="shared" si="64"/>
        <v>9.8201936376210233E-2</v>
      </c>
      <c r="I597" s="355">
        <v>0.11688311688311689</v>
      </c>
      <c r="J597" s="356">
        <v>2.0446460519490391E-2</v>
      </c>
      <c r="K597" s="357" t="s">
        <v>194</v>
      </c>
      <c r="L597" s="328">
        <f t="shared" si="65"/>
        <v>9.9727845024138964E-2</v>
      </c>
      <c r="M597" s="328">
        <f t="shared" si="66"/>
        <v>1.9257066147042371E-3</v>
      </c>
      <c r="N597" s="328">
        <v>2.0139614084480801E-2</v>
      </c>
      <c r="O597" s="327">
        <f t="shared" si="67"/>
        <v>0.20343839541547279</v>
      </c>
      <c r="P597" s="327">
        <f t="shared" si="68"/>
        <v>0.18412877718158713</v>
      </c>
      <c r="Q597" s="327">
        <f t="shared" si="69"/>
        <v>0.18586118251928022</v>
      </c>
    </row>
    <row r="598" spans="1:17" ht="15">
      <c r="A598" s="326" t="s">
        <v>194</v>
      </c>
      <c r="B598" s="326">
        <v>4</v>
      </c>
      <c r="C598" s="326">
        <v>3</v>
      </c>
      <c r="D598" s="326">
        <v>10</v>
      </c>
      <c r="E598" s="326">
        <v>59</v>
      </c>
      <c r="F598" s="326">
        <v>449</v>
      </c>
      <c r="G598" s="326">
        <f t="shared" si="63"/>
        <v>508</v>
      </c>
      <c r="H598" s="327">
        <f t="shared" si="64"/>
        <v>0.11614173228346457</v>
      </c>
      <c r="I598" s="355">
        <v>9.7826086956521743E-2</v>
      </c>
      <c r="J598" s="356">
        <v>2.0446460519490391E-2</v>
      </c>
      <c r="K598" s="357" t="s">
        <v>194</v>
      </c>
      <c r="L598" s="328">
        <f t="shared" si="65"/>
        <v>0.28760708607294161</v>
      </c>
      <c r="M598" s="328">
        <f t="shared" si="66"/>
        <v>1.215257925824853E-2</v>
      </c>
      <c r="N598" s="328">
        <v>2.0139614084480801E-2</v>
      </c>
      <c r="O598" s="327">
        <f t="shared" si="67"/>
        <v>0.16905444126074498</v>
      </c>
      <c r="P598" s="327">
        <f t="shared" si="68"/>
        <v>0.12680033888731998</v>
      </c>
      <c r="Q598" s="327">
        <f t="shared" si="69"/>
        <v>0.13059125964010282</v>
      </c>
    </row>
    <row r="599" spans="1:17" ht="15">
      <c r="A599" s="326" t="s">
        <v>181</v>
      </c>
      <c r="B599" s="326">
        <v>0</v>
      </c>
      <c r="C599" s="326">
        <v>0</v>
      </c>
      <c r="D599" s="326">
        <v>0</v>
      </c>
      <c r="E599" s="326">
        <v>267</v>
      </c>
      <c r="F599" s="326">
        <v>2499</v>
      </c>
      <c r="G599" s="326">
        <f t="shared" si="63"/>
        <v>2766</v>
      </c>
      <c r="H599" s="327">
        <f t="shared" si="64"/>
        <v>9.6529284164859008E-2</v>
      </c>
      <c r="I599" s="355">
        <v>9.3699515347334408E-2</v>
      </c>
      <c r="J599" s="356">
        <v>6.911116536847485E-3</v>
      </c>
      <c r="K599" s="357" t="s">
        <v>181</v>
      </c>
      <c r="L599" s="328">
        <f t="shared" si="65"/>
        <v>8.0695257474773852E-2</v>
      </c>
      <c r="M599" s="328">
        <f t="shared" si="66"/>
        <v>4.7860467045239431E-3</v>
      </c>
      <c r="N599" s="328">
        <v>2.0036602279857901E-2</v>
      </c>
      <c r="O599" s="327">
        <f t="shared" si="67"/>
        <v>0.76504297994269344</v>
      </c>
      <c r="P599" s="327">
        <f t="shared" si="68"/>
        <v>0.70573284382942669</v>
      </c>
      <c r="Q599" s="327">
        <f t="shared" si="69"/>
        <v>0.71105398457583546</v>
      </c>
    </row>
    <row r="600" spans="1:17" ht="15">
      <c r="A600" s="326" t="s">
        <v>181</v>
      </c>
      <c r="B600" s="326">
        <v>3</v>
      </c>
      <c r="C600" s="326">
        <v>6.2500000000000003E-3</v>
      </c>
      <c r="D600" s="326">
        <v>0.16666666669999999</v>
      </c>
      <c r="E600" s="326">
        <v>32</v>
      </c>
      <c r="F600" s="326">
        <v>364</v>
      </c>
      <c r="G600" s="326">
        <f t="shared" si="63"/>
        <v>396</v>
      </c>
      <c r="H600" s="327">
        <f t="shared" si="64"/>
        <v>8.0808080808080815E-2</v>
      </c>
      <c r="I600" s="355">
        <v>0.1111111111111111</v>
      </c>
      <c r="J600" s="356">
        <v>6.911116536847485E-3</v>
      </c>
      <c r="K600" s="357" t="s">
        <v>181</v>
      </c>
      <c r="L600" s="328">
        <f t="shared" si="65"/>
        <v>-0.11432543492753754</v>
      </c>
      <c r="M600" s="328">
        <f t="shared" si="66"/>
        <v>1.2696155060737749E-3</v>
      </c>
      <c r="N600" s="328">
        <v>2.0036602279857901E-2</v>
      </c>
      <c r="O600" s="327">
        <f t="shared" si="67"/>
        <v>9.1690544412607447E-2</v>
      </c>
      <c r="P600" s="327">
        <f t="shared" si="68"/>
        <v>0.10279582038972042</v>
      </c>
      <c r="Q600" s="327">
        <f t="shared" si="69"/>
        <v>0.10179948586118252</v>
      </c>
    </row>
    <row r="601" spans="1:17" ht="15">
      <c r="A601" s="326" t="s">
        <v>181</v>
      </c>
      <c r="B601" s="326">
        <v>4</v>
      </c>
      <c r="C601" s="326">
        <v>0.1764705882</v>
      </c>
      <c r="D601" s="326">
        <v>1</v>
      </c>
      <c r="E601" s="326">
        <v>50</v>
      </c>
      <c r="F601" s="326">
        <v>678</v>
      </c>
      <c r="G601" s="326">
        <f t="shared" si="63"/>
        <v>728</v>
      </c>
      <c r="H601" s="327">
        <f t="shared" si="64"/>
        <v>6.8681318681318687E-2</v>
      </c>
      <c r="I601" s="355">
        <v>8.4967320261437912E-2</v>
      </c>
      <c r="J601" s="356">
        <v>6.911116536847485E-3</v>
      </c>
      <c r="K601" s="357" t="s">
        <v>181</v>
      </c>
      <c r="L601" s="328">
        <f t="shared" si="65"/>
        <v>-0.29003175260277303</v>
      </c>
      <c r="M601" s="328">
        <f t="shared" si="66"/>
        <v>1.3980940069260218E-2</v>
      </c>
      <c r="N601" s="328">
        <v>2.0036602279857901E-2</v>
      </c>
      <c r="O601" s="327">
        <f t="shared" si="67"/>
        <v>0.14326647564469913</v>
      </c>
      <c r="P601" s="327">
        <f t="shared" si="68"/>
        <v>0.19147133578085287</v>
      </c>
      <c r="Q601" s="327">
        <f t="shared" si="69"/>
        <v>0.187146529562982</v>
      </c>
    </row>
    <row r="602" spans="1:17" ht="15">
      <c r="A602" s="326" t="s">
        <v>236</v>
      </c>
      <c r="B602" s="326">
        <v>0</v>
      </c>
      <c r="C602" s="326">
        <v>0</v>
      </c>
      <c r="D602" s="326">
        <v>0</v>
      </c>
      <c r="E602" s="326">
        <v>230</v>
      </c>
      <c r="F602" s="326">
        <v>2402</v>
      </c>
      <c r="G602" s="326">
        <f t="shared" si="63"/>
        <v>2632</v>
      </c>
      <c r="H602" s="327">
        <f t="shared" si="64"/>
        <v>8.7386018237082072E-2</v>
      </c>
      <c r="I602" s="355">
        <v>9.1428571428571428E-2</v>
      </c>
      <c r="J602" s="356">
        <v>3.5260495794975012E-2</v>
      </c>
      <c r="K602" s="357" t="s">
        <v>236</v>
      </c>
      <c r="L602" s="328">
        <f t="shared" si="65"/>
        <v>-2.8885163807256913E-2</v>
      </c>
      <c r="M602" s="328">
        <f t="shared" si="66"/>
        <v>5.578783531691449E-4</v>
      </c>
      <c r="N602" s="328">
        <v>1.9971900053838899E-2</v>
      </c>
      <c r="O602" s="327">
        <f t="shared" si="67"/>
        <v>0.65902578796561606</v>
      </c>
      <c r="P602" s="327">
        <f t="shared" si="68"/>
        <v>0.67833945213216607</v>
      </c>
      <c r="Q602" s="327">
        <f t="shared" si="69"/>
        <v>0.6766066838046273</v>
      </c>
    </row>
    <row r="603" spans="1:17" ht="15">
      <c r="A603" s="326" t="s">
        <v>236</v>
      </c>
      <c r="B603" s="326">
        <v>3</v>
      </c>
      <c r="C603" s="326">
        <v>1</v>
      </c>
      <c r="D603" s="326">
        <v>1</v>
      </c>
      <c r="E603" s="326">
        <v>38</v>
      </c>
      <c r="F603" s="326">
        <v>493</v>
      </c>
      <c r="G603" s="326">
        <f t="shared" si="63"/>
        <v>531</v>
      </c>
      <c r="H603" s="327">
        <f t="shared" si="64"/>
        <v>7.1563088512241052E-2</v>
      </c>
      <c r="I603" s="355">
        <v>6.8965517241379309E-2</v>
      </c>
      <c r="J603" s="356">
        <v>3.5260495794975012E-2</v>
      </c>
      <c r="K603" s="357" t="s">
        <v>236</v>
      </c>
      <c r="L603" s="328">
        <f t="shared" si="65"/>
        <v>-0.24583048440682767</v>
      </c>
      <c r="M603" s="328">
        <f t="shared" si="66"/>
        <v>7.4594029779453197E-3</v>
      </c>
      <c r="N603" s="328">
        <v>1.9971900053838899E-2</v>
      </c>
      <c r="O603" s="327">
        <f t="shared" si="67"/>
        <v>0.10888252148997135</v>
      </c>
      <c r="P603" s="327">
        <f t="shared" si="68"/>
        <v>0.13922620728607737</v>
      </c>
      <c r="Q603" s="327">
        <f t="shared" si="69"/>
        <v>0.13650385604113111</v>
      </c>
    </row>
    <row r="604" spans="1:17" ht="15">
      <c r="A604" s="326" t="s">
        <v>236</v>
      </c>
      <c r="B604" s="326">
        <v>4</v>
      </c>
      <c r="C604" s="326">
        <v>2</v>
      </c>
      <c r="D604" s="326">
        <v>108</v>
      </c>
      <c r="E604" s="326">
        <v>81</v>
      </c>
      <c r="F604" s="326">
        <v>646</v>
      </c>
      <c r="G604" s="326">
        <f t="shared" si="63"/>
        <v>727</v>
      </c>
      <c r="H604" s="327">
        <f t="shared" si="64"/>
        <v>0.11141678129298486</v>
      </c>
      <c r="I604" s="355">
        <v>0.11872146118721461</v>
      </c>
      <c r="J604" s="356">
        <v>3.5260495794975012E-2</v>
      </c>
      <c r="K604" s="357" t="s">
        <v>236</v>
      </c>
      <c r="L604" s="328">
        <f t="shared" si="65"/>
        <v>0.24074218079931348</v>
      </c>
      <c r="M604" s="328">
        <f t="shared" si="66"/>
        <v>1.1954618722724526E-2</v>
      </c>
      <c r="N604" s="328">
        <v>1.9971900053838899E-2</v>
      </c>
      <c r="O604" s="327">
        <f t="shared" si="67"/>
        <v>0.23209169054441262</v>
      </c>
      <c r="P604" s="327">
        <f t="shared" si="68"/>
        <v>0.18243434058175656</v>
      </c>
      <c r="Q604" s="327">
        <f t="shared" si="69"/>
        <v>0.18688946015424165</v>
      </c>
    </row>
    <row r="605" spans="1:17" ht="15">
      <c r="A605" s="326" t="s">
        <v>49</v>
      </c>
      <c r="B605" s="326">
        <v>0</v>
      </c>
      <c r="C605" s="326">
        <v>0</v>
      </c>
      <c r="D605" s="326">
        <v>2</v>
      </c>
      <c r="E605" s="326">
        <v>97</v>
      </c>
      <c r="F605" s="326">
        <v>837</v>
      </c>
      <c r="G605" s="326">
        <f t="shared" si="63"/>
        <v>934</v>
      </c>
      <c r="H605" s="327">
        <f t="shared" si="64"/>
        <v>0.10385438972162742</v>
      </c>
      <c r="I605" s="355">
        <v>9.569377990430622E-2</v>
      </c>
      <c r="J605" s="356">
        <v>5.5326167915790467E-2</v>
      </c>
      <c r="K605" s="357" t="s">
        <v>49</v>
      </c>
      <c r="L605" s="328">
        <f t="shared" si="65"/>
        <v>0.16197943792338412</v>
      </c>
      <c r="M605" s="328">
        <f t="shared" si="66"/>
        <v>6.7323606232813516E-3</v>
      </c>
      <c r="N605" s="328">
        <v>1.99420468195723E-2</v>
      </c>
      <c r="O605" s="327">
        <f t="shared" si="67"/>
        <v>0.27793696275071633</v>
      </c>
      <c r="P605" s="327">
        <f t="shared" si="68"/>
        <v>0.2363739056763626</v>
      </c>
      <c r="Q605" s="327">
        <f t="shared" si="69"/>
        <v>0.24010282776349615</v>
      </c>
    </row>
    <row r="606" spans="1:17" ht="15">
      <c r="A606" s="326" t="s">
        <v>49</v>
      </c>
      <c r="B606" s="326">
        <v>1</v>
      </c>
      <c r="C606" s="326">
        <v>3</v>
      </c>
      <c r="D606" s="326">
        <v>4</v>
      </c>
      <c r="E606" s="326">
        <v>72</v>
      </c>
      <c r="F606" s="326">
        <v>714</v>
      </c>
      <c r="G606" s="326">
        <f t="shared" si="63"/>
        <v>786</v>
      </c>
      <c r="H606" s="327">
        <f t="shared" si="64"/>
        <v>9.1603053435114504E-2</v>
      </c>
      <c r="I606" s="355">
        <v>8.9285714285714288E-2</v>
      </c>
      <c r="J606" s="356">
        <v>5.5326167915790467E-2</v>
      </c>
      <c r="K606" s="357" t="s">
        <v>49</v>
      </c>
      <c r="L606" s="328">
        <f t="shared" si="65"/>
        <v>2.2875686585947654E-2</v>
      </c>
      <c r="M606" s="328">
        <f t="shared" si="66"/>
        <v>1.0673268187444377E-4</v>
      </c>
      <c r="N606" s="328">
        <v>1.99420468195723E-2</v>
      </c>
      <c r="O606" s="327">
        <f t="shared" si="67"/>
        <v>0.20630372492836677</v>
      </c>
      <c r="P606" s="327">
        <f t="shared" si="68"/>
        <v>0.2016379553798362</v>
      </c>
      <c r="Q606" s="327">
        <f t="shared" si="69"/>
        <v>0.20205655526992289</v>
      </c>
    </row>
    <row r="607" spans="1:17" ht="15">
      <c r="A607" s="326" t="s">
        <v>49</v>
      </c>
      <c r="B607" s="326">
        <v>2</v>
      </c>
      <c r="C607" s="326">
        <v>5</v>
      </c>
      <c r="D607" s="326">
        <v>6</v>
      </c>
      <c r="E607" s="326">
        <v>71</v>
      </c>
      <c r="F607" s="326">
        <v>753</v>
      </c>
      <c r="G607" s="326">
        <f t="shared" si="63"/>
        <v>824</v>
      </c>
      <c r="H607" s="327">
        <f t="shared" si="64"/>
        <v>8.6165048543689324E-2</v>
      </c>
      <c r="I607" s="355">
        <v>0.10731707317073171</v>
      </c>
      <c r="J607" s="356">
        <v>5.5326167915790467E-2</v>
      </c>
      <c r="K607" s="357" t="s">
        <v>49</v>
      </c>
      <c r="L607" s="328">
        <f t="shared" si="65"/>
        <v>-4.4292820849101584E-2</v>
      </c>
      <c r="M607" s="328">
        <f t="shared" si="66"/>
        <v>4.0808738096896038E-4</v>
      </c>
      <c r="N607" s="328">
        <v>1.99420468195723E-2</v>
      </c>
      <c r="O607" s="327">
        <f t="shared" si="67"/>
        <v>0.20343839541547279</v>
      </c>
      <c r="P607" s="327">
        <f t="shared" si="68"/>
        <v>0.21265179327873482</v>
      </c>
      <c r="Q607" s="327">
        <f t="shared" si="69"/>
        <v>0.21182519280205656</v>
      </c>
    </row>
    <row r="608" spans="1:17" ht="15">
      <c r="A608" s="326" t="s">
        <v>49</v>
      </c>
      <c r="B608" s="326">
        <v>3</v>
      </c>
      <c r="C608" s="326">
        <v>7</v>
      </c>
      <c r="D608" s="326">
        <v>8</v>
      </c>
      <c r="E608" s="326">
        <v>44</v>
      </c>
      <c r="F608" s="326">
        <v>598</v>
      </c>
      <c r="G608" s="326">
        <f t="shared" si="63"/>
        <v>642</v>
      </c>
      <c r="H608" s="327">
        <f t="shared" si="64"/>
        <v>6.8535825545171333E-2</v>
      </c>
      <c r="I608" s="355">
        <v>5.6338028169014093E-2</v>
      </c>
      <c r="J608" s="356">
        <v>5.5326167915790467E-2</v>
      </c>
      <c r="K608" s="357" t="s">
        <v>49</v>
      </c>
      <c r="L608" s="328">
        <f t="shared" si="65"/>
        <v>-0.2923085901228939</v>
      </c>
      <c r="M608" s="328">
        <f t="shared" si="66"/>
        <v>1.2512078970391733E-2</v>
      </c>
      <c r="N608" s="328">
        <v>1.99420468195723E-2</v>
      </c>
      <c r="O608" s="327">
        <f t="shared" si="67"/>
        <v>0.12607449856733524</v>
      </c>
      <c r="P608" s="327">
        <f t="shared" si="68"/>
        <v>0.1688788477831121</v>
      </c>
      <c r="Q608" s="327">
        <f t="shared" si="69"/>
        <v>0.16503856041131104</v>
      </c>
    </row>
    <row r="609" spans="1:17" ht="15">
      <c r="A609" s="326" t="s">
        <v>49</v>
      </c>
      <c r="B609" s="326">
        <v>4</v>
      </c>
      <c r="C609" s="326">
        <v>9</v>
      </c>
      <c r="D609" s="326">
        <v>18</v>
      </c>
      <c r="E609" s="326">
        <v>65</v>
      </c>
      <c r="F609" s="326">
        <v>639</v>
      </c>
      <c r="G609" s="326">
        <f t="shared" si="63"/>
        <v>704</v>
      </c>
      <c r="H609" s="327">
        <f t="shared" si="64"/>
        <v>9.2329545454545456E-2</v>
      </c>
      <c r="I609" s="355">
        <v>0.1151515151515152</v>
      </c>
      <c r="J609" s="356">
        <v>5.5326167915790467E-2</v>
      </c>
      <c r="K609" s="357" t="s">
        <v>49</v>
      </c>
      <c r="L609" s="328">
        <f t="shared" si="65"/>
        <v>3.1575345427578783E-2</v>
      </c>
      <c r="M609" s="328">
        <f t="shared" si="66"/>
        <v>1.8278716305585897E-4</v>
      </c>
      <c r="N609" s="328">
        <v>1.99420468195723E-2</v>
      </c>
      <c r="O609" s="327">
        <f t="shared" si="67"/>
        <v>0.18624641833810887</v>
      </c>
      <c r="P609" s="327">
        <f t="shared" si="68"/>
        <v>0.18045749788195425</v>
      </c>
      <c r="Q609" s="327">
        <f t="shared" si="69"/>
        <v>0.18097686375321337</v>
      </c>
    </row>
    <row r="610" spans="1:17" ht="15">
      <c r="A610" s="326" t="s">
        <v>180</v>
      </c>
      <c r="B610" s="326">
        <v>0</v>
      </c>
      <c r="C610" s="326">
        <v>0</v>
      </c>
      <c r="D610" s="326">
        <v>3</v>
      </c>
      <c r="E610" s="326">
        <v>94</v>
      </c>
      <c r="F610" s="326">
        <v>788</v>
      </c>
      <c r="G610" s="326">
        <f t="shared" si="63"/>
        <v>882</v>
      </c>
      <c r="H610" s="327">
        <f t="shared" si="64"/>
        <v>0.10657596371882086</v>
      </c>
      <c r="I610" s="355">
        <v>8.3743842364532015E-2</v>
      </c>
      <c r="J610" s="356">
        <v>1.4990795070107031E-2</v>
      </c>
      <c r="K610" s="357" t="s">
        <v>180</v>
      </c>
      <c r="L610" s="328">
        <f t="shared" si="65"/>
        <v>0.19088922232160138</v>
      </c>
      <c r="M610" s="328">
        <f t="shared" si="66"/>
        <v>8.9345638343191133E-3</v>
      </c>
      <c r="N610" s="328">
        <v>1.9714820682316999E-2</v>
      </c>
      <c r="O610" s="327">
        <f t="shared" si="67"/>
        <v>0.2693409742120344</v>
      </c>
      <c r="P610" s="327">
        <f t="shared" si="68"/>
        <v>0.2225360067777464</v>
      </c>
      <c r="Q610" s="327">
        <f t="shared" si="69"/>
        <v>0.22673521850899742</v>
      </c>
    </row>
    <row r="611" spans="1:17" ht="15">
      <c r="A611" s="326" t="s">
        <v>180</v>
      </c>
      <c r="B611" s="326">
        <v>1</v>
      </c>
      <c r="C611" s="326">
        <v>4</v>
      </c>
      <c r="D611" s="326">
        <v>6</v>
      </c>
      <c r="E611" s="326">
        <v>78</v>
      </c>
      <c r="F611" s="326">
        <v>736</v>
      </c>
      <c r="G611" s="326">
        <f t="shared" si="63"/>
        <v>814</v>
      </c>
      <c r="H611" s="327">
        <f t="shared" si="64"/>
        <v>9.5823095823095825E-2</v>
      </c>
      <c r="I611" s="355">
        <v>9.6446700507614211E-2</v>
      </c>
      <c r="J611" s="356">
        <v>1.4990795070107031E-2</v>
      </c>
      <c r="K611" s="357" t="s">
        <v>180</v>
      </c>
      <c r="L611" s="328">
        <f t="shared" si="65"/>
        <v>7.2571237870192026E-2</v>
      </c>
      <c r="M611" s="328">
        <f t="shared" si="66"/>
        <v>1.1353634040392104E-3</v>
      </c>
      <c r="N611" s="328">
        <v>1.9714820682316999E-2</v>
      </c>
      <c r="O611" s="327">
        <f t="shared" si="67"/>
        <v>0.22349570200573066</v>
      </c>
      <c r="P611" s="327">
        <f t="shared" si="68"/>
        <v>0.20785088957921491</v>
      </c>
      <c r="Q611" s="327">
        <f t="shared" si="69"/>
        <v>0.20925449871465296</v>
      </c>
    </row>
    <row r="612" spans="1:17" ht="15">
      <c r="A612" s="326" t="s">
        <v>180</v>
      </c>
      <c r="B612" s="326">
        <v>2</v>
      </c>
      <c r="C612" s="326">
        <v>7</v>
      </c>
      <c r="D612" s="326">
        <v>9</v>
      </c>
      <c r="E612" s="326">
        <v>61</v>
      </c>
      <c r="F612" s="326">
        <v>712</v>
      </c>
      <c r="G612" s="326">
        <f t="shared" si="63"/>
        <v>773</v>
      </c>
      <c r="H612" s="327">
        <f t="shared" si="64"/>
        <v>7.8913324708926258E-2</v>
      </c>
      <c r="I612" s="355">
        <v>0.1129943502824859</v>
      </c>
      <c r="J612" s="356">
        <v>1.4990795070107031E-2</v>
      </c>
      <c r="K612" s="357" t="s">
        <v>180</v>
      </c>
      <c r="L612" s="328">
        <f t="shared" si="65"/>
        <v>-0.14011151732918792</v>
      </c>
      <c r="M612" s="328">
        <f t="shared" si="66"/>
        <v>3.6832575774034073E-3</v>
      </c>
      <c r="N612" s="328">
        <v>1.9714820682316999E-2</v>
      </c>
      <c r="O612" s="327">
        <f t="shared" si="67"/>
        <v>0.17478510028653296</v>
      </c>
      <c r="P612" s="327">
        <f t="shared" si="68"/>
        <v>0.20107314317989269</v>
      </c>
      <c r="Q612" s="327">
        <f t="shared" si="69"/>
        <v>0.1987146529562982</v>
      </c>
    </row>
    <row r="613" spans="1:17" ht="15">
      <c r="A613" s="326" t="s">
        <v>180</v>
      </c>
      <c r="B613" s="326">
        <v>3</v>
      </c>
      <c r="C613" s="326">
        <v>10</v>
      </c>
      <c r="D613" s="326">
        <v>13</v>
      </c>
      <c r="E613" s="326">
        <v>56</v>
      </c>
      <c r="F613" s="326">
        <v>682</v>
      </c>
      <c r="G613" s="326">
        <f t="shared" si="63"/>
        <v>738</v>
      </c>
      <c r="H613" s="327">
        <f t="shared" si="64"/>
        <v>7.5880758807588072E-2</v>
      </c>
      <c r="I613" s="355">
        <v>9.5238095238095233E-2</v>
      </c>
      <c r="J613" s="356">
        <v>1.4990795070107031E-2</v>
      </c>
      <c r="K613" s="357" t="s">
        <v>180</v>
      </c>
      <c r="L613" s="328">
        <f t="shared" si="65"/>
        <v>-0.18258543719883624</v>
      </c>
      <c r="M613" s="328">
        <f t="shared" si="66"/>
        <v>5.8687537770093692E-3</v>
      </c>
      <c r="N613" s="328">
        <v>1.9714820682316999E-2</v>
      </c>
      <c r="O613" s="327">
        <f t="shared" si="67"/>
        <v>0.16045845272206305</v>
      </c>
      <c r="P613" s="327">
        <f t="shared" si="68"/>
        <v>0.19260096018073991</v>
      </c>
      <c r="Q613" s="327">
        <f t="shared" si="69"/>
        <v>0.1897172236503856</v>
      </c>
    </row>
    <row r="614" spans="1:17" ht="15">
      <c r="A614" s="326" t="s">
        <v>180</v>
      </c>
      <c r="B614" s="326">
        <v>4</v>
      </c>
      <c r="C614" s="326">
        <v>14</v>
      </c>
      <c r="D614" s="326">
        <v>54</v>
      </c>
      <c r="E614" s="326">
        <v>60</v>
      </c>
      <c r="F614" s="326">
        <v>623</v>
      </c>
      <c r="G614" s="326">
        <f t="shared" si="63"/>
        <v>683</v>
      </c>
      <c r="H614" s="327">
        <f t="shared" si="64"/>
        <v>8.7847730600292828E-2</v>
      </c>
      <c r="I614" s="355">
        <v>8.4848484848484854E-2</v>
      </c>
      <c r="J614" s="356">
        <v>1.4990795070107031E-2</v>
      </c>
      <c r="K614" s="357" t="s">
        <v>180</v>
      </c>
      <c r="L614" s="328">
        <f t="shared" si="65"/>
        <v>-2.3109426655876047E-2</v>
      </c>
      <c r="M614" s="328">
        <f t="shared" si="66"/>
        <v>9.2882089545987226E-5</v>
      </c>
      <c r="N614" s="328">
        <v>1.9714820682316999E-2</v>
      </c>
      <c r="O614" s="327">
        <f t="shared" si="67"/>
        <v>0.17191977077363896</v>
      </c>
      <c r="P614" s="327">
        <f t="shared" si="68"/>
        <v>0.17593900028240611</v>
      </c>
      <c r="Q614" s="327">
        <f t="shared" si="69"/>
        <v>0.1755784061696658</v>
      </c>
    </row>
    <row r="615" spans="1:17" ht="15">
      <c r="A615" s="326" t="s">
        <v>205</v>
      </c>
      <c r="B615" s="326">
        <v>0</v>
      </c>
      <c r="C615" s="326">
        <v>0</v>
      </c>
      <c r="D615" s="326">
        <v>1</v>
      </c>
      <c r="E615" s="326">
        <v>121</v>
      </c>
      <c r="F615" s="326">
        <v>1246</v>
      </c>
      <c r="G615" s="326">
        <f t="shared" si="63"/>
        <v>1367</v>
      </c>
      <c r="H615" s="327">
        <f t="shared" si="64"/>
        <v>8.8514996342355518E-2</v>
      </c>
      <c r="I615" s="355">
        <v>7.1633237822349566E-2</v>
      </c>
      <c r="J615" s="356">
        <v>8.0740649109260668E-2</v>
      </c>
      <c r="K615" s="357" t="s">
        <v>205</v>
      </c>
      <c r="L615" s="328">
        <f t="shared" si="65"/>
        <v>-1.4810623841180924E-2</v>
      </c>
      <c r="M615" s="328">
        <f t="shared" si="66"/>
        <v>7.6617275174942499E-5</v>
      </c>
      <c r="N615" s="328">
        <v>1.96928012517654E-2</v>
      </c>
      <c r="O615" s="327">
        <f t="shared" si="67"/>
        <v>0.34670487106017189</v>
      </c>
      <c r="P615" s="327">
        <f t="shared" si="68"/>
        <v>0.35187800056481222</v>
      </c>
      <c r="Q615" s="327">
        <f t="shared" si="69"/>
        <v>0.35141388174807198</v>
      </c>
    </row>
    <row r="616" spans="1:17" ht="15">
      <c r="A616" s="326" t="s">
        <v>205</v>
      </c>
      <c r="B616" s="326">
        <v>1</v>
      </c>
      <c r="C616" s="326">
        <v>2</v>
      </c>
      <c r="D616" s="326">
        <v>2</v>
      </c>
      <c r="E616" s="326">
        <v>58</v>
      </c>
      <c r="F616" s="326">
        <v>524</v>
      </c>
      <c r="G616" s="326">
        <f t="shared" si="63"/>
        <v>582</v>
      </c>
      <c r="H616" s="327">
        <f t="shared" si="64"/>
        <v>9.9656357388316158E-2</v>
      </c>
      <c r="I616" s="355">
        <v>9.7014925373134331E-2</v>
      </c>
      <c r="J616" s="356">
        <v>8.0740649109260668E-2</v>
      </c>
      <c r="K616" s="357" t="s">
        <v>205</v>
      </c>
      <c r="L616" s="328">
        <f t="shared" si="65"/>
        <v>0.11604385613485364</v>
      </c>
      <c r="M616" s="328">
        <f t="shared" si="66"/>
        <v>2.1129631284012955E-3</v>
      </c>
      <c r="N616" s="328">
        <v>1.96928012517654E-2</v>
      </c>
      <c r="O616" s="327">
        <f t="shared" si="67"/>
        <v>0.166189111747851</v>
      </c>
      <c r="P616" s="327">
        <f t="shared" si="68"/>
        <v>0.14798079638520192</v>
      </c>
      <c r="Q616" s="327">
        <f t="shared" si="69"/>
        <v>0.14961439588688946</v>
      </c>
    </row>
    <row r="617" spans="1:17" ht="15">
      <c r="A617" s="326" t="s">
        <v>205</v>
      </c>
      <c r="B617" s="326">
        <v>2</v>
      </c>
      <c r="C617" s="326">
        <v>3</v>
      </c>
      <c r="D617" s="326">
        <v>3</v>
      </c>
      <c r="E617" s="326">
        <v>40</v>
      </c>
      <c r="F617" s="326">
        <v>469</v>
      </c>
      <c r="G617" s="326">
        <f t="shared" si="63"/>
        <v>509</v>
      </c>
      <c r="H617" s="327">
        <f t="shared" si="64"/>
        <v>7.8585461689587424E-2</v>
      </c>
      <c r="I617" s="355">
        <v>8.8235294117647065E-2</v>
      </c>
      <c r="J617" s="356">
        <v>8.0740649109260668E-2</v>
      </c>
      <c r="K617" s="357" t="s">
        <v>205</v>
      </c>
      <c r="L617" s="328">
        <f t="shared" si="65"/>
        <v>-0.14463078442286642</v>
      </c>
      <c r="M617" s="328">
        <f t="shared" si="66"/>
        <v>2.5795305904588806E-3</v>
      </c>
      <c r="N617" s="328">
        <v>1.96928012517654E-2</v>
      </c>
      <c r="O617" s="327">
        <f t="shared" si="67"/>
        <v>0.11461318051575932</v>
      </c>
      <c r="P617" s="327">
        <f t="shared" si="68"/>
        <v>0.13244846088675516</v>
      </c>
      <c r="Q617" s="327">
        <f t="shared" si="69"/>
        <v>0.13084832904884319</v>
      </c>
    </row>
    <row r="618" spans="1:17" ht="15">
      <c r="A618" s="326" t="s">
        <v>205</v>
      </c>
      <c r="B618" s="326">
        <v>3</v>
      </c>
      <c r="C618" s="326">
        <v>4</v>
      </c>
      <c r="D618" s="326">
        <v>5</v>
      </c>
      <c r="E618" s="326">
        <v>56</v>
      </c>
      <c r="F618" s="326">
        <v>691</v>
      </c>
      <c r="G618" s="326">
        <f t="shared" si="63"/>
        <v>747</v>
      </c>
      <c r="H618" s="327">
        <f t="shared" si="64"/>
        <v>7.4966532797858101E-2</v>
      </c>
      <c r="I618" s="355">
        <v>0.10119047619047621</v>
      </c>
      <c r="J618" s="356">
        <v>8.0740649109260668E-2</v>
      </c>
      <c r="K618" s="357" t="s">
        <v>205</v>
      </c>
      <c r="L618" s="328">
        <f t="shared" si="65"/>
        <v>-0.19569560312304402</v>
      </c>
      <c r="M618" s="328">
        <f t="shared" si="66"/>
        <v>6.7875380715491105E-3</v>
      </c>
      <c r="N618" s="328">
        <v>1.96928012517654E-2</v>
      </c>
      <c r="O618" s="327">
        <f t="shared" si="67"/>
        <v>0.16045845272206305</v>
      </c>
      <c r="P618" s="327">
        <f t="shared" si="68"/>
        <v>0.19514261508048575</v>
      </c>
      <c r="Q618" s="327">
        <f t="shared" si="69"/>
        <v>0.19203084832904885</v>
      </c>
    </row>
    <row r="619" spans="1:17" ht="15">
      <c r="A619" s="326" t="s">
        <v>205</v>
      </c>
      <c r="B619" s="326">
        <v>4</v>
      </c>
      <c r="C619" s="326">
        <v>6</v>
      </c>
      <c r="D619" s="326">
        <v>16</v>
      </c>
      <c r="E619" s="326">
        <v>74</v>
      </c>
      <c r="F619" s="326">
        <v>611</v>
      </c>
      <c r="G619" s="326">
        <f t="shared" si="63"/>
        <v>685</v>
      </c>
      <c r="H619" s="327">
        <f t="shared" si="64"/>
        <v>0.10802919708029197</v>
      </c>
      <c r="I619" s="355">
        <v>0.1470588235294118</v>
      </c>
      <c r="J619" s="356">
        <v>8.0740649109260668E-2</v>
      </c>
      <c r="K619" s="357" t="s">
        <v>205</v>
      </c>
      <c r="L619" s="328">
        <f t="shared" si="65"/>
        <v>0.206060663942051</v>
      </c>
      <c r="M619" s="328">
        <f t="shared" si="66"/>
        <v>8.1361521861811822E-3</v>
      </c>
      <c r="N619" s="328">
        <v>1.96928012517654E-2</v>
      </c>
      <c r="O619" s="327">
        <f t="shared" si="67"/>
        <v>0.21203438395415472</v>
      </c>
      <c r="P619" s="327">
        <f t="shared" si="68"/>
        <v>0.17255012708274498</v>
      </c>
      <c r="Q619" s="327">
        <f t="shared" si="69"/>
        <v>0.17609254498714652</v>
      </c>
    </row>
    <row r="620" spans="1:17" ht="15">
      <c r="A620" s="326" t="s">
        <v>225</v>
      </c>
      <c r="B620" s="326">
        <v>0</v>
      </c>
      <c r="C620" s="326">
        <v>0</v>
      </c>
      <c r="D620" s="326">
        <v>0</v>
      </c>
      <c r="E620" s="326">
        <v>89</v>
      </c>
      <c r="F620" s="326">
        <v>918</v>
      </c>
      <c r="G620" s="326">
        <f t="shared" si="63"/>
        <v>1007</v>
      </c>
      <c r="H620" s="327">
        <f t="shared" si="64"/>
        <v>8.8381330685203568E-2</v>
      </c>
      <c r="I620" s="355">
        <v>9.3922651933701654E-2</v>
      </c>
      <c r="J620" s="356">
        <v>8.2543716041174386E-2</v>
      </c>
      <c r="K620" s="357" t="s">
        <v>225</v>
      </c>
      <c r="L620" s="328">
        <f t="shared" si="65"/>
        <v>-1.6468490978874036E-2</v>
      </c>
      <c r="M620" s="328">
        <f t="shared" si="66"/>
        <v>6.9735382484225196E-5</v>
      </c>
      <c r="N620" s="328">
        <v>1.9678030913167902E-2</v>
      </c>
      <c r="O620" s="327">
        <f t="shared" si="67"/>
        <v>0.25501432664756446</v>
      </c>
      <c r="P620" s="327">
        <f t="shared" si="68"/>
        <v>0.25924879977407511</v>
      </c>
      <c r="Q620" s="327">
        <f t="shared" si="69"/>
        <v>0.25886889460154244</v>
      </c>
    </row>
    <row r="621" spans="1:17" ht="15">
      <c r="A621" s="326" t="s">
        <v>225</v>
      </c>
      <c r="B621" s="326">
        <v>1</v>
      </c>
      <c r="C621" s="326">
        <v>1</v>
      </c>
      <c r="D621" s="326">
        <v>1</v>
      </c>
      <c r="E621" s="326">
        <v>57</v>
      </c>
      <c r="F621" s="326">
        <v>713</v>
      </c>
      <c r="G621" s="326">
        <f t="shared" si="63"/>
        <v>770</v>
      </c>
      <c r="H621" s="327">
        <f t="shared" si="64"/>
        <v>7.4025974025974023E-2</v>
      </c>
      <c r="I621" s="355">
        <v>7.9136690647482008E-2</v>
      </c>
      <c r="J621" s="356">
        <v>8.2543716041174386E-2</v>
      </c>
      <c r="K621" s="357" t="s">
        <v>225</v>
      </c>
      <c r="L621" s="328">
        <f t="shared" si="65"/>
        <v>-0.20933762267026912</v>
      </c>
      <c r="M621" s="328">
        <f t="shared" si="66"/>
        <v>7.9614796991304016E-3</v>
      </c>
      <c r="N621" s="328">
        <v>1.9678030913167902E-2</v>
      </c>
      <c r="O621" s="327">
        <f t="shared" si="67"/>
        <v>0.16332378223495703</v>
      </c>
      <c r="P621" s="327">
        <f t="shared" si="68"/>
        <v>0.20135554927986443</v>
      </c>
      <c r="Q621" s="327">
        <f t="shared" si="69"/>
        <v>0.19794344473007713</v>
      </c>
    </row>
    <row r="622" spans="1:17" ht="15">
      <c r="A622" s="326" t="s">
        <v>225</v>
      </c>
      <c r="B622" s="326">
        <v>2</v>
      </c>
      <c r="C622" s="326">
        <v>2</v>
      </c>
      <c r="D622" s="326">
        <v>3</v>
      </c>
      <c r="E622" s="326">
        <v>83</v>
      </c>
      <c r="F622" s="326">
        <v>820</v>
      </c>
      <c r="G622" s="326">
        <f t="shared" si="63"/>
        <v>903</v>
      </c>
      <c r="H622" s="327">
        <f t="shared" si="64"/>
        <v>9.1915836101882614E-2</v>
      </c>
      <c r="I622" s="355">
        <v>6.1320754716981132E-2</v>
      </c>
      <c r="J622" s="356">
        <v>8.2543716041174386E-2</v>
      </c>
      <c r="K622" s="357" t="s">
        <v>225</v>
      </c>
      <c r="L622" s="328">
        <f t="shared" si="65"/>
        <v>2.6628797447775757E-2</v>
      </c>
      <c r="M622" s="328">
        <f t="shared" si="66"/>
        <v>1.6641261124427186E-4</v>
      </c>
      <c r="N622" s="328">
        <v>1.9678030913167902E-2</v>
      </c>
      <c r="O622" s="327">
        <f t="shared" si="67"/>
        <v>0.23782234957020057</v>
      </c>
      <c r="P622" s="327">
        <f t="shared" si="68"/>
        <v>0.23157300197684269</v>
      </c>
      <c r="Q622" s="327">
        <f t="shared" si="69"/>
        <v>0.23213367609254498</v>
      </c>
    </row>
    <row r="623" spans="1:17" ht="15">
      <c r="A623" s="326" t="s">
        <v>225</v>
      </c>
      <c r="B623" s="326">
        <v>3</v>
      </c>
      <c r="C623" s="326">
        <v>4</v>
      </c>
      <c r="D623" s="326">
        <v>5</v>
      </c>
      <c r="E623" s="326">
        <v>36</v>
      </c>
      <c r="F623" s="326">
        <v>405</v>
      </c>
      <c r="G623" s="326">
        <f t="shared" si="63"/>
        <v>441</v>
      </c>
      <c r="H623" s="327">
        <f t="shared" si="64"/>
        <v>8.1632653061224483E-2</v>
      </c>
      <c r="I623" s="355">
        <v>0.12598425196850391</v>
      </c>
      <c r="J623" s="356">
        <v>8.2543716041174386E-2</v>
      </c>
      <c r="K623" s="357" t="s">
        <v>225</v>
      </c>
      <c r="L623" s="328">
        <f t="shared" si="65"/>
        <v>-0.10327559874095263</v>
      </c>
      <c r="M623" s="328">
        <f t="shared" si="66"/>
        <v>1.1590215631527786E-3</v>
      </c>
      <c r="N623" s="328">
        <v>1.9678030913167902E-2</v>
      </c>
      <c r="O623" s="327">
        <f t="shared" si="67"/>
        <v>0.10315186246418338</v>
      </c>
      <c r="P623" s="327">
        <f t="shared" si="68"/>
        <v>0.11437447048856256</v>
      </c>
      <c r="Q623" s="327">
        <f t="shared" si="69"/>
        <v>0.11336760925449871</v>
      </c>
    </row>
    <row r="624" spans="1:17" ht="15">
      <c r="A624" s="326" t="s">
        <v>225</v>
      </c>
      <c r="B624" s="326">
        <v>4</v>
      </c>
      <c r="C624" s="326">
        <v>6</v>
      </c>
      <c r="D624" s="326">
        <v>139</v>
      </c>
      <c r="E624" s="326">
        <v>84</v>
      </c>
      <c r="F624" s="326">
        <v>685</v>
      </c>
      <c r="G624" s="326">
        <f t="shared" si="63"/>
        <v>769</v>
      </c>
      <c r="H624" s="327">
        <f t="shared" si="64"/>
        <v>0.10923276983094929</v>
      </c>
      <c r="I624" s="355">
        <v>0.1173913043478261</v>
      </c>
      <c r="J624" s="356">
        <v>8.2543716041174386E-2</v>
      </c>
      <c r="K624" s="357" t="s">
        <v>225</v>
      </c>
      <c r="L624" s="328">
        <f t="shared" si="65"/>
        <v>0.21849049049056479</v>
      </c>
      <c r="M624" s="328">
        <f t="shared" si="66"/>
        <v>1.0321381657156308E-2</v>
      </c>
      <c r="N624" s="328">
        <v>1.9678030913167902E-2</v>
      </c>
      <c r="O624" s="327">
        <f t="shared" si="67"/>
        <v>0.24068767908309455</v>
      </c>
      <c r="P624" s="327">
        <f t="shared" si="68"/>
        <v>0.19344817848065518</v>
      </c>
      <c r="Q624" s="327">
        <f t="shared" si="69"/>
        <v>0.19768637532133676</v>
      </c>
    </row>
    <row r="625" spans="1:17" ht="15">
      <c r="A625" s="326" t="s">
        <v>187</v>
      </c>
      <c r="B625" s="326">
        <v>0</v>
      </c>
      <c r="C625" s="326">
        <v>0</v>
      </c>
      <c r="D625" s="326">
        <v>2</v>
      </c>
      <c r="E625" s="326">
        <v>75</v>
      </c>
      <c r="F625" s="326">
        <v>815</v>
      </c>
      <c r="G625" s="326">
        <f t="shared" si="63"/>
        <v>890</v>
      </c>
      <c r="H625" s="327">
        <f t="shared" si="64"/>
        <v>8.4269662921348312E-2</v>
      </c>
      <c r="I625" s="355">
        <v>8.5714285714285715E-2</v>
      </c>
      <c r="J625" s="356">
        <v>3.6418638995750548E-2</v>
      </c>
      <c r="K625" s="357" t="s">
        <v>187</v>
      </c>
      <c r="L625" s="328">
        <f t="shared" si="65"/>
        <v>-6.8607469795075773E-2</v>
      </c>
      <c r="M625" s="328">
        <f t="shared" si="66"/>
        <v>1.0470362979514887E-3</v>
      </c>
      <c r="N625" s="328">
        <v>1.9621829913290499E-2</v>
      </c>
      <c r="O625" s="327">
        <f t="shared" si="67"/>
        <v>0.2148997134670487</v>
      </c>
      <c r="P625" s="327">
        <f t="shared" si="68"/>
        <v>0.23016097147698392</v>
      </c>
      <c r="Q625" s="327">
        <f t="shared" si="69"/>
        <v>0.22879177377892032</v>
      </c>
    </row>
    <row r="626" spans="1:17" ht="15">
      <c r="A626" s="326" t="s">
        <v>187</v>
      </c>
      <c r="B626" s="326">
        <v>1</v>
      </c>
      <c r="C626" s="326">
        <v>3</v>
      </c>
      <c r="D626" s="326">
        <v>5</v>
      </c>
      <c r="E626" s="326">
        <v>71</v>
      </c>
      <c r="F626" s="326">
        <v>764</v>
      </c>
      <c r="G626" s="326">
        <f t="shared" si="63"/>
        <v>835</v>
      </c>
      <c r="H626" s="327">
        <f t="shared" si="64"/>
        <v>8.5029940119760478E-2</v>
      </c>
      <c r="I626" s="355">
        <v>0.08</v>
      </c>
      <c r="J626" s="356">
        <v>3.6418638995750548E-2</v>
      </c>
      <c r="K626" s="357" t="s">
        <v>187</v>
      </c>
      <c r="L626" s="328">
        <f t="shared" si="65"/>
        <v>-5.879538221572838E-2</v>
      </c>
      <c r="M626" s="328">
        <f t="shared" si="66"/>
        <v>7.2435116934288621E-4</v>
      </c>
      <c r="N626" s="328">
        <v>1.9621829913290499E-2</v>
      </c>
      <c r="O626" s="327">
        <f t="shared" si="67"/>
        <v>0.20343839541547279</v>
      </c>
      <c r="P626" s="327">
        <f t="shared" si="68"/>
        <v>0.21575826037842416</v>
      </c>
      <c r="Q626" s="327">
        <f t="shared" si="69"/>
        <v>0.21465295629820053</v>
      </c>
    </row>
    <row r="627" spans="1:17" ht="15">
      <c r="A627" s="326" t="s">
        <v>187</v>
      </c>
      <c r="B627" s="326">
        <v>2</v>
      </c>
      <c r="C627" s="326">
        <v>6</v>
      </c>
      <c r="D627" s="326">
        <v>9</v>
      </c>
      <c r="E627" s="326">
        <v>60</v>
      </c>
      <c r="F627" s="326">
        <v>737</v>
      </c>
      <c r="G627" s="326">
        <f t="shared" si="63"/>
        <v>797</v>
      </c>
      <c r="H627" s="327">
        <f t="shared" si="64"/>
        <v>7.5282308657465491E-2</v>
      </c>
      <c r="I627" s="355">
        <v>8.771929824561403E-2</v>
      </c>
      <c r="J627" s="356">
        <v>3.6418638995750548E-2</v>
      </c>
      <c r="K627" s="357" t="s">
        <v>187</v>
      </c>
      <c r="L627" s="328">
        <f t="shared" si="65"/>
        <v>-0.19115080005775939</v>
      </c>
      <c r="M627" s="328">
        <f t="shared" si="66"/>
        <v>6.9222442586070413E-3</v>
      </c>
      <c r="N627" s="328">
        <v>1.9621829913290499E-2</v>
      </c>
      <c r="O627" s="327">
        <f t="shared" si="67"/>
        <v>0.17191977077363896</v>
      </c>
      <c r="P627" s="327">
        <f t="shared" si="68"/>
        <v>0.20813329567918668</v>
      </c>
      <c r="Q627" s="327">
        <f t="shared" si="69"/>
        <v>0.20488431876606683</v>
      </c>
    </row>
    <row r="628" spans="1:17" ht="15">
      <c r="A628" s="326" t="s">
        <v>187</v>
      </c>
      <c r="B628" s="326">
        <v>3</v>
      </c>
      <c r="C628" s="326">
        <v>10</v>
      </c>
      <c r="D628" s="326">
        <v>14</v>
      </c>
      <c r="E628" s="326">
        <v>66</v>
      </c>
      <c r="F628" s="326">
        <v>554</v>
      </c>
      <c r="G628" s="326">
        <f t="shared" si="63"/>
        <v>620</v>
      </c>
      <c r="H628" s="327">
        <f t="shared" si="64"/>
        <v>0.1064516129032258</v>
      </c>
      <c r="I628" s="355">
        <v>8.8757396449704137E-2</v>
      </c>
      <c r="J628" s="356">
        <v>3.6418638995750548E-2</v>
      </c>
      <c r="K628" s="357" t="s">
        <v>187</v>
      </c>
      <c r="L628" s="328">
        <f t="shared" si="65"/>
        <v>0.18958258518861837</v>
      </c>
      <c r="M628" s="328">
        <f t="shared" si="66"/>
        <v>6.1915337549836901E-3</v>
      </c>
      <c r="N628" s="328">
        <v>1.9621829913290499E-2</v>
      </c>
      <c r="O628" s="327">
        <f t="shared" si="67"/>
        <v>0.18911174785100288</v>
      </c>
      <c r="P628" s="327">
        <f t="shared" si="68"/>
        <v>0.15645297938435471</v>
      </c>
      <c r="Q628" s="327">
        <f t="shared" si="69"/>
        <v>0.15938303341902313</v>
      </c>
    </row>
    <row r="629" spans="1:17" ht="15">
      <c r="A629" s="326" t="s">
        <v>187</v>
      </c>
      <c r="B629" s="326">
        <v>4</v>
      </c>
      <c r="C629" s="326">
        <v>15</v>
      </c>
      <c r="D629" s="326">
        <v>50</v>
      </c>
      <c r="E629" s="326">
        <v>77</v>
      </c>
      <c r="F629" s="326">
        <v>671</v>
      </c>
      <c r="G629" s="326">
        <f t="shared" si="63"/>
        <v>748</v>
      </c>
      <c r="H629" s="327">
        <f t="shared" si="64"/>
        <v>0.10294117647058823</v>
      </c>
      <c r="I629" s="355">
        <v>0.1256281407035176</v>
      </c>
      <c r="J629" s="356">
        <v>3.6418638995750548E-2</v>
      </c>
      <c r="K629" s="357" t="s">
        <v>187</v>
      </c>
      <c r="L629" s="328">
        <f t="shared" si="65"/>
        <v>0.15212881479147877</v>
      </c>
      <c r="M629" s="328">
        <f t="shared" si="66"/>
        <v>4.7366644324054307E-3</v>
      </c>
      <c r="N629" s="328">
        <v>1.9621829913290499E-2</v>
      </c>
      <c r="O629" s="327">
        <f t="shared" si="67"/>
        <v>0.22063037249283668</v>
      </c>
      <c r="P629" s="327">
        <f t="shared" si="68"/>
        <v>0.18949449308105054</v>
      </c>
      <c r="Q629" s="327">
        <f t="shared" si="69"/>
        <v>0.19228791773778919</v>
      </c>
    </row>
    <row r="630" spans="1:17" ht="15">
      <c r="A630" s="326" t="s">
        <v>324</v>
      </c>
      <c r="B630" s="326">
        <v>0</v>
      </c>
      <c r="C630" s="326">
        <v>0</v>
      </c>
      <c r="D630" s="326">
        <v>0</v>
      </c>
      <c r="E630" s="326">
        <v>240</v>
      </c>
      <c r="F630" s="326">
        <v>2650</v>
      </c>
      <c r="G630" s="326">
        <f t="shared" si="63"/>
        <v>2890</v>
      </c>
      <c r="H630" s="327">
        <f t="shared" si="64"/>
        <v>8.3044982698961933E-2</v>
      </c>
      <c r="I630" s="355">
        <v>8.8962108731466233E-2</v>
      </c>
      <c r="J630" s="356">
        <v>3.1575183955414178E-2</v>
      </c>
      <c r="K630" s="357" t="s">
        <v>324</v>
      </c>
      <c r="L630" s="328">
        <f t="shared" si="65"/>
        <v>-8.4583465728800017E-2</v>
      </c>
      <c r="M630" s="328">
        <f t="shared" si="66"/>
        <v>5.133969540857276E-3</v>
      </c>
      <c r="N630" s="328">
        <v>1.9538190043026399E-2</v>
      </c>
      <c r="O630" s="327">
        <f t="shared" si="67"/>
        <v>0.68767908309455583</v>
      </c>
      <c r="P630" s="327">
        <f t="shared" si="68"/>
        <v>0.74837616492516235</v>
      </c>
      <c r="Q630" s="327">
        <f t="shared" si="69"/>
        <v>0.74293059125964012</v>
      </c>
    </row>
    <row r="631" spans="1:17" ht="15">
      <c r="A631" s="326" t="s">
        <v>324</v>
      </c>
      <c r="B631" s="326">
        <v>3</v>
      </c>
      <c r="C631" s="326">
        <v>1</v>
      </c>
      <c r="D631" s="326">
        <v>1</v>
      </c>
      <c r="E631" s="326">
        <v>78</v>
      </c>
      <c r="F631" s="326">
        <v>610</v>
      </c>
      <c r="G631" s="326">
        <f t="shared" si="63"/>
        <v>688</v>
      </c>
      <c r="H631" s="327">
        <f t="shared" si="64"/>
        <v>0.11337209302325581</v>
      </c>
      <c r="I631" s="355">
        <v>0.12182741116751269</v>
      </c>
      <c r="J631" s="356">
        <v>3.1575183955414178E-2</v>
      </c>
      <c r="K631" s="357" t="s">
        <v>324</v>
      </c>
      <c r="L631" s="328">
        <f t="shared" si="65"/>
        <v>0.26034239943171139</v>
      </c>
      <c r="M631" s="328">
        <f t="shared" si="66"/>
        <v>1.3336815497558911E-2</v>
      </c>
      <c r="N631" s="328">
        <v>1.9538190043026399E-2</v>
      </c>
      <c r="O631" s="327">
        <f t="shared" si="67"/>
        <v>0.22349570200573066</v>
      </c>
      <c r="P631" s="327">
        <f t="shared" si="68"/>
        <v>0.17226772098277324</v>
      </c>
      <c r="Q631" s="327">
        <f t="shared" si="69"/>
        <v>0.17686375321336761</v>
      </c>
    </row>
    <row r="632" spans="1:17" ht="15">
      <c r="A632" s="326" t="s">
        <v>324</v>
      </c>
      <c r="B632" s="326">
        <v>4</v>
      </c>
      <c r="C632" s="326">
        <v>2</v>
      </c>
      <c r="D632" s="326">
        <v>18</v>
      </c>
      <c r="E632" s="326">
        <v>31</v>
      </c>
      <c r="F632" s="326">
        <v>281</v>
      </c>
      <c r="G632" s="326">
        <f t="shared" si="63"/>
        <v>312</v>
      </c>
      <c r="H632" s="327">
        <f t="shared" si="64"/>
        <v>9.9358974358974353E-2</v>
      </c>
      <c r="I632" s="355">
        <v>7.0588235294117646E-2</v>
      </c>
      <c r="J632" s="356">
        <v>3.1575183955414178E-2</v>
      </c>
      <c r="K632" s="357" t="s">
        <v>324</v>
      </c>
      <c r="L632" s="328">
        <f t="shared" si="65"/>
        <v>0.11272506506087711</v>
      </c>
      <c r="M632" s="328">
        <f t="shared" si="66"/>
        <v>1.0674050046102466E-3</v>
      </c>
      <c r="N632" s="328">
        <v>1.9538190043026399E-2</v>
      </c>
      <c r="O632" s="327">
        <f t="shared" si="67"/>
        <v>8.882521489971347E-2</v>
      </c>
      <c r="P632" s="327">
        <f t="shared" si="68"/>
        <v>7.9356114092064389E-2</v>
      </c>
      <c r="Q632" s="327">
        <f t="shared" si="69"/>
        <v>8.0205655526992284E-2</v>
      </c>
    </row>
    <row r="633" spans="1:17" ht="15">
      <c r="A633" s="326" t="s">
        <v>137</v>
      </c>
      <c r="B633" s="326">
        <v>0</v>
      </c>
      <c r="C633" s="326">
        <v>0</v>
      </c>
      <c r="D633" s="326">
        <v>2906</v>
      </c>
      <c r="E633" s="326">
        <v>81</v>
      </c>
      <c r="F633" s="326">
        <v>734</v>
      </c>
      <c r="G633" s="326">
        <f t="shared" si="63"/>
        <v>815</v>
      </c>
      <c r="H633" s="327">
        <f t="shared" si="64"/>
        <v>9.9386503067484658E-2</v>
      </c>
      <c r="I633" s="355">
        <v>0.111731843575419</v>
      </c>
      <c r="J633" s="356">
        <v>0.15052442393232801</v>
      </c>
      <c r="K633" s="357" t="s">
        <v>137</v>
      </c>
      <c r="L633" s="328">
        <f t="shared" si="65"/>
        <v>0.11303265596739975</v>
      </c>
      <c r="M633" s="328">
        <f t="shared" si="66"/>
        <v>2.8038443389558085E-3</v>
      </c>
      <c r="N633" s="328">
        <v>1.9475184778467599E-2</v>
      </c>
      <c r="O633" s="327">
        <f t="shared" si="67"/>
        <v>0.23209169054441262</v>
      </c>
      <c r="P633" s="327">
        <f t="shared" si="68"/>
        <v>0.20728607737927141</v>
      </c>
      <c r="Q633" s="327">
        <f t="shared" si="69"/>
        <v>0.2095115681233933</v>
      </c>
    </row>
    <row r="634" spans="1:17" ht="15">
      <c r="A634" s="326" t="s">
        <v>137</v>
      </c>
      <c r="B634" s="326">
        <v>1</v>
      </c>
      <c r="C634" s="326">
        <v>2915</v>
      </c>
      <c r="D634" s="326">
        <v>3902</v>
      </c>
      <c r="E634" s="326">
        <v>68</v>
      </c>
      <c r="F634" s="326">
        <v>686</v>
      </c>
      <c r="G634" s="326">
        <f t="shared" si="63"/>
        <v>754</v>
      </c>
      <c r="H634" s="327">
        <f t="shared" si="64"/>
        <v>9.0185676392572939E-2</v>
      </c>
      <c r="I634" s="355">
        <v>0.1117021276595745</v>
      </c>
      <c r="J634" s="356">
        <v>0.15052442393232801</v>
      </c>
      <c r="K634" s="357" t="s">
        <v>137</v>
      </c>
      <c r="L634" s="328">
        <f t="shared" si="65"/>
        <v>5.7226073596980866E-3</v>
      </c>
      <c r="M634" s="328">
        <f t="shared" si="66"/>
        <v>6.3625224547038657E-6</v>
      </c>
      <c r="N634" s="328">
        <v>1.9475184778467599E-2</v>
      </c>
      <c r="O634" s="327">
        <f t="shared" si="67"/>
        <v>0.19484240687679083</v>
      </c>
      <c r="P634" s="327">
        <f t="shared" si="68"/>
        <v>0.19373058458062695</v>
      </c>
      <c r="Q634" s="327">
        <f t="shared" si="69"/>
        <v>0.19383033419023135</v>
      </c>
    </row>
    <row r="635" spans="1:17" ht="15">
      <c r="A635" s="326" t="s">
        <v>137</v>
      </c>
      <c r="B635" s="326">
        <v>2</v>
      </c>
      <c r="C635" s="326">
        <v>3903.33</v>
      </c>
      <c r="D635" s="326">
        <v>5617.4</v>
      </c>
      <c r="E635" s="326">
        <v>79</v>
      </c>
      <c r="F635" s="326">
        <v>686</v>
      </c>
      <c r="G635" s="326">
        <f t="shared" si="63"/>
        <v>765</v>
      </c>
      <c r="H635" s="327">
        <f t="shared" si="64"/>
        <v>0.10326797385620914</v>
      </c>
      <c r="I635" s="355">
        <v>0.126984126984127</v>
      </c>
      <c r="J635" s="356">
        <v>0.15052442393232801</v>
      </c>
      <c r="K635" s="357" t="s">
        <v>137</v>
      </c>
      <c r="L635" s="328">
        <f t="shared" si="65"/>
        <v>0.1556627546506128</v>
      </c>
      <c r="M635" s="328">
        <f t="shared" si="66"/>
        <v>5.0793452558493737E-3</v>
      </c>
      <c r="N635" s="328">
        <v>1.9475184778467599E-2</v>
      </c>
      <c r="O635" s="327">
        <f t="shared" si="67"/>
        <v>0.22636103151862463</v>
      </c>
      <c r="P635" s="327">
        <f t="shared" si="68"/>
        <v>0.19373058458062695</v>
      </c>
      <c r="Q635" s="327">
        <f t="shared" si="69"/>
        <v>0.19665809768637532</v>
      </c>
    </row>
    <row r="636" spans="1:17" ht="15">
      <c r="A636" s="326" t="s">
        <v>137</v>
      </c>
      <c r="B636" s="326">
        <v>3</v>
      </c>
      <c r="C636" s="326">
        <v>5625</v>
      </c>
      <c r="D636" s="326">
        <v>8489</v>
      </c>
      <c r="E636" s="326">
        <v>65</v>
      </c>
      <c r="F636" s="326">
        <v>713</v>
      </c>
      <c r="G636" s="326">
        <f t="shared" si="63"/>
        <v>778</v>
      </c>
      <c r="H636" s="327">
        <f t="shared" si="64"/>
        <v>8.3547557840616973E-2</v>
      </c>
      <c r="I636" s="355">
        <v>6.9767441860465115E-2</v>
      </c>
      <c r="J636" s="356">
        <v>0.15052442393232801</v>
      </c>
      <c r="K636" s="357" t="s">
        <v>137</v>
      </c>
      <c r="L636" s="328">
        <f t="shared" si="65"/>
        <v>-7.8001620609182198E-2</v>
      </c>
      <c r="M636" s="328">
        <f t="shared" si="66"/>
        <v>1.1785366994532731E-3</v>
      </c>
      <c r="N636" s="328">
        <v>1.9475184778467599E-2</v>
      </c>
      <c r="O636" s="327">
        <f t="shared" si="67"/>
        <v>0.18624641833810887</v>
      </c>
      <c r="P636" s="327">
        <f t="shared" si="68"/>
        <v>0.20135554927986443</v>
      </c>
      <c r="Q636" s="327">
        <f t="shared" si="69"/>
        <v>0.2</v>
      </c>
    </row>
    <row r="637" spans="1:17" ht="15">
      <c r="A637" s="326" t="s">
        <v>137</v>
      </c>
      <c r="B637" s="326">
        <v>4</v>
      </c>
      <c r="C637" s="326">
        <v>8491</v>
      </c>
      <c r="D637" s="326">
        <v>34473</v>
      </c>
      <c r="E637" s="326">
        <v>56</v>
      </c>
      <c r="F637" s="326">
        <v>722</v>
      </c>
      <c r="G637" s="326">
        <f t="shared" si="63"/>
        <v>778</v>
      </c>
      <c r="H637" s="327">
        <f t="shared" si="64"/>
        <v>7.1979434447300775E-2</v>
      </c>
      <c r="I637" s="355">
        <v>4.3478260869565223E-2</v>
      </c>
      <c r="J637" s="356">
        <v>0.15052442393232801</v>
      </c>
      <c r="K637" s="357" t="s">
        <v>137</v>
      </c>
      <c r="L637" s="328">
        <f t="shared" si="65"/>
        <v>-0.23958091824820035</v>
      </c>
      <c r="M637" s="328">
        <f t="shared" si="66"/>
        <v>1.0407095961754514E-2</v>
      </c>
      <c r="N637" s="328">
        <v>1.9475184778467599E-2</v>
      </c>
      <c r="O637" s="327">
        <f t="shared" si="67"/>
        <v>0.16045845272206305</v>
      </c>
      <c r="P637" s="327">
        <f t="shared" si="68"/>
        <v>0.20389720417961027</v>
      </c>
      <c r="Q637" s="327">
        <f t="shared" si="69"/>
        <v>0.2</v>
      </c>
    </row>
    <row r="638" spans="1:17" ht="15">
      <c r="A638" s="326" t="s">
        <v>647</v>
      </c>
      <c r="B638" s="326">
        <v>0</v>
      </c>
      <c r="C638" s="326">
        <v>0</v>
      </c>
      <c r="D638" s="326">
        <v>25125</v>
      </c>
      <c r="E638" s="326">
        <v>85</v>
      </c>
      <c r="F638" s="326">
        <v>693</v>
      </c>
      <c r="G638" s="326">
        <f t="shared" si="63"/>
        <v>778</v>
      </c>
      <c r="H638" s="327">
        <f t="shared" si="64"/>
        <v>0.10925449871465295</v>
      </c>
      <c r="I638" s="355">
        <v>0.10404624277456651</v>
      </c>
      <c r="J638" s="356">
        <v>3.2598007907074941E-2</v>
      </c>
      <c r="K638" s="357" t="s">
        <v>647</v>
      </c>
      <c r="L638" s="328">
        <f t="shared" si="65"/>
        <v>0.21871378720988979</v>
      </c>
      <c r="M638" s="328">
        <f t="shared" si="66"/>
        <v>1.0464488290784715E-2</v>
      </c>
      <c r="N638" s="328">
        <v>1.9443493342298099E-2</v>
      </c>
      <c r="O638" s="327">
        <f t="shared" si="67"/>
        <v>0.24355300859598855</v>
      </c>
      <c r="P638" s="327">
        <f t="shared" si="68"/>
        <v>0.19570742728042925</v>
      </c>
      <c r="Q638" s="327">
        <f t="shared" si="69"/>
        <v>0.2</v>
      </c>
    </row>
    <row r="639" spans="1:17" ht="15">
      <c r="A639" s="326" t="s">
        <v>647</v>
      </c>
      <c r="B639" s="326">
        <v>1</v>
      </c>
      <c r="C639" s="326">
        <v>25200</v>
      </c>
      <c r="D639" s="326">
        <v>80000</v>
      </c>
      <c r="E639" s="326">
        <v>76</v>
      </c>
      <c r="F639" s="326">
        <v>716</v>
      </c>
      <c r="G639" s="326">
        <f t="shared" si="63"/>
        <v>792</v>
      </c>
      <c r="H639" s="327">
        <f t="shared" si="64"/>
        <v>9.5959595959595953E-2</v>
      </c>
      <c r="I639" s="355">
        <v>7.3684210526315783E-2</v>
      </c>
      <c r="J639" s="356">
        <v>3.2598007907074941E-2</v>
      </c>
      <c r="K639" s="357" t="s">
        <v>647</v>
      </c>
      <c r="L639" s="328">
        <f t="shared" si="65"/>
        <v>7.4145703235162078E-2</v>
      </c>
      <c r="M639" s="328">
        <f t="shared" si="66"/>
        <v>1.153875853484347E-3</v>
      </c>
      <c r="N639" s="328">
        <v>1.9443493342298099E-2</v>
      </c>
      <c r="O639" s="327">
        <f t="shared" si="67"/>
        <v>0.2177650429799427</v>
      </c>
      <c r="P639" s="327">
        <f t="shared" si="68"/>
        <v>0.20220276757977973</v>
      </c>
      <c r="Q639" s="327">
        <f t="shared" si="69"/>
        <v>0.20359897172236505</v>
      </c>
    </row>
    <row r="640" spans="1:17" ht="15">
      <c r="A640" s="326" t="s">
        <v>647</v>
      </c>
      <c r="B640" s="326">
        <v>2</v>
      </c>
      <c r="C640" s="326">
        <v>80001</v>
      </c>
      <c r="D640" s="326">
        <v>165001</v>
      </c>
      <c r="E640" s="326">
        <v>59</v>
      </c>
      <c r="F640" s="326">
        <v>705</v>
      </c>
      <c r="G640" s="326">
        <f t="shared" si="63"/>
        <v>764</v>
      </c>
      <c r="H640" s="327">
        <f t="shared" si="64"/>
        <v>7.7225130890052354E-2</v>
      </c>
      <c r="I640" s="355">
        <v>0.1166666666666667</v>
      </c>
      <c r="J640" s="356">
        <v>3.2598007907074941E-2</v>
      </c>
      <c r="K640" s="357" t="s">
        <v>647</v>
      </c>
      <c r="L640" s="328">
        <f t="shared" si="65"/>
        <v>-0.16356782899707259</v>
      </c>
      <c r="M640" s="328">
        <f t="shared" si="66"/>
        <v>4.913881691544014E-3</v>
      </c>
      <c r="N640" s="328">
        <v>1.9443493342298099E-2</v>
      </c>
      <c r="O640" s="327">
        <f t="shared" si="67"/>
        <v>0.16905444126074498</v>
      </c>
      <c r="P640" s="327">
        <f t="shared" si="68"/>
        <v>0.19909630048009036</v>
      </c>
      <c r="Q640" s="327">
        <f t="shared" si="69"/>
        <v>0.19640102827763495</v>
      </c>
    </row>
    <row r="641" spans="1:17" ht="15">
      <c r="A641" s="326" t="s">
        <v>647</v>
      </c>
      <c r="B641" s="326">
        <v>3</v>
      </c>
      <c r="C641" s="326">
        <v>165556</v>
      </c>
      <c r="D641" s="326">
        <v>326000</v>
      </c>
      <c r="E641" s="326">
        <v>64</v>
      </c>
      <c r="F641" s="326">
        <v>714</v>
      </c>
      <c r="G641" s="326">
        <f t="shared" si="63"/>
        <v>778</v>
      </c>
      <c r="H641" s="327">
        <f t="shared" si="64"/>
        <v>8.2262210796915161E-2</v>
      </c>
      <c r="I641" s="355">
        <v>9.6045197740112997E-2</v>
      </c>
      <c r="J641" s="356">
        <v>3.2598007907074941E-2</v>
      </c>
      <c r="K641" s="357" t="s">
        <v>647</v>
      </c>
      <c r="L641" s="328">
        <f t="shared" si="65"/>
        <v>-9.4907349070435951E-2</v>
      </c>
      <c r="M641" s="328">
        <f t="shared" si="66"/>
        <v>1.7327108070318113E-3</v>
      </c>
      <c r="N641" s="328">
        <v>1.9443493342298099E-2</v>
      </c>
      <c r="O641" s="327">
        <f t="shared" si="67"/>
        <v>0.18338108882521489</v>
      </c>
      <c r="P641" s="327">
        <f t="shared" si="68"/>
        <v>0.2016379553798362</v>
      </c>
      <c r="Q641" s="327">
        <f t="shared" si="69"/>
        <v>0.2</v>
      </c>
    </row>
    <row r="642" spans="1:17" ht="15">
      <c r="A642" s="326" t="s">
        <v>647</v>
      </c>
      <c r="B642" s="326">
        <v>4</v>
      </c>
      <c r="C642" s="326">
        <v>326200</v>
      </c>
      <c r="D642" s="326">
        <v>3236767</v>
      </c>
      <c r="E642" s="326">
        <v>65</v>
      </c>
      <c r="F642" s="326">
        <v>713</v>
      </c>
      <c r="G642" s="326">
        <f t="shared" si="63"/>
        <v>778</v>
      </c>
      <c r="H642" s="327">
        <f t="shared" si="64"/>
        <v>8.3547557840616973E-2</v>
      </c>
      <c r="I642" s="355">
        <v>8.2840236686390539E-2</v>
      </c>
      <c r="J642" s="356">
        <v>3.2598007907074941E-2</v>
      </c>
      <c r="K642" s="357" t="s">
        <v>647</v>
      </c>
      <c r="L642" s="328">
        <f t="shared" si="65"/>
        <v>-7.8001620609182198E-2</v>
      </c>
      <c r="M642" s="328">
        <f t="shared" si="66"/>
        <v>1.1785366994532731E-3</v>
      </c>
      <c r="N642" s="328">
        <v>1.9443493342298099E-2</v>
      </c>
      <c r="O642" s="327">
        <f t="shared" si="67"/>
        <v>0.18624641833810887</v>
      </c>
      <c r="P642" s="327">
        <f t="shared" si="68"/>
        <v>0.20135554927986443</v>
      </c>
      <c r="Q642" s="327">
        <f t="shared" si="69"/>
        <v>0.2</v>
      </c>
    </row>
    <row r="643" spans="1:17" ht="15">
      <c r="A643" s="326" t="s">
        <v>220</v>
      </c>
      <c r="B643" s="326">
        <v>0</v>
      </c>
      <c r="C643" s="326">
        <v>0</v>
      </c>
      <c r="D643" s="326">
        <v>0</v>
      </c>
      <c r="E643" s="326">
        <v>87</v>
      </c>
      <c r="F643" s="326">
        <v>816</v>
      </c>
      <c r="G643" s="326">
        <f t="shared" ref="G643:G706" si="70">E643+F643</f>
        <v>903</v>
      </c>
      <c r="H643" s="327">
        <f t="shared" ref="H643:H706" si="71">E643/G643</f>
        <v>9.634551495016612E-2</v>
      </c>
      <c r="I643" s="355">
        <v>9.1954022988505746E-2</v>
      </c>
      <c r="J643" s="356">
        <v>5.6370940101687771E-2</v>
      </c>
      <c r="K643" s="357" t="s">
        <v>220</v>
      </c>
      <c r="L643" s="328">
        <f t="shared" ref="L643:L706" si="72">LN(O643/P643)</f>
        <v>7.858629359995338E-2</v>
      </c>
      <c r="M643" s="328">
        <f t="shared" ref="M643:M706" si="73">L643*(O643-P643)</f>
        <v>1.4805885649705702E-3</v>
      </c>
      <c r="N643" s="328">
        <v>1.9155161384728701E-2</v>
      </c>
      <c r="O643" s="327">
        <f t="shared" ref="O643:O706" si="74">E643/V$2</f>
        <v>0.24928366762177651</v>
      </c>
      <c r="P643" s="327">
        <f t="shared" ref="P643:P706" si="75">F643/W$2</f>
        <v>0.23044337757695565</v>
      </c>
      <c r="Q643" s="327">
        <f t="shared" ref="Q643:Q706" si="76">G643/X$2</f>
        <v>0.23213367609254498</v>
      </c>
    </row>
    <row r="644" spans="1:17" ht="15">
      <c r="A644" s="326" t="s">
        <v>220</v>
      </c>
      <c r="B644" s="326">
        <v>1</v>
      </c>
      <c r="C644" s="326">
        <v>1</v>
      </c>
      <c r="D644" s="326">
        <v>1</v>
      </c>
      <c r="E644" s="326">
        <v>64</v>
      </c>
      <c r="F644" s="326">
        <v>799</v>
      </c>
      <c r="G644" s="326">
        <f t="shared" si="70"/>
        <v>863</v>
      </c>
      <c r="H644" s="327">
        <f t="shared" si="71"/>
        <v>7.4159907300115874E-2</v>
      </c>
      <c r="I644" s="355">
        <v>7.1428571428571425E-2</v>
      </c>
      <c r="J644" s="356">
        <v>5.6370940101687771E-2</v>
      </c>
      <c r="K644" s="357" t="s">
        <v>220</v>
      </c>
      <c r="L644" s="328">
        <f t="shared" si="72"/>
        <v>-0.20738533249712621</v>
      </c>
      <c r="M644" s="328">
        <f t="shared" si="73"/>
        <v>8.7643913908439005E-3</v>
      </c>
      <c r="N644" s="328">
        <v>1.9155161384728701E-2</v>
      </c>
      <c r="O644" s="327">
        <f t="shared" si="74"/>
        <v>0.18338108882521489</v>
      </c>
      <c r="P644" s="327">
        <f t="shared" si="75"/>
        <v>0.22564247387743575</v>
      </c>
      <c r="Q644" s="327">
        <f t="shared" si="76"/>
        <v>0.2218508997429306</v>
      </c>
    </row>
    <row r="645" spans="1:17" ht="15">
      <c r="A645" s="326" t="s">
        <v>220</v>
      </c>
      <c r="B645" s="326">
        <v>2</v>
      </c>
      <c r="C645" s="326">
        <v>2</v>
      </c>
      <c r="D645" s="326">
        <v>2</v>
      </c>
      <c r="E645" s="326">
        <v>56</v>
      </c>
      <c r="F645" s="326">
        <v>594</v>
      </c>
      <c r="G645" s="326">
        <f t="shared" si="70"/>
        <v>650</v>
      </c>
      <c r="H645" s="327">
        <f t="shared" si="71"/>
        <v>8.615384615384615E-2</v>
      </c>
      <c r="I645" s="355">
        <v>8.7837837837837843E-2</v>
      </c>
      <c r="J645" s="356">
        <v>5.6370940101687771E-2</v>
      </c>
      <c r="K645" s="357" t="s">
        <v>220</v>
      </c>
      <c r="L645" s="328">
        <f t="shared" si="72"/>
        <v>-4.4435098718018928E-2</v>
      </c>
      <c r="M645" s="328">
        <f t="shared" si="73"/>
        <v>3.2396611405917033E-4</v>
      </c>
      <c r="N645" s="328">
        <v>1.9155161384728701E-2</v>
      </c>
      <c r="O645" s="327">
        <f t="shared" si="74"/>
        <v>0.16045845272206305</v>
      </c>
      <c r="P645" s="327">
        <f t="shared" si="75"/>
        <v>0.16774922338322507</v>
      </c>
      <c r="Q645" s="327">
        <f t="shared" si="76"/>
        <v>0.16709511568123395</v>
      </c>
    </row>
    <row r="646" spans="1:17" ht="15">
      <c r="A646" s="326" t="s">
        <v>220</v>
      </c>
      <c r="B646" s="326">
        <v>3</v>
      </c>
      <c r="C646" s="326">
        <v>3</v>
      </c>
      <c r="D646" s="326">
        <v>4</v>
      </c>
      <c r="E646" s="326">
        <v>62</v>
      </c>
      <c r="F646" s="326">
        <v>665</v>
      </c>
      <c r="G646" s="326">
        <f t="shared" si="70"/>
        <v>727</v>
      </c>
      <c r="H646" s="327">
        <f t="shared" si="71"/>
        <v>8.528198074277854E-2</v>
      </c>
      <c r="I646" s="355">
        <v>0.13197969543147209</v>
      </c>
      <c r="J646" s="356">
        <v>5.6370940101687771E-2</v>
      </c>
      <c r="K646" s="357" t="s">
        <v>220</v>
      </c>
      <c r="L646" s="328">
        <f t="shared" si="72"/>
        <v>-5.5560125701286038E-2</v>
      </c>
      <c r="M646" s="328">
        <f t="shared" si="73"/>
        <v>5.6391453426154917E-4</v>
      </c>
      <c r="N646" s="328">
        <v>1.9155161384728701E-2</v>
      </c>
      <c r="O646" s="327">
        <f t="shared" si="74"/>
        <v>0.17765042979942694</v>
      </c>
      <c r="P646" s="327">
        <f t="shared" si="75"/>
        <v>0.18780005648122</v>
      </c>
      <c r="Q646" s="327">
        <f t="shared" si="76"/>
        <v>0.18688946015424165</v>
      </c>
    </row>
    <row r="647" spans="1:17" ht="15">
      <c r="A647" s="326" t="s">
        <v>220</v>
      </c>
      <c r="B647" s="326">
        <v>4</v>
      </c>
      <c r="C647" s="326">
        <v>5</v>
      </c>
      <c r="D647" s="326">
        <v>40</v>
      </c>
      <c r="E647" s="326">
        <v>80</v>
      </c>
      <c r="F647" s="326">
        <v>667</v>
      </c>
      <c r="G647" s="326">
        <f t="shared" si="70"/>
        <v>747</v>
      </c>
      <c r="H647" s="327">
        <f t="shared" si="71"/>
        <v>0.107095046854083</v>
      </c>
      <c r="I647" s="355">
        <v>8.3333333333333329E-2</v>
      </c>
      <c r="J647" s="356">
        <v>5.6370940101687771E-2</v>
      </c>
      <c r="K647" s="357" t="s">
        <v>220</v>
      </c>
      <c r="L647" s="328">
        <f t="shared" si="72"/>
        <v>0.19632911866773453</v>
      </c>
      <c r="M647" s="328">
        <f t="shared" si="73"/>
        <v>8.0223007805935997E-3</v>
      </c>
      <c r="N647" s="328">
        <v>1.9155161384728701E-2</v>
      </c>
      <c r="O647" s="327">
        <f t="shared" si="74"/>
        <v>0.22922636103151864</v>
      </c>
      <c r="P647" s="327">
        <f t="shared" si="75"/>
        <v>0.18836486868116351</v>
      </c>
      <c r="Q647" s="327">
        <f t="shared" si="76"/>
        <v>0.19203084832904885</v>
      </c>
    </row>
    <row r="648" spans="1:17" ht="15">
      <c r="A648" s="326" t="s">
        <v>66</v>
      </c>
      <c r="B648" s="326">
        <v>0</v>
      </c>
      <c r="C648" s="326">
        <v>0</v>
      </c>
      <c r="D648" s="326">
        <v>5</v>
      </c>
      <c r="E648" s="326">
        <v>77</v>
      </c>
      <c r="F648" s="326">
        <v>739</v>
      </c>
      <c r="G648" s="326">
        <f t="shared" si="70"/>
        <v>816</v>
      </c>
      <c r="H648" s="327">
        <f t="shared" si="71"/>
        <v>9.4362745098039214E-2</v>
      </c>
      <c r="I648" s="355">
        <v>0.1118421052631579</v>
      </c>
      <c r="J648" s="356">
        <v>7.2024563482535928E-2</v>
      </c>
      <c r="K648" s="357" t="s">
        <v>66</v>
      </c>
      <c r="L648" s="328">
        <f t="shared" si="72"/>
        <v>5.5600030814958727E-2</v>
      </c>
      <c r="M648" s="328">
        <f t="shared" si="73"/>
        <v>6.6343428021432295E-4</v>
      </c>
      <c r="N648" s="328">
        <v>1.86904828709996E-2</v>
      </c>
      <c r="O648" s="327">
        <f t="shared" si="74"/>
        <v>0.22063037249283668</v>
      </c>
      <c r="P648" s="327">
        <f t="shared" si="75"/>
        <v>0.20869810787913018</v>
      </c>
      <c r="Q648" s="327">
        <f t="shared" si="76"/>
        <v>0.20976863753213368</v>
      </c>
    </row>
    <row r="649" spans="1:17" ht="15">
      <c r="A649" s="326" t="s">
        <v>66</v>
      </c>
      <c r="B649" s="326">
        <v>1</v>
      </c>
      <c r="C649" s="326">
        <v>6</v>
      </c>
      <c r="D649" s="326">
        <v>24</v>
      </c>
      <c r="E649" s="326">
        <v>73</v>
      </c>
      <c r="F649" s="326">
        <v>683</v>
      </c>
      <c r="G649" s="326">
        <f t="shared" si="70"/>
        <v>756</v>
      </c>
      <c r="H649" s="327">
        <f t="shared" si="71"/>
        <v>9.6560846560846555E-2</v>
      </c>
      <c r="I649" s="355">
        <v>0.101123595505618</v>
      </c>
      <c r="J649" s="356">
        <v>7.2024563482535928E-2</v>
      </c>
      <c r="K649" s="357" t="s">
        <v>66</v>
      </c>
      <c r="L649" s="328">
        <f t="shared" si="72"/>
        <v>8.1057111487077491E-2</v>
      </c>
      <c r="M649" s="328">
        <f t="shared" si="73"/>
        <v>1.3200708408734037E-3</v>
      </c>
      <c r="N649" s="328">
        <v>1.86904828709996E-2</v>
      </c>
      <c r="O649" s="327">
        <f t="shared" si="74"/>
        <v>0.20916905444126074</v>
      </c>
      <c r="P649" s="327">
        <f t="shared" si="75"/>
        <v>0.19288336628071168</v>
      </c>
      <c r="Q649" s="327">
        <f t="shared" si="76"/>
        <v>0.19434447300771207</v>
      </c>
    </row>
    <row r="650" spans="1:17" ht="15">
      <c r="A650" s="326" t="s">
        <v>66</v>
      </c>
      <c r="B650" s="326">
        <v>2</v>
      </c>
      <c r="C650" s="326">
        <v>25</v>
      </c>
      <c r="D650" s="326">
        <v>63</v>
      </c>
      <c r="E650" s="326">
        <v>79</v>
      </c>
      <c r="F650" s="326">
        <v>688</v>
      </c>
      <c r="G650" s="326">
        <f t="shared" si="70"/>
        <v>767</v>
      </c>
      <c r="H650" s="327">
        <f t="shared" si="71"/>
        <v>0.10299869621903521</v>
      </c>
      <c r="I650" s="355">
        <v>5.5248618784530378E-2</v>
      </c>
      <c r="J650" s="356">
        <v>7.2024563482535928E-2</v>
      </c>
      <c r="K650" s="357" t="s">
        <v>66</v>
      </c>
      <c r="L650" s="328">
        <f t="shared" si="72"/>
        <v>0.15275154444315436</v>
      </c>
      <c r="M650" s="328">
        <f t="shared" si="73"/>
        <v>4.8980752297878381E-3</v>
      </c>
      <c r="N650" s="328">
        <v>1.86904828709996E-2</v>
      </c>
      <c r="O650" s="327">
        <f t="shared" si="74"/>
        <v>0.22636103151862463</v>
      </c>
      <c r="P650" s="327">
        <f t="shared" si="75"/>
        <v>0.19429539678057045</v>
      </c>
      <c r="Q650" s="327">
        <f t="shared" si="76"/>
        <v>0.19717223650385604</v>
      </c>
    </row>
    <row r="651" spans="1:17" ht="15">
      <c r="A651" s="326" t="s">
        <v>66</v>
      </c>
      <c r="B651" s="326">
        <v>3</v>
      </c>
      <c r="C651" s="326">
        <v>64</v>
      </c>
      <c r="D651" s="326">
        <v>115</v>
      </c>
      <c r="E651" s="326">
        <v>56</v>
      </c>
      <c r="F651" s="326">
        <v>721</v>
      </c>
      <c r="G651" s="326">
        <f t="shared" si="70"/>
        <v>777</v>
      </c>
      <c r="H651" s="327">
        <f t="shared" si="71"/>
        <v>7.2072072072072071E-2</v>
      </c>
      <c r="I651" s="355">
        <v>9.0322580645161285E-2</v>
      </c>
      <c r="J651" s="356">
        <v>7.2024563482535928E-2</v>
      </c>
      <c r="K651" s="357" t="s">
        <v>66</v>
      </c>
      <c r="L651" s="328">
        <f t="shared" si="72"/>
        <v>-0.23819491664032322</v>
      </c>
      <c r="M651" s="328">
        <f t="shared" si="73"/>
        <v>1.0279622084948693E-2</v>
      </c>
      <c r="N651" s="328">
        <v>1.86904828709996E-2</v>
      </c>
      <c r="O651" s="327">
        <f t="shared" si="74"/>
        <v>0.16045845272206305</v>
      </c>
      <c r="P651" s="327">
        <f t="shared" si="75"/>
        <v>0.20361479807963853</v>
      </c>
      <c r="Q651" s="327">
        <f t="shared" si="76"/>
        <v>0.19974293059125964</v>
      </c>
    </row>
    <row r="652" spans="1:17" ht="15">
      <c r="A652" s="326" t="s">
        <v>66</v>
      </c>
      <c r="B652" s="326">
        <v>4</v>
      </c>
      <c r="C652" s="326">
        <v>116</v>
      </c>
      <c r="D652" s="326">
        <v>248</v>
      </c>
      <c r="E652" s="326">
        <v>64</v>
      </c>
      <c r="F652" s="326">
        <v>710</v>
      </c>
      <c r="G652" s="326">
        <f t="shared" si="70"/>
        <v>774</v>
      </c>
      <c r="H652" s="327">
        <f t="shared" si="71"/>
        <v>8.2687338501291993E-2</v>
      </c>
      <c r="I652" s="355">
        <v>0.1121076233183857</v>
      </c>
      <c r="J652" s="356">
        <v>7.2024563482535928E-2</v>
      </c>
      <c r="K652" s="357" t="s">
        <v>66</v>
      </c>
      <c r="L652" s="328">
        <f t="shared" si="72"/>
        <v>-8.9289356766212635E-2</v>
      </c>
      <c r="M652" s="328">
        <f t="shared" si="73"/>
        <v>1.5292804351753845E-3</v>
      </c>
      <c r="N652" s="328">
        <v>1.86904828709996E-2</v>
      </c>
      <c r="O652" s="327">
        <f t="shared" si="74"/>
        <v>0.18338108882521489</v>
      </c>
      <c r="P652" s="327">
        <f t="shared" si="75"/>
        <v>0.20050833097994916</v>
      </c>
      <c r="Q652" s="327">
        <f t="shared" si="76"/>
        <v>0.19897172236503857</v>
      </c>
    </row>
    <row r="653" spans="1:17" ht="15">
      <c r="A653" s="326" t="s">
        <v>173</v>
      </c>
      <c r="B653" s="326">
        <v>0</v>
      </c>
      <c r="C653" s="326">
        <v>0</v>
      </c>
      <c r="D653" s="326">
        <v>5</v>
      </c>
      <c r="E653" s="326">
        <v>77</v>
      </c>
      <c r="F653" s="326">
        <v>739</v>
      </c>
      <c r="G653" s="326">
        <f t="shared" si="70"/>
        <v>816</v>
      </c>
      <c r="H653" s="327">
        <f t="shared" si="71"/>
        <v>9.4362745098039214E-2</v>
      </c>
      <c r="I653" s="355">
        <v>0.1118421052631579</v>
      </c>
      <c r="J653" s="356">
        <v>7.2024563482535928E-2</v>
      </c>
      <c r="K653" s="357" t="s">
        <v>173</v>
      </c>
      <c r="L653" s="328">
        <f t="shared" si="72"/>
        <v>5.5600030814958727E-2</v>
      </c>
      <c r="M653" s="328">
        <f t="shared" si="73"/>
        <v>6.6343428021432295E-4</v>
      </c>
      <c r="N653" s="328">
        <v>1.86904828709996E-2</v>
      </c>
      <c r="O653" s="327">
        <f t="shared" si="74"/>
        <v>0.22063037249283668</v>
      </c>
      <c r="P653" s="327">
        <f t="shared" si="75"/>
        <v>0.20869810787913018</v>
      </c>
      <c r="Q653" s="327">
        <f t="shared" si="76"/>
        <v>0.20976863753213368</v>
      </c>
    </row>
    <row r="654" spans="1:17" ht="15">
      <c r="A654" s="326" t="s">
        <v>173</v>
      </c>
      <c r="B654" s="326">
        <v>1</v>
      </c>
      <c r="C654" s="326">
        <v>6</v>
      </c>
      <c r="D654" s="326">
        <v>24</v>
      </c>
      <c r="E654" s="326">
        <v>73</v>
      </c>
      <c r="F654" s="326">
        <v>683</v>
      </c>
      <c r="G654" s="326">
        <f t="shared" si="70"/>
        <v>756</v>
      </c>
      <c r="H654" s="327">
        <f t="shared" si="71"/>
        <v>9.6560846560846555E-2</v>
      </c>
      <c r="I654" s="355">
        <v>0.101123595505618</v>
      </c>
      <c r="J654" s="356">
        <v>7.2024563482535928E-2</v>
      </c>
      <c r="K654" s="357" t="s">
        <v>173</v>
      </c>
      <c r="L654" s="328">
        <f t="shared" si="72"/>
        <v>8.1057111487077491E-2</v>
      </c>
      <c r="M654" s="328">
        <f t="shared" si="73"/>
        <v>1.3200708408734037E-3</v>
      </c>
      <c r="N654" s="328">
        <v>1.86904828709996E-2</v>
      </c>
      <c r="O654" s="327">
        <f t="shared" si="74"/>
        <v>0.20916905444126074</v>
      </c>
      <c r="P654" s="327">
        <f t="shared" si="75"/>
        <v>0.19288336628071168</v>
      </c>
      <c r="Q654" s="327">
        <f t="shared" si="76"/>
        <v>0.19434447300771207</v>
      </c>
    </row>
    <row r="655" spans="1:17" ht="15">
      <c r="A655" s="326" t="s">
        <v>173</v>
      </c>
      <c r="B655" s="326">
        <v>2</v>
      </c>
      <c r="C655" s="326">
        <v>25</v>
      </c>
      <c r="D655" s="326">
        <v>63</v>
      </c>
      <c r="E655" s="326">
        <v>79</v>
      </c>
      <c r="F655" s="326">
        <v>688</v>
      </c>
      <c r="G655" s="326">
        <f t="shared" si="70"/>
        <v>767</v>
      </c>
      <c r="H655" s="327">
        <f t="shared" si="71"/>
        <v>0.10299869621903521</v>
      </c>
      <c r="I655" s="355">
        <v>5.5248618784530378E-2</v>
      </c>
      <c r="J655" s="356">
        <v>7.2024563482535928E-2</v>
      </c>
      <c r="K655" s="357" t="s">
        <v>173</v>
      </c>
      <c r="L655" s="328">
        <f t="shared" si="72"/>
        <v>0.15275154444315436</v>
      </c>
      <c r="M655" s="328">
        <f t="shared" si="73"/>
        <v>4.8980752297878381E-3</v>
      </c>
      <c r="N655" s="328">
        <v>1.86904828709996E-2</v>
      </c>
      <c r="O655" s="327">
        <f t="shared" si="74"/>
        <v>0.22636103151862463</v>
      </c>
      <c r="P655" s="327">
        <f t="shared" si="75"/>
        <v>0.19429539678057045</v>
      </c>
      <c r="Q655" s="327">
        <f t="shared" si="76"/>
        <v>0.19717223650385604</v>
      </c>
    </row>
    <row r="656" spans="1:17" ht="15">
      <c r="A656" s="326" t="s">
        <v>173</v>
      </c>
      <c r="B656" s="326">
        <v>3</v>
      </c>
      <c r="C656" s="326">
        <v>64</v>
      </c>
      <c r="D656" s="326">
        <v>115</v>
      </c>
      <c r="E656" s="326">
        <v>56</v>
      </c>
      <c r="F656" s="326">
        <v>721</v>
      </c>
      <c r="G656" s="326">
        <f t="shared" si="70"/>
        <v>777</v>
      </c>
      <c r="H656" s="327">
        <f t="shared" si="71"/>
        <v>7.2072072072072071E-2</v>
      </c>
      <c r="I656" s="355">
        <v>9.0322580645161285E-2</v>
      </c>
      <c r="J656" s="356">
        <v>7.2024563482535928E-2</v>
      </c>
      <c r="K656" s="357" t="s">
        <v>173</v>
      </c>
      <c r="L656" s="328">
        <f t="shared" si="72"/>
        <v>-0.23819491664032322</v>
      </c>
      <c r="M656" s="328">
        <f t="shared" si="73"/>
        <v>1.0279622084948693E-2</v>
      </c>
      <c r="N656" s="328">
        <v>1.86904828709996E-2</v>
      </c>
      <c r="O656" s="327">
        <f t="shared" si="74"/>
        <v>0.16045845272206305</v>
      </c>
      <c r="P656" s="327">
        <f t="shared" si="75"/>
        <v>0.20361479807963853</v>
      </c>
      <c r="Q656" s="327">
        <f t="shared" si="76"/>
        <v>0.19974293059125964</v>
      </c>
    </row>
    <row r="657" spans="1:17" ht="15">
      <c r="A657" s="326" t="s">
        <v>173</v>
      </c>
      <c r="B657" s="326">
        <v>4</v>
      </c>
      <c r="C657" s="326">
        <v>116</v>
      </c>
      <c r="D657" s="326">
        <v>248</v>
      </c>
      <c r="E657" s="326">
        <v>64</v>
      </c>
      <c r="F657" s="326">
        <v>710</v>
      </c>
      <c r="G657" s="326">
        <f t="shared" si="70"/>
        <v>774</v>
      </c>
      <c r="H657" s="327">
        <f t="shared" si="71"/>
        <v>8.2687338501291993E-2</v>
      </c>
      <c r="I657" s="355">
        <v>0.1121076233183857</v>
      </c>
      <c r="J657" s="356">
        <v>7.2024563482535928E-2</v>
      </c>
      <c r="K657" s="357" t="s">
        <v>173</v>
      </c>
      <c r="L657" s="328">
        <f t="shared" si="72"/>
        <v>-8.9289356766212635E-2</v>
      </c>
      <c r="M657" s="328">
        <f t="shared" si="73"/>
        <v>1.5292804351753845E-3</v>
      </c>
      <c r="N657" s="328">
        <v>1.86904828709996E-2</v>
      </c>
      <c r="O657" s="327">
        <f t="shared" si="74"/>
        <v>0.18338108882521489</v>
      </c>
      <c r="P657" s="327">
        <f t="shared" si="75"/>
        <v>0.20050833097994916</v>
      </c>
      <c r="Q657" s="327">
        <f t="shared" si="76"/>
        <v>0.19897172236503857</v>
      </c>
    </row>
    <row r="658" spans="1:17" ht="15">
      <c r="A658" s="326" t="s">
        <v>670</v>
      </c>
      <c r="B658" s="326">
        <v>0</v>
      </c>
      <c r="C658" s="326">
        <v>-9</v>
      </c>
      <c r="D658" s="326">
        <v>5</v>
      </c>
      <c r="E658" s="326">
        <v>77</v>
      </c>
      <c r="F658" s="326">
        <v>739</v>
      </c>
      <c r="G658" s="326">
        <f t="shared" si="70"/>
        <v>816</v>
      </c>
      <c r="H658" s="327">
        <f t="shared" si="71"/>
        <v>9.4362745098039214E-2</v>
      </c>
      <c r="I658" s="355">
        <v>0.1118421052631579</v>
      </c>
      <c r="J658" s="356">
        <v>7.2024563482535928E-2</v>
      </c>
      <c r="K658" s="357" t="s">
        <v>670</v>
      </c>
      <c r="L658" s="328">
        <f t="shared" si="72"/>
        <v>5.5600030814958727E-2</v>
      </c>
      <c r="M658" s="328">
        <f t="shared" si="73"/>
        <v>6.6343428021432295E-4</v>
      </c>
      <c r="N658" s="328">
        <v>1.86904828709996E-2</v>
      </c>
      <c r="O658" s="327">
        <f t="shared" si="74"/>
        <v>0.22063037249283668</v>
      </c>
      <c r="P658" s="327">
        <f t="shared" si="75"/>
        <v>0.20869810787913018</v>
      </c>
      <c r="Q658" s="327">
        <f t="shared" si="76"/>
        <v>0.20976863753213368</v>
      </c>
    </row>
    <row r="659" spans="1:17" ht="15">
      <c r="A659" s="326" t="s">
        <v>670</v>
      </c>
      <c r="B659" s="326">
        <v>1</v>
      </c>
      <c r="C659" s="326">
        <v>6</v>
      </c>
      <c r="D659" s="326">
        <v>24</v>
      </c>
      <c r="E659" s="326">
        <v>73</v>
      </c>
      <c r="F659" s="326">
        <v>683</v>
      </c>
      <c r="G659" s="326">
        <f t="shared" si="70"/>
        <v>756</v>
      </c>
      <c r="H659" s="327">
        <f t="shared" si="71"/>
        <v>9.6560846560846555E-2</v>
      </c>
      <c r="I659" s="355">
        <v>0.101123595505618</v>
      </c>
      <c r="J659" s="356">
        <v>7.2024563482535928E-2</v>
      </c>
      <c r="K659" s="357" t="s">
        <v>670</v>
      </c>
      <c r="L659" s="328">
        <f t="shared" si="72"/>
        <v>8.1057111487077491E-2</v>
      </c>
      <c r="M659" s="328">
        <f t="shared" si="73"/>
        <v>1.3200708408734037E-3</v>
      </c>
      <c r="N659" s="328">
        <v>1.86904828709996E-2</v>
      </c>
      <c r="O659" s="327">
        <f t="shared" si="74"/>
        <v>0.20916905444126074</v>
      </c>
      <c r="P659" s="327">
        <f t="shared" si="75"/>
        <v>0.19288336628071168</v>
      </c>
      <c r="Q659" s="327">
        <f t="shared" si="76"/>
        <v>0.19434447300771207</v>
      </c>
    </row>
    <row r="660" spans="1:17" ht="15">
      <c r="A660" s="326" t="s">
        <v>670</v>
      </c>
      <c r="B660" s="326">
        <v>2</v>
      </c>
      <c r="C660" s="326">
        <v>25</v>
      </c>
      <c r="D660" s="326">
        <v>63</v>
      </c>
      <c r="E660" s="326">
        <v>79</v>
      </c>
      <c r="F660" s="326">
        <v>688</v>
      </c>
      <c r="G660" s="326">
        <f t="shared" si="70"/>
        <v>767</v>
      </c>
      <c r="H660" s="327">
        <f t="shared" si="71"/>
        <v>0.10299869621903521</v>
      </c>
      <c r="I660" s="355">
        <v>5.5248618784530378E-2</v>
      </c>
      <c r="J660" s="356">
        <v>7.2024563482535928E-2</v>
      </c>
      <c r="K660" s="357" t="s">
        <v>670</v>
      </c>
      <c r="L660" s="328">
        <f t="shared" si="72"/>
        <v>0.15275154444315436</v>
      </c>
      <c r="M660" s="328">
        <f t="shared" si="73"/>
        <v>4.8980752297878381E-3</v>
      </c>
      <c r="N660" s="328">
        <v>1.86904828709996E-2</v>
      </c>
      <c r="O660" s="327">
        <f t="shared" si="74"/>
        <v>0.22636103151862463</v>
      </c>
      <c r="P660" s="327">
        <f t="shared" si="75"/>
        <v>0.19429539678057045</v>
      </c>
      <c r="Q660" s="327">
        <f t="shared" si="76"/>
        <v>0.19717223650385604</v>
      </c>
    </row>
    <row r="661" spans="1:17" ht="15">
      <c r="A661" s="326" t="s">
        <v>670</v>
      </c>
      <c r="B661" s="326">
        <v>3</v>
      </c>
      <c r="C661" s="326">
        <v>64</v>
      </c>
      <c r="D661" s="326">
        <v>115</v>
      </c>
      <c r="E661" s="326">
        <v>56</v>
      </c>
      <c r="F661" s="326">
        <v>721</v>
      </c>
      <c r="G661" s="326">
        <f t="shared" si="70"/>
        <v>777</v>
      </c>
      <c r="H661" s="327">
        <f t="shared" si="71"/>
        <v>7.2072072072072071E-2</v>
      </c>
      <c r="I661" s="355">
        <v>9.0322580645161285E-2</v>
      </c>
      <c r="J661" s="356">
        <v>7.2024563482535928E-2</v>
      </c>
      <c r="K661" s="357" t="s">
        <v>670</v>
      </c>
      <c r="L661" s="328">
        <f t="shared" si="72"/>
        <v>-0.23819491664032322</v>
      </c>
      <c r="M661" s="328">
        <f t="shared" si="73"/>
        <v>1.0279622084948693E-2</v>
      </c>
      <c r="N661" s="328">
        <v>1.86904828709996E-2</v>
      </c>
      <c r="O661" s="327">
        <f t="shared" si="74"/>
        <v>0.16045845272206305</v>
      </c>
      <c r="P661" s="327">
        <f t="shared" si="75"/>
        <v>0.20361479807963853</v>
      </c>
      <c r="Q661" s="327">
        <f t="shared" si="76"/>
        <v>0.19974293059125964</v>
      </c>
    </row>
    <row r="662" spans="1:17" ht="15">
      <c r="A662" s="326" t="s">
        <v>670</v>
      </c>
      <c r="B662" s="326">
        <v>4</v>
      </c>
      <c r="C662" s="326">
        <v>116</v>
      </c>
      <c r="D662" s="326">
        <v>248</v>
      </c>
      <c r="E662" s="326">
        <v>64</v>
      </c>
      <c r="F662" s="326">
        <v>710</v>
      </c>
      <c r="G662" s="326">
        <f t="shared" si="70"/>
        <v>774</v>
      </c>
      <c r="H662" s="327">
        <f t="shared" si="71"/>
        <v>8.2687338501291993E-2</v>
      </c>
      <c r="I662" s="355">
        <v>0.1121076233183857</v>
      </c>
      <c r="J662" s="356">
        <v>7.2024563482535928E-2</v>
      </c>
      <c r="K662" s="357" t="s">
        <v>670</v>
      </c>
      <c r="L662" s="328">
        <f t="shared" si="72"/>
        <v>-8.9289356766212635E-2</v>
      </c>
      <c r="M662" s="328">
        <f t="shared" si="73"/>
        <v>1.5292804351753845E-3</v>
      </c>
      <c r="N662" s="328">
        <v>1.86904828709996E-2</v>
      </c>
      <c r="O662" s="327">
        <f t="shared" si="74"/>
        <v>0.18338108882521489</v>
      </c>
      <c r="P662" s="327">
        <f t="shared" si="75"/>
        <v>0.20050833097994916</v>
      </c>
      <c r="Q662" s="327">
        <f t="shared" si="76"/>
        <v>0.19897172236503857</v>
      </c>
    </row>
    <row r="663" spans="1:17" ht="15">
      <c r="A663" s="326" t="s">
        <v>63</v>
      </c>
      <c r="B663" s="326">
        <v>0</v>
      </c>
      <c r="C663" s="326">
        <v>0</v>
      </c>
      <c r="D663" s="326">
        <v>0</v>
      </c>
      <c r="E663" s="326">
        <v>90</v>
      </c>
      <c r="F663" s="326">
        <v>819</v>
      </c>
      <c r="G663" s="326">
        <f t="shared" si="70"/>
        <v>909</v>
      </c>
      <c r="H663" s="327">
        <f t="shared" si="71"/>
        <v>9.9009900990099015E-2</v>
      </c>
      <c r="I663" s="355">
        <v>9.8837209302325577E-2</v>
      </c>
      <c r="J663" s="356">
        <v>8.8012799840972628E-2</v>
      </c>
      <c r="K663" s="357" t="s">
        <v>63</v>
      </c>
      <c r="L663" s="328">
        <f t="shared" si="72"/>
        <v>0.10881811638667219</v>
      </c>
      <c r="M663" s="328">
        <f t="shared" si="73"/>
        <v>2.8933714565516659E-3</v>
      </c>
      <c r="N663" s="328">
        <v>1.8541572253484701E-2</v>
      </c>
      <c r="O663" s="327">
        <f t="shared" si="74"/>
        <v>0.25787965616045844</v>
      </c>
      <c r="P663" s="327">
        <f t="shared" si="75"/>
        <v>0.23129059587687095</v>
      </c>
      <c r="Q663" s="327">
        <f t="shared" si="76"/>
        <v>0.23367609254498714</v>
      </c>
    </row>
    <row r="664" spans="1:17" ht="15">
      <c r="A664" s="326" t="s">
        <v>63</v>
      </c>
      <c r="B664" s="326">
        <v>1</v>
      </c>
      <c r="C664" s="326">
        <v>414</v>
      </c>
      <c r="D664" s="326">
        <v>44405</v>
      </c>
      <c r="E664" s="326">
        <v>62</v>
      </c>
      <c r="F664" s="326">
        <v>585</v>
      </c>
      <c r="G664" s="326">
        <f t="shared" si="70"/>
        <v>647</v>
      </c>
      <c r="H664" s="327">
        <f t="shared" si="71"/>
        <v>9.5826893353941262E-2</v>
      </c>
      <c r="I664" s="355">
        <v>0.13907284768211919</v>
      </c>
      <c r="J664" s="356">
        <v>8.8012799840972628E-2</v>
      </c>
      <c r="K664" s="357" t="s">
        <v>63</v>
      </c>
      <c r="L664" s="328">
        <f t="shared" si="72"/>
        <v>7.2615067722711632E-2</v>
      </c>
      <c r="M664" s="328">
        <f t="shared" si="73"/>
        <v>9.0353921712184987E-4</v>
      </c>
      <c r="N664" s="328">
        <v>1.8541572253484701E-2</v>
      </c>
      <c r="O664" s="327">
        <f t="shared" si="74"/>
        <v>0.17765042979942694</v>
      </c>
      <c r="P664" s="327">
        <f t="shared" si="75"/>
        <v>0.16520756848347926</v>
      </c>
      <c r="Q664" s="327">
        <f t="shared" si="76"/>
        <v>0.16632390745501285</v>
      </c>
    </row>
    <row r="665" spans="1:17" ht="15">
      <c r="A665" s="326" t="s">
        <v>63</v>
      </c>
      <c r="B665" s="326">
        <v>2</v>
      </c>
      <c r="C665" s="326">
        <v>44444</v>
      </c>
      <c r="D665" s="326">
        <v>138816</v>
      </c>
      <c r="E665" s="326">
        <v>74</v>
      </c>
      <c r="F665" s="326">
        <v>704</v>
      </c>
      <c r="G665" s="326">
        <f t="shared" si="70"/>
        <v>778</v>
      </c>
      <c r="H665" s="327">
        <f t="shared" si="71"/>
        <v>9.5115681233933158E-2</v>
      </c>
      <c r="I665" s="355">
        <v>6.7708333333333329E-2</v>
      </c>
      <c r="J665" s="356">
        <v>8.8012799840972628E-2</v>
      </c>
      <c r="K665" s="357" t="s">
        <v>63</v>
      </c>
      <c r="L665" s="328">
        <f t="shared" si="72"/>
        <v>6.4379266955603837E-2</v>
      </c>
      <c r="M665" s="328">
        <f t="shared" si="73"/>
        <v>8.5112542757064718E-4</v>
      </c>
      <c r="N665" s="328">
        <v>1.8541572253484701E-2</v>
      </c>
      <c r="O665" s="327">
        <f t="shared" si="74"/>
        <v>0.21203438395415472</v>
      </c>
      <c r="P665" s="327">
        <f t="shared" si="75"/>
        <v>0.19881389438011862</v>
      </c>
      <c r="Q665" s="327">
        <f t="shared" si="76"/>
        <v>0.2</v>
      </c>
    </row>
    <row r="666" spans="1:17" ht="15">
      <c r="A666" s="326" t="s">
        <v>63</v>
      </c>
      <c r="B666" s="326">
        <v>3</v>
      </c>
      <c r="C666" s="326">
        <v>138931</v>
      </c>
      <c r="D666" s="326">
        <v>332418</v>
      </c>
      <c r="E666" s="326">
        <v>54</v>
      </c>
      <c r="F666" s="326">
        <v>724</v>
      </c>
      <c r="G666" s="326">
        <f t="shared" si="70"/>
        <v>778</v>
      </c>
      <c r="H666" s="327">
        <f t="shared" si="71"/>
        <v>6.9408740359897178E-2</v>
      </c>
      <c r="I666" s="355">
        <v>0.1055276381909548</v>
      </c>
      <c r="J666" s="356">
        <v>8.8012799840972628E-2</v>
      </c>
      <c r="K666" s="357" t="s">
        <v>63</v>
      </c>
      <c r="L666" s="328">
        <f t="shared" si="72"/>
        <v>-0.2787148159119654</v>
      </c>
      <c r="M666" s="328">
        <f t="shared" si="73"/>
        <v>1.3861664719694727E-2</v>
      </c>
      <c r="N666" s="328">
        <v>1.8541572253484701E-2</v>
      </c>
      <c r="O666" s="327">
        <f t="shared" si="74"/>
        <v>0.15472779369627507</v>
      </c>
      <c r="P666" s="327">
        <f t="shared" si="75"/>
        <v>0.2044620163795538</v>
      </c>
      <c r="Q666" s="327">
        <f t="shared" si="76"/>
        <v>0.2</v>
      </c>
    </row>
    <row r="667" spans="1:17" ht="15">
      <c r="A667" s="326" t="s">
        <v>63</v>
      </c>
      <c r="B667" s="326">
        <v>4</v>
      </c>
      <c r="C667" s="326">
        <v>333076</v>
      </c>
      <c r="D667" s="326">
        <v>5096654</v>
      </c>
      <c r="E667" s="326">
        <v>69</v>
      </c>
      <c r="F667" s="326">
        <v>709</v>
      </c>
      <c r="G667" s="326">
        <f t="shared" si="70"/>
        <v>778</v>
      </c>
      <c r="H667" s="327">
        <f t="shared" si="71"/>
        <v>8.8688946015424167E-2</v>
      </c>
      <c r="I667" s="355">
        <v>6.8571428571428575E-2</v>
      </c>
      <c r="J667" s="356">
        <v>8.8012799840972628E-2</v>
      </c>
      <c r="K667" s="357" t="s">
        <v>63</v>
      </c>
      <c r="L667" s="328">
        <f t="shared" si="72"/>
        <v>-1.2656492025391552E-2</v>
      </c>
      <c r="M667" s="328">
        <f t="shared" si="73"/>
        <v>3.1871432545820939E-5</v>
      </c>
      <c r="N667" s="328">
        <v>1.8541572253484701E-2</v>
      </c>
      <c r="O667" s="327">
        <f t="shared" si="74"/>
        <v>0.19770773638968481</v>
      </c>
      <c r="P667" s="327">
        <f t="shared" si="75"/>
        <v>0.2002259248799774</v>
      </c>
      <c r="Q667" s="327">
        <f t="shared" si="76"/>
        <v>0.2</v>
      </c>
    </row>
    <row r="668" spans="1:17" ht="15">
      <c r="A668" s="326" t="s">
        <v>88</v>
      </c>
      <c r="B668" s="326">
        <v>0</v>
      </c>
      <c r="C668" s="326">
        <v>0</v>
      </c>
      <c r="D668" s="326">
        <v>800</v>
      </c>
      <c r="E668" s="326">
        <v>90</v>
      </c>
      <c r="F668" s="326">
        <v>882</v>
      </c>
      <c r="G668" s="326">
        <f t="shared" si="70"/>
        <v>972</v>
      </c>
      <c r="H668" s="327">
        <f t="shared" si="71"/>
        <v>9.2592592592592587E-2</v>
      </c>
      <c r="I668" s="355">
        <v>9.3425605536332182E-2</v>
      </c>
      <c r="J668" s="356">
        <v>5.7960878110816683E-2</v>
      </c>
      <c r="K668" s="357" t="s">
        <v>88</v>
      </c>
      <c r="L668" s="328">
        <f t="shared" si="72"/>
        <v>3.4710144232950144E-2</v>
      </c>
      <c r="M668" s="328">
        <f t="shared" si="73"/>
        <v>3.0536166033799157E-4</v>
      </c>
      <c r="N668" s="328">
        <v>1.8495376919131501E-2</v>
      </c>
      <c r="O668" s="327">
        <f t="shared" si="74"/>
        <v>0.25787965616045844</v>
      </c>
      <c r="P668" s="327">
        <f t="shared" si="75"/>
        <v>0.24908218017509179</v>
      </c>
      <c r="Q668" s="327">
        <f t="shared" si="76"/>
        <v>0.24987146529562981</v>
      </c>
    </row>
    <row r="669" spans="1:17" ht="15">
      <c r="A669" s="326" t="s">
        <v>88</v>
      </c>
      <c r="B669" s="326">
        <v>1</v>
      </c>
      <c r="C669" s="326">
        <v>850</v>
      </c>
      <c r="D669" s="326">
        <v>1000</v>
      </c>
      <c r="E669" s="326">
        <v>115</v>
      </c>
      <c r="F669" s="326">
        <v>1159</v>
      </c>
      <c r="G669" s="326">
        <f t="shared" si="70"/>
        <v>1274</v>
      </c>
      <c r="H669" s="327">
        <f t="shared" si="71"/>
        <v>9.026687598116169E-2</v>
      </c>
      <c r="I669" s="355">
        <v>8.3591331269349839E-2</v>
      </c>
      <c r="J669" s="356">
        <v>5.7960878110816683E-2</v>
      </c>
      <c r="K669" s="357" t="s">
        <v>88</v>
      </c>
      <c r="L669" s="328">
        <f t="shared" si="72"/>
        <v>6.7118149329749108E-3</v>
      </c>
      <c r="M669" s="328">
        <f t="shared" si="73"/>
        <v>1.4794344334297328E-5</v>
      </c>
      <c r="N669" s="328">
        <v>1.8495376919131501E-2</v>
      </c>
      <c r="O669" s="327">
        <f t="shared" si="74"/>
        <v>0.32951289398280803</v>
      </c>
      <c r="P669" s="327">
        <f t="shared" si="75"/>
        <v>0.32730866986726914</v>
      </c>
      <c r="Q669" s="327">
        <f t="shared" si="76"/>
        <v>0.32750642673521851</v>
      </c>
    </row>
    <row r="670" spans="1:17" ht="15">
      <c r="A670" s="326" t="s">
        <v>88</v>
      </c>
      <c r="B670" s="326">
        <v>2</v>
      </c>
      <c r="C670" s="326">
        <v>1100</v>
      </c>
      <c r="D670" s="326">
        <v>1200</v>
      </c>
      <c r="E670" s="326">
        <v>13</v>
      </c>
      <c r="F670" s="326">
        <v>162</v>
      </c>
      <c r="G670" s="326">
        <f t="shared" si="70"/>
        <v>175</v>
      </c>
      <c r="H670" s="327">
        <f t="shared" si="71"/>
        <v>7.4285714285714288E-2</v>
      </c>
      <c r="I670" s="355">
        <v>3.2258064516129031E-2</v>
      </c>
      <c r="J670" s="356">
        <v>5.7960878110816683E-2</v>
      </c>
      <c r="K670" s="357" t="s">
        <v>88</v>
      </c>
      <c r="L670" s="328">
        <f t="shared" si="72"/>
        <v>-0.20555444786137081</v>
      </c>
      <c r="M670" s="328">
        <f t="shared" si="73"/>
        <v>1.7473165147556785E-3</v>
      </c>
      <c r="N670" s="328">
        <v>1.8495376919131501E-2</v>
      </c>
      <c r="O670" s="327">
        <f t="shared" si="74"/>
        <v>3.7249283667621778E-2</v>
      </c>
      <c r="P670" s="327">
        <f t="shared" si="75"/>
        <v>4.5749788195425023E-2</v>
      </c>
      <c r="Q670" s="327">
        <f t="shared" si="76"/>
        <v>4.4987146529562982E-2</v>
      </c>
    </row>
    <row r="671" spans="1:17" ht="15">
      <c r="A671" s="326" t="s">
        <v>88</v>
      </c>
      <c r="B671" s="326">
        <v>3</v>
      </c>
      <c r="C671" s="326">
        <v>1300</v>
      </c>
      <c r="D671" s="326">
        <v>2000</v>
      </c>
      <c r="E671" s="326">
        <v>115</v>
      </c>
      <c r="F671" s="326">
        <v>1073</v>
      </c>
      <c r="G671" s="326">
        <f t="shared" si="70"/>
        <v>1188</v>
      </c>
      <c r="H671" s="327">
        <f t="shared" si="71"/>
        <v>9.6801346801346805E-2</v>
      </c>
      <c r="I671" s="355">
        <v>0.1231527093596059</v>
      </c>
      <c r="J671" s="356">
        <v>5.7960878110816683E-2</v>
      </c>
      <c r="K671" s="357" t="s">
        <v>88</v>
      </c>
      <c r="L671" s="328">
        <f t="shared" si="72"/>
        <v>8.3810915642028111E-2</v>
      </c>
      <c r="M671" s="328">
        <f t="shared" si="73"/>
        <v>2.2202474300549008E-3</v>
      </c>
      <c r="N671" s="328">
        <v>1.8495376919131501E-2</v>
      </c>
      <c r="O671" s="327">
        <f t="shared" si="74"/>
        <v>0.32951289398280803</v>
      </c>
      <c r="P671" s="327">
        <f t="shared" si="75"/>
        <v>0.30302174526969783</v>
      </c>
      <c r="Q671" s="327">
        <f t="shared" si="76"/>
        <v>0.30539845758354756</v>
      </c>
    </row>
    <row r="672" spans="1:17" ht="15">
      <c r="A672" s="326" t="s">
        <v>88</v>
      </c>
      <c r="B672" s="326">
        <v>4</v>
      </c>
      <c r="C672" s="326">
        <v>2100</v>
      </c>
      <c r="D672" s="326">
        <v>5000</v>
      </c>
      <c r="E672" s="326">
        <v>16</v>
      </c>
      <c r="F672" s="326">
        <v>265</v>
      </c>
      <c r="G672" s="326">
        <f t="shared" si="70"/>
        <v>281</v>
      </c>
      <c r="H672" s="327">
        <f t="shared" si="71"/>
        <v>5.6939501779359428E-2</v>
      </c>
      <c r="I672" s="355">
        <v>9.3023255813953487E-2</v>
      </c>
      <c r="J672" s="356">
        <v>5.7960878110816683E-2</v>
      </c>
      <c r="K672" s="357" t="s">
        <v>88</v>
      </c>
      <c r="L672" s="328">
        <f t="shared" si="72"/>
        <v>-0.49004857383696426</v>
      </c>
      <c r="M672" s="328">
        <f t="shared" si="73"/>
        <v>1.4207656969648699E-2</v>
      </c>
      <c r="N672" s="328">
        <v>1.8495376919131501E-2</v>
      </c>
      <c r="O672" s="327">
        <f t="shared" si="74"/>
        <v>4.5845272206303724E-2</v>
      </c>
      <c r="P672" s="327">
        <f t="shared" si="75"/>
        <v>7.4837616492516232E-2</v>
      </c>
      <c r="Q672" s="327">
        <f t="shared" si="76"/>
        <v>7.2236503856041134E-2</v>
      </c>
    </row>
    <row r="673" spans="1:17" ht="15">
      <c r="A673" s="326" t="s">
        <v>85</v>
      </c>
      <c r="B673" s="326">
        <v>0</v>
      </c>
      <c r="C673" s="326">
        <v>0</v>
      </c>
      <c r="D673" s="326">
        <v>0</v>
      </c>
      <c r="E673" s="326">
        <v>87</v>
      </c>
      <c r="F673" s="326">
        <v>807</v>
      </c>
      <c r="G673" s="326">
        <f t="shared" si="70"/>
        <v>894</v>
      </c>
      <c r="H673" s="327">
        <f t="shared" si="71"/>
        <v>9.7315436241610737E-2</v>
      </c>
      <c r="I673" s="355">
        <v>9.696969696969697E-2</v>
      </c>
      <c r="J673" s="356">
        <v>8.0392710930635727E-2</v>
      </c>
      <c r="K673" s="357" t="s">
        <v>85</v>
      </c>
      <c r="L673" s="328">
        <f t="shared" si="72"/>
        <v>8.9676980294111613E-2</v>
      </c>
      <c r="M673" s="328">
        <f t="shared" si="73"/>
        <v>1.9174682554436865E-3</v>
      </c>
      <c r="N673" s="328">
        <v>1.8483751166524801E-2</v>
      </c>
      <c r="O673" s="327">
        <f t="shared" si="74"/>
        <v>0.24928366762177651</v>
      </c>
      <c r="P673" s="327">
        <f t="shared" si="75"/>
        <v>0.22790172267720982</v>
      </c>
      <c r="Q673" s="327">
        <f t="shared" si="76"/>
        <v>0.22982005141388176</v>
      </c>
    </row>
    <row r="674" spans="1:17" ht="15">
      <c r="A674" s="326" t="s">
        <v>85</v>
      </c>
      <c r="B674" s="326">
        <v>1</v>
      </c>
      <c r="C674" s="326">
        <v>1000</v>
      </c>
      <c r="D674" s="326">
        <v>63000</v>
      </c>
      <c r="E674" s="326">
        <v>70</v>
      </c>
      <c r="F674" s="326">
        <v>594</v>
      </c>
      <c r="G674" s="326">
        <f t="shared" si="70"/>
        <v>664</v>
      </c>
      <c r="H674" s="327">
        <f t="shared" si="71"/>
        <v>0.10542168674698796</v>
      </c>
      <c r="I674" s="355">
        <v>0.1333333333333333</v>
      </c>
      <c r="J674" s="356">
        <v>8.0392710930635727E-2</v>
      </c>
      <c r="K674" s="357" t="s">
        <v>85</v>
      </c>
      <c r="L674" s="328">
        <f t="shared" si="72"/>
        <v>0.17870845259619064</v>
      </c>
      <c r="M674" s="328">
        <f t="shared" si="73"/>
        <v>5.8658981048947505E-3</v>
      </c>
      <c r="N674" s="328">
        <v>1.8483751166524801E-2</v>
      </c>
      <c r="O674" s="327">
        <f t="shared" si="74"/>
        <v>0.20057306590257878</v>
      </c>
      <c r="P674" s="327">
        <f t="shared" si="75"/>
        <v>0.16774922338322507</v>
      </c>
      <c r="Q674" s="327">
        <f t="shared" si="76"/>
        <v>0.17069408740359898</v>
      </c>
    </row>
    <row r="675" spans="1:17" ht="15">
      <c r="A675" s="326" t="s">
        <v>85</v>
      </c>
      <c r="B675" s="326">
        <v>2</v>
      </c>
      <c r="C675" s="326">
        <v>63263</v>
      </c>
      <c r="D675" s="326">
        <v>190000</v>
      </c>
      <c r="E675" s="326">
        <v>69</v>
      </c>
      <c r="F675" s="326">
        <v>708</v>
      </c>
      <c r="G675" s="326">
        <f t="shared" si="70"/>
        <v>777</v>
      </c>
      <c r="H675" s="327">
        <f t="shared" si="71"/>
        <v>8.8803088803088806E-2</v>
      </c>
      <c r="I675" s="355">
        <v>7.9545454545454544E-2</v>
      </c>
      <c r="J675" s="356">
        <v>8.0392710930635727E-2</v>
      </c>
      <c r="K675" s="357" t="s">
        <v>85</v>
      </c>
      <c r="L675" s="328">
        <f t="shared" si="72"/>
        <v>-1.124505918698384E-2</v>
      </c>
      <c r="M675" s="328">
        <f t="shared" si="73"/>
        <v>2.5141505308374173E-5</v>
      </c>
      <c r="N675" s="328">
        <v>1.8483751166524801E-2</v>
      </c>
      <c r="O675" s="327">
        <f t="shared" si="74"/>
        <v>0.19770773638968481</v>
      </c>
      <c r="P675" s="327">
        <f t="shared" si="75"/>
        <v>0.19994351878000566</v>
      </c>
      <c r="Q675" s="327">
        <f t="shared" si="76"/>
        <v>0.19974293059125964</v>
      </c>
    </row>
    <row r="676" spans="1:17" ht="15">
      <c r="A676" s="326" t="s">
        <v>85</v>
      </c>
      <c r="B676" s="326">
        <v>3</v>
      </c>
      <c r="C676" s="326">
        <v>190190</v>
      </c>
      <c r="D676" s="326">
        <v>412000</v>
      </c>
      <c r="E676" s="326">
        <v>56</v>
      </c>
      <c r="F676" s="326">
        <v>721</v>
      </c>
      <c r="G676" s="326">
        <f t="shared" si="70"/>
        <v>777</v>
      </c>
      <c r="H676" s="327">
        <f t="shared" si="71"/>
        <v>7.2072072072072071E-2</v>
      </c>
      <c r="I676" s="355">
        <v>0.103960396039604</v>
      </c>
      <c r="J676" s="356">
        <v>8.0392710930635727E-2</v>
      </c>
      <c r="K676" s="357" t="s">
        <v>85</v>
      </c>
      <c r="L676" s="328">
        <f t="shared" si="72"/>
        <v>-0.23819491664032322</v>
      </c>
      <c r="M676" s="328">
        <f t="shared" si="73"/>
        <v>1.0279622084948693E-2</v>
      </c>
      <c r="N676" s="328">
        <v>1.8483751166524801E-2</v>
      </c>
      <c r="O676" s="327">
        <f t="shared" si="74"/>
        <v>0.16045845272206305</v>
      </c>
      <c r="P676" s="327">
        <f t="shared" si="75"/>
        <v>0.20361479807963853</v>
      </c>
      <c r="Q676" s="327">
        <f t="shared" si="76"/>
        <v>0.19974293059125964</v>
      </c>
    </row>
    <row r="677" spans="1:17" ht="15">
      <c r="A677" s="326" t="s">
        <v>85</v>
      </c>
      <c r="B677" s="326">
        <v>4</v>
      </c>
      <c r="C677" s="326">
        <v>413000</v>
      </c>
      <c r="D677" s="326">
        <v>5423500</v>
      </c>
      <c r="E677" s="326">
        <v>67</v>
      </c>
      <c r="F677" s="326">
        <v>711</v>
      </c>
      <c r="G677" s="326">
        <f t="shared" si="70"/>
        <v>778</v>
      </c>
      <c r="H677" s="327">
        <f t="shared" si="71"/>
        <v>8.611825192802057E-2</v>
      </c>
      <c r="I677" s="355">
        <v>6.0773480662983423E-2</v>
      </c>
      <c r="J677" s="356">
        <v>8.0392710930635727E-2</v>
      </c>
      <c r="K677" s="357" t="s">
        <v>85</v>
      </c>
      <c r="L677" s="328">
        <f t="shared" si="72"/>
        <v>-4.4887280502798284E-2</v>
      </c>
      <c r="M677" s="328">
        <f t="shared" si="73"/>
        <v>3.9562121592938611E-4</v>
      </c>
      <c r="N677" s="328">
        <v>1.8483751166524801E-2</v>
      </c>
      <c r="O677" s="327">
        <f t="shared" si="74"/>
        <v>0.19197707736389685</v>
      </c>
      <c r="P677" s="327">
        <f t="shared" si="75"/>
        <v>0.20079073707992093</v>
      </c>
      <c r="Q677" s="327">
        <f t="shared" si="76"/>
        <v>0.2</v>
      </c>
    </row>
    <row r="678" spans="1:17" ht="15">
      <c r="A678" s="326" t="s">
        <v>656</v>
      </c>
      <c r="B678" s="326">
        <v>0</v>
      </c>
      <c r="C678" s="326">
        <v>0</v>
      </c>
      <c r="D678" s="326">
        <v>0</v>
      </c>
      <c r="E678" s="326">
        <v>267</v>
      </c>
      <c r="F678" s="326">
        <v>2499</v>
      </c>
      <c r="G678" s="326">
        <f t="shared" si="70"/>
        <v>2766</v>
      </c>
      <c r="H678" s="327">
        <f t="shared" si="71"/>
        <v>9.6529284164859008E-2</v>
      </c>
      <c r="I678" s="355">
        <v>9.3699515347334408E-2</v>
      </c>
      <c r="J678" s="356">
        <v>1.8085928045940641E-2</v>
      </c>
      <c r="K678" s="357" t="s">
        <v>656</v>
      </c>
      <c r="L678" s="328">
        <f t="shared" si="72"/>
        <v>8.0695257474773852E-2</v>
      </c>
      <c r="M678" s="328">
        <f t="shared" si="73"/>
        <v>4.7860467045239431E-3</v>
      </c>
      <c r="N678" s="328">
        <v>1.83076301124224E-2</v>
      </c>
      <c r="O678" s="327">
        <f t="shared" si="74"/>
        <v>0.76504297994269344</v>
      </c>
      <c r="P678" s="327">
        <f t="shared" si="75"/>
        <v>0.70573284382942669</v>
      </c>
      <c r="Q678" s="327">
        <f t="shared" si="76"/>
        <v>0.71105398457583546</v>
      </c>
    </row>
    <row r="679" spans="1:17" ht="15">
      <c r="A679" s="326" t="s">
        <v>656</v>
      </c>
      <c r="B679" s="326">
        <v>3</v>
      </c>
      <c r="C679" s="326">
        <v>1</v>
      </c>
      <c r="D679" s="326">
        <v>1</v>
      </c>
      <c r="E679" s="326">
        <v>34</v>
      </c>
      <c r="F679" s="326">
        <v>419</v>
      </c>
      <c r="G679" s="326">
        <f t="shared" si="70"/>
        <v>453</v>
      </c>
      <c r="H679" s="327">
        <f t="shared" si="71"/>
        <v>7.505518763796909E-2</v>
      </c>
      <c r="I679" s="355">
        <v>0.1206896551724138</v>
      </c>
      <c r="J679" s="356">
        <v>1.8085928045940641E-2</v>
      </c>
      <c r="K679" s="357" t="s">
        <v>656</v>
      </c>
      <c r="L679" s="328">
        <f t="shared" si="72"/>
        <v>-0.19441786539649974</v>
      </c>
      <c r="M679" s="328">
        <f t="shared" si="73"/>
        <v>4.0646850672307481E-3</v>
      </c>
      <c r="N679" s="328">
        <v>1.83076301124224E-2</v>
      </c>
      <c r="O679" s="327">
        <f t="shared" si="74"/>
        <v>9.7421203438395415E-2</v>
      </c>
      <c r="P679" s="327">
        <f t="shared" si="75"/>
        <v>0.11832815588816718</v>
      </c>
      <c r="Q679" s="327">
        <f t="shared" si="76"/>
        <v>0.11645244215938304</v>
      </c>
    </row>
    <row r="680" spans="1:17" ht="15">
      <c r="A680" s="326" t="s">
        <v>656</v>
      </c>
      <c r="B680" s="326">
        <v>4</v>
      </c>
      <c r="C680" s="326">
        <v>2</v>
      </c>
      <c r="D680" s="326">
        <v>39</v>
      </c>
      <c r="E680" s="326">
        <v>48</v>
      </c>
      <c r="F680" s="326">
        <v>623</v>
      </c>
      <c r="G680" s="326">
        <f t="shared" si="70"/>
        <v>671</v>
      </c>
      <c r="H680" s="327">
        <f t="shared" si="71"/>
        <v>7.1535022354694486E-2</v>
      </c>
      <c r="I680" s="355">
        <v>7.792207792207792E-2</v>
      </c>
      <c r="J680" s="356">
        <v>1.8085928045940641E-2</v>
      </c>
      <c r="K680" s="357" t="s">
        <v>656</v>
      </c>
      <c r="L680" s="328">
        <f t="shared" si="72"/>
        <v>-0.24625297797008569</v>
      </c>
      <c r="M680" s="328">
        <f t="shared" si="73"/>
        <v>9.4568983406677718E-3</v>
      </c>
      <c r="N680" s="328">
        <v>1.83076301124224E-2</v>
      </c>
      <c r="O680" s="327">
        <f t="shared" si="74"/>
        <v>0.13753581661891118</v>
      </c>
      <c r="P680" s="327">
        <f t="shared" si="75"/>
        <v>0.17593900028240611</v>
      </c>
      <c r="Q680" s="327">
        <f t="shared" si="76"/>
        <v>0.17249357326478149</v>
      </c>
    </row>
    <row r="681" spans="1:17" ht="15">
      <c r="A681" s="326" t="s">
        <v>677</v>
      </c>
      <c r="B681" s="326">
        <v>0</v>
      </c>
      <c r="C681" s="326">
        <v>0</v>
      </c>
      <c r="D681" s="326">
        <v>0</v>
      </c>
      <c r="E681" s="326">
        <v>127</v>
      </c>
      <c r="F681" s="326">
        <v>1460</v>
      </c>
      <c r="G681" s="326">
        <f t="shared" si="70"/>
        <v>1587</v>
      </c>
      <c r="H681" s="327">
        <f t="shared" si="71"/>
        <v>8.0025204788909898E-2</v>
      </c>
      <c r="I681" s="355">
        <v>6.6176470588235295E-2</v>
      </c>
      <c r="J681" s="356">
        <v>5.5609867634222238E-2</v>
      </c>
      <c r="K681" s="357" t="s">
        <v>677</v>
      </c>
      <c r="L681" s="328">
        <f t="shared" si="72"/>
        <v>-0.12491209833431427</v>
      </c>
      <c r="M681" s="328">
        <f t="shared" si="73"/>
        <v>6.0477513755256857E-3</v>
      </c>
      <c r="N681" s="328">
        <v>1.8187287791807599E-2</v>
      </c>
      <c r="O681" s="327">
        <f t="shared" si="74"/>
        <v>0.36389684813753581</v>
      </c>
      <c r="P681" s="327">
        <f t="shared" si="75"/>
        <v>0.41231290595876868</v>
      </c>
      <c r="Q681" s="327">
        <f t="shared" si="76"/>
        <v>0.40796915167095116</v>
      </c>
    </row>
    <row r="682" spans="1:17" ht="15">
      <c r="A682" s="326" t="s">
        <v>677</v>
      </c>
      <c r="B682" s="326">
        <v>2</v>
      </c>
      <c r="C682" s="326">
        <v>1</v>
      </c>
      <c r="D682" s="326">
        <v>1</v>
      </c>
      <c r="E682" s="326">
        <v>84</v>
      </c>
      <c r="F682" s="326">
        <v>801</v>
      </c>
      <c r="G682" s="326">
        <f t="shared" si="70"/>
        <v>885</v>
      </c>
      <c r="H682" s="327">
        <f t="shared" si="71"/>
        <v>9.4915254237288138E-2</v>
      </c>
      <c r="I682" s="355">
        <v>0.109452736318408</v>
      </c>
      <c r="J682" s="356">
        <v>5.5609867634222238E-2</v>
      </c>
      <c r="K682" s="357" t="s">
        <v>677</v>
      </c>
      <c r="L682" s="328">
        <f t="shared" si="72"/>
        <v>6.2048381684430991E-2</v>
      </c>
      <c r="M682" s="328">
        <f t="shared" si="73"/>
        <v>8.9848495215918598E-4</v>
      </c>
      <c r="N682" s="328">
        <v>1.8187287791807599E-2</v>
      </c>
      <c r="O682" s="327">
        <f t="shared" si="74"/>
        <v>0.24068767908309455</v>
      </c>
      <c r="P682" s="327">
        <f t="shared" si="75"/>
        <v>0.22620728607737928</v>
      </c>
      <c r="Q682" s="327">
        <f t="shared" si="76"/>
        <v>0.22750642673521851</v>
      </c>
    </row>
    <row r="683" spans="1:17" ht="15">
      <c r="A683" s="326" t="s">
        <v>677</v>
      </c>
      <c r="B683" s="326">
        <v>3</v>
      </c>
      <c r="C683" s="326">
        <v>2</v>
      </c>
      <c r="D683" s="326">
        <v>3</v>
      </c>
      <c r="E683" s="326">
        <v>70</v>
      </c>
      <c r="F683" s="326">
        <v>743</v>
      </c>
      <c r="G683" s="326">
        <f t="shared" si="70"/>
        <v>813</v>
      </c>
      <c r="H683" s="327">
        <f t="shared" si="71"/>
        <v>8.6100861008610086E-2</v>
      </c>
      <c r="I683" s="355">
        <v>0.1111111111111111</v>
      </c>
      <c r="J683" s="356">
        <v>5.5609867634222238E-2</v>
      </c>
      <c r="K683" s="357" t="s">
        <v>677</v>
      </c>
      <c r="L683" s="328">
        <f t="shared" si="72"/>
        <v>-4.5108272758923575E-2</v>
      </c>
      <c r="M683" s="328">
        <f t="shared" si="73"/>
        <v>4.1746201520122359E-4</v>
      </c>
      <c r="N683" s="328">
        <v>1.8187287791807599E-2</v>
      </c>
      <c r="O683" s="327">
        <f t="shared" si="74"/>
        <v>0.20057306590257878</v>
      </c>
      <c r="P683" s="327">
        <f t="shared" si="75"/>
        <v>0.20982773227901722</v>
      </c>
      <c r="Q683" s="327">
        <f t="shared" si="76"/>
        <v>0.20899742930591259</v>
      </c>
    </row>
    <row r="684" spans="1:17" ht="15">
      <c r="A684" s="326" t="s">
        <v>677</v>
      </c>
      <c r="B684" s="326">
        <v>4</v>
      </c>
      <c r="C684" s="326">
        <v>4</v>
      </c>
      <c r="D684" s="326">
        <v>38</v>
      </c>
      <c r="E684" s="326">
        <v>68</v>
      </c>
      <c r="F684" s="326">
        <v>537</v>
      </c>
      <c r="G684" s="326">
        <f t="shared" si="70"/>
        <v>605</v>
      </c>
      <c r="H684" s="327">
        <f t="shared" si="71"/>
        <v>0.11239669421487604</v>
      </c>
      <c r="I684" s="355">
        <v>9.8265895953757232E-2</v>
      </c>
      <c r="J684" s="356">
        <v>5.5609867634222238E-2</v>
      </c>
      <c r="K684" s="357" t="s">
        <v>677</v>
      </c>
      <c r="L684" s="328">
        <f t="shared" si="72"/>
        <v>0.25060214057671854</v>
      </c>
      <c r="M684" s="328">
        <f t="shared" si="73"/>
        <v>1.0823589448921598E-2</v>
      </c>
      <c r="N684" s="328">
        <v>1.8187287791807599E-2</v>
      </c>
      <c r="O684" s="327">
        <f t="shared" si="74"/>
        <v>0.19484240687679083</v>
      </c>
      <c r="P684" s="327">
        <f t="shared" si="75"/>
        <v>0.1516520756848348</v>
      </c>
      <c r="Q684" s="327">
        <f t="shared" si="76"/>
        <v>0.15552699228791775</v>
      </c>
    </row>
    <row r="685" spans="1:17" ht="15">
      <c r="A685" s="326" t="s">
        <v>155</v>
      </c>
      <c r="B685" s="326">
        <v>0</v>
      </c>
      <c r="C685" s="326">
        <v>0</v>
      </c>
      <c r="D685" s="326">
        <v>0</v>
      </c>
      <c r="E685" s="326">
        <v>65</v>
      </c>
      <c r="F685" s="326">
        <v>784</v>
      </c>
      <c r="G685" s="326">
        <f t="shared" si="70"/>
        <v>849</v>
      </c>
      <c r="H685" s="327">
        <f t="shared" si="71"/>
        <v>7.656065959952886E-2</v>
      </c>
      <c r="I685" s="355">
        <v>6.1224489795918373E-2</v>
      </c>
      <c r="J685" s="356">
        <v>0.1623184255548045</v>
      </c>
      <c r="K685" s="357" t="s">
        <v>155</v>
      </c>
      <c r="L685" s="328">
        <f t="shared" si="72"/>
        <v>-0.17292922054529422</v>
      </c>
      <c r="M685" s="328">
        <f t="shared" si="73"/>
        <v>6.0801851757946272E-3</v>
      </c>
      <c r="N685" s="328">
        <v>1.8093645083720501E-2</v>
      </c>
      <c r="O685" s="327">
        <f t="shared" si="74"/>
        <v>0.18624641833810887</v>
      </c>
      <c r="P685" s="327">
        <f t="shared" si="75"/>
        <v>0.22140638237785937</v>
      </c>
      <c r="Q685" s="327">
        <f t="shared" si="76"/>
        <v>0.21825192802056556</v>
      </c>
    </row>
    <row r="686" spans="1:17" ht="15">
      <c r="A686" s="326" t="s">
        <v>155</v>
      </c>
      <c r="B686" s="326">
        <v>1</v>
      </c>
      <c r="C686" s="326">
        <v>1</v>
      </c>
      <c r="D686" s="326">
        <v>1</v>
      </c>
      <c r="E686" s="326">
        <v>64</v>
      </c>
      <c r="F686" s="326">
        <v>756</v>
      </c>
      <c r="G686" s="326">
        <f t="shared" si="70"/>
        <v>820</v>
      </c>
      <c r="H686" s="327">
        <f t="shared" si="71"/>
        <v>7.8048780487804878E-2</v>
      </c>
      <c r="I686" s="355">
        <v>5.8139534883720929E-2</v>
      </c>
      <c r="J686" s="356">
        <v>0.1623184255548045</v>
      </c>
      <c r="K686" s="357" t="s">
        <v>155</v>
      </c>
      <c r="L686" s="328">
        <f t="shared" si="72"/>
        <v>-0.15206576291038451</v>
      </c>
      <c r="M686" s="328">
        <f t="shared" si="73"/>
        <v>4.5799049007771517E-3</v>
      </c>
      <c r="N686" s="328">
        <v>1.8093645083720501E-2</v>
      </c>
      <c r="O686" s="327">
        <f t="shared" si="74"/>
        <v>0.18338108882521489</v>
      </c>
      <c r="P686" s="327">
        <f t="shared" si="75"/>
        <v>0.21349901157865009</v>
      </c>
      <c r="Q686" s="327">
        <f t="shared" si="76"/>
        <v>0.21079691516709512</v>
      </c>
    </row>
    <row r="687" spans="1:17" ht="15">
      <c r="A687" s="326" t="s">
        <v>155</v>
      </c>
      <c r="B687" s="326">
        <v>2</v>
      </c>
      <c r="C687" s="326">
        <v>2</v>
      </c>
      <c r="D687" s="326">
        <v>3</v>
      </c>
      <c r="E687" s="326">
        <v>113</v>
      </c>
      <c r="F687" s="326">
        <v>1012</v>
      </c>
      <c r="G687" s="326">
        <f t="shared" si="70"/>
        <v>1125</v>
      </c>
      <c r="H687" s="327">
        <f t="shared" si="71"/>
        <v>0.10044444444444445</v>
      </c>
      <c r="I687" s="355">
        <v>0.1215686274509804</v>
      </c>
      <c r="J687" s="356">
        <v>0.1623184255548045</v>
      </c>
      <c r="K687" s="357" t="s">
        <v>155</v>
      </c>
      <c r="L687" s="328">
        <f t="shared" si="72"/>
        <v>0.12479649877440645</v>
      </c>
      <c r="M687" s="328">
        <f t="shared" si="73"/>
        <v>4.7406772688696345E-3</v>
      </c>
      <c r="N687" s="328">
        <v>1.8093645083720501E-2</v>
      </c>
      <c r="O687" s="327">
        <f t="shared" si="74"/>
        <v>0.32378223495702008</v>
      </c>
      <c r="P687" s="327">
        <f t="shared" si="75"/>
        <v>0.2857949731714205</v>
      </c>
      <c r="Q687" s="327">
        <f t="shared" si="76"/>
        <v>0.28920308483290491</v>
      </c>
    </row>
    <row r="688" spans="1:17" ht="15">
      <c r="A688" s="326" t="s">
        <v>155</v>
      </c>
      <c r="B688" s="326">
        <v>3</v>
      </c>
      <c r="C688" s="326">
        <v>4</v>
      </c>
      <c r="D688" s="326">
        <v>4</v>
      </c>
      <c r="E688" s="326">
        <v>35</v>
      </c>
      <c r="F688" s="326">
        <v>334</v>
      </c>
      <c r="G688" s="326">
        <f t="shared" si="70"/>
        <v>369</v>
      </c>
      <c r="H688" s="327">
        <f t="shared" si="71"/>
        <v>9.4850948509485097E-2</v>
      </c>
      <c r="I688" s="355">
        <v>0.15584415584415581</v>
      </c>
      <c r="J688" s="356">
        <v>0.1623184255548045</v>
      </c>
      <c r="K688" s="357" t="s">
        <v>155</v>
      </c>
      <c r="L688" s="328">
        <f t="shared" si="72"/>
        <v>6.1299598422189766E-2</v>
      </c>
      <c r="M688" s="328">
        <f t="shared" si="73"/>
        <v>3.6552310330570175E-4</v>
      </c>
      <c r="N688" s="328">
        <v>1.8093645083720501E-2</v>
      </c>
      <c r="O688" s="327">
        <f t="shared" si="74"/>
        <v>0.10028653295128939</v>
      </c>
      <c r="P688" s="327">
        <f t="shared" si="75"/>
        <v>9.4323637390567636E-2</v>
      </c>
      <c r="Q688" s="327">
        <f t="shared" si="76"/>
        <v>9.4858611825192798E-2</v>
      </c>
    </row>
    <row r="689" spans="1:17" ht="15">
      <c r="A689" s="326" t="s">
        <v>155</v>
      </c>
      <c r="B689" s="326">
        <v>4</v>
      </c>
      <c r="C689" s="326">
        <v>5</v>
      </c>
      <c r="D689" s="326">
        <v>17</v>
      </c>
      <c r="E689" s="326">
        <v>72</v>
      </c>
      <c r="F689" s="326">
        <v>655</v>
      </c>
      <c r="G689" s="326">
        <f t="shared" si="70"/>
        <v>727</v>
      </c>
      <c r="H689" s="327">
        <f t="shared" si="71"/>
        <v>9.9037138927097659E-2</v>
      </c>
      <c r="I689" s="355">
        <v>0.1142857142857143</v>
      </c>
      <c r="J689" s="356">
        <v>0.1623184255548045</v>
      </c>
      <c r="K689" s="357" t="s">
        <v>155</v>
      </c>
      <c r="L689" s="328">
        <f t="shared" si="72"/>
        <v>0.10912341329028</v>
      </c>
      <c r="M689" s="328">
        <f t="shared" si="73"/>
        <v>2.3273546349734551E-3</v>
      </c>
      <c r="N689" s="328">
        <v>1.8093645083720501E-2</v>
      </c>
      <c r="O689" s="327">
        <f t="shared" si="74"/>
        <v>0.20630372492836677</v>
      </c>
      <c r="P689" s="327">
        <f t="shared" si="75"/>
        <v>0.1849759954815024</v>
      </c>
      <c r="Q689" s="327">
        <f t="shared" si="76"/>
        <v>0.18688946015424165</v>
      </c>
    </row>
    <row r="690" spans="1:17" ht="15">
      <c r="A690" s="326" t="s">
        <v>154</v>
      </c>
      <c r="B690" s="326">
        <v>0</v>
      </c>
      <c r="C690" s="326">
        <v>0</v>
      </c>
      <c r="D690" s="326">
        <v>2</v>
      </c>
      <c r="E690" s="326">
        <v>93</v>
      </c>
      <c r="F690" s="326">
        <v>800</v>
      </c>
      <c r="G690" s="326">
        <f t="shared" si="70"/>
        <v>893</v>
      </c>
      <c r="H690" s="327">
        <f t="shared" si="71"/>
        <v>0.10414333706606943</v>
      </c>
      <c r="I690" s="355">
        <v>0.10096153846153851</v>
      </c>
      <c r="J690" s="356">
        <v>2.396984823826041E-2</v>
      </c>
      <c r="K690" s="357" t="s">
        <v>154</v>
      </c>
      <c r="L690" s="328">
        <f t="shared" si="72"/>
        <v>0.16508029539480537</v>
      </c>
      <c r="M690" s="328">
        <f t="shared" si="73"/>
        <v>6.694132218748922E-3</v>
      </c>
      <c r="N690" s="328">
        <v>1.7698441825561101E-2</v>
      </c>
      <c r="O690" s="327">
        <f t="shared" si="74"/>
        <v>0.26647564469914042</v>
      </c>
      <c r="P690" s="327">
        <f t="shared" si="75"/>
        <v>0.22592487997740751</v>
      </c>
      <c r="Q690" s="327">
        <f t="shared" si="76"/>
        <v>0.22956298200514139</v>
      </c>
    </row>
    <row r="691" spans="1:17" ht="15">
      <c r="A691" s="326" t="s">
        <v>154</v>
      </c>
      <c r="B691" s="326">
        <v>1</v>
      </c>
      <c r="C691" s="326">
        <v>3</v>
      </c>
      <c r="D691" s="326">
        <v>4</v>
      </c>
      <c r="E691" s="326">
        <v>67</v>
      </c>
      <c r="F691" s="326">
        <v>600</v>
      </c>
      <c r="G691" s="326">
        <f t="shared" si="70"/>
        <v>667</v>
      </c>
      <c r="H691" s="327">
        <f t="shared" si="71"/>
        <v>0.10044977511244378</v>
      </c>
      <c r="I691" s="355">
        <v>6.9930069930069935E-2</v>
      </c>
      <c r="J691" s="356">
        <v>2.396984823826041E-2</v>
      </c>
      <c r="K691" s="357" t="s">
        <v>154</v>
      </c>
      <c r="L691" s="328">
        <f t="shared" si="72"/>
        <v>0.12485549408429621</v>
      </c>
      <c r="M691" s="328">
        <f t="shared" si="73"/>
        <v>2.8134209604925983E-3</v>
      </c>
      <c r="N691" s="328">
        <v>1.7698441825561101E-2</v>
      </c>
      <c r="O691" s="327">
        <f t="shared" si="74"/>
        <v>0.19197707736389685</v>
      </c>
      <c r="P691" s="327">
        <f t="shared" si="75"/>
        <v>0.16944365998305563</v>
      </c>
      <c r="Q691" s="327">
        <f t="shared" si="76"/>
        <v>0.17146529562982005</v>
      </c>
    </row>
    <row r="692" spans="1:17" ht="15">
      <c r="A692" s="326" t="s">
        <v>154</v>
      </c>
      <c r="B692" s="326">
        <v>2</v>
      </c>
      <c r="C692" s="326">
        <v>5</v>
      </c>
      <c r="D692" s="326">
        <v>7</v>
      </c>
      <c r="E692" s="326">
        <v>81</v>
      </c>
      <c r="F692" s="326">
        <v>923</v>
      </c>
      <c r="G692" s="326">
        <f t="shared" si="70"/>
        <v>1004</v>
      </c>
      <c r="H692" s="327">
        <f t="shared" si="71"/>
        <v>8.0677290836653384E-2</v>
      </c>
      <c r="I692" s="355">
        <v>9.4861660079051377E-2</v>
      </c>
      <c r="J692" s="356">
        <v>2.396984823826041E-2</v>
      </c>
      <c r="K692" s="357" t="s">
        <v>154</v>
      </c>
      <c r="L692" s="328">
        <f t="shared" si="72"/>
        <v>-0.11608754992093685</v>
      </c>
      <c r="M692" s="328">
        <f t="shared" si="73"/>
        <v>3.3165214345490272E-3</v>
      </c>
      <c r="N692" s="328">
        <v>1.7698441825561101E-2</v>
      </c>
      <c r="O692" s="327">
        <f t="shared" si="74"/>
        <v>0.23209169054441262</v>
      </c>
      <c r="P692" s="327">
        <f t="shared" si="75"/>
        <v>0.26066083027393394</v>
      </c>
      <c r="Q692" s="327">
        <f t="shared" si="76"/>
        <v>0.25809768637532132</v>
      </c>
    </row>
    <row r="693" spans="1:17" ht="15">
      <c r="A693" s="326" t="s">
        <v>154</v>
      </c>
      <c r="B693" s="326">
        <v>3</v>
      </c>
      <c r="C693" s="326">
        <v>8</v>
      </c>
      <c r="D693" s="326">
        <v>10</v>
      </c>
      <c r="E693" s="326">
        <v>53</v>
      </c>
      <c r="F693" s="326">
        <v>635</v>
      </c>
      <c r="G693" s="326">
        <f t="shared" si="70"/>
        <v>688</v>
      </c>
      <c r="H693" s="327">
        <f t="shared" si="71"/>
        <v>7.7034883720930231E-2</v>
      </c>
      <c r="I693" s="355">
        <v>8.9552238805970144E-2</v>
      </c>
      <c r="J693" s="356">
        <v>2.396984823826041E-2</v>
      </c>
      <c r="K693" s="357" t="s">
        <v>154</v>
      </c>
      <c r="L693" s="328">
        <f t="shared" si="72"/>
        <v>-0.16624055543109326</v>
      </c>
      <c r="M693" s="328">
        <f t="shared" si="73"/>
        <v>4.5658648969558952E-3</v>
      </c>
      <c r="N693" s="328">
        <v>1.7698441825561101E-2</v>
      </c>
      <c r="O693" s="327">
        <f t="shared" si="74"/>
        <v>0.15186246418338109</v>
      </c>
      <c r="P693" s="327">
        <f t="shared" si="75"/>
        <v>0.17932787348206722</v>
      </c>
      <c r="Q693" s="327">
        <f t="shared" si="76"/>
        <v>0.17686375321336761</v>
      </c>
    </row>
    <row r="694" spans="1:17" ht="15">
      <c r="A694" s="326" t="s">
        <v>154</v>
      </c>
      <c r="B694" s="326">
        <v>4</v>
      </c>
      <c r="C694" s="326">
        <v>11</v>
      </c>
      <c r="D694" s="326">
        <v>38</v>
      </c>
      <c r="E694" s="326">
        <v>55</v>
      </c>
      <c r="F694" s="326">
        <v>583</v>
      </c>
      <c r="G694" s="326">
        <f t="shared" si="70"/>
        <v>638</v>
      </c>
      <c r="H694" s="327">
        <f t="shared" si="71"/>
        <v>8.6206896551724144E-2</v>
      </c>
      <c r="I694" s="355">
        <v>0.11258278145695361</v>
      </c>
      <c r="J694" s="356">
        <v>2.396984823826041E-2</v>
      </c>
      <c r="K694" s="357" t="s">
        <v>154</v>
      </c>
      <c r="L694" s="328">
        <f t="shared" si="72"/>
        <v>-4.3761471208544934E-2</v>
      </c>
      <c r="M694" s="328">
        <f t="shared" si="73"/>
        <v>3.0850231481470354E-4</v>
      </c>
      <c r="N694" s="328">
        <v>1.7698441825561101E-2</v>
      </c>
      <c r="O694" s="327">
        <f t="shared" si="74"/>
        <v>0.15759312320916904</v>
      </c>
      <c r="P694" s="327">
        <f t="shared" si="75"/>
        <v>0.16464275628353572</v>
      </c>
      <c r="Q694" s="327">
        <f t="shared" si="76"/>
        <v>0.1640102827763496</v>
      </c>
    </row>
    <row r="695" spans="1:17" ht="15">
      <c r="A695" s="326" t="s">
        <v>148</v>
      </c>
      <c r="B695" s="326">
        <v>0</v>
      </c>
      <c r="C695" s="326">
        <v>0</v>
      </c>
      <c r="D695" s="326">
        <v>2</v>
      </c>
      <c r="E695" s="326">
        <v>97</v>
      </c>
      <c r="F695" s="326">
        <v>815</v>
      </c>
      <c r="G695" s="326">
        <f t="shared" si="70"/>
        <v>912</v>
      </c>
      <c r="H695" s="327">
        <f t="shared" si="71"/>
        <v>0.10635964912280702</v>
      </c>
      <c r="I695" s="355">
        <v>0.10096153846153851</v>
      </c>
      <c r="J695" s="356">
        <v>1.918958203998956E-2</v>
      </c>
      <c r="K695" s="357" t="s">
        <v>148</v>
      </c>
      <c r="L695" s="328">
        <f t="shared" si="72"/>
        <v>0.1886153951719966</v>
      </c>
      <c r="M695" s="328">
        <f t="shared" si="73"/>
        <v>9.0112874738289012E-3</v>
      </c>
      <c r="N695" s="328">
        <v>1.7623481694097901E-2</v>
      </c>
      <c r="O695" s="327">
        <f t="shared" si="74"/>
        <v>0.27793696275071633</v>
      </c>
      <c r="P695" s="327">
        <f t="shared" si="75"/>
        <v>0.23016097147698392</v>
      </c>
      <c r="Q695" s="327">
        <f t="shared" si="76"/>
        <v>0.23444730077120823</v>
      </c>
    </row>
    <row r="696" spans="1:17" ht="15">
      <c r="A696" s="326" t="s">
        <v>148</v>
      </c>
      <c r="B696" s="326">
        <v>1</v>
      </c>
      <c r="C696" s="326">
        <v>3</v>
      </c>
      <c r="D696" s="326">
        <v>4</v>
      </c>
      <c r="E696" s="326">
        <v>64</v>
      </c>
      <c r="F696" s="326">
        <v>607</v>
      </c>
      <c r="G696" s="326">
        <f t="shared" si="70"/>
        <v>671</v>
      </c>
      <c r="H696" s="327">
        <f t="shared" si="71"/>
        <v>9.5380029806259314E-2</v>
      </c>
      <c r="I696" s="355">
        <v>7.4829931972789115E-2</v>
      </c>
      <c r="J696" s="356">
        <v>1.918958203998956E-2</v>
      </c>
      <c r="K696" s="357" t="s">
        <v>148</v>
      </c>
      <c r="L696" s="328">
        <f t="shared" si="72"/>
        <v>6.7446822209650134E-2</v>
      </c>
      <c r="M696" s="328">
        <f t="shared" si="73"/>
        <v>8.0670352706675469E-4</v>
      </c>
      <c r="N696" s="328">
        <v>1.7623481694097901E-2</v>
      </c>
      <c r="O696" s="327">
        <f t="shared" si="74"/>
        <v>0.18338108882521489</v>
      </c>
      <c r="P696" s="327">
        <f t="shared" si="75"/>
        <v>0.17142050268285794</v>
      </c>
      <c r="Q696" s="327">
        <f t="shared" si="76"/>
        <v>0.17249357326478149</v>
      </c>
    </row>
    <row r="697" spans="1:17" ht="15">
      <c r="A697" s="326" t="s">
        <v>148</v>
      </c>
      <c r="B697" s="326">
        <v>2</v>
      </c>
      <c r="C697" s="326">
        <v>5</v>
      </c>
      <c r="D697" s="326">
        <v>7</v>
      </c>
      <c r="E697" s="326">
        <v>80</v>
      </c>
      <c r="F697" s="326">
        <v>907</v>
      </c>
      <c r="G697" s="326">
        <f t="shared" si="70"/>
        <v>987</v>
      </c>
      <c r="H697" s="327">
        <f t="shared" si="71"/>
        <v>8.1053698074974673E-2</v>
      </c>
      <c r="I697" s="355">
        <v>9.1269841269841265E-2</v>
      </c>
      <c r="J697" s="356">
        <v>1.918958203998956E-2</v>
      </c>
      <c r="K697" s="357" t="s">
        <v>148</v>
      </c>
      <c r="L697" s="328">
        <f t="shared" si="72"/>
        <v>-0.11102328553177823</v>
      </c>
      <c r="M697" s="328">
        <f t="shared" si="73"/>
        <v>2.9882996050712807E-3</v>
      </c>
      <c r="N697" s="328">
        <v>1.7623481694097901E-2</v>
      </c>
      <c r="O697" s="327">
        <f t="shared" si="74"/>
        <v>0.22922636103151864</v>
      </c>
      <c r="P697" s="327">
        <f t="shared" si="75"/>
        <v>0.25614233267438574</v>
      </c>
      <c r="Q697" s="327">
        <f t="shared" si="76"/>
        <v>0.25372750642673519</v>
      </c>
    </row>
    <row r="698" spans="1:17" ht="15">
      <c r="A698" s="326" t="s">
        <v>148</v>
      </c>
      <c r="B698" s="326">
        <v>3</v>
      </c>
      <c r="C698" s="326">
        <v>8</v>
      </c>
      <c r="D698" s="326">
        <v>10</v>
      </c>
      <c r="E698" s="326">
        <v>53</v>
      </c>
      <c r="F698" s="326">
        <v>636</v>
      </c>
      <c r="G698" s="326">
        <f t="shared" si="70"/>
        <v>689</v>
      </c>
      <c r="H698" s="327">
        <f t="shared" si="71"/>
        <v>7.6923076923076927E-2</v>
      </c>
      <c r="I698" s="355">
        <v>9.0909090909090912E-2</v>
      </c>
      <c r="J698" s="356">
        <v>1.918958203998956E-2</v>
      </c>
      <c r="K698" s="357" t="s">
        <v>148</v>
      </c>
      <c r="L698" s="328">
        <f t="shared" si="72"/>
        <v>-0.16781411987852379</v>
      </c>
      <c r="M698" s="328">
        <f t="shared" si="73"/>
        <v>4.6564752196775246E-3</v>
      </c>
      <c r="N698" s="328">
        <v>1.7623481694097901E-2</v>
      </c>
      <c r="O698" s="327">
        <f t="shared" si="74"/>
        <v>0.15186246418338109</v>
      </c>
      <c r="P698" s="327">
        <f t="shared" si="75"/>
        <v>0.17961027958203898</v>
      </c>
      <c r="Q698" s="327">
        <f t="shared" si="76"/>
        <v>0.17712082262210796</v>
      </c>
    </row>
    <row r="699" spans="1:17" ht="15">
      <c r="A699" s="326" t="s">
        <v>148</v>
      </c>
      <c r="B699" s="326">
        <v>4</v>
      </c>
      <c r="C699" s="326">
        <v>11</v>
      </c>
      <c r="D699" s="326">
        <v>38</v>
      </c>
      <c r="E699" s="326">
        <v>55</v>
      </c>
      <c r="F699" s="326">
        <v>576</v>
      </c>
      <c r="G699" s="326">
        <f t="shared" si="70"/>
        <v>631</v>
      </c>
      <c r="H699" s="327">
        <f t="shared" si="71"/>
        <v>8.7163232963549928E-2</v>
      </c>
      <c r="I699" s="355">
        <v>0.1133333333333333</v>
      </c>
      <c r="J699" s="356">
        <v>1.918958203998956E-2</v>
      </c>
      <c r="K699" s="357" t="s">
        <v>148</v>
      </c>
      <c r="L699" s="328">
        <f t="shared" si="72"/>
        <v>-3.1681945553943908E-2</v>
      </c>
      <c r="M699" s="328">
        <f t="shared" si="73"/>
        <v>1.6071586845351919E-4</v>
      </c>
      <c r="N699" s="328">
        <v>1.7623481694097901E-2</v>
      </c>
      <c r="O699" s="327">
        <f t="shared" si="74"/>
        <v>0.15759312320916904</v>
      </c>
      <c r="P699" s="327">
        <f t="shared" si="75"/>
        <v>0.16266591358373342</v>
      </c>
      <c r="Q699" s="327">
        <f t="shared" si="76"/>
        <v>0.1622107969151671</v>
      </c>
    </row>
    <row r="700" spans="1:17" ht="15">
      <c r="A700" s="326" t="s">
        <v>84</v>
      </c>
      <c r="B700" s="326">
        <v>0</v>
      </c>
      <c r="C700" s="326">
        <v>0</v>
      </c>
      <c r="D700" s="326">
        <v>0</v>
      </c>
      <c r="E700" s="326">
        <v>87</v>
      </c>
      <c r="F700" s="326">
        <v>807</v>
      </c>
      <c r="G700" s="326">
        <f t="shared" si="70"/>
        <v>894</v>
      </c>
      <c r="H700" s="327">
        <f t="shared" si="71"/>
        <v>9.7315436241610737E-2</v>
      </c>
      <c r="I700" s="355">
        <v>9.7560975609756101E-2</v>
      </c>
      <c r="J700" s="356">
        <v>5.1604732560993502E-2</v>
      </c>
      <c r="K700" s="357" t="s">
        <v>84</v>
      </c>
      <c r="L700" s="328">
        <f t="shared" si="72"/>
        <v>8.9676980294111613E-2</v>
      </c>
      <c r="M700" s="328">
        <f t="shared" si="73"/>
        <v>1.9174682554436865E-3</v>
      </c>
      <c r="N700" s="328">
        <v>1.75848385377513E-2</v>
      </c>
      <c r="O700" s="327">
        <f t="shared" si="74"/>
        <v>0.24928366762177651</v>
      </c>
      <c r="P700" s="327">
        <f t="shared" si="75"/>
        <v>0.22790172267720982</v>
      </c>
      <c r="Q700" s="327">
        <f t="shared" si="76"/>
        <v>0.22982005141388176</v>
      </c>
    </row>
    <row r="701" spans="1:17" ht="15">
      <c r="A701" s="326" t="s">
        <v>84</v>
      </c>
      <c r="B701" s="326">
        <v>1</v>
      </c>
      <c r="C701" s="326">
        <v>1</v>
      </c>
      <c r="D701" s="326">
        <v>1</v>
      </c>
      <c r="E701" s="326">
        <v>64</v>
      </c>
      <c r="F701" s="326">
        <v>791</v>
      </c>
      <c r="G701" s="326">
        <f t="shared" si="70"/>
        <v>855</v>
      </c>
      <c r="H701" s="327">
        <f t="shared" si="71"/>
        <v>7.4853801169590645E-2</v>
      </c>
      <c r="I701" s="355">
        <v>7.0512820512820512E-2</v>
      </c>
      <c r="J701" s="356">
        <v>5.1604732560993502E-2</v>
      </c>
      <c r="K701" s="357" t="s">
        <v>84</v>
      </c>
      <c r="L701" s="328">
        <f t="shared" si="72"/>
        <v>-0.19732235449850544</v>
      </c>
      <c r="M701" s="328">
        <f t="shared" si="73"/>
        <v>7.8933157103028197E-3</v>
      </c>
      <c r="N701" s="328">
        <v>1.75848385377513E-2</v>
      </c>
      <c r="O701" s="327">
        <f t="shared" si="74"/>
        <v>0.18338108882521489</v>
      </c>
      <c r="P701" s="327">
        <f t="shared" si="75"/>
        <v>0.22338322507766167</v>
      </c>
      <c r="Q701" s="327">
        <f t="shared" si="76"/>
        <v>0.21979434447300772</v>
      </c>
    </row>
    <row r="702" spans="1:17" ht="15">
      <c r="A702" s="326" t="s">
        <v>84</v>
      </c>
      <c r="B702" s="326">
        <v>2</v>
      </c>
      <c r="C702" s="326">
        <v>2</v>
      </c>
      <c r="D702" s="326">
        <v>2</v>
      </c>
      <c r="E702" s="326">
        <v>54</v>
      </c>
      <c r="F702" s="326">
        <v>593</v>
      </c>
      <c r="G702" s="326">
        <f t="shared" si="70"/>
        <v>647</v>
      </c>
      <c r="H702" s="327">
        <f t="shared" si="71"/>
        <v>8.3462132921174659E-2</v>
      </c>
      <c r="I702" s="355">
        <v>8.4415584415584416E-2</v>
      </c>
      <c r="J702" s="356">
        <v>5.1604732560993502E-2</v>
      </c>
      <c r="K702" s="357" t="s">
        <v>84</v>
      </c>
      <c r="L702" s="328">
        <f t="shared" si="72"/>
        <v>-7.9117822523974562E-2</v>
      </c>
      <c r="M702" s="328">
        <f t="shared" si="73"/>
        <v>1.0078838072832717E-3</v>
      </c>
      <c r="N702" s="328">
        <v>1.75848385377513E-2</v>
      </c>
      <c r="O702" s="327">
        <f t="shared" si="74"/>
        <v>0.15472779369627507</v>
      </c>
      <c r="P702" s="327">
        <f t="shared" si="75"/>
        <v>0.16746681728325333</v>
      </c>
      <c r="Q702" s="327">
        <f t="shared" si="76"/>
        <v>0.16632390745501285</v>
      </c>
    </row>
    <row r="703" spans="1:17" ht="15">
      <c r="A703" s="326" t="s">
        <v>84</v>
      </c>
      <c r="B703" s="326">
        <v>3</v>
      </c>
      <c r="C703" s="326">
        <v>3</v>
      </c>
      <c r="D703" s="326">
        <v>4</v>
      </c>
      <c r="E703" s="326">
        <v>64</v>
      </c>
      <c r="F703" s="326">
        <v>670</v>
      </c>
      <c r="G703" s="326">
        <f t="shared" si="70"/>
        <v>734</v>
      </c>
      <c r="H703" s="327">
        <f t="shared" si="71"/>
        <v>8.7193460490463212E-2</v>
      </c>
      <c r="I703" s="355">
        <v>0.12886597938144331</v>
      </c>
      <c r="J703" s="356">
        <v>5.1604732560993502E-2</v>
      </c>
      <c r="K703" s="357" t="s">
        <v>84</v>
      </c>
      <c r="L703" s="328">
        <f t="shared" si="72"/>
        <v>-3.130209911586336E-2</v>
      </c>
      <c r="M703" s="328">
        <f t="shared" si="73"/>
        <v>1.8252248221926854E-4</v>
      </c>
      <c r="N703" s="328">
        <v>1.75848385377513E-2</v>
      </c>
      <c r="O703" s="327">
        <f t="shared" si="74"/>
        <v>0.18338108882521489</v>
      </c>
      <c r="P703" s="327">
        <f t="shared" si="75"/>
        <v>0.1892120869810788</v>
      </c>
      <c r="Q703" s="327">
        <f t="shared" si="76"/>
        <v>0.18868894601542416</v>
      </c>
    </row>
    <row r="704" spans="1:17" ht="15">
      <c r="A704" s="326" t="s">
        <v>84</v>
      </c>
      <c r="B704" s="326">
        <v>4</v>
      </c>
      <c r="C704" s="326">
        <v>5</v>
      </c>
      <c r="D704" s="326">
        <v>40</v>
      </c>
      <c r="E704" s="326">
        <v>80</v>
      </c>
      <c r="F704" s="326">
        <v>680</v>
      </c>
      <c r="G704" s="326">
        <f t="shared" si="70"/>
        <v>760</v>
      </c>
      <c r="H704" s="327">
        <f t="shared" si="71"/>
        <v>0.10526315789473684</v>
      </c>
      <c r="I704" s="355">
        <v>8.5972850678733032E-2</v>
      </c>
      <c r="J704" s="356">
        <v>5.1604732560993502E-2</v>
      </c>
      <c r="K704" s="357" t="s">
        <v>84</v>
      </c>
      <c r="L704" s="328">
        <f t="shared" si="72"/>
        <v>0.17702636641320579</v>
      </c>
      <c r="M704" s="328">
        <f t="shared" si="73"/>
        <v>6.5836482825023471E-3</v>
      </c>
      <c r="N704" s="328">
        <v>1.75848385377513E-2</v>
      </c>
      <c r="O704" s="327">
        <f t="shared" si="74"/>
        <v>0.22922636103151864</v>
      </c>
      <c r="P704" s="327">
        <f t="shared" si="75"/>
        <v>0.19203614798079638</v>
      </c>
      <c r="Q704" s="327">
        <f t="shared" si="76"/>
        <v>0.19537275064267351</v>
      </c>
    </row>
    <row r="705" spans="1:17" ht="15">
      <c r="A705" s="326" t="s">
        <v>233</v>
      </c>
      <c r="B705" s="326">
        <v>0</v>
      </c>
      <c r="C705" s="326">
        <v>0</v>
      </c>
      <c r="D705" s="326">
        <v>0</v>
      </c>
      <c r="E705" s="326">
        <v>225</v>
      </c>
      <c r="F705" s="326">
        <v>2437</v>
      </c>
      <c r="G705" s="326">
        <f t="shared" si="70"/>
        <v>2662</v>
      </c>
      <c r="H705" s="327">
        <f t="shared" si="71"/>
        <v>8.4522915101427495E-2</v>
      </c>
      <c r="I705" s="355">
        <v>9.1190108191653782E-2</v>
      </c>
      <c r="J705" s="356">
        <v>3.9695298249305356E-3</v>
      </c>
      <c r="K705" s="357" t="s">
        <v>233</v>
      </c>
      <c r="L705" s="328">
        <f t="shared" si="72"/>
        <v>-6.53301215113095E-2</v>
      </c>
      <c r="M705" s="328">
        <f t="shared" si="73"/>
        <v>2.8434625220000124E-3</v>
      </c>
      <c r="N705" s="328">
        <v>1.7447890369836499E-2</v>
      </c>
      <c r="O705" s="327">
        <f t="shared" si="74"/>
        <v>0.64469914040114618</v>
      </c>
      <c r="P705" s="327">
        <f t="shared" si="75"/>
        <v>0.68822366563117765</v>
      </c>
      <c r="Q705" s="327">
        <f t="shared" si="76"/>
        <v>0.68431876606683806</v>
      </c>
    </row>
    <row r="706" spans="1:17" ht="15">
      <c r="A706" s="326" t="s">
        <v>233</v>
      </c>
      <c r="B706" s="326">
        <v>3</v>
      </c>
      <c r="C706" s="326">
        <v>1</v>
      </c>
      <c r="D706" s="326">
        <v>1</v>
      </c>
      <c r="E706" s="326">
        <v>75</v>
      </c>
      <c r="F706" s="326">
        <v>754</v>
      </c>
      <c r="G706" s="326">
        <f t="shared" si="70"/>
        <v>829</v>
      </c>
      <c r="H706" s="327">
        <f t="shared" si="71"/>
        <v>9.0470446320868522E-2</v>
      </c>
      <c r="I706" s="355">
        <v>0.10227272727272731</v>
      </c>
      <c r="J706" s="356">
        <v>3.9695298249305356E-3</v>
      </c>
      <c r="K706" s="357" t="s">
        <v>233</v>
      </c>
      <c r="L706" s="328">
        <f t="shared" si="72"/>
        <v>9.1882754378309252E-3</v>
      </c>
      <c r="M706" s="328">
        <f t="shared" si="73"/>
        <v>1.8059684820624478E-5</v>
      </c>
      <c r="N706" s="328">
        <v>1.7447890369836499E-2</v>
      </c>
      <c r="O706" s="327">
        <f t="shared" si="74"/>
        <v>0.2148997134670487</v>
      </c>
      <c r="P706" s="327">
        <f t="shared" si="75"/>
        <v>0.21293419937870658</v>
      </c>
      <c r="Q706" s="327">
        <f t="shared" si="76"/>
        <v>0.21311053984575837</v>
      </c>
    </row>
    <row r="707" spans="1:17" ht="15">
      <c r="A707" s="326" t="s">
        <v>233</v>
      </c>
      <c r="B707" s="326">
        <v>4</v>
      </c>
      <c r="C707" s="326">
        <v>2</v>
      </c>
      <c r="D707" s="326">
        <v>9</v>
      </c>
      <c r="E707" s="326">
        <v>49</v>
      </c>
      <c r="F707" s="326">
        <v>350</v>
      </c>
      <c r="G707" s="326">
        <f t="shared" ref="G707:G770" si="77">E707+F707</f>
        <v>399</v>
      </c>
      <c r="H707" s="327">
        <f t="shared" ref="H707:H770" si="78">E707/G707</f>
        <v>0.12280701754385964</v>
      </c>
      <c r="I707" s="355">
        <v>0.10606060606060611</v>
      </c>
      <c r="J707" s="356">
        <v>3.9695298249305356E-3</v>
      </c>
      <c r="K707" s="357" t="s">
        <v>233</v>
      </c>
      <c r="L707" s="328">
        <f t="shared" ref="L707:L770" si="79">LN(O707/P707)</f>
        <v>0.35097967353664378</v>
      </c>
      <c r="M707" s="328">
        <f t="shared" ref="M707:M770" si="80">L707*(O707-P707)</f>
        <v>1.4586368163015874E-2</v>
      </c>
      <c r="N707" s="328">
        <v>1.7447890369836499E-2</v>
      </c>
      <c r="O707" s="327">
        <f t="shared" ref="O707:O770" si="81">E707/V$2</f>
        <v>0.14040114613180515</v>
      </c>
      <c r="P707" s="327">
        <f t="shared" ref="P707:P770" si="82">F707/W$2</f>
        <v>9.8842134990115793E-2</v>
      </c>
      <c r="Q707" s="327">
        <f t="shared" ref="Q707:Q770" si="83">G707/X$2</f>
        <v>0.1025706940874036</v>
      </c>
    </row>
    <row r="708" spans="1:17" ht="15">
      <c r="A708" s="326" t="s">
        <v>278</v>
      </c>
      <c r="B708" s="326">
        <v>0</v>
      </c>
      <c r="C708" s="326">
        <v>0</v>
      </c>
      <c r="D708" s="326">
        <v>0</v>
      </c>
      <c r="E708" s="326">
        <v>106</v>
      </c>
      <c r="F708" s="326">
        <v>1177</v>
      </c>
      <c r="G708" s="326">
        <f t="shared" si="77"/>
        <v>1283</v>
      </c>
      <c r="H708" s="327">
        <f t="shared" si="78"/>
        <v>8.2618862042088848E-2</v>
      </c>
      <c r="I708" s="355">
        <v>7.5313807531380755E-2</v>
      </c>
      <c r="J708" s="356">
        <v>4.3087368160665898E-2</v>
      </c>
      <c r="K708" s="357" t="s">
        <v>278</v>
      </c>
      <c r="L708" s="328">
        <f t="shared" si="79"/>
        <v>-9.0192483238733079E-2</v>
      </c>
      <c r="M708" s="328">
        <f t="shared" si="80"/>
        <v>2.5855525438790283E-3</v>
      </c>
      <c r="N708" s="328">
        <v>1.7420224382916401E-2</v>
      </c>
      <c r="O708" s="327">
        <f t="shared" si="81"/>
        <v>0.30372492836676218</v>
      </c>
      <c r="P708" s="327">
        <f t="shared" si="82"/>
        <v>0.33239197966676082</v>
      </c>
      <c r="Q708" s="327">
        <f t="shared" si="83"/>
        <v>0.32982005141388177</v>
      </c>
    </row>
    <row r="709" spans="1:17" ht="15">
      <c r="A709" s="326" t="s">
        <v>278</v>
      </c>
      <c r="B709" s="326">
        <v>1</v>
      </c>
      <c r="C709" s="326">
        <v>300</v>
      </c>
      <c r="D709" s="326">
        <v>13478</v>
      </c>
      <c r="E709" s="326">
        <v>30</v>
      </c>
      <c r="F709" s="326">
        <v>243</v>
      </c>
      <c r="G709" s="326">
        <f t="shared" si="77"/>
        <v>273</v>
      </c>
      <c r="H709" s="327">
        <f t="shared" si="78"/>
        <v>0.10989010989010989</v>
      </c>
      <c r="I709" s="355">
        <v>0.16326530612244899</v>
      </c>
      <c r="J709" s="356">
        <v>4.3087368160665898E-2</v>
      </c>
      <c r="K709" s="357" t="s">
        <v>278</v>
      </c>
      <c r="L709" s="328">
        <f t="shared" si="79"/>
        <v>0.22522846823108336</v>
      </c>
      <c r="M709" s="328">
        <f t="shared" si="80"/>
        <v>3.9043812392647219E-3</v>
      </c>
      <c r="N709" s="328">
        <v>1.7420224382916401E-2</v>
      </c>
      <c r="O709" s="327">
        <f t="shared" si="81"/>
        <v>8.5959885386819479E-2</v>
      </c>
      <c r="P709" s="327">
        <f t="shared" si="82"/>
        <v>6.8624682293137534E-2</v>
      </c>
      <c r="Q709" s="327">
        <f t="shared" si="83"/>
        <v>7.0179948586118257E-2</v>
      </c>
    </row>
    <row r="710" spans="1:17" ht="15">
      <c r="A710" s="326" t="s">
        <v>278</v>
      </c>
      <c r="B710" s="326">
        <v>2</v>
      </c>
      <c r="C710" s="326">
        <v>13487</v>
      </c>
      <c r="D710" s="326">
        <v>81840</v>
      </c>
      <c r="E710" s="326">
        <v>61</v>
      </c>
      <c r="F710" s="326">
        <v>717</v>
      </c>
      <c r="G710" s="326">
        <f t="shared" si="77"/>
        <v>778</v>
      </c>
      <c r="H710" s="327">
        <f t="shared" si="78"/>
        <v>7.8406169665809766E-2</v>
      </c>
      <c r="I710" s="355">
        <v>9.7560975609756101E-2</v>
      </c>
      <c r="J710" s="356">
        <v>4.3087368160665898E-2</v>
      </c>
      <c r="K710" s="357" t="s">
        <v>278</v>
      </c>
      <c r="L710" s="328">
        <f t="shared" si="79"/>
        <v>-0.14710944651683253</v>
      </c>
      <c r="M710" s="328">
        <f t="shared" si="80"/>
        <v>4.0749424653520171E-3</v>
      </c>
      <c r="N710" s="328">
        <v>1.7420224382916401E-2</v>
      </c>
      <c r="O710" s="327">
        <f t="shared" si="81"/>
        <v>0.17478510028653296</v>
      </c>
      <c r="P710" s="327">
        <f t="shared" si="82"/>
        <v>0.2024851736797515</v>
      </c>
      <c r="Q710" s="327">
        <f t="shared" si="83"/>
        <v>0.2</v>
      </c>
    </row>
    <row r="711" spans="1:17" ht="15">
      <c r="A711" s="326" t="s">
        <v>278</v>
      </c>
      <c r="B711" s="326">
        <v>3</v>
      </c>
      <c r="C711" s="326">
        <v>81890</v>
      </c>
      <c r="D711" s="326">
        <v>220169</v>
      </c>
      <c r="E711" s="326">
        <v>70</v>
      </c>
      <c r="F711" s="326">
        <v>708</v>
      </c>
      <c r="G711" s="326">
        <f t="shared" si="77"/>
        <v>778</v>
      </c>
      <c r="H711" s="327">
        <f t="shared" si="78"/>
        <v>8.9974293059125965E-2</v>
      </c>
      <c r="I711" s="355">
        <v>9.6256684491978606E-2</v>
      </c>
      <c r="J711" s="356">
        <v>4.3087368160665898E-2</v>
      </c>
      <c r="K711" s="357" t="s">
        <v>278</v>
      </c>
      <c r="L711" s="328">
        <f t="shared" si="79"/>
        <v>3.1436782651156577E-3</v>
      </c>
      <c r="M711" s="328">
        <f t="shared" si="80"/>
        <v>1.9790936060992402E-6</v>
      </c>
      <c r="N711" s="328">
        <v>1.7420224382916401E-2</v>
      </c>
      <c r="O711" s="327">
        <f t="shared" si="81"/>
        <v>0.20057306590257878</v>
      </c>
      <c r="P711" s="327">
        <f t="shared" si="82"/>
        <v>0.19994351878000566</v>
      </c>
      <c r="Q711" s="327">
        <f t="shared" si="83"/>
        <v>0.2</v>
      </c>
    </row>
    <row r="712" spans="1:17" ht="15">
      <c r="A712" s="326" t="s">
        <v>278</v>
      </c>
      <c r="B712" s="326">
        <v>4</v>
      </c>
      <c r="C712" s="326">
        <v>220435</v>
      </c>
      <c r="D712" s="326">
        <v>6068000</v>
      </c>
      <c r="E712" s="326">
        <v>82</v>
      </c>
      <c r="F712" s="326">
        <v>696</v>
      </c>
      <c r="G712" s="326">
        <f t="shared" si="77"/>
        <v>778</v>
      </c>
      <c r="H712" s="327">
        <f t="shared" si="78"/>
        <v>0.10539845758354756</v>
      </c>
      <c r="I712" s="355">
        <v>9.569377990430622E-2</v>
      </c>
      <c r="J712" s="356">
        <v>4.3087368160665898E-2</v>
      </c>
      <c r="K712" s="357" t="s">
        <v>278</v>
      </c>
      <c r="L712" s="328">
        <f t="shared" si="79"/>
        <v>0.17846211683931013</v>
      </c>
      <c r="M712" s="328">
        <f t="shared" si="80"/>
        <v>6.853369040814546E-3</v>
      </c>
      <c r="N712" s="328">
        <v>1.7420224382916401E-2</v>
      </c>
      <c r="O712" s="327">
        <f t="shared" si="81"/>
        <v>0.23495702005730659</v>
      </c>
      <c r="P712" s="327">
        <f t="shared" si="82"/>
        <v>0.19655464558034452</v>
      </c>
      <c r="Q712" s="327">
        <f t="shared" si="83"/>
        <v>0.2</v>
      </c>
    </row>
    <row r="713" spans="1:17" ht="15">
      <c r="A713" s="326" t="s">
        <v>25</v>
      </c>
      <c r="B713" s="326">
        <v>0</v>
      </c>
      <c r="C713" s="326">
        <v>0</v>
      </c>
      <c r="D713" s="326">
        <v>0</v>
      </c>
      <c r="E713" s="326">
        <v>124</v>
      </c>
      <c r="F713" s="326">
        <v>1419</v>
      </c>
      <c r="G713" s="326">
        <f t="shared" si="77"/>
        <v>1543</v>
      </c>
      <c r="H713" s="327">
        <f t="shared" si="78"/>
        <v>8.0362929358392746E-2</v>
      </c>
      <c r="I713" s="355">
        <v>5.8823529411764712E-2</v>
      </c>
      <c r="J713" s="356">
        <v>0.15886994759556661</v>
      </c>
      <c r="K713" s="357" t="s">
        <v>25</v>
      </c>
      <c r="L713" s="328">
        <f t="shared" si="79"/>
        <v>-0.12033358164552919</v>
      </c>
      <c r="M713" s="328">
        <f t="shared" si="80"/>
        <v>5.46716329841547E-3</v>
      </c>
      <c r="N713" s="328">
        <v>1.71938784279171E-2</v>
      </c>
      <c r="O713" s="327">
        <f t="shared" si="81"/>
        <v>0.35530085959885388</v>
      </c>
      <c r="P713" s="327">
        <f t="shared" si="82"/>
        <v>0.40073425585992656</v>
      </c>
      <c r="Q713" s="327">
        <f t="shared" si="83"/>
        <v>0.39665809768637533</v>
      </c>
    </row>
    <row r="714" spans="1:17" ht="15">
      <c r="A714" s="326" t="s">
        <v>25</v>
      </c>
      <c r="B714" s="326">
        <v>1</v>
      </c>
      <c r="C714" s="326">
        <v>1</v>
      </c>
      <c r="D714" s="326">
        <v>1</v>
      </c>
      <c r="E714" s="326">
        <v>88</v>
      </c>
      <c r="F714" s="326">
        <v>943</v>
      </c>
      <c r="G714" s="326">
        <f t="shared" si="77"/>
        <v>1031</v>
      </c>
      <c r="H714" s="327">
        <f t="shared" si="78"/>
        <v>8.5354025218234722E-2</v>
      </c>
      <c r="I714" s="355">
        <v>0.10526315789473679</v>
      </c>
      <c r="J714" s="356">
        <v>0.15886994759556661</v>
      </c>
      <c r="K714" s="357" t="s">
        <v>25</v>
      </c>
      <c r="L714" s="328">
        <f t="shared" si="79"/>
        <v>-5.4636938245774418E-2</v>
      </c>
      <c r="M714" s="328">
        <f t="shared" si="80"/>
        <v>7.736565944760121E-4</v>
      </c>
      <c r="N714" s="328">
        <v>1.71938784279171E-2</v>
      </c>
      <c r="O714" s="327">
        <f t="shared" si="81"/>
        <v>0.25214899713467048</v>
      </c>
      <c r="P714" s="327">
        <f t="shared" si="82"/>
        <v>0.26630895227336909</v>
      </c>
      <c r="Q714" s="327">
        <f t="shared" si="83"/>
        <v>0.26503856041131107</v>
      </c>
    </row>
    <row r="715" spans="1:17" ht="15">
      <c r="A715" s="326" t="s">
        <v>25</v>
      </c>
      <c r="B715" s="326">
        <v>3</v>
      </c>
      <c r="C715" s="326">
        <v>2</v>
      </c>
      <c r="D715" s="326">
        <v>2</v>
      </c>
      <c r="E715" s="326">
        <v>66</v>
      </c>
      <c r="F715" s="326">
        <v>535</v>
      </c>
      <c r="G715" s="326">
        <f t="shared" si="77"/>
        <v>601</v>
      </c>
      <c r="H715" s="327">
        <f t="shared" si="78"/>
        <v>0.10981697171381032</v>
      </c>
      <c r="I715" s="355">
        <v>0.15447154471544719</v>
      </c>
      <c r="J715" s="356">
        <v>0.15886994759556661</v>
      </c>
      <c r="K715" s="357" t="s">
        <v>25</v>
      </c>
      <c r="L715" s="328">
        <f t="shared" si="79"/>
        <v>0.22448052503989568</v>
      </c>
      <c r="M715" s="328">
        <f t="shared" si="80"/>
        <v>8.5357562148760391E-3</v>
      </c>
      <c r="N715" s="328">
        <v>1.71938784279171E-2</v>
      </c>
      <c r="O715" s="327">
        <f t="shared" si="81"/>
        <v>0.18911174785100288</v>
      </c>
      <c r="P715" s="327">
        <f t="shared" si="82"/>
        <v>0.15108726348489127</v>
      </c>
      <c r="Q715" s="327">
        <f t="shared" si="83"/>
        <v>0.15449871465295631</v>
      </c>
    </row>
    <row r="716" spans="1:17" ht="15">
      <c r="A716" s="326" t="s">
        <v>25</v>
      </c>
      <c r="B716" s="326">
        <v>4</v>
      </c>
      <c r="C716" s="326">
        <v>3</v>
      </c>
      <c r="D716" s="326">
        <v>13</v>
      </c>
      <c r="E716" s="326">
        <v>71</v>
      </c>
      <c r="F716" s="326">
        <v>644</v>
      </c>
      <c r="G716" s="326">
        <f t="shared" si="77"/>
        <v>715</v>
      </c>
      <c r="H716" s="327">
        <f t="shared" si="78"/>
        <v>9.9300699300699305E-2</v>
      </c>
      <c r="I716" s="355">
        <v>0.1172413793103448</v>
      </c>
      <c r="J716" s="356">
        <v>0.15886994759556661</v>
      </c>
      <c r="K716" s="357" t="s">
        <v>25</v>
      </c>
      <c r="L716" s="328">
        <f t="shared" si="79"/>
        <v>0.11207368084643834</v>
      </c>
      <c r="M716" s="328">
        <f t="shared" si="80"/>
        <v>2.4173023201496465E-3</v>
      </c>
      <c r="N716" s="328">
        <v>1.71938784279171E-2</v>
      </c>
      <c r="O716" s="327">
        <f t="shared" si="81"/>
        <v>0.20343839541547279</v>
      </c>
      <c r="P716" s="327">
        <f t="shared" si="82"/>
        <v>0.18186952838181306</v>
      </c>
      <c r="Q716" s="327">
        <f t="shared" si="83"/>
        <v>0.18380462724935734</v>
      </c>
    </row>
    <row r="717" spans="1:17" ht="15">
      <c r="A717" s="326" t="s">
        <v>237</v>
      </c>
      <c r="B717" s="326">
        <v>0</v>
      </c>
      <c r="C717" s="326">
        <v>0</v>
      </c>
      <c r="D717" s="326">
        <v>3</v>
      </c>
      <c r="E717" s="326">
        <v>77</v>
      </c>
      <c r="F717" s="326">
        <v>924</v>
      </c>
      <c r="G717" s="326">
        <f t="shared" si="77"/>
        <v>1001</v>
      </c>
      <c r="H717" s="327">
        <f t="shared" si="78"/>
        <v>7.6923076923076927E-2</v>
      </c>
      <c r="I717" s="355">
        <v>7.8512396694214878E-2</v>
      </c>
      <c r="J717" s="356">
        <v>0.1082805105515388</v>
      </c>
      <c r="K717" s="357" t="s">
        <v>237</v>
      </c>
      <c r="L717" s="328">
        <f t="shared" si="79"/>
        <v>-0.16781411987852365</v>
      </c>
      <c r="M717" s="328">
        <f t="shared" si="80"/>
        <v>6.7650677719843146E-3</v>
      </c>
      <c r="N717" s="328">
        <v>1.68786279833055E-2</v>
      </c>
      <c r="O717" s="327">
        <f t="shared" si="81"/>
        <v>0.22063037249283668</v>
      </c>
      <c r="P717" s="327">
        <f t="shared" si="82"/>
        <v>0.26094323637390565</v>
      </c>
      <c r="Q717" s="327">
        <f t="shared" si="83"/>
        <v>0.25732647814910026</v>
      </c>
    </row>
    <row r="718" spans="1:17" ht="15">
      <c r="A718" s="326" t="s">
        <v>237</v>
      </c>
      <c r="B718" s="326">
        <v>1</v>
      </c>
      <c r="C718" s="326">
        <v>4</v>
      </c>
      <c r="D718" s="326">
        <v>6</v>
      </c>
      <c r="E718" s="326">
        <v>64</v>
      </c>
      <c r="F718" s="326">
        <v>684</v>
      </c>
      <c r="G718" s="326">
        <f t="shared" si="77"/>
        <v>748</v>
      </c>
      <c r="H718" s="327">
        <f t="shared" si="78"/>
        <v>8.5561497326203204E-2</v>
      </c>
      <c r="I718" s="355">
        <v>5.6603773584905662E-2</v>
      </c>
      <c r="J718" s="356">
        <v>0.1082805105515388</v>
      </c>
      <c r="K718" s="357" t="s">
        <v>237</v>
      </c>
      <c r="L718" s="328">
        <f t="shared" si="79"/>
        <v>-5.1982304353402009E-2</v>
      </c>
      <c r="M718" s="328">
        <f t="shared" si="80"/>
        <v>5.0863039858209229E-4</v>
      </c>
      <c r="N718" s="328">
        <v>1.68786279833055E-2</v>
      </c>
      <c r="O718" s="327">
        <f t="shared" si="81"/>
        <v>0.18338108882521489</v>
      </c>
      <c r="P718" s="327">
        <f t="shared" si="82"/>
        <v>0.19316577238068341</v>
      </c>
      <c r="Q718" s="327">
        <f t="shared" si="83"/>
        <v>0.19228791773778919</v>
      </c>
    </row>
    <row r="719" spans="1:17" ht="15">
      <c r="A719" s="326" t="s">
        <v>237</v>
      </c>
      <c r="B719" s="326">
        <v>2</v>
      </c>
      <c r="C719" s="326">
        <v>7</v>
      </c>
      <c r="D719" s="326">
        <v>9</v>
      </c>
      <c r="E719" s="326">
        <v>58</v>
      </c>
      <c r="F719" s="326">
        <v>590</v>
      </c>
      <c r="G719" s="326">
        <f t="shared" si="77"/>
        <v>648</v>
      </c>
      <c r="H719" s="327">
        <f t="shared" si="78"/>
        <v>8.9506172839506168E-2</v>
      </c>
      <c r="I719" s="355">
        <v>9.5890410958904104E-2</v>
      </c>
      <c r="J719" s="356">
        <v>0.1082805105515388</v>
      </c>
      <c r="K719" s="357" t="s">
        <v>237</v>
      </c>
      <c r="L719" s="328">
        <f t="shared" si="79"/>
        <v>-2.5869964438691695E-3</v>
      </c>
      <c r="M719" s="328">
        <f t="shared" si="80"/>
        <v>1.1136689473360058E-6</v>
      </c>
      <c r="N719" s="328">
        <v>1.68786279833055E-2</v>
      </c>
      <c r="O719" s="327">
        <f t="shared" si="81"/>
        <v>0.166189111747851</v>
      </c>
      <c r="P719" s="327">
        <f t="shared" si="82"/>
        <v>0.16661959898333803</v>
      </c>
      <c r="Q719" s="327">
        <f t="shared" si="83"/>
        <v>0.1665809768637532</v>
      </c>
    </row>
    <row r="720" spans="1:17" ht="15">
      <c r="A720" s="326" t="s">
        <v>237</v>
      </c>
      <c r="B720" s="326">
        <v>3</v>
      </c>
      <c r="C720" s="326">
        <v>10</v>
      </c>
      <c r="D720" s="326">
        <v>14</v>
      </c>
      <c r="E720" s="326">
        <v>74</v>
      </c>
      <c r="F720" s="326">
        <v>723</v>
      </c>
      <c r="G720" s="326">
        <f t="shared" si="77"/>
        <v>797</v>
      </c>
      <c r="H720" s="327">
        <f t="shared" si="78"/>
        <v>9.2848180677540776E-2</v>
      </c>
      <c r="I720" s="355">
        <v>0.10326086956521741</v>
      </c>
      <c r="J720" s="356">
        <v>0.1082805105515388</v>
      </c>
      <c r="K720" s="357" t="s">
        <v>237</v>
      </c>
      <c r="L720" s="328">
        <f t="shared" si="79"/>
        <v>3.7748400954881668E-2</v>
      </c>
      <c r="M720" s="328">
        <f t="shared" si="80"/>
        <v>2.9650514607761894E-4</v>
      </c>
      <c r="N720" s="328">
        <v>1.68786279833055E-2</v>
      </c>
      <c r="O720" s="327">
        <f t="shared" si="81"/>
        <v>0.21203438395415472</v>
      </c>
      <c r="P720" s="327">
        <f t="shared" si="82"/>
        <v>0.20417961027958204</v>
      </c>
      <c r="Q720" s="327">
        <f t="shared" si="83"/>
        <v>0.20488431876606683</v>
      </c>
    </row>
    <row r="721" spans="1:17" ht="15">
      <c r="A721" s="326" t="s">
        <v>237</v>
      </c>
      <c r="B721" s="326">
        <v>4</v>
      </c>
      <c r="C721" s="326">
        <v>15</v>
      </c>
      <c r="D721" s="326">
        <v>39</v>
      </c>
      <c r="E721" s="326">
        <v>76</v>
      </c>
      <c r="F721" s="326">
        <v>620</v>
      </c>
      <c r="G721" s="326">
        <f t="shared" si="77"/>
        <v>696</v>
      </c>
      <c r="H721" s="327">
        <f t="shared" si="78"/>
        <v>0.10919540229885058</v>
      </c>
      <c r="I721" s="355">
        <v>0.14556962025316461</v>
      </c>
      <c r="J721" s="356">
        <v>0.1082805105515388</v>
      </c>
      <c r="K721" s="357" t="s">
        <v>237</v>
      </c>
      <c r="L721" s="328">
        <f t="shared" si="79"/>
        <v>0.21810639215667052</v>
      </c>
      <c r="M721" s="328">
        <f t="shared" si="80"/>
        <v>9.3073109977141952E-3</v>
      </c>
      <c r="N721" s="328">
        <v>1.68786279833055E-2</v>
      </c>
      <c r="O721" s="327">
        <f t="shared" si="81"/>
        <v>0.2177650429799427</v>
      </c>
      <c r="P721" s="327">
        <f t="shared" si="82"/>
        <v>0.17509178198249081</v>
      </c>
      <c r="Q721" s="327">
        <f t="shared" si="83"/>
        <v>0.17892030848329049</v>
      </c>
    </row>
    <row r="722" spans="1:17" ht="15">
      <c r="A722" s="326" t="s">
        <v>72</v>
      </c>
      <c r="B722" s="326">
        <v>0</v>
      </c>
      <c r="C722" s="326">
        <v>0</v>
      </c>
      <c r="D722" s="326">
        <v>10000</v>
      </c>
      <c r="E722" s="326">
        <v>86</v>
      </c>
      <c r="F722" s="326">
        <v>698</v>
      </c>
      <c r="G722" s="326">
        <f t="shared" si="77"/>
        <v>784</v>
      </c>
      <c r="H722" s="327">
        <f t="shared" si="78"/>
        <v>0.10969387755102041</v>
      </c>
      <c r="I722" s="355">
        <v>0.125</v>
      </c>
      <c r="J722" s="356">
        <v>0.19934783168521161</v>
      </c>
      <c r="K722" s="357" t="s">
        <v>72</v>
      </c>
      <c r="L722" s="328">
        <f t="shared" si="79"/>
        <v>0.22322072340061178</v>
      </c>
      <c r="M722" s="328">
        <f t="shared" si="80"/>
        <v>1.1004531729789048E-2</v>
      </c>
      <c r="N722" s="328">
        <v>1.6827289585956601E-2</v>
      </c>
      <c r="O722" s="327">
        <f t="shared" si="81"/>
        <v>0.24641833810888253</v>
      </c>
      <c r="P722" s="327">
        <f t="shared" si="82"/>
        <v>0.19711945778028805</v>
      </c>
      <c r="Q722" s="327">
        <f t="shared" si="83"/>
        <v>0.20154241645244217</v>
      </c>
    </row>
    <row r="723" spans="1:17" ht="15">
      <c r="A723" s="326" t="s">
        <v>72</v>
      </c>
      <c r="B723" s="326">
        <v>1</v>
      </c>
      <c r="C723" s="326">
        <v>11000</v>
      </c>
      <c r="D723" s="326">
        <v>74000</v>
      </c>
      <c r="E723" s="326">
        <v>71</v>
      </c>
      <c r="F723" s="326">
        <v>702</v>
      </c>
      <c r="G723" s="326">
        <f t="shared" si="77"/>
        <v>773</v>
      </c>
      <c r="H723" s="327">
        <f t="shared" si="78"/>
        <v>9.1849935316946962E-2</v>
      </c>
      <c r="I723" s="355">
        <v>9.0425531914893623E-2</v>
      </c>
      <c r="J723" s="356">
        <v>0.19934783168521161</v>
      </c>
      <c r="K723" s="357" t="s">
        <v>72</v>
      </c>
      <c r="L723" s="328">
        <f t="shared" si="79"/>
        <v>2.5839002924980942E-2</v>
      </c>
      <c r="M723" s="328">
        <f t="shared" si="80"/>
        <v>1.3408667986549957E-4</v>
      </c>
      <c r="N723" s="328">
        <v>1.6827289585956601E-2</v>
      </c>
      <c r="O723" s="327">
        <f t="shared" si="81"/>
        <v>0.20343839541547279</v>
      </c>
      <c r="P723" s="327">
        <f t="shared" si="82"/>
        <v>0.19824908218017509</v>
      </c>
      <c r="Q723" s="327">
        <f t="shared" si="83"/>
        <v>0.1987146529562982</v>
      </c>
    </row>
    <row r="724" spans="1:17" ht="15">
      <c r="A724" s="326" t="s">
        <v>72</v>
      </c>
      <c r="B724" s="326">
        <v>2</v>
      </c>
      <c r="C724" s="326">
        <v>74400</v>
      </c>
      <c r="D724" s="326">
        <v>150000</v>
      </c>
      <c r="E724" s="326">
        <v>68</v>
      </c>
      <c r="F724" s="326">
        <v>730</v>
      </c>
      <c r="G724" s="326">
        <f t="shared" si="77"/>
        <v>798</v>
      </c>
      <c r="H724" s="327">
        <f t="shared" si="78"/>
        <v>8.5213032581453629E-2</v>
      </c>
      <c r="I724" s="355">
        <v>0.126984126984127</v>
      </c>
      <c r="J724" s="356">
        <v>0.19934783168521161</v>
      </c>
      <c r="K724" s="357" t="s">
        <v>72</v>
      </c>
      <c r="L724" s="328">
        <f t="shared" si="79"/>
        <v>-5.6444299056853511E-2</v>
      </c>
      <c r="M724" s="328">
        <f t="shared" si="80"/>
        <v>6.3861340175781604E-4</v>
      </c>
      <c r="N724" s="328">
        <v>1.6827289585956601E-2</v>
      </c>
      <c r="O724" s="327">
        <f t="shared" si="81"/>
        <v>0.19484240687679083</v>
      </c>
      <c r="P724" s="327">
        <f t="shared" si="82"/>
        <v>0.20615645297938434</v>
      </c>
      <c r="Q724" s="327">
        <f t="shared" si="83"/>
        <v>0.2051413881748072</v>
      </c>
    </row>
    <row r="725" spans="1:17" ht="15">
      <c r="A725" s="326" t="s">
        <v>72</v>
      </c>
      <c r="B725" s="326">
        <v>3</v>
      </c>
      <c r="C725" s="326">
        <v>150290</v>
      </c>
      <c r="D725" s="326">
        <v>300000</v>
      </c>
      <c r="E725" s="326">
        <v>72</v>
      </c>
      <c r="F725" s="326">
        <v>808</v>
      </c>
      <c r="G725" s="326">
        <f t="shared" si="77"/>
        <v>880</v>
      </c>
      <c r="H725" s="327">
        <f t="shared" si="78"/>
        <v>8.1818181818181818E-2</v>
      </c>
      <c r="I725" s="355">
        <v>9.569377990430622E-2</v>
      </c>
      <c r="J725" s="356">
        <v>0.19934783168521161</v>
      </c>
      <c r="K725" s="357" t="s">
        <v>72</v>
      </c>
      <c r="L725" s="328">
        <f t="shared" si="79"/>
        <v>-0.10080340959556341</v>
      </c>
      <c r="M725" s="328">
        <f t="shared" si="80"/>
        <v>2.2056193112884224E-3</v>
      </c>
      <c r="N725" s="328">
        <v>1.6827289585956601E-2</v>
      </c>
      <c r="O725" s="327">
        <f t="shared" si="81"/>
        <v>0.20630372492836677</v>
      </c>
      <c r="P725" s="327">
        <f t="shared" si="82"/>
        <v>0.22818412877718158</v>
      </c>
      <c r="Q725" s="327">
        <f t="shared" si="83"/>
        <v>0.2262210796915167</v>
      </c>
    </row>
    <row r="726" spans="1:17" ht="15">
      <c r="A726" s="326" t="s">
        <v>72</v>
      </c>
      <c r="B726" s="326">
        <v>4</v>
      </c>
      <c r="C726" s="326">
        <v>304000</v>
      </c>
      <c r="D726" s="326">
        <v>3300000</v>
      </c>
      <c r="E726" s="326">
        <v>52</v>
      </c>
      <c r="F726" s="326">
        <v>603</v>
      </c>
      <c r="G726" s="326">
        <f t="shared" si="77"/>
        <v>655</v>
      </c>
      <c r="H726" s="327">
        <f t="shared" si="78"/>
        <v>7.9389312977099238E-2</v>
      </c>
      <c r="I726" s="355">
        <v>3.1446540880503138E-2</v>
      </c>
      <c r="J726" s="356">
        <v>0.19934783168521161</v>
      </c>
      <c r="K726" s="357" t="s">
        <v>72</v>
      </c>
      <c r="L726" s="328">
        <f t="shared" si="79"/>
        <v>-0.13358094823628147</v>
      </c>
      <c r="M726" s="328">
        <f t="shared" si="80"/>
        <v>2.8444384632558464E-3</v>
      </c>
      <c r="N726" s="328">
        <v>1.6827289585956601E-2</v>
      </c>
      <c r="O726" s="327">
        <f t="shared" si="81"/>
        <v>0.14899713467048711</v>
      </c>
      <c r="P726" s="327">
        <f t="shared" si="82"/>
        <v>0.1702908782829709</v>
      </c>
      <c r="Q726" s="327">
        <f t="shared" si="83"/>
        <v>0.16838046272493573</v>
      </c>
    </row>
    <row r="727" spans="1:17" ht="15">
      <c r="A727" s="326" t="s">
        <v>646</v>
      </c>
      <c r="B727" s="326">
        <v>0</v>
      </c>
      <c r="C727" s="326">
        <v>0</v>
      </c>
      <c r="D727" s="326">
        <v>10000</v>
      </c>
      <c r="E727" s="326">
        <v>86</v>
      </c>
      <c r="F727" s="326">
        <v>698</v>
      </c>
      <c r="G727" s="326">
        <f t="shared" si="77"/>
        <v>784</v>
      </c>
      <c r="H727" s="327">
        <f t="shared" si="78"/>
        <v>0.10969387755102041</v>
      </c>
      <c r="I727" s="355">
        <v>0.125</v>
      </c>
      <c r="J727" s="356">
        <v>0.19934783168521161</v>
      </c>
      <c r="K727" s="357" t="s">
        <v>646</v>
      </c>
      <c r="L727" s="328">
        <f t="shared" si="79"/>
        <v>0.22322072340061178</v>
      </c>
      <c r="M727" s="328">
        <f t="shared" si="80"/>
        <v>1.1004531729789048E-2</v>
      </c>
      <c r="N727" s="328">
        <v>1.6827289585956601E-2</v>
      </c>
      <c r="O727" s="327">
        <f t="shared" si="81"/>
        <v>0.24641833810888253</v>
      </c>
      <c r="P727" s="327">
        <f t="shared" si="82"/>
        <v>0.19711945778028805</v>
      </c>
      <c r="Q727" s="327">
        <f t="shared" si="83"/>
        <v>0.20154241645244217</v>
      </c>
    </row>
    <row r="728" spans="1:17" ht="15">
      <c r="A728" s="326" t="s">
        <v>646</v>
      </c>
      <c r="B728" s="326">
        <v>1</v>
      </c>
      <c r="C728" s="326">
        <v>11000</v>
      </c>
      <c r="D728" s="326">
        <v>74000</v>
      </c>
      <c r="E728" s="326">
        <v>71</v>
      </c>
      <c r="F728" s="326">
        <v>702</v>
      </c>
      <c r="G728" s="326">
        <f t="shared" si="77"/>
        <v>773</v>
      </c>
      <c r="H728" s="327">
        <f t="shared" si="78"/>
        <v>9.1849935316946962E-2</v>
      </c>
      <c r="I728" s="355">
        <v>9.0425531914893623E-2</v>
      </c>
      <c r="J728" s="356">
        <v>0.19934783168521161</v>
      </c>
      <c r="K728" s="357" t="s">
        <v>646</v>
      </c>
      <c r="L728" s="328">
        <f t="shared" si="79"/>
        <v>2.5839002924980942E-2</v>
      </c>
      <c r="M728" s="328">
        <f t="shared" si="80"/>
        <v>1.3408667986549957E-4</v>
      </c>
      <c r="N728" s="328">
        <v>1.6827289585956601E-2</v>
      </c>
      <c r="O728" s="327">
        <f t="shared" si="81"/>
        <v>0.20343839541547279</v>
      </c>
      <c r="P728" s="327">
        <f t="shared" si="82"/>
        <v>0.19824908218017509</v>
      </c>
      <c r="Q728" s="327">
        <f t="shared" si="83"/>
        <v>0.1987146529562982</v>
      </c>
    </row>
    <row r="729" spans="1:17" ht="15">
      <c r="A729" s="326" t="s">
        <v>646</v>
      </c>
      <c r="B729" s="326">
        <v>2</v>
      </c>
      <c r="C729" s="326">
        <v>74400</v>
      </c>
      <c r="D729" s="326">
        <v>150000</v>
      </c>
      <c r="E729" s="326">
        <v>68</v>
      </c>
      <c r="F729" s="326">
        <v>730</v>
      </c>
      <c r="G729" s="326">
        <f t="shared" si="77"/>
        <v>798</v>
      </c>
      <c r="H729" s="327">
        <f t="shared" si="78"/>
        <v>8.5213032581453629E-2</v>
      </c>
      <c r="I729" s="355">
        <v>0.126984126984127</v>
      </c>
      <c r="J729" s="356">
        <v>0.19934783168521161</v>
      </c>
      <c r="K729" s="357" t="s">
        <v>646</v>
      </c>
      <c r="L729" s="328">
        <f t="shared" si="79"/>
        <v>-5.6444299056853511E-2</v>
      </c>
      <c r="M729" s="328">
        <f t="shared" si="80"/>
        <v>6.3861340175781604E-4</v>
      </c>
      <c r="N729" s="328">
        <v>1.6827289585956601E-2</v>
      </c>
      <c r="O729" s="327">
        <f t="shared" si="81"/>
        <v>0.19484240687679083</v>
      </c>
      <c r="P729" s="327">
        <f t="shared" si="82"/>
        <v>0.20615645297938434</v>
      </c>
      <c r="Q729" s="327">
        <f t="shared" si="83"/>
        <v>0.2051413881748072</v>
      </c>
    </row>
    <row r="730" spans="1:17" ht="15">
      <c r="A730" s="326" t="s">
        <v>646</v>
      </c>
      <c r="B730" s="326">
        <v>3</v>
      </c>
      <c r="C730" s="326">
        <v>150290</v>
      </c>
      <c r="D730" s="326">
        <v>300000</v>
      </c>
      <c r="E730" s="326">
        <v>72</v>
      </c>
      <c r="F730" s="326">
        <v>808</v>
      </c>
      <c r="G730" s="326">
        <f t="shared" si="77"/>
        <v>880</v>
      </c>
      <c r="H730" s="327">
        <f t="shared" si="78"/>
        <v>8.1818181818181818E-2</v>
      </c>
      <c r="I730" s="355">
        <v>9.569377990430622E-2</v>
      </c>
      <c r="J730" s="356">
        <v>0.19934783168521161</v>
      </c>
      <c r="K730" s="357" t="s">
        <v>646</v>
      </c>
      <c r="L730" s="328">
        <f t="shared" si="79"/>
        <v>-0.10080340959556341</v>
      </c>
      <c r="M730" s="328">
        <f t="shared" si="80"/>
        <v>2.2056193112884224E-3</v>
      </c>
      <c r="N730" s="328">
        <v>1.6827289585956601E-2</v>
      </c>
      <c r="O730" s="327">
        <f t="shared" si="81"/>
        <v>0.20630372492836677</v>
      </c>
      <c r="P730" s="327">
        <f t="shared" si="82"/>
        <v>0.22818412877718158</v>
      </c>
      <c r="Q730" s="327">
        <f t="shared" si="83"/>
        <v>0.2262210796915167</v>
      </c>
    </row>
    <row r="731" spans="1:17" ht="15">
      <c r="A731" s="326" t="s">
        <v>646</v>
      </c>
      <c r="B731" s="326">
        <v>4</v>
      </c>
      <c r="C731" s="326">
        <v>304000</v>
      </c>
      <c r="D731" s="326">
        <v>3300000</v>
      </c>
      <c r="E731" s="326">
        <v>52</v>
      </c>
      <c r="F731" s="326">
        <v>603</v>
      </c>
      <c r="G731" s="326">
        <f t="shared" si="77"/>
        <v>655</v>
      </c>
      <c r="H731" s="327">
        <f t="shared" si="78"/>
        <v>7.9389312977099238E-2</v>
      </c>
      <c r="I731" s="355">
        <v>3.1446540880503138E-2</v>
      </c>
      <c r="J731" s="356">
        <v>0.19934783168521161</v>
      </c>
      <c r="K731" s="357" t="s">
        <v>646</v>
      </c>
      <c r="L731" s="328">
        <f t="shared" si="79"/>
        <v>-0.13358094823628147</v>
      </c>
      <c r="M731" s="328">
        <f t="shared" si="80"/>
        <v>2.8444384632558464E-3</v>
      </c>
      <c r="N731" s="328">
        <v>1.6827289585956601E-2</v>
      </c>
      <c r="O731" s="327">
        <f t="shared" si="81"/>
        <v>0.14899713467048711</v>
      </c>
      <c r="P731" s="327">
        <f t="shared" si="82"/>
        <v>0.1702908782829709</v>
      </c>
      <c r="Q731" s="327">
        <f t="shared" si="83"/>
        <v>0.16838046272493573</v>
      </c>
    </row>
    <row r="732" spans="1:17" ht="15">
      <c r="A732" s="326" t="s">
        <v>264</v>
      </c>
      <c r="B732" s="326">
        <v>0</v>
      </c>
      <c r="C732" s="326">
        <v>0</v>
      </c>
      <c r="D732" s="326">
        <v>0</v>
      </c>
      <c r="E732" s="326">
        <v>91</v>
      </c>
      <c r="F732" s="326">
        <v>1017</v>
      </c>
      <c r="G732" s="326">
        <f t="shared" si="77"/>
        <v>1108</v>
      </c>
      <c r="H732" s="327">
        <f t="shared" si="78"/>
        <v>8.2129963898916969E-2</v>
      </c>
      <c r="I732" s="355">
        <v>9.0909090909090912E-2</v>
      </c>
      <c r="J732" s="356">
        <v>0.1005711822313553</v>
      </c>
      <c r="K732" s="357" t="s">
        <v>264</v>
      </c>
      <c r="L732" s="328">
        <f t="shared" si="79"/>
        <v>-9.6660359622233488E-2</v>
      </c>
      <c r="M732" s="328">
        <f t="shared" si="80"/>
        <v>2.5578281760096303E-3</v>
      </c>
      <c r="N732" s="328">
        <v>1.6653672834985901E-2</v>
      </c>
      <c r="O732" s="327">
        <f t="shared" si="81"/>
        <v>0.26074498567335241</v>
      </c>
      <c r="P732" s="327">
        <f t="shared" si="82"/>
        <v>0.28720700367127933</v>
      </c>
      <c r="Q732" s="327">
        <f t="shared" si="83"/>
        <v>0.28483290488431878</v>
      </c>
    </row>
    <row r="733" spans="1:17" ht="15">
      <c r="A733" s="326" t="s">
        <v>264</v>
      </c>
      <c r="B733" s="326">
        <v>1</v>
      </c>
      <c r="C733" s="326">
        <v>1</v>
      </c>
      <c r="D733" s="326">
        <v>1</v>
      </c>
      <c r="E733" s="326">
        <v>66</v>
      </c>
      <c r="F733" s="326">
        <v>753</v>
      </c>
      <c r="G733" s="326">
        <f t="shared" si="77"/>
        <v>819</v>
      </c>
      <c r="H733" s="327">
        <f t="shared" si="78"/>
        <v>8.0586080586080591E-2</v>
      </c>
      <c r="I733" s="355">
        <v>7.6530612244897961E-2</v>
      </c>
      <c r="J733" s="356">
        <v>0.1005711822313553</v>
      </c>
      <c r="K733" s="357" t="s">
        <v>264</v>
      </c>
      <c r="L733" s="328">
        <f t="shared" si="79"/>
        <v>-0.11731795586399145</v>
      </c>
      <c r="M733" s="328">
        <f t="shared" si="80"/>
        <v>2.7616700105270097E-3</v>
      </c>
      <c r="N733" s="328">
        <v>1.6653672834985901E-2</v>
      </c>
      <c r="O733" s="327">
        <f t="shared" si="81"/>
        <v>0.18911174785100288</v>
      </c>
      <c r="P733" s="327">
        <f t="shared" si="82"/>
        <v>0.21265179327873482</v>
      </c>
      <c r="Q733" s="327">
        <f t="shared" si="83"/>
        <v>0.21053984575835474</v>
      </c>
    </row>
    <row r="734" spans="1:17" ht="15">
      <c r="A734" s="326" t="s">
        <v>264</v>
      </c>
      <c r="B734" s="326">
        <v>2</v>
      </c>
      <c r="C734" s="326">
        <v>2</v>
      </c>
      <c r="D734" s="326">
        <v>2</v>
      </c>
      <c r="E734" s="326">
        <v>55</v>
      </c>
      <c r="F734" s="326">
        <v>497</v>
      </c>
      <c r="G734" s="326">
        <f t="shared" si="77"/>
        <v>552</v>
      </c>
      <c r="H734" s="327">
        <f t="shared" si="78"/>
        <v>9.9637681159420288E-2</v>
      </c>
      <c r="I734" s="355">
        <v>5.185185185185185E-2</v>
      </c>
      <c r="J734" s="356">
        <v>0.1005711822313553</v>
      </c>
      <c r="K734" s="357" t="s">
        <v>264</v>
      </c>
      <c r="L734" s="328">
        <f t="shared" si="79"/>
        <v>0.11583568904531877</v>
      </c>
      <c r="M734" s="328">
        <f t="shared" si="80"/>
        <v>1.9966935408654413E-3</v>
      </c>
      <c r="N734" s="328">
        <v>1.6653672834985901E-2</v>
      </c>
      <c r="O734" s="327">
        <f t="shared" si="81"/>
        <v>0.15759312320916904</v>
      </c>
      <c r="P734" s="327">
        <f t="shared" si="82"/>
        <v>0.14035583168596441</v>
      </c>
      <c r="Q734" s="327">
        <f t="shared" si="83"/>
        <v>0.14190231362467867</v>
      </c>
    </row>
    <row r="735" spans="1:17" ht="15">
      <c r="A735" s="326" t="s">
        <v>264</v>
      </c>
      <c r="B735" s="326">
        <v>3</v>
      </c>
      <c r="C735" s="326">
        <v>3</v>
      </c>
      <c r="D735" s="326">
        <v>4</v>
      </c>
      <c r="E735" s="326">
        <v>65</v>
      </c>
      <c r="F735" s="326">
        <v>688</v>
      </c>
      <c r="G735" s="326">
        <f t="shared" si="77"/>
        <v>753</v>
      </c>
      <c r="H735" s="327">
        <f t="shared" si="78"/>
        <v>8.632138114209828E-2</v>
      </c>
      <c r="I735" s="355">
        <v>0.13089005235602089</v>
      </c>
      <c r="J735" s="356">
        <v>0.1005711822313553</v>
      </c>
      <c r="K735" s="357" t="s">
        <v>264</v>
      </c>
      <c r="L735" s="328">
        <f t="shared" si="79"/>
        <v>-4.2309038128230024E-2</v>
      </c>
      <c r="M735" s="328">
        <f t="shared" si="80"/>
        <v>3.4054453581540851E-4</v>
      </c>
      <c r="N735" s="328">
        <v>1.6653672834985901E-2</v>
      </c>
      <c r="O735" s="327">
        <f t="shared" si="81"/>
        <v>0.18624641833810887</v>
      </c>
      <c r="P735" s="327">
        <f t="shared" si="82"/>
        <v>0.19429539678057045</v>
      </c>
      <c r="Q735" s="327">
        <f t="shared" si="83"/>
        <v>0.19357326478149101</v>
      </c>
    </row>
    <row r="736" spans="1:17" ht="15">
      <c r="A736" s="326" t="s">
        <v>264</v>
      </c>
      <c r="B736" s="326">
        <v>4</v>
      </c>
      <c r="C736" s="326">
        <v>5</v>
      </c>
      <c r="D736" s="326">
        <v>26</v>
      </c>
      <c r="E736" s="326">
        <v>72</v>
      </c>
      <c r="F736" s="326">
        <v>586</v>
      </c>
      <c r="G736" s="326">
        <f t="shared" si="77"/>
        <v>658</v>
      </c>
      <c r="H736" s="327">
        <f t="shared" si="78"/>
        <v>0.10942249240121581</v>
      </c>
      <c r="I736" s="355">
        <v>0.1111111111111111</v>
      </c>
      <c r="J736" s="356">
        <v>0.1005711822313553</v>
      </c>
      <c r="K736" s="357" t="s">
        <v>264</v>
      </c>
      <c r="L736" s="328">
        <f t="shared" si="79"/>
        <v>0.22043885934851934</v>
      </c>
      <c r="M736" s="328">
        <f t="shared" si="80"/>
        <v>8.9969365717684699E-3</v>
      </c>
      <c r="N736" s="328">
        <v>1.6653672834985901E-2</v>
      </c>
      <c r="O736" s="327">
        <f t="shared" si="81"/>
        <v>0.20630372492836677</v>
      </c>
      <c r="P736" s="327">
        <f t="shared" si="82"/>
        <v>0.16548997458345099</v>
      </c>
      <c r="Q736" s="327">
        <f t="shared" si="83"/>
        <v>0.16915167095115682</v>
      </c>
    </row>
    <row r="737" spans="1:17" ht="15">
      <c r="A737" s="326" t="s">
        <v>24</v>
      </c>
      <c r="B737" s="326">
        <v>0</v>
      </c>
      <c r="C737" s="326">
        <v>0</v>
      </c>
      <c r="D737" s="326">
        <v>0</v>
      </c>
      <c r="E737" s="326">
        <v>225</v>
      </c>
      <c r="F737" s="326">
        <v>2435</v>
      </c>
      <c r="G737" s="326">
        <f t="shared" si="77"/>
        <v>2660</v>
      </c>
      <c r="H737" s="327">
        <f t="shared" si="78"/>
        <v>8.4586466165413529E-2</v>
      </c>
      <c r="I737" s="355">
        <v>9.1190108191653782E-2</v>
      </c>
      <c r="J737" s="356">
        <v>3.877859524482022E-3</v>
      </c>
      <c r="K737" s="357" t="s">
        <v>24</v>
      </c>
      <c r="L737" s="328">
        <f t="shared" si="79"/>
        <v>-6.4509103402793436E-2</v>
      </c>
      <c r="M737" s="328">
        <f t="shared" si="80"/>
        <v>2.7712925700122755E-3</v>
      </c>
      <c r="N737" s="328">
        <v>1.6531725729610099E-2</v>
      </c>
      <c r="O737" s="327">
        <f t="shared" si="81"/>
        <v>0.64469914040114618</v>
      </c>
      <c r="P737" s="327">
        <f t="shared" si="82"/>
        <v>0.68765885343123412</v>
      </c>
      <c r="Q737" s="327">
        <f t="shared" si="83"/>
        <v>0.68380462724935731</v>
      </c>
    </row>
    <row r="738" spans="1:17" ht="15">
      <c r="A738" s="326" t="s">
        <v>24</v>
      </c>
      <c r="B738" s="326">
        <v>3</v>
      </c>
      <c r="C738" s="326">
        <v>1</v>
      </c>
      <c r="D738" s="326">
        <v>1</v>
      </c>
      <c r="E738" s="326">
        <v>75</v>
      </c>
      <c r="F738" s="326">
        <v>752</v>
      </c>
      <c r="G738" s="326">
        <f t="shared" si="77"/>
        <v>827</v>
      </c>
      <c r="H738" s="327">
        <f t="shared" si="78"/>
        <v>9.0689238210399037E-2</v>
      </c>
      <c r="I738" s="355">
        <v>0.10344827586206901</v>
      </c>
      <c r="J738" s="356">
        <v>3.877859524482022E-3</v>
      </c>
      <c r="K738" s="357" t="s">
        <v>24</v>
      </c>
      <c r="L738" s="328">
        <f t="shared" si="79"/>
        <v>1.1844319495947091E-2</v>
      </c>
      <c r="M738" s="328">
        <f t="shared" si="80"/>
        <v>2.9969992987449103E-5</v>
      </c>
      <c r="N738" s="328">
        <v>1.6531725729610099E-2</v>
      </c>
      <c r="O738" s="327">
        <f t="shared" si="81"/>
        <v>0.2148997134670487</v>
      </c>
      <c r="P738" s="327">
        <f t="shared" si="82"/>
        <v>0.21236938717876305</v>
      </c>
      <c r="Q738" s="327">
        <f t="shared" si="83"/>
        <v>0.21259640102827765</v>
      </c>
    </row>
    <row r="739" spans="1:17" ht="15">
      <c r="A739" s="326" t="s">
        <v>24</v>
      </c>
      <c r="B739" s="326">
        <v>4</v>
      </c>
      <c r="C739" s="326">
        <v>2</v>
      </c>
      <c r="D739" s="326">
        <v>9</v>
      </c>
      <c r="E739" s="326">
        <v>49</v>
      </c>
      <c r="F739" s="326">
        <v>354</v>
      </c>
      <c r="G739" s="326">
        <f t="shared" si="77"/>
        <v>403</v>
      </c>
      <c r="H739" s="327">
        <f t="shared" si="78"/>
        <v>0.12158808933002481</v>
      </c>
      <c r="I739" s="355">
        <v>0.1029411764705882</v>
      </c>
      <c r="J739" s="356">
        <v>3.877859524482022E-3</v>
      </c>
      <c r="K739" s="357" t="s">
        <v>24</v>
      </c>
      <c r="L739" s="328">
        <f t="shared" si="79"/>
        <v>0.33961591488632864</v>
      </c>
      <c r="M739" s="328">
        <f t="shared" si="80"/>
        <v>1.3730463166610403E-2</v>
      </c>
      <c r="N739" s="328">
        <v>1.6531725729610099E-2</v>
      </c>
      <c r="O739" s="327">
        <f t="shared" si="81"/>
        <v>0.14040114613180515</v>
      </c>
      <c r="P739" s="327">
        <f t="shared" si="82"/>
        <v>9.9971759390002829E-2</v>
      </c>
      <c r="Q739" s="327">
        <f t="shared" si="83"/>
        <v>0.10359897172236504</v>
      </c>
    </row>
    <row r="740" spans="1:17" ht="15">
      <c r="A740" s="326" t="s">
        <v>27</v>
      </c>
      <c r="B740" s="326">
        <v>0</v>
      </c>
      <c r="C740" s="326">
        <v>0</v>
      </c>
      <c r="D740" s="326">
        <v>2</v>
      </c>
      <c r="E740" s="326">
        <v>59</v>
      </c>
      <c r="F740" s="326">
        <v>743</v>
      </c>
      <c r="G740" s="326">
        <f t="shared" si="77"/>
        <v>802</v>
      </c>
      <c r="H740" s="327">
        <f t="shared" si="78"/>
        <v>7.3566084788029923E-2</v>
      </c>
      <c r="I740" s="355">
        <v>7.7294685990338161E-2</v>
      </c>
      <c r="J740" s="356">
        <v>0.1201050142108169</v>
      </c>
      <c r="K740" s="357" t="s">
        <v>27</v>
      </c>
      <c r="L740" s="328">
        <f t="shared" si="79"/>
        <v>-0.21606607090256313</v>
      </c>
      <c r="M740" s="328">
        <f t="shared" si="80"/>
        <v>8.8097247880848488E-3</v>
      </c>
      <c r="N740" s="328">
        <v>1.64071397797242E-2</v>
      </c>
      <c r="O740" s="327">
        <f t="shared" si="81"/>
        <v>0.16905444126074498</v>
      </c>
      <c r="P740" s="327">
        <f t="shared" si="82"/>
        <v>0.20982773227901722</v>
      </c>
      <c r="Q740" s="327">
        <f t="shared" si="83"/>
        <v>0.20616966580976864</v>
      </c>
    </row>
    <row r="741" spans="1:17" ht="15">
      <c r="A741" s="326" t="s">
        <v>27</v>
      </c>
      <c r="B741" s="326">
        <v>1</v>
      </c>
      <c r="C741" s="326">
        <v>3</v>
      </c>
      <c r="D741" s="326">
        <v>5</v>
      </c>
      <c r="E741" s="326">
        <v>77</v>
      </c>
      <c r="F741" s="326">
        <v>771</v>
      </c>
      <c r="G741" s="326">
        <f t="shared" si="77"/>
        <v>848</v>
      </c>
      <c r="H741" s="327">
        <f t="shared" si="78"/>
        <v>9.0801886792452824E-2</v>
      </c>
      <c r="I741" s="355">
        <v>6.0606060606060608E-2</v>
      </c>
      <c r="J741" s="356">
        <v>0.1201050142108169</v>
      </c>
      <c r="K741" s="357" t="s">
        <v>27</v>
      </c>
      <c r="L741" s="328">
        <f t="shared" si="79"/>
        <v>1.3209578199830894E-2</v>
      </c>
      <c r="M741" s="328">
        <f t="shared" si="80"/>
        <v>3.8245287741871858E-5</v>
      </c>
      <c r="N741" s="328">
        <v>1.64071397797242E-2</v>
      </c>
      <c r="O741" s="327">
        <f t="shared" si="81"/>
        <v>0.22063037249283668</v>
      </c>
      <c r="P741" s="327">
        <f t="shared" si="82"/>
        <v>0.21773510307822649</v>
      </c>
      <c r="Q741" s="327">
        <f t="shared" si="83"/>
        <v>0.21799485861182519</v>
      </c>
    </row>
    <row r="742" spans="1:17" ht="15">
      <c r="A742" s="326" t="s">
        <v>27</v>
      </c>
      <c r="B742" s="326">
        <v>2</v>
      </c>
      <c r="C742" s="326">
        <v>6</v>
      </c>
      <c r="D742" s="326">
        <v>8</v>
      </c>
      <c r="E742" s="326">
        <v>67</v>
      </c>
      <c r="F742" s="326">
        <v>703</v>
      </c>
      <c r="G742" s="326">
        <f t="shared" si="77"/>
        <v>770</v>
      </c>
      <c r="H742" s="327">
        <f t="shared" si="78"/>
        <v>8.7012987012987014E-2</v>
      </c>
      <c r="I742" s="355">
        <v>7.4285714285714288E-2</v>
      </c>
      <c r="J742" s="356">
        <v>0.1201050142108169</v>
      </c>
      <c r="K742" s="357" t="s">
        <v>27</v>
      </c>
      <c r="L742" s="328">
        <f t="shared" si="79"/>
        <v>-3.3571742510222227E-2</v>
      </c>
      <c r="M742" s="328">
        <f t="shared" si="80"/>
        <v>2.2004299558653484E-4</v>
      </c>
      <c r="N742" s="328">
        <v>1.64071397797242E-2</v>
      </c>
      <c r="O742" s="327">
        <f t="shared" si="81"/>
        <v>0.19197707736389685</v>
      </c>
      <c r="P742" s="327">
        <f t="shared" si="82"/>
        <v>0.19853148828014686</v>
      </c>
      <c r="Q742" s="327">
        <f t="shared" si="83"/>
        <v>0.19794344473007713</v>
      </c>
    </row>
    <row r="743" spans="1:17" ht="15">
      <c r="A743" s="326" t="s">
        <v>27</v>
      </c>
      <c r="B743" s="326">
        <v>3</v>
      </c>
      <c r="C743" s="326">
        <v>9</v>
      </c>
      <c r="D743" s="326">
        <v>13</v>
      </c>
      <c r="E743" s="326">
        <v>75</v>
      </c>
      <c r="F743" s="326">
        <v>731</v>
      </c>
      <c r="G743" s="326">
        <f t="shared" si="77"/>
        <v>806</v>
      </c>
      <c r="H743" s="327">
        <f t="shared" si="78"/>
        <v>9.3052109181141443E-2</v>
      </c>
      <c r="I743" s="355">
        <v>0.13297872340425529</v>
      </c>
      <c r="J743" s="356">
        <v>0.1201050142108169</v>
      </c>
      <c r="K743" s="357" t="s">
        <v>27</v>
      </c>
      <c r="L743" s="328">
        <f t="shared" si="79"/>
        <v>4.0167183696008552E-2</v>
      </c>
      <c r="M743" s="328">
        <f t="shared" si="80"/>
        <v>3.3984869241562821E-4</v>
      </c>
      <c r="N743" s="328">
        <v>1.64071397797242E-2</v>
      </c>
      <c r="O743" s="327">
        <f t="shared" si="81"/>
        <v>0.2148997134670487</v>
      </c>
      <c r="P743" s="327">
        <f t="shared" si="82"/>
        <v>0.20643885907935611</v>
      </c>
      <c r="Q743" s="327">
        <f t="shared" si="83"/>
        <v>0.20719794344473008</v>
      </c>
    </row>
    <row r="744" spans="1:17" ht="15">
      <c r="A744" s="326" t="s">
        <v>27</v>
      </c>
      <c r="B744" s="326">
        <v>4</v>
      </c>
      <c r="C744" s="326">
        <v>14</v>
      </c>
      <c r="D744" s="326">
        <v>41</v>
      </c>
      <c r="E744" s="326">
        <v>71</v>
      </c>
      <c r="F744" s="326">
        <v>593</v>
      </c>
      <c r="G744" s="326">
        <f t="shared" si="77"/>
        <v>664</v>
      </c>
      <c r="H744" s="327">
        <f t="shared" si="78"/>
        <v>0.10692771084337349</v>
      </c>
      <c r="I744" s="355">
        <v>0.12987012987012991</v>
      </c>
      <c r="J744" s="356">
        <v>0.1201050142108169</v>
      </c>
      <c r="K744" s="357" t="s">
        <v>27</v>
      </c>
      <c r="L744" s="328">
        <f t="shared" si="79"/>
        <v>0.19457800795306657</v>
      </c>
      <c r="M744" s="328">
        <f t="shared" si="80"/>
        <v>6.9992780158953539E-3</v>
      </c>
      <c r="N744" s="328">
        <v>1.64071397797242E-2</v>
      </c>
      <c r="O744" s="327">
        <f t="shared" si="81"/>
        <v>0.20343839541547279</v>
      </c>
      <c r="P744" s="327">
        <f t="shared" si="82"/>
        <v>0.16746681728325333</v>
      </c>
      <c r="Q744" s="327">
        <f t="shared" si="83"/>
        <v>0.17069408740359898</v>
      </c>
    </row>
    <row r="745" spans="1:17" ht="15">
      <c r="A745" s="326" t="s">
        <v>209</v>
      </c>
      <c r="B745" s="326">
        <v>0</v>
      </c>
      <c r="C745" s="326">
        <v>0</v>
      </c>
      <c r="D745" s="326">
        <v>2</v>
      </c>
      <c r="E745" s="326">
        <v>71</v>
      </c>
      <c r="F745" s="326">
        <v>826</v>
      </c>
      <c r="G745" s="326">
        <f t="shared" si="77"/>
        <v>897</v>
      </c>
      <c r="H745" s="327">
        <f t="shared" si="78"/>
        <v>7.9152731326644368E-2</v>
      </c>
      <c r="I745" s="355">
        <v>6.8085106382978725E-2</v>
      </c>
      <c r="J745" s="356">
        <v>0.10252263476909081</v>
      </c>
      <c r="K745" s="357" t="s">
        <v>209</v>
      </c>
      <c r="L745" s="328">
        <f t="shared" si="79"/>
        <v>-0.13682236657018598</v>
      </c>
      <c r="M745" s="328">
        <f t="shared" si="80"/>
        <v>4.0812802778396702E-3</v>
      </c>
      <c r="N745" s="328">
        <v>1.6231386103045E-2</v>
      </c>
      <c r="O745" s="327">
        <f t="shared" si="81"/>
        <v>0.20343839541547279</v>
      </c>
      <c r="P745" s="327">
        <f t="shared" si="82"/>
        <v>0.23326743857667326</v>
      </c>
      <c r="Q745" s="327">
        <f t="shared" si="83"/>
        <v>0.23059125964010282</v>
      </c>
    </row>
    <row r="746" spans="1:17" ht="15">
      <c r="A746" s="326" t="s">
        <v>209</v>
      </c>
      <c r="B746" s="326">
        <v>1</v>
      </c>
      <c r="C746" s="326">
        <v>3</v>
      </c>
      <c r="D746" s="326">
        <v>4</v>
      </c>
      <c r="E746" s="326">
        <v>69</v>
      </c>
      <c r="F746" s="326">
        <v>640</v>
      </c>
      <c r="G746" s="326">
        <f t="shared" si="77"/>
        <v>709</v>
      </c>
      <c r="H746" s="327">
        <f t="shared" si="78"/>
        <v>9.7320169252468267E-2</v>
      </c>
      <c r="I746" s="355">
        <v>7.746478873239436E-2</v>
      </c>
      <c r="J746" s="356">
        <v>0.10252263476909081</v>
      </c>
      <c r="K746" s="357" t="s">
        <v>209</v>
      </c>
      <c r="L746" s="328">
        <f t="shared" si="79"/>
        <v>8.9730858153018234E-2</v>
      </c>
      <c r="M746" s="328">
        <f t="shared" si="80"/>
        <v>1.5225381629447895E-3</v>
      </c>
      <c r="N746" s="328">
        <v>1.6231386103045E-2</v>
      </c>
      <c r="O746" s="327">
        <f t="shared" si="81"/>
        <v>0.19770773638968481</v>
      </c>
      <c r="P746" s="327">
        <f t="shared" si="82"/>
        <v>0.18073990398192602</v>
      </c>
      <c r="Q746" s="327">
        <f t="shared" si="83"/>
        <v>0.18226221079691518</v>
      </c>
    </row>
    <row r="747" spans="1:17" ht="15">
      <c r="A747" s="326" t="s">
        <v>209</v>
      </c>
      <c r="B747" s="326">
        <v>2</v>
      </c>
      <c r="C747" s="326">
        <v>5</v>
      </c>
      <c r="D747" s="326">
        <v>7</v>
      </c>
      <c r="E747" s="326">
        <v>83</v>
      </c>
      <c r="F747" s="326">
        <v>933</v>
      </c>
      <c r="G747" s="326">
        <f t="shared" si="77"/>
        <v>1016</v>
      </c>
      <c r="H747" s="327">
        <f t="shared" si="78"/>
        <v>8.1692913385826765E-2</v>
      </c>
      <c r="I747" s="355">
        <v>8.2608695652173908E-2</v>
      </c>
      <c r="J747" s="356">
        <v>0.10252263476909081</v>
      </c>
      <c r="K747" s="357" t="s">
        <v>209</v>
      </c>
      <c r="L747" s="328">
        <f t="shared" si="79"/>
        <v>-0.10247206314126925</v>
      </c>
      <c r="M747" s="328">
        <f t="shared" si="80"/>
        <v>2.6296935938014778E-3</v>
      </c>
      <c r="N747" s="328">
        <v>1.6231386103045E-2</v>
      </c>
      <c r="O747" s="327">
        <f t="shared" si="81"/>
        <v>0.23782234957020057</v>
      </c>
      <c r="P747" s="327">
        <f t="shared" si="82"/>
        <v>0.26348489127365149</v>
      </c>
      <c r="Q747" s="327">
        <f t="shared" si="83"/>
        <v>0.26118251928020564</v>
      </c>
    </row>
    <row r="748" spans="1:17" ht="15">
      <c r="A748" s="326" t="s">
        <v>209</v>
      </c>
      <c r="B748" s="326">
        <v>3</v>
      </c>
      <c r="C748" s="326">
        <v>8</v>
      </c>
      <c r="D748" s="326">
        <v>9</v>
      </c>
      <c r="E748" s="326">
        <v>48</v>
      </c>
      <c r="F748" s="326">
        <v>493</v>
      </c>
      <c r="G748" s="326">
        <f t="shared" si="77"/>
        <v>541</v>
      </c>
      <c r="H748" s="327">
        <f t="shared" si="78"/>
        <v>8.8724584103512014E-2</v>
      </c>
      <c r="I748" s="355">
        <v>0.14285714285714279</v>
      </c>
      <c r="J748" s="356">
        <v>0.10252263476909081</v>
      </c>
      <c r="K748" s="357" t="s">
        <v>209</v>
      </c>
      <c r="L748" s="328">
        <f t="shared" si="79"/>
        <v>-1.2215633225322566E-2</v>
      </c>
      <c r="M748" s="328">
        <f t="shared" si="80"/>
        <v>2.0649192397610578E-5</v>
      </c>
      <c r="N748" s="328">
        <v>1.6231386103045E-2</v>
      </c>
      <c r="O748" s="327">
        <f t="shared" si="81"/>
        <v>0.13753581661891118</v>
      </c>
      <c r="P748" s="327">
        <f t="shared" si="82"/>
        <v>0.13922620728607737</v>
      </c>
      <c r="Q748" s="327">
        <f t="shared" si="83"/>
        <v>0.1390745501285347</v>
      </c>
    </row>
    <row r="749" spans="1:17" ht="15">
      <c r="A749" s="326" t="s">
        <v>209</v>
      </c>
      <c r="B749" s="326">
        <v>4</v>
      </c>
      <c r="C749" s="326">
        <v>10</v>
      </c>
      <c r="D749" s="326">
        <v>24</v>
      </c>
      <c r="E749" s="326">
        <v>78</v>
      </c>
      <c r="F749" s="326">
        <v>649</v>
      </c>
      <c r="G749" s="326">
        <f t="shared" si="77"/>
        <v>727</v>
      </c>
      <c r="H749" s="327">
        <f t="shared" si="78"/>
        <v>0.10729023383768914</v>
      </c>
      <c r="I749" s="355">
        <v>0.12820512820512819</v>
      </c>
      <c r="J749" s="356">
        <v>0.10252263476909081</v>
      </c>
      <c r="K749" s="357" t="s">
        <v>209</v>
      </c>
      <c r="L749" s="328">
        <f t="shared" si="79"/>
        <v>0.1983686398949783</v>
      </c>
      <c r="M749" s="328">
        <f t="shared" si="80"/>
        <v>7.9772248760615373E-3</v>
      </c>
      <c r="N749" s="328">
        <v>1.6231386103045E-2</v>
      </c>
      <c r="O749" s="327">
        <f t="shared" si="81"/>
        <v>0.22349570200573066</v>
      </c>
      <c r="P749" s="327">
        <f t="shared" si="82"/>
        <v>0.18328155888167186</v>
      </c>
      <c r="Q749" s="327">
        <f t="shared" si="83"/>
        <v>0.18688946015424165</v>
      </c>
    </row>
    <row r="750" spans="1:17" ht="15">
      <c r="A750" s="326" t="s">
        <v>648</v>
      </c>
      <c r="B750" s="326">
        <v>0</v>
      </c>
      <c r="C750" s="326">
        <v>0</v>
      </c>
      <c r="D750" s="326">
        <v>0</v>
      </c>
      <c r="E750" s="326">
        <v>87</v>
      </c>
      <c r="F750" s="326">
        <v>816</v>
      </c>
      <c r="G750" s="326">
        <f t="shared" si="77"/>
        <v>903</v>
      </c>
      <c r="H750" s="327">
        <f t="shared" si="78"/>
        <v>9.634551495016612E-2</v>
      </c>
      <c r="I750" s="355">
        <v>9.6045197740112997E-2</v>
      </c>
      <c r="J750" s="356">
        <v>7.3534625802422482E-2</v>
      </c>
      <c r="K750" s="357" t="s">
        <v>648</v>
      </c>
      <c r="L750" s="328">
        <f t="shared" si="79"/>
        <v>7.858629359995338E-2</v>
      </c>
      <c r="M750" s="328">
        <f t="shared" si="80"/>
        <v>1.4805885649705702E-3</v>
      </c>
      <c r="N750" s="328">
        <v>1.5972679866056199E-2</v>
      </c>
      <c r="O750" s="327">
        <f t="shared" si="81"/>
        <v>0.24928366762177651</v>
      </c>
      <c r="P750" s="327">
        <f t="shared" si="82"/>
        <v>0.23044337757695565</v>
      </c>
      <c r="Q750" s="327">
        <f t="shared" si="83"/>
        <v>0.23213367609254498</v>
      </c>
    </row>
    <row r="751" spans="1:17" ht="15">
      <c r="A751" s="326" t="s">
        <v>648</v>
      </c>
      <c r="B751" s="326">
        <v>1</v>
      </c>
      <c r="C751" s="326">
        <v>1000</v>
      </c>
      <c r="D751" s="326">
        <v>60000</v>
      </c>
      <c r="E751" s="326">
        <v>68</v>
      </c>
      <c r="F751" s="326">
        <v>586</v>
      </c>
      <c r="G751" s="326">
        <f t="shared" si="77"/>
        <v>654</v>
      </c>
      <c r="H751" s="327">
        <f t="shared" si="78"/>
        <v>0.10397553516819572</v>
      </c>
      <c r="I751" s="355">
        <v>0.12883435582822089</v>
      </c>
      <c r="J751" s="356">
        <v>7.3534625802422482E-2</v>
      </c>
      <c r="K751" s="357" t="s">
        <v>648</v>
      </c>
      <c r="L751" s="328">
        <f t="shared" si="79"/>
        <v>0.16328044550857063</v>
      </c>
      <c r="M751" s="328">
        <f t="shared" si="80"/>
        <v>4.7926782216166841E-3</v>
      </c>
      <c r="N751" s="328">
        <v>1.5972679866056199E-2</v>
      </c>
      <c r="O751" s="327">
        <f t="shared" si="81"/>
        <v>0.19484240687679083</v>
      </c>
      <c r="P751" s="327">
        <f t="shared" si="82"/>
        <v>0.16548997458345099</v>
      </c>
      <c r="Q751" s="327">
        <f t="shared" si="83"/>
        <v>0.16812339331619539</v>
      </c>
    </row>
    <row r="752" spans="1:17" ht="15">
      <c r="A752" s="326" t="s">
        <v>648</v>
      </c>
      <c r="B752" s="326">
        <v>2</v>
      </c>
      <c r="C752" s="326">
        <v>60594</v>
      </c>
      <c r="D752" s="326">
        <v>181100</v>
      </c>
      <c r="E752" s="326">
        <v>71</v>
      </c>
      <c r="F752" s="326">
        <v>706</v>
      </c>
      <c r="G752" s="326">
        <f t="shared" si="77"/>
        <v>777</v>
      </c>
      <c r="H752" s="327">
        <f t="shared" si="78"/>
        <v>9.137709137709138E-2</v>
      </c>
      <c r="I752" s="355">
        <v>7.8212290502793297E-2</v>
      </c>
      <c r="J752" s="356">
        <v>7.3534625802422482E-2</v>
      </c>
      <c r="K752" s="357" t="s">
        <v>648</v>
      </c>
      <c r="L752" s="328">
        <f t="shared" si="79"/>
        <v>2.0157169457550056E-2</v>
      </c>
      <c r="M752" s="328">
        <f t="shared" si="80"/>
        <v>8.183183580029678E-5</v>
      </c>
      <c r="N752" s="328">
        <v>1.5972679866056199E-2</v>
      </c>
      <c r="O752" s="327">
        <f t="shared" si="81"/>
        <v>0.20343839541547279</v>
      </c>
      <c r="P752" s="327">
        <f t="shared" si="82"/>
        <v>0.19937870658006213</v>
      </c>
      <c r="Q752" s="327">
        <f t="shared" si="83"/>
        <v>0.19974293059125964</v>
      </c>
    </row>
    <row r="753" spans="1:17" ht="15">
      <c r="A753" s="326" t="s">
        <v>648</v>
      </c>
      <c r="B753" s="326">
        <v>3</v>
      </c>
      <c r="C753" s="326">
        <v>182300</v>
      </c>
      <c r="D753" s="326">
        <v>400000</v>
      </c>
      <c r="E753" s="326">
        <v>57</v>
      </c>
      <c r="F753" s="326">
        <v>721</v>
      </c>
      <c r="G753" s="326">
        <f t="shared" si="77"/>
        <v>778</v>
      </c>
      <c r="H753" s="327">
        <f t="shared" si="78"/>
        <v>7.3264781491002573E-2</v>
      </c>
      <c r="I753" s="355">
        <v>0.1088082901554404</v>
      </c>
      <c r="J753" s="356">
        <v>7.3534625802422482E-2</v>
      </c>
      <c r="K753" s="357" t="s">
        <v>648</v>
      </c>
      <c r="L753" s="328">
        <f t="shared" si="79"/>
        <v>-0.2204953395409224</v>
      </c>
      <c r="M753" s="328">
        <f t="shared" si="80"/>
        <v>8.883981219121732E-3</v>
      </c>
      <c r="N753" s="328">
        <v>1.5972679866056199E-2</v>
      </c>
      <c r="O753" s="327">
        <f t="shared" si="81"/>
        <v>0.16332378223495703</v>
      </c>
      <c r="P753" s="327">
        <f t="shared" si="82"/>
        <v>0.20361479807963853</v>
      </c>
      <c r="Q753" s="327">
        <f t="shared" si="83"/>
        <v>0.2</v>
      </c>
    </row>
    <row r="754" spans="1:17" ht="15">
      <c r="A754" s="326" t="s">
        <v>648</v>
      </c>
      <c r="B754" s="326">
        <v>4</v>
      </c>
      <c r="C754" s="326">
        <v>400400</v>
      </c>
      <c r="D754" s="326">
        <v>5423500</v>
      </c>
      <c r="E754" s="326">
        <v>66</v>
      </c>
      <c r="F754" s="326">
        <v>712</v>
      </c>
      <c r="G754" s="326">
        <f t="shared" si="77"/>
        <v>778</v>
      </c>
      <c r="H754" s="327">
        <f t="shared" si="78"/>
        <v>8.4832904884318772E-2</v>
      </c>
      <c r="I754" s="355">
        <v>6.2146892655367228E-2</v>
      </c>
      <c r="J754" s="356">
        <v>7.3534625802422482E-2</v>
      </c>
      <c r="K754" s="357" t="s">
        <v>648</v>
      </c>
      <c r="L754" s="328">
        <f t="shared" si="79"/>
        <v>-6.1330639476073597E-2</v>
      </c>
      <c r="M754" s="328">
        <f t="shared" si="80"/>
        <v>7.3360002454693214E-4</v>
      </c>
      <c r="N754" s="328">
        <v>1.5972679866056199E-2</v>
      </c>
      <c r="O754" s="327">
        <f t="shared" si="81"/>
        <v>0.18911174785100288</v>
      </c>
      <c r="P754" s="327">
        <f t="shared" si="82"/>
        <v>0.20107314317989269</v>
      </c>
      <c r="Q754" s="327">
        <f t="shared" si="83"/>
        <v>0.2</v>
      </c>
    </row>
    <row r="755" spans="1:17" ht="15">
      <c r="A755" s="326" t="s">
        <v>245</v>
      </c>
      <c r="B755" s="326">
        <v>0</v>
      </c>
      <c r="C755" s="326">
        <v>0</v>
      </c>
      <c r="D755" s="326">
        <v>0</v>
      </c>
      <c r="E755" s="326">
        <v>162</v>
      </c>
      <c r="F755" s="326">
        <v>1831</v>
      </c>
      <c r="G755" s="326">
        <f t="shared" si="77"/>
        <v>1993</v>
      </c>
      <c r="H755" s="327">
        <f t="shared" si="78"/>
        <v>8.1284495735072751E-2</v>
      </c>
      <c r="I755" s="355">
        <v>0.08</v>
      </c>
      <c r="J755" s="356">
        <v>2.8686524557593969E-2</v>
      </c>
      <c r="K755" s="357" t="s">
        <v>245</v>
      </c>
      <c r="L755" s="328">
        <f t="shared" si="79"/>
        <v>-0.1079286795326499</v>
      </c>
      <c r="M755" s="328">
        <f t="shared" si="80"/>
        <v>5.7096632908532332E-3</v>
      </c>
      <c r="N755" s="328">
        <v>1.58093920298699E-2</v>
      </c>
      <c r="O755" s="327">
        <f t="shared" si="81"/>
        <v>0.46418338108882523</v>
      </c>
      <c r="P755" s="327">
        <f t="shared" si="82"/>
        <v>0.51708556904829139</v>
      </c>
      <c r="Q755" s="327">
        <f t="shared" si="83"/>
        <v>0.51233933161953726</v>
      </c>
    </row>
    <row r="756" spans="1:17" ht="15">
      <c r="A756" s="326" t="s">
        <v>245</v>
      </c>
      <c r="B756" s="326">
        <v>2</v>
      </c>
      <c r="C756" s="326">
        <v>1</v>
      </c>
      <c r="D756" s="326">
        <v>1</v>
      </c>
      <c r="E756" s="326">
        <v>100</v>
      </c>
      <c r="F756" s="326">
        <v>927</v>
      </c>
      <c r="G756" s="326">
        <f t="shared" si="77"/>
        <v>1027</v>
      </c>
      <c r="H756" s="327">
        <f t="shared" si="78"/>
        <v>9.7370983446932818E-2</v>
      </c>
      <c r="I756" s="355">
        <v>9.8859315589353611E-2</v>
      </c>
      <c r="J756" s="356">
        <v>2.8686524557593969E-2</v>
      </c>
      <c r="K756" s="357" t="s">
        <v>245</v>
      </c>
      <c r="L756" s="328">
        <f t="shared" si="79"/>
        <v>9.0309150331712773E-2</v>
      </c>
      <c r="M756" s="328">
        <f t="shared" si="80"/>
        <v>2.2344738464380662E-3</v>
      </c>
      <c r="N756" s="328">
        <v>1.58093920298699E-2</v>
      </c>
      <c r="O756" s="327">
        <f t="shared" si="81"/>
        <v>0.28653295128939826</v>
      </c>
      <c r="P756" s="327">
        <f t="shared" si="82"/>
        <v>0.26179045467382095</v>
      </c>
      <c r="Q756" s="327">
        <f t="shared" si="83"/>
        <v>0.26401028277634964</v>
      </c>
    </row>
    <row r="757" spans="1:17" ht="15">
      <c r="A757" s="326" t="s">
        <v>245</v>
      </c>
      <c r="B757" s="326">
        <v>3</v>
      </c>
      <c r="C757" s="326">
        <v>2</v>
      </c>
      <c r="D757" s="326">
        <v>2</v>
      </c>
      <c r="E757" s="326">
        <v>55</v>
      </c>
      <c r="F757" s="326">
        <v>442</v>
      </c>
      <c r="G757" s="326">
        <f t="shared" si="77"/>
        <v>497</v>
      </c>
      <c r="H757" s="327">
        <f t="shared" si="78"/>
        <v>0.11066398390342053</v>
      </c>
      <c r="I757" s="355">
        <v>0.1111111111111111</v>
      </c>
      <c r="J757" s="356">
        <v>2.8686524557593969E-2</v>
      </c>
      <c r="K757" s="357" t="s">
        <v>245</v>
      </c>
      <c r="L757" s="328">
        <f t="shared" si="79"/>
        <v>0.23311583306424935</v>
      </c>
      <c r="M757" s="328">
        <f t="shared" si="80"/>
        <v>7.6391189023570019E-3</v>
      </c>
      <c r="N757" s="328">
        <v>1.58093920298699E-2</v>
      </c>
      <c r="O757" s="327">
        <f t="shared" si="81"/>
        <v>0.15759312320916904</v>
      </c>
      <c r="P757" s="327">
        <f t="shared" si="82"/>
        <v>0.12482349618751765</v>
      </c>
      <c r="Q757" s="327">
        <f t="shared" si="83"/>
        <v>0.12776349614395888</v>
      </c>
    </row>
    <row r="758" spans="1:17" ht="15">
      <c r="A758" s="326" t="s">
        <v>245</v>
      </c>
      <c r="B758" s="326">
        <v>4</v>
      </c>
      <c r="C758" s="326">
        <v>3</v>
      </c>
      <c r="D758" s="326">
        <v>7</v>
      </c>
      <c r="E758" s="326">
        <v>32</v>
      </c>
      <c r="F758" s="326">
        <v>341</v>
      </c>
      <c r="G758" s="326">
        <f t="shared" si="77"/>
        <v>373</v>
      </c>
      <c r="H758" s="327">
        <f t="shared" si="78"/>
        <v>8.5790884718498661E-2</v>
      </c>
      <c r="I758" s="355">
        <v>0.12087912087912089</v>
      </c>
      <c r="J758" s="356">
        <v>2.8686524557593969E-2</v>
      </c>
      <c r="K758" s="357" t="s">
        <v>245</v>
      </c>
      <c r="L758" s="328">
        <f t="shared" si="79"/>
        <v>-4.9054044574313761E-2</v>
      </c>
      <c r="M758" s="328">
        <f t="shared" si="80"/>
        <v>2.261359902216814E-4</v>
      </c>
      <c r="N758" s="328">
        <v>1.58093920298699E-2</v>
      </c>
      <c r="O758" s="327">
        <f t="shared" si="81"/>
        <v>9.1690544412607447E-2</v>
      </c>
      <c r="P758" s="327">
        <f t="shared" si="82"/>
        <v>9.6300480090369955E-2</v>
      </c>
      <c r="Q758" s="327">
        <f t="shared" si="83"/>
        <v>9.5886889460154237E-2</v>
      </c>
    </row>
    <row r="759" spans="1:17" ht="15">
      <c r="A759" s="326" t="s">
        <v>28</v>
      </c>
      <c r="B759" s="326">
        <v>0</v>
      </c>
      <c r="C759" s="326">
        <v>0</v>
      </c>
      <c r="D759" s="326">
        <v>2</v>
      </c>
      <c r="E759" s="326">
        <v>61</v>
      </c>
      <c r="F759" s="326">
        <v>767</v>
      </c>
      <c r="G759" s="326">
        <f t="shared" si="77"/>
        <v>828</v>
      </c>
      <c r="H759" s="327">
        <f t="shared" si="78"/>
        <v>7.3671497584541057E-2</v>
      </c>
      <c r="I759" s="355">
        <v>7.441860465116279E-2</v>
      </c>
      <c r="J759" s="356">
        <v>0.1228178903467563</v>
      </c>
      <c r="K759" s="357" t="s">
        <v>28</v>
      </c>
      <c r="L759" s="328">
        <f t="shared" si="79"/>
        <v>-0.21452040728446836</v>
      </c>
      <c r="M759" s="328">
        <f t="shared" si="80"/>
        <v>8.9713246054009092E-3</v>
      </c>
      <c r="N759" s="328">
        <v>1.5640634057783001E-2</v>
      </c>
      <c r="O759" s="327">
        <f t="shared" si="81"/>
        <v>0.17478510028653296</v>
      </c>
      <c r="P759" s="327">
        <f t="shared" si="82"/>
        <v>0.21660547867833946</v>
      </c>
      <c r="Q759" s="327">
        <f t="shared" si="83"/>
        <v>0.21285347043701799</v>
      </c>
    </row>
    <row r="760" spans="1:17" ht="15">
      <c r="A760" s="326" t="s">
        <v>28</v>
      </c>
      <c r="B760" s="326">
        <v>1</v>
      </c>
      <c r="C760" s="326">
        <v>3</v>
      </c>
      <c r="D760" s="326">
        <v>5</v>
      </c>
      <c r="E760" s="326">
        <v>83</v>
      </c>
      <c r="F760" s="326">
        <v>810</v>
      </c>
      <c r="G760" s="326">
        <f t="shared" si="77"/>
        <v>893</v>
      </c>
      <c r="H760" s="327">
        <f t="shared" si="78"/>
        <v>9.29451287793953E-2</v>
      </c>
      <c r="I760" s="355">
        <v>5.5865921787709487E-2</v>
      </c>
      <c r="J760" s="356">
        <v>0.1228178903467563</v>
      </c>
      <c r="K760" s="357" t="s">
        <v>28</v>
      </c>
      <c r="L760" s="328">
        <f t="shared" si="79"/>
        <v>3.8898890039589941E-2</v>
      </c>
      <c r="M760" s="328">
        <f t="shared" si="80"/>
        <v>3.5294552314631258E-4</v>
      </c>
      <c r="N760" s="328">
        <v>1.5640634057783001E-2</v>
      </c>
      <c r="O760" s="327">
        <f t="shared" si="81"/>
        <v>0.23782234957020057</v>
      </c>
      <c r="P760" s="327">
        <f t="shared" si="82"/>
        <v>0.22874894097712511</v>
      </c>
      <c r="Q760" s="327">
        <f t="shared" si="83"/>
        <v>0.22956298200514139</v>
      </c>
    </row>
    <row r="761" spans="1:17" ht="15">
      <c r="A761" s="326" t="s">
        <v>28</v>
      </c>
      <c r="B761" s="326">
        <v>2</v>
      </c>
      <c r="C761" s="326">
        <v>6</v>
      </c>
      <c r="D761" s="326">
        <v>8</v>
      </c>
      <c r="E761" s="326">
        <v>69</v>
      </c>
      <c r="F761" s="326">
        <v>710</v>
      </c>
      <c r="G761" s="326">
        <f t="shared" si="77"/>
        <v>779</v>
      </c>
      <c r="H761" s="327">
        <f t="shared" si="78"/>
        <v>8.8575096277278567E-2</v>
      </c>
      <c r="I761" s="355">
        <v>0.10526315789473679</v>
      </c>
      <c r="J761" s="356">
        <v>0.1228178903467563</v>
      </c>
      <c r="K761" s="357" t="s">
        <v>28</v>
      </c>
      <c r="L761" s="328">
        <f t="shared" si="79"/>
        <v>-1.4065935528625196E-2</v>
      </c>
      <c r="M761" s="328">
        <f t="shared" si="80"/>
        <v>3.9392982948474912E-5</v>
      </c>
      <c r="N761" s="328">
        <v>1.5640634057783001E-2</v>
      </c>
      <c r="O761" s="327">
        <f t="shared" si="81"/>
        <v>0.19770773638968481</v>
      </c>
      <c r="P761" s="327">
        <f t="shared" si="82"/>
        <v>0.20050833097994916</v>
      </c>
      <c r="Q761" s="327">
        <f t="shared" si="83"/>
        <v>0.20025706940874036</v>
      </c>
    </row>
    <row r="762" spans="1:17" ht="15">
      <c r="A762" s="326" t="s">
        <v>28</v>
      </c>
      <c r="B762" s="326">
        <v>3</v>
      </c>
      <c r="C762" s="326">
        <v>9</v>
      </c>
      <c r="D762" s="326">
        <v>12</v>
      </c>
      <c r="E762" s="326">
        <v>63</v>
      </c>
      <c r="F762" s="326">
        <v>636</v>
      </c>
      <c r="G762" s="326">
        <f t="shared" si="77"/>
        <v>699</v>
      </c>
      <c r="H762" s="327">
        <f t="shared" si="78"/>
        <v>9.012875536480687E-2</v>
      </c>
      <c r="I762" s="355">
        <v>0.10240963855421691</v>
      </c>
      <c r="J762" s="356">
        <v>0.1228178903467563</v>
      </c>
      <c r="K762" s="357" t="s">
        <v>28</v>
      </c>
      <c r="L762" s="328">
        <f t="shared" si="79"/>
        <v>5.0286929608871376E-3</v>
      </c>
      <c r="M762" s="328">
        <f t="shared" si="80"/>
        <v>4.5533795458947397E-6</v>
      </c>
      <c r="N762" s="328">
        <v>1.5640634057783001E-2</v>
      </c>
      <c r="O762" s="327">
        <f t="shared" si="81"/>
        <v>0.18051575931232092</v>
      </c>
      <c r="P762" s="327">
        <f t="shared" si="82"/>
        <v>0.17961027958203898</v>
      </c>
      <c r="Q762" s="327">
        <f t="shared" si="83"/>
        <v>0.17969151670951156</v>
      </c>
    </row>
    <row r="763" spans="1:17" ht="15">
      <c r="A763" s="326" t="s">
        <v>28</v>
      </c>
      <c r="B763" s="326">
        <v>4</v>
      </c>
      <c r="C763" s="326">
        <v>13</v>
      </c>
      <c r="D763" s="326">
        <v>39</v>
      </c>
      <c r="E763" s="326">
        <v>73</v>
      </c>
      <c r="F763" s="326">
        <v>618</v>
      </c>
      <c r="G763" s="326">
        <f t="shared" si="77"/>
        <v>691</v>
      </c>
      <c r="H763" s="327">
        <f t="shared" si="78"/>
        <v>0.10564399421128799</v>
      </c>
      <c r="I763" s="355">
        <v>0.14556962025316461</v>
      </c>
      <c r="J763" s="356">
        <v>0.1228178903467563</v>
      </c>
      <c r="K763" s="357" t="s">
        <v>28</v>
      </c>
      <c r="L763" s="328">
        <f t="shared" si="79"/>
        <v>0.18106351360017686</v>
      </c>
      <c r="M763" s="328">
        <f t="shared" si="80"/>
        <v>6.2724175667414383E-3</v>
      </c>
      <c r="N763" s="328">
        <v>1.5640634057783001E-2</v>
      </c>
      <c r="O763" s="327">
        <f t="shared" si="81"/>
        <v>0.20916905444126074</v>
      </c>
      <c r="P763" s="327">
        <f t="shared" si="82"/>
        <v>0.17452696978254731</v>
      </c>
      <c r="Q763" s="327">
        <f t="shared" si="83"/>
        <v>0.17763496143958868</v>
      </c>
    </row>
    <row r="764" spans="1:17" ht="15">
      <c r="A764" s="326" t="s">
        <v>273</v>
      </c>
      <c r="B764" s="326">
        <v>0</v>
      </c>
      <c r="C764" s="326">
        <v>0</v>
      </c>
      <c r="D764" s="326">
        <v>0</v>
      </c>
      <c r="E764" s="326">
        <v>114</v>
      </c>
      <c r="F764" s="326">
        <v>1350</v>
      </c>
      <c r="G764" s="326">
        <f t="shared" si="77"/>
        <v>1464</v>
      </c>
      <c r="H764" s="327">
        <f t="shared" si="78"/>
        <v>7.7868852459016397E-2</v>
      </c>
      <c r="I764" s="355">
        <v>6.7524115755627015E-2</v>
      </c>
      <c r="J764" s="356">
        <v>5.9736028689307247E-2</v>
      </c>
      <c r="K764" s="357" t="s">
        <v>273</v>
      </c>
      <c r="L764" s="328">
        <f t="shared" si="79"/>
        <v>-0.154568893128503</v>
      </c>
      <c r="M764" s="328">
        <f t="shared" si="80"/>
        <v>8.439565202016542E-3</v>
      </c>
      <c r="N764" s="328">
        <v>1.53867564099688E-2</v>
      </c>
      <c r="O764" s="327">
        <f t="shared" si="81"/>
        <v>0.32664756446991405</v>
      </c>
      <c r="P764" s="327">
        <f t="shared" si="82"/>
        <v>0.38124823496187515</v>
      </c>
      <c r="Q764" s="327">
        <f t="shared" si="83"/>
        <v>0.37634961439588688</v>
      </c>
    </row>
    <row r="765" spans="1:17" ht="15">
      <c r="A765" s="326" t="s">
        <v>273</v>
      </c>
      <c r="B765" s="326">
        <v>1</v>
      </c>
      <c r="C765" s="326">
        <v>1</v>
      </c>
      <c r="D765" s="326">
        <v>1</v>
      </c>
      <c r="E765" s="326">
        <v>93</v>
      </c>
      <c r="F765" s="326">
        <v>922</v>
      </c>
      <c r="G765" s="326">
        <f t="shared" si="77"/>
        <v>1015</v>
      </c>
      <c r="H765" s="327">
        <f t="shared" si="78"/>
        <v>9.1625615763546803E-2</v>
      </c>
      <c r="I765" s="355">
        <v>0.105726872246696</v>
      </c>
      <c r="J765" s="356">
        <v>5.9736028689307247E-2</v>
      </c>
      <c r="K765" s="357" t="s">
        <v>273</v>
      </c>
      <c r="L765" s="328">
        <f t="shared" si="79"/>
        <v>2.3146799506138675E-2</v>
      </c>
      <c r="M765" s="328">
        <f t="shared" si="80"/>
        <v>1.4113114104101447E-4</v>
      </c>
      <c r="N765" s="328">
        <v>1.53867564099688E-2</v>
      </c>
      <c r="O765" s="327">
        <f t="shared" si="81"/>
        <v>0.26647564469914042</v>
      </c>
      <c r="P765" s="327">
        <f t="shared" si="82"/>
        <v>0.26037842417396218</v>
      </c>
      <c r="Q765" s="327">
        <f t="shared" si="83"/>
        <v>0.26092544987146532</v>
      </c>
    </row>
    <row r="766" spans="1:17" ht="15">
      <c r="A766" s="326" t="s">
        <v>273</v>
      </c>
      <c r="B766" s="326">
        <v>3</v>
      </c>
      <c r="C766" s="326">
        <v>2</v>
      </c>
      <c r="D766" s="326">
        <v>2</v>
      </c>
      <c r="E766" s="326">
        <v>64</v>
      </c>
      <c r="F766" s="326">
        <v>598</v>
      </c>
      <c r="G766" s="326">
        <f t="shared" si="77"/>
        <v>662</v>
      </c>
      <c r="H766" s="327">
        <f t="shared" si="78"/>
        <v>9.6676737160120846E-2</v>
      </c>
      <c r="I766" s="355">
        <v>0.1169590643274854</v>
      </c>
      <c r="J766" s="356">
        <v>5.9736028689307247E-2</v>
      </c>
      <c r="K766" s="357" t="s">
        <v>273</v>
      </c>
      <c r="L766" s="328">
        <f t="shared" si="79"/>
        <v>8.2384859318516718E-2</v>
      </c>
      <c r="M766" s="328">
        <f t="shared" si="80"/>
        <v>1.1947650880568578E-3</v>
      </c>
      <c r="N766" s="328">
        <v>1.53867564099688E-2</v>
      </c>
      <c r="O766" s="327">
        <f t="shared" si="81"/>
        <v>0.18338108882521489</v>
      </c>
      <c r="P766" s="327">
        <f t="shared" si="82"/>
        <v>0.1688788477831121</v>
      </c>
      <c r="Q766" s="327">
        <f t="shared" si="83"/>
        <v>0.17017994858611826</v>
      </c>
    </row>
    <row r="767" spans="1:17" ht="15">
      <c r="A767" s="326" t="s">
        <v>273</v>
      </c>
      <c r="B767" s="326">
        <v>4</v>
      </c>
      <c r="C767" s="326">
        <v>3</v>
      </c>
      <c r="D767" s="326">
        <v>8</v>
      </c>
      <c r="E767" s="326">
        <v>78</v>
      </c>
      <c r="F767" s="326">
        <v>671</v>
      </c>
      <c r="G767" s="326">
        <f t="shared" si="77"/>
        <v>749</v>
      </c>
      <c r="H767" s="327">
        <f t="shared" si="78"/>
        <v>0.1041388518024032</v>
      </c>
      <c r="I767" s="355">
        <v>0.1055555555555556</v>
      </c>
      <c r="J767" s="356">
        <v>5.9736028689307247E-2</v>
      </c>
      <c r="K767" s="357" t="s">
        <v>273</v>
      </c>
      <c r="L767" s="328">
        <f t="shared" si="79"/>
        <v>0.16503221962738662</v>
      </c>
      <c r="M767" s="328">
        <f t="shared" si="80"/>
        <v>5.6112949788544673E-3</v>
      </c>
      <c r="N767" s="328">
        <v>1.53867564099688E-2</v>
      </c>
      <c r="O767" s="327">
        <f t="shared" si="81"/>
        <v>0.22349570200573066</v>
      </c>
      <c r="P767" s="327">
        <f t="shared" si="82"/>
        <v>0.18949449308105054</v>
      </c>
      <c r="Q767" s="327">
        <f t="shared" si="83"/>
        <v>0.19254498714652957</v>
      </c>
    </row>
    <row r="768" spans="1:17" ht="15">
      <c r="A768" s="326" t="s">
        <v>567</v>
      </c>
      <c r="B768" s="326">
        <v>0</v>
      </c>
      <c r="C768" s="326">
        <v>0</v>
      </c>
      <c r="D768" s="326">
        <v>12</v>
      </c>
      <c r="E768" s="326">
        <v>83</v>
      </c>
      <c r="F768" s="326">
        <v>735</v>
      </c>
      <c r="G768" s="326">
        <f t="shared" si="77"/>
        <v>818</v>
      </c>
      <c r="H768" s="327">
        <f t="shared" si="78"/>
        <v>0.10146699266503667</v>
      </c>
      <c r="I768" s="355">
        <v>0.11180124223602481</v>
      </c>
      <c r="J768" s="356">
        <v>0.1537107962179011</v>
      </c>
      <c r="K768" s="357" t="s">
        <v>567</v>
      </c>
      <c r="L768" s="328">
        <f t="shared" si="79"/>
        <v>0.13606263849323774</v>
      </c>
      <c r="M768" s="328">
        <f t="shared" si="80"/>
        <v>4.1164208449567643E-3</v>
      </c>
      <c r="N768" s="328">
        <v>1.50736976766928E-2</v>
      </c>
      <c r="O768" s="327">
        <f t="shared" si="81"/>
        <v>0.23782234957020057</v>
      </c>
      <c r="P768" s="327">
        <f t="shared" si="82"/>
        <v>0.20756848347924314</v>
      </c>
      <c r="Q768" s="327">
        <f t="shared" si="83"/>
        <v>0.2102827763496144</v>
      </c>
    </row>
    <row r="769" spans="1:17" ht="15">
      <c r="A769" s="326" t="s">
        <v>567</v>
      </c>
      <c r="B769" s="326">
        <v>1</v>
      </c>
      <c r="C769" s="326">
        <v>13</v>
      </c>
      <c r="D769" s="326">
        <v>36</v>
      </c>
      <c r="E769" s="326">
        <v>110</v>
      </c>
      <c r="F769" s="326">
        <v>1085</v>
      </c>
      <c r="G769" s="326">
        <f t="shared" si="77"/>
        <v>1195</v>
      </c>
      <c r="H769" s="327">
        <f t="shared" si="78"/>
        <v>9.2050209205020925E-2</v>
      </c>
      <c r="I769" s="355">
        <v>0.11805555555555559</v>
      </c>
      <c r="J769" s="356">
        <v>0.1537107962179011</v>
      </c>
      <c r="K769" s="357" t="s">
        <v>567</v>
      </c>
      <c r="L769" s="328">
        <f t="shared" si="79"/>
        <v>2.8237629727332642E-2</v>
      </c>
      <c r="M769" s="328">
        <f t="shared" si="80"/>
        <v>2.4780293264810413E-4</v>
      </c>
      <c r="N769" s="328">
        <v>1.50736976766928E-2</v>
      </c>
      <c r="O769" s="327">
        <f t="shared" si="81"/>
        <v>0.31518624641833809</v>
      </c>
      <c r="P769" s="327">
        <f t="shared" si="82"/>
        <v>0.30641061846935896</v>
      </c>
      <c r="Q769" s="327">
        <f t="shared" si="83"/>
        <v>0.30719794344473006</v>
      </c>
    </row>
    <row r="770" spans="1:17" ht="15">
      <c r="A770" s="326" t="s">
        <v>567</v>
      </c>
      <c r="B770" s="326">
        <v>2</v>
      </c>
      <c r="C770" s="326">
        <v>37</v>
      </c>
      <c r="D770" s="326">
        <v>55</v>
      </c>
      <c r="E770" s="326">
        <v>27</v>
      </c>
      <c r="F770" s="326">
        <v>295</v>
      </c>
      <c r="G770" s="326">
        <f t="shared" si="77"/>
        <v>322</v>
      </c>
      <c r="H770" s="327">
        <f t="shared" si="78"/>
        <v>8.3850931677018639E-2</v>
      </c>
      <c r="I770" s="355">
        <v>4.7619047619047623E-2</v>
      </c>
      <c r="J770" s="356">
        <v>0.1537107962179011</v>
      </c>
      <c r="K770" s="357" t="s">
        <v>567</v>
      </c>
      <c r="L770" s="328">
        <f t="shared" si="79"/>
        <v>-7.4045960426014176E-2</v>
      </c>
      <c r="M770" s="328">
        <f t="shared" si="80"/>
        <v>4.402700718398651E-4</v>
      </c>
      <c r="N770" s="328">
        <v>1.50736976766928E-2</v>
      </c>
      <c r="O770" s="327">
        <f t="shared" si="81"/>
        <v>7.7363896848137534E-2</v>
      </c>
      <c r="P770" s="327">
        <f t="shared" si="82"/>
        <v>8.3309799491669015E-2</v>
      </c>
      <c r="Q770" s="327">
        <f t="shared" si="83"/>
        <v>8.277634961439588E-2</v>
      </c>
    </row>
    <row r="771" spans="1:17" ht="15">
      <c r="A771" s="326" t="s">
        <v>567</v>
      </c>
      <c r="B771" s="326">
        <v>3</v>
      </c>
      <c r="C771" s="326">
        <v>56</v>
      </c>
      <c r="D771" s="326">
        <v>120</v>
      </c>
      <c r="E771" s="326">
        <v>80</v>
      </c>
      <c r="F771" s="326">
        <v>787</v>
      </c>
      <c r="G771" s="326">
        <f t="shared" ref="G771:G834" si="84">E771+F771</f>
        <v>867</v>
      </c>
      <c r="H771" s="327">
        <f t="shared" ref="H771:H834" si="85">E771/G771</f>
        <v>9.22722029988466E-2</v>
      </c>
      <c r="I771" s="355">
        <v>0.1055276381909548</v>
      </c>
      <c r="J771" s="356">
        <v>0.1537107962179011</v>
      </c>
      <c r="K771" s="357" t="s">
        <v>567</v>
      </c>
      <c r="L771" s="328">
        <f t="shared" ref="L771:L834" si="86">LN(O771/P771)</f>
        <v>3.0890916165955042E-2</v>
      </c>
      <c r="M771" s="328">
        <f t="shared" ref="M771:M834" si="87">L771*(O771-P771)</f>
        <v>2.1539495553280096E-4</v>
      </c>
      <c r="N771" s="328">
        <v>1.50736976766928E-2</v>
      </c>
      <c r="O771" s="327">
        <f t="shared" ref="O771:O834" si="88">E771/V$2</f>
        <v>0.22922636103151864</v>
      </c>
      <c r="P771" s="327">
        <f t="shared" ref="P771:P834" si="89">F771/W$2</f>
        <v>0.22225360067777464</v>
      </c>
      <c r="Q771" s="327">
        <f t="shared" ref="Q771:Q834" si="90">G771/X$2</f>
        <v>0.22287917737789203</v>
      </c>
    </row>
    <row r="772" spans="1:17" ht="15">
      <c r="A772" s="326" t="s">
        <v>567</v>
      </c>
      <c r="B772" s="326">
        <v>4</v>
      </c>
      <c r="C772" s="326">
        <v>121</v>
      </c>
      <c r="D772" s="326">
        <v>361</v>
      </c>
      <c r="E772" s="326">
        <v>49</v>
      </c>
      <c r="F772" s="326">
        <v>639</v>
      </c>
      <c r="G772" s="326">
        <f t="shared" si="84"/>
        <v>688</v>
      </c>
      <c r="H772" s="327">
        <f t="shared" si="85"/>
        <v>7.1220930232558141E-2</v>
      </c>
      <c r="I772" s="355">
        <v>4.4117647058823532E-2</v>
      </c>
      <c r="J772" s="356">
        <v>0.1537107962179011</v>
      </c>
      <c r="K772" s="357" t="s">
        <v>567</v>
      </c>
      <c r="L772" s="328">
        <f t="shared" si="86"/>
        <v>-0.25099162635743172</v>
      </c>
      <c r="M772" s="328">
        <f t="shared" si="87"/>
        <v>1.0053808871715279E-2</v>
      </c>
      <c r="N772" s="328">
        <v>1.50736976766928E-2</v>
      </c>
      <c r="O772" s="327">
        <f t="shared" si="88"/>
        <v>0.14040114613180515</v>
      </c>
      <c r="P772" s="327">
        <f t="shared" si="89"/>
        <v>0.18045749788195425</v>
      </c>
      <c r="Q772" s="327">
        <f t="shared" si="90"/>
        <v>0.17686375321336761</v>
      </c>
    </row>
    <row r="773" spans="1:17" ht="15">
      <c r="A773" s="326" t="s">
        <v>253</v>
      </c>
      <c r="B773" s="326">
        <v>0</v>
      </c>
      <c r="C773" s="326">
        <v>0</v>
      </c>
      <c r="D773" s="326">
        <v>0</v>
      </c>
      <c r="E773" s="326">
        <v>117</v>
      </c>
      <c r="F773" s="326">
        <v>1358</v>
      </c>
      <c r="G773" s="326">
        <f t="shared" si="84"/>
        <v>1475</v>
      </c>
      <c r="H773" s="327">
        <f t="shared" si="85"/>
        <v>7.9322033898305083E-2</v>
      </c>
      <c r="I773" s="355">
        <v>8.3333333333333329E-2</v>
      </c>
      <c r="J773" s="356">
        <v>5.9692500407533038E-2</v>
      </c>
      <c r="K773" s="357" t="s">
        <v>253</v>
      </c>
      <c r="L773" s="328">
        <f t="shared" si="86"/>
        <v>-0.13450184341140864</v>
      </c>
      <c r="M773" s="328">
        <f t="shared" si="87"/>
        <v>6.4915876565662372E-3</v>
      </c>
      <c r="N773" s="328">
        <v>1.4827043324479001E-2</v>
      </c>
      <c r="O773" s="327">
        <f t="shared" si="88"/>
        <v>0.33524355300859598</v>
      </c>
      <c r="P773" s="327">
        <f t="shared" si="89"/>
        <v>0.38350748376164923</v>
      </c>
      <c r="Q773" s="327">
        <f t="shared" si="90"/>
        <v>0.37917737789203088</v>
      </c>
    </row>
    <row r="774" spans="1:17" ht="15">
      <c r="A774" s="326" t="s">
        <v>253</v>
      </c>
      <c r="B774" s="326">
        <v>1</v>
      </c>
      <c r="C774" s="326">
        <v>1</v>
      </c>
      <c r="D774" s="326">
        <v>1</v>
      </c>
      <c r="E774" s="326">
        <v>84</v>
      </c>
      <c r="F774" s="326">
        <v>846</v>
      </c>
      <c r="G774" s="326">
        <f t="shared" si="84"/>
        <v>930</v>
      </c>
      <c r="H774" s="327">
        <f t="shared" si="85"/>
        <v>9.0322580645161285E-2</v>
      </c>
      <c r="I774" s="355">
        <v>7.1729957805907171E-2</v>
      </c>
      <c r="J774" s="356">
        <v>5.9692500407533038E-2</v>
      </c>
      <c r="K774" s="357" t="s">
        <v>253</v>
      </c>
      <c r="L774" s="328">
        <f t="shared" si="86"/>
        <v>7.3899691465668842E-3</v>
      </c>
      <c r="M774" s="328">
        <f t="shared" si="87"/>
        <v>1.3095901090687517E-5</v>
      </c>
      <c r="N774" s="328">
        <v>1.4827043324479001E-2</v>
      </c>
      <c r="O774" s="327">
        <f t="shared" si="88"/>
        <v>0.24068767908309455</v>
      </c>
      <c r="P774" s="327">
        <f t="shared" si="89"/>
        <v>0.23891556057610844</v>
      </c>
      <c r="Q774" s="327">
        <f t="shared" si="90"/>
        <v>0.23907455012853471</v>
      </c>
    </row>
    <row r="775" spans="1:17" ht="15">
      <c r="A775" s="326" t="s">
        <v>253</v>
      </c>
      <c r="B775" s="326">
        <v>3</v>
      </c>
      <c r="C775" s="326">
        <v>2</v>
      </c>
      <c r="D775" s="326">
        <v>3</v>
      </c>
      <c r="E775" s="326">
        <v>91</v>
      </c>
      <c r="F775" s="326">
        <v>877</v>
      </c>
      <c r="G775" s="326">
        <f t="shared" si="84"/>
        <v>968</v>
      </c>
      <c r="H775" s="327">
        <f t="shared" si="85"/>
        <v>9.4008264462809923E-2</v>
      </c>
      <c r="I775" s="355">
        <v>0.108433734939759</v>
      </c>
      <c r="J775" s="356">
        <v>5.9692500407533038E-2</v>
      </c>
      <c r="K775" s="357" t="s">
        <v>253</v>
      </c>
      <c r="L775" s="328">
        <f t="shared" si="86"/>
        <v>5.1445044054143504E-2</v>
      </c>
      <c r="M775" s="328">
        <f t="shared" si="87"/>
        <v>6.7263551392395524E-4</v>
      </c>
      <c r="N775" s="328">
        <v>1.4827043324479001E-2</v>
      </c>
      <c r="O775" s="327">
        <f t="shared" si="88"/>
        <v>0.26074498567335241</v>
      </c>
      <c r="P775" s="327">
        <f t="shared" si="89"/>
        <v>0.24767014967523299</v>
      </c>
      <c r="Q775" s="327">
        <f t="shared" si="90"/>
        <v>0.24884318766066837</v>
      </c>
    </row>
    <row r="776" spans="1:17" ht="15">
      <c r="A776" s="326" t="s">
        <v>253</v>
      </c>
      <c r="B776" s="326">
        <v>4</v>
      </c>
      <c r="C776" s="326">
        <v>4</v>
      </c>
      <c r="D776" s="326">
        <v>14</v>
      </c>
      <c r="E776" s="326">
        <v>57</v>
      </c>
      <c r="F776" s="326">
        <v>460</v>
      </c>
      <c r="G776" s="326">
        <f t="shared" si="84"/>
        <v>517</v>
      </c>
      <c r="H776" s="327">
        <f t="shared" si="85"/>
        <v>0.1102514506769826</v>
      </c>
      <c r="I776" s="355">
        <v>0.13385826771653539</v>
      </c>
      <c r="J776" s="356">
        <v>5.9692500407533038E-2</v>
      </c>
      <c r="K776" s="357" t="s">
        <v>253</v>
      </c>
      <c r="L776" s="328">
        <f t="shared" si="86"/>
        <v>0.22891730826088613</v>
      </c>
      <c r="M776" s="328">
        <f t="shared" si="87"/>
        <v>7.6497242528981548E-3</v>
      </c>
      <c r="N776" s="328">
        <v>1.4827043324479001E-2</v>
      </c>
      <c r="O776" s="327">
        <f t="shared" si="88"/>
        <v>0.16332378223495703</v>
      </c>
      <c r="P776" s="327">
        <f t="shared" si="89"/>
        <v>0.12990680598700932</v>
      </c>
      <c r="Q776" s="327">
        <f t="shared" si="90"/>
        <v>0.13290488431876607</v>
      </c>
    </row>
    <row r="777" spans="1:17" ht="15">
      <c r="A777" s="326" t="s">
        <v>26</v>
      </c>
      <c r="B777" s="326">
        <v>0</v>
      </c>
      <c r="C777" s="326">
        <v>0</v>
      </c>
      <c r="D777" s="326">
        <v>0</v>
      </c>
      <c r="E777" s="326">
        <v>65</v>
      </c>
      <c r="F777" s="326">
        <v>775</v>
      </c>
      <c r="G777" s="326">
        <f t="shared" si="84"/>
        <v>840</v>
      </c>
      <c r="H777" s="327">
        <f t="shared" si="85"/>
        <v>7.7380952380952384E-2</v>
      </c>
      <c r="I777" s="355">
        <v>6.25E-2</v>
      </c>
      <c r="J777" s="356">
        <v>0.17253001081530969</v>
      </c>
      <c r="K777" s="357" t="s">
        <v>26</v>
      </c>
      <c r="L777" s="328">
        <f t="shared" si="86"/>
        <v>-0.16138322954823336</v>
      </c>
      <c r="M777" s="328">
        <f t="shared" si="87"/>
        <v>5.2640480714166099E-3</v>
      </c>
      <c r="N777" s="328">
        <v>1.4807152813201101E-2</v>
      </c>
      <c r="O777" s="327">
        <f t="shared" si="88"/>
        <v>0.18624641833810887</v>
      </c>
      <c r="P777" s="327">
        <f t="shared" si="89"/>
        <v>0.21886472747811353</v>
      </c>
      <c r="Q777" s="327">
        <f t="shared" si="90"/>
        <v>0.21593830334190231</v>
      </c>
    </row>
    <row r="778" spans="1:17" ht="15">
      <c r="A778" s="326" t="s">
        <v>26</v>
      </c>
      <c r="B778" s="326">
        <v>1</v>
      </c>
      <c r="C778" s="326">
        <v>1</v>
      </c>
      <c r="D778" s="326">
        <v>1</v>
      </c>
      <c r="E778" s="326">
        <v>62</v>
      </c>
      <c r="F778" s="326">
        <v>711</v>
      </c>
      <c r="G778" s="326">
        <f t="shared" si="84"/>
        <v>773</v>
      </c>
      <c r="H778" s="327">
        <f t="shared" si="85"/>
        <v>8.0206985769728331E-2</v>
      </c>
      <c r="I778" s="355">
        <v>5.128205128205128E-2</v>
      </c>
      <c r="J778" s="356">
        <v>0.17253001081530969</v>
      </c>
      <c r="K778" s="357" t="s">
        <v>26</v>
      </c>
      <c r="L778" s="328">
        <f t="shared" si="86"/>
        <v>-0.12244551484867279</v>
      </c>
      <c r="M778" s="328">
        <f t="shared" si="87"/>
        <v>2.8334268387165775E-3</v>
      </c>
      <c r="N778" s="328">
        <v>1.4807152813201101E-2</v>
      </c>
      <c r="O778" s="327">
        <f t="shared" si="88"/>
        <v>0.17765042979942694</v>
      </c>
      <c r="P778" s="327">
        <f t="shared" si="89"/>
        <v>0.20079073707992093</v>
      </c>
      <c r="Q778" s="327">
        <f t="shared" si="90"/>
        <v>0.1987146529562982</v>
      </c>
    </row>
    <row r="779" spans="1:17" ht="15">
      <c r="A779" s="326" t="s">
        <v>26</v>
      </c>
      <c r="B779" s="326">
        <v>2</v>
      </c>
      <c r="C779" s="326">
        <v>2</v>
      </c>
      <c r="D779" s="326">
        <v>3</v>
      </c>
      <c r="E779" s="326">
        <v>103</v>
      </c>
      <c r="F779" s="326">
        <v>995</v>
      </c>
      <c r="G779" s="326">
        <f t="shared" si="84"/>
        <v>1098</v>
      </c>
      <c r="H779" s="327">
        <f t="shared" si="85"/>
        <v>9.3806921675774133E-2</v>
      </c>
      <c r="I779" s="355">
        <v>0.1230769230769231</v>
      </c>
      <c r="J779" s="356">
        <v>0.17253001081530969</v>
      </c>
      <c r="K779" s="357" t="s">
        <v>26</v>
      </c>
      <c r="L779" s="328">
        <f t="shared" si="86"/>
        <v>4.9078780980519626E-2</v>
      </c>
      <c r="M779" s="328">
        <f t="shared" si="87"/>
        <v>6.9372220639898115E-4</v>
      </c>
      <c r="N779" s="328">
        <v>1.4807152813201101E-2</v>
      </c>
      <c r="O779" s="327">
        <f t="shared" si="88"/>
        <v>0.29512893982808025</v>
      </c>
      <c r="P779" s="327">
        <f t="shared" si="89"/>
        <v>0.28099406947190059</v>
      </c>
      <c r="Q779" s="327">
        <f t="shared" si="90"/>
        <v>0.28226221079691516</v>
      </c>
    </row>
    <row r="780" spans="1:17" ht="15">
      <c r="A780" s="326" t="s">
        <v>26</v>
      </c>
      <c r="B780" s="326">
        <v>3</v>
      </c>
      <c r="C780" s="326">
        <v>4</v>
      </c>
      <c r="D780" s="326">
        <v>5</v>
      </c>
      <c r="E780" s="326">
        <v>68</v>
      </c>
      <c r="F780" s="326">
        <v>583</v>
      </c>
      <c r="G780" s="326">
        <f t="shared" si="84"/>
        <v>651</v>
      </c>
      <c r="H780" s="327">
        <f t="shared" si="85"/>
        <v>0.10445468509984639</v>
      </c>
      <c r="I780" s="355">
        <v>0.14285714285714279</v>
      </c>
      <c r="J780" s="356">
        <v>0.17253001081530969</v>
      </c>
      <c r="K780" s="357" t="s">
        <v>26</v>
      </c>
      <c r="L780" s="328">
        <f t="shared" si="86"/>
        <v>0.16841304873509094</v>
      </c>
      <c r="M780" s="328">
        <f t="shared" si="87"/>
        <v>5.0860152271445906E-3</v>
      </c>
      <c r="N780" s="328">
        <v>1.4807152813201101E-2</v>
      </c>
      <c r="O780" s="327">
        <f t="shared" si="88"/>
        <v>0.19484240687679083</v>
      </c>
      <c r="P780" s="327">
        <f t="shared" si="89"/>
        <v>0.16464275628353572</v>
      </c>
      <c r="Q780" s="327">
        <f t="shared" si="90"/>
        <v>0.16735218508997429</v>
      </c>
    </row>
    <row r="781" spans="1:17" ht="15">
      <c r="A781" s="326" t="s">
        <v>26</v>
      </c>
      <c r="B781" s="326">
        <v>4</v>
      </c>
      <c r="C781" s="326">
        <v>6</v>
      </c>
      <c r="D781" s="326">
        <v>23</v>
      </c>
      <c r="E781" s="326">
        <v>51</v>
      </c>
      <c r="F781" s="326">
        <v>477</v>
      </c>
      <c r="G781" s="326">
        <f t="shared" si="84"/>
        <v>528</v>
      </c>
      <c r="H781" s="327">
        <f t="shared" si="85"/>
        <v>9.6590909090909088E-2</v>
      </c>
      <c r="I781" s="355">
        <v>0.1</v>
      </c>
      <c r="J781" s="356">
        <v>0.17253001081530969</v>
      </c>
      <c r="K781" s="357" t="s">
        <v>26</v>
      </c>
      <c r="L781" s="328">
        <f t="shared" si="86"/>
        <v>8.1401671745461174E-2</v>
      </c>
      <c r="M781" s="328">
        <f t="shared" si="87"/>
        <v>9.2994046952435362E-4</v>
      </c>
      <c r="N781" s="328">
        <v>1.4807152813201101E-2</v>
      </c>
      <c r="O781" s="327">
        <f t="shared" si="88"/>
        <v>0.14613180515759314</v>
      </c>
      <c r="P781" s="327">
        <f t="shared" si="89"/>
        <v>0.13470770968652923</v>
      </c>
      <c r="Q781" s="327">
        <f t="shared" si="90"/>
        <v>0.13573264781491001</v>
      </c>
    </row>
    <row r="782" spans="1:17" ht="15">
      <c r="A782" s="326" t="s">
        <v>195</v>
      </c>
      <c r="B782" s="326">
        <v>0</v>
      </c>
      <c r="C782" s="326">
        <v>0</v>
      </c>
      <c r="D782" s="326">
        <v>0</v>
      </c>
      <c r="E782" s="326">
        <v>124</v>
      </c>
      <c r="F782" s="326">
        <v>1427</v>
      </c>
      <c r="G782" s="326">
        <f t="shared" si="84"/>
        <v>1551</v>
      </c>
      <c r="H782" s="327">
        <f t="shared" si="85"/>
        <v>7.9948420373952292E-2</v>
      </c>
      <c r="I782" s="355">
        <v>5.8201058201058198E-2</v>
      </c>
      <c r="J782" s="356">
        <v>0.16288335451592159</v>
      </c>
      <c r="K782" s="357" t="s">
        <v>195</v>
      </c>
      <c r="L782" s="328">
        <f t="shared" si="86"/>
        <v>-0.1259555219623229</v>
      </c>
      <c r="M782" s="328">
        <f t="shared" si="87"/>
        <v>6.0071520024027533E-3</v>
      </c>
      <c r="N782" s="328">
        <v>1.45905628860638E-2</v>
      </c>
      <c r="O782" s="327">
        <f t="shared" si="88"/>
        <v>0.35530085959885388</v>
      </c>
      <c r="P782" s="327">
        <f t="shared" si="89"/>
        <v>0.40299350465970063</v>
      </c>
      <c r="Q782" s="327">
        <f t="shared" si="90"/>
        <v>0.39871465295629821</v>
      </c>
    </row>
    <row r="783" spans="1:17" ht="15">
      <c r="A783" s="326" t="s">
        <v>195</v>
      </c>
      <c r="B783" s="326">
        <v>1</v>
      </c>
      <c r="C783" s="326">
        <v>1</v>
      </c>
      <c r="D783" s="326">
        <v>1</v>
      </c>
      <c r="E783" s="326">
        <v>91</v>
      </c>
      <c r="F783" s="326">
        <v>946</v>
      </c>
      <c r="G783" s="326">
        <f t="shared" si="84"/>
        <v>1037</v>
      </c>
      <c r="H783" s="327">
        <f t="shared" si="85"/>
        <v>8.7753134040501446E-2</v>
      </c>
      <c r="I783" s="355">
        <v>0.108</v>
      </c>
      <c r="J783" s="356">
        <v>0.16288335451592159</v>
      </c>
      <c r="K783" s="357" t="s">
        <v>195</v>
      </c>
      <c r="L783" s="328">
        <f t="shared" si="86"/>
        <v>-2.4290532625551815E-2</v>
      </c>
      <c r="M783" s="328">
        <f t="shared" si="87"/>
        <v>1.5573109598024281E-4</v>
      </c>
      <c r="N783" s="328">
        <v>1.45905628860638E-2</v>
      </c>
      <c r="O783" s="327">
        <f t="shared" si="88"/>
        <v>0.26074498567335241</v>
      </c>
      <c r="P783" s="327">
        <f t="shared" si="89"/>
        <v>0.26715617057328439</v>
      </c>
      <c r="Q783" s="327">
        <f t="shared" si="90"/>
        <v>0.26658097686375321</v>
      </c>
    </row>
    <row r="784" spans="1:17" ht="15">
      <c r="A784" s="326" t="s">
        <v>195</v>
      </c>
      <c r="B784" s="326">
        <v>3</v>
      </c>
      <c r="C784" s="326">
        <v>2</v>
      </c>
      <c r="D784" s="326">
        <v>2</v>
      </c>
      <c r="E784" s="326">
        <v>63</v>
      </c>
      <c r="F784" s="326">
        <v>535</v>
      </c>
      <c r="G784" s="326">
        <f t="shared" si="84"/>
        <v>598</v>
      </c>
      <c r="H784" s="327">
        <f t="shared" si="85"/>
        <v>0.10535117056856187</v>
      </c>
      <c r="I784" s="355">
        <v>0.15384615384615391</v>
      </c>
      <c r="J784" s="356">
        <v>0.16288335451592159</v>
      </c>
      <c r="K784" s="357" t="s">
        <v>195</v>
      </c>
      <c r="L784" s="328">
        <f t="shared" si="86"/>
        <v>0.17796050940500271</v>
      </c>
      <c r="M784" s="328">
        <f t="shared" si="87"/>
        <v>5.2371101084723775E-3</v>
      </c>
      <c r="N784" s="328">
        <v>1.45905628860638E-2</v>
      </c>
      <c r="O784" s="327">
        <f t="shared" si="88"/>
        <v>0.18051575931232092</v>
      </c>
      <c r="P784" s="327">
        <f t="shared" si="89"/>
        <v>0.15108726348489127</v>
      </c>
      <c r="Q784" s="327">
        <f t="shared" si="90"/>
        <v>0.15372750642673522</v>
      </c>
    </row>
    <row r="785" spans="1:17" ht="15">
      <c r="A785" s="326" t="s">
        <v>195</v>
      </c>
      <c r="B785" s="326">
        <v>4</v>
      </c>
      <c r="C785" s="326">
        <v>3</v>
      </c>
      <c r="D785" s="326">
        <v>13</v>
      </c>
      <c r="E785" s="326">
        <v>71</v>
      </c>
      <c r="F785" s="326">
        <v>633</v>
      </c>
      <c r="G785" s="326">
        <f t="shared" si="84"/>
        <v>704</v>
      </c>
      <c r="H785" s="327">
        <f t="shared" si="85"/>
        <v>0.10085227272727272</v>
      </c>
      <c r="I785" s="355">
        <v>0.11805555555555559</v>
      </c>
      <c r="J785" s="356">
        <v>0.16288335451592159</v>
      </c>
      <c r="K785" s="357" t="s">
        <v>195</v>
      </c>
      <c r="L785" s="328">
        <f t="shared" si="86"/>
        <v>0.12930198480661598</v>
      </c>
      <c r="M785" s="328">
        <f t="shared" si="87"/>
        <v>3.1905696792084784E-3</v>
      </c>
      <c r="N785" s="328">
        <v>1.45905628860638E-2</v>
      </c>
      <c r="O785" s="327">
        <f t="shared" si="88"/>
        <v>0.20343839541547279</v>
      </c>
      <c r="P785" s="327">
        <f t="shared" si="89"/>
        <v>0.17876306128212369</v>
      </c>
      <c r="Q785" s="327">
        <f t="shared" si="90"/>
        <v>0.18097686375321337</v>
      </c>
    </row>
    <row r="786" spans="1:17" ht="15">
      <c r="A786" s="326" t="s">
        <v>215</v>
      </c>
      <c r="B786" s="326">
        <v>0</v>
      </c>
      <c r="C786" s="326">
        <v>0</v>
      </c>
      <c r="D786" s="326">
        <v>2</v>
      </c>
      <c r="E786" s="326">
        <v>63</v>
      </c>
      <c r="F786" s="326">
        <v>781</v>
      </c>
      <c r="G786" s="326">
        <f t="shared" si="84"/>
        <v>844</v>
      </c>
      <c r="H786" s="327">
        <f t="shared" si="85"/>
        <v>7.4644549763033169E-2</v>
      </c>
      <c r="I786" s="355">
        <v>7.8703703703703706E-2</v>
      </c>
      <c r="J786" s="356">
        <v>0.14968664320380851</v>
      </c>
      <c r="K786" s="357" t="s">
        <v>215</v>
      </c>
      <c r="L786" s="328">
        <f t="shared" si="86"/>
        <v>-0.20034789353867657</v>
      </c>
      <c r="M786" s="328">
        <f t="shared" si="87"/>
        <v>8.0226117949092016E-3</v>
      </c>
      <c r="N786" s="328">
        <v>1.4357569627995901E-2</v>
      </c>
      <c r="O786" s="327">
        <f t="shared" si="88"/>
        <v>0.18051575931232092</v>
      </c>
      <c r="P786" s="327">
        <f t="shared" si="89"/>
        <v>0.22055916407794407</v>
      </c>
      <c r="Q786" s="327">
        <f t="shared" si="90"/>
        <v>0.21696658097686375</v>
      </c>
    </row>
    <row r="787" spans="1:17" ht="15">
      <c r="A787" s="326" t="s">
        <v>215</v>
      </c>
      <c r="B787" s="326">
        <v>1</v>
      </c>
      <c r="C787" s="326">
        <v>3</v>
      </c>
      <c r="D787" s="326">
        <v>5</v>
      </c>
      <c r="E787" s="326">
        <v>84</v>
      </c>
      <c r="F787" s="326">
        <v>822</v>
      </c>
      <c r="G787" s="326">
        <f t="shared" si="84"/>
        <v>906</v>
      </c>
      <c r="H787" s="327">
        <f t="shared" si="85"/>
        <v>9.2715231788079472E-2</v>
      </c>
      <c r="I787" s="355">
        <v>4.8913043478260872E-2</v>
      </c>
      <c r="J787" s="356">
        <v>0.14968664320380851</v>
      </c>
      <c r="K787" s="357" t="s">
        <v>215</v>
      </c>
      <c r="L787" s="328">
        <f t="shared" si="86"/>
        <v>3.6168933696610298E-2</v>
      </c>
      <c r="M787" s="328">
        <f t="shared" si="87"/>
        <v>3.0923949691124099E-4</v>
      </c>
      <c r="N787" s="328">
        <v>1.4357569627995901E-2</v>
      </c>
      <c r="O787" s="327">
        <f t="shared" si="88"/>
        <v>0.24068767908309455</v>
      </c>
      <c r="P787" s="327">
        <f t="shared" si="89"/>
        <v>0.23213781417678622</v>
      </c>
      <c r="Q787" s="327">
        <f t="shared" si="90"/>
        <v>0.23290488431876608</v>
      </c>
    </row>
    <row r="788" spans="1:17" ht="15">
      <c r="A788" s="326" t="s">
        <v>215</v>
      </c>
      <c r="B788" s="326">
        <v>2</v>
      </c>
      <c r="C788" s="326">
        <v>6</v>
      </c>
      <c r="D788" s="326">
        <v>8</v>
      </c>
      <c r="E788" s="326">
        <v>67</v>
      </c>
      <c r="F788" s="326">
        <v>715</v>
      </c>
      <c r="G788" s="326">
        <f t="shared" si="84"/>
        <v>782</v>
      </c>
      <c r="H788" s="327">
        <f t="shared" si="85"/>
        <v>8.5677749360613814E-2</v>
      </c>
      <c r="I788" s="355">
        <v>0.10404624277456651</v>
      </c>
      <c r="J788" s="356">
        <v>0.14968664320380851</v>
      </c>
      <c r="K788" s="357" t="s">
        <v>215</v>
      </c>
      <c r="L788" s="328">
        <f t="shared" si="86"/>
        <v>-5.0497393393565036E-2</v>
      </c>
      <c r="M788" s="328">
        <f t="shared" si="87"/>
        <v>5.021099296251499E-4</v>
      </c>
      <c r="N788" s="328">
        <v>1.4357569627995901E-2</v>
      </c>
      <c r="O788" s="327">
        <f t="shared" si="88"/>
        <v>0.19197707736389685</v>
      </c>
      <c r="P788" s="327">
        <f t="shared" si="89"/>
        <v>0.20192036147980796</v>
      </c>
      <c r="Q788" s="327">
        <f t="shared" si="90"/>
        <v>0.20102827763496145</v>
      </c>
    </row>
    <row r="789" spans="1:17" ht="15">
      <c r="A789" s="326" t="s">
        <v>215</v>
      </c>
      <c r="B789" s="326">
        <v>3</v>
      </c>
      <c r="C789" s="326">
        <v>9</v>
      </c>
      <c r="D789" s="326">
        <v>12</v>
      </c>
      <c r="E789" s="326">
        <v>66</v>
      </c>
      <c r="F789" s="326">
        <v>627</v>
      </c>
      <c r="G789" s="326">
        <f t="shared" si="84"/>
        <v>693</v>
      </c>
      <c r="H789" s="327">
        <f t="shared" si="85"/>
        <v>9.5238095238095233E-2</v>
      </c>
      <c r="I789" s="355">
        <v>0.10493827160493829</v>
      </c>
      <c r="J789" s="356">
        <v>0.14968664320380851</v>
      </c>
      <c r="K789" s="357" t="s">
        <v>215</v>
      </c>
      <c r="L789" s="328">
        <f t="shared" si="86"/>
        <v>6.5800731302981377E-2</v>
      </c>
      <c r="M789" s="328">
        <f t="shared" si="87"/>
        <v>7.9244631167297859E-4</v>
      </c>
      <c r="N789" s="328">
        <v>1.4357569627995901E-2</v>
      </c>
      <c r="O789" s="327">
        <f t="shared" si="88"/>
        <v>0.18911174785100288</v>
      </c>
      <c r="P789" s="327">
        <f t="shared" si="89"/>
        <v>0.17706862468229315</v>
      </c>
      <c r="Q789" s="327">
        <f t="shared" si="90"/>
        <v>0.1781491002570694</v>
      </c>
    </row>
    <row r="790" spans="1:17" ht="15">
      <c r="A790" s="326" t="s">
        <v>215</v>
      </c>
      <c r="B790" s="326">
        <v>4</v>
      </c>
      <c r="C790" s="326">
        <v>13</v>
      </c>
      <c r="D790" s="326">
        <v>39</v>
      </c>
      <c r="E790" s="326">
        <v>69</v>
      </c>
      <c r="F790" s="326">
        <v>596</v>
      </c>
      <c r="G790" s="326">
        <f t="shared" si="84"/>
        <v>665</v>
      </c>
      <c r="H790" s="327">
        <f t="shared" si="85"/>
        <v>0.10375939849624061</v>
      </c>
      <c r="I790" s="355">
        <v>0.14935064935064929</v>
      </c>
      <c r="J790" s="356">
        <v>0.14968664320380851</v>
      </c>
      <c r="K790" s="357" t="s">
        <v>215</v>
      </c>
      <c r="L790" s="328">
        <f t="shared" si="86"/>
        <v>0.1609583674413862</v>
      </c>
      <c r="M790" s="328">
        <f t="shared" si="87"/>
        <v>4.731162094877406E-3</v>
      </c>
      <c r="N790" s="328">
        <v>1.4357569627995901E-2</v>
      </c>
      <c r="O790" s="327">
        <f t="shared" si="88"/>
        <v>0.19770773638968481</v>
      </c>
      <c r="P790" s="327">
        <f t="shared" si="89"/>
        <v>0.1683140355831686</v>
      </c>
      <c r="Q790" s="327">
        <f t="shared" si="90"/>
        <v>0.17095115681233933</v>
      </c>
    </row>
    <row r="791" spans="1:17" ht="15">
      <c r="A791" s="326" t="s">
        <v>93</v>
      </c>
      <c r="B791" s="326">
        <v>0</v>
      </c>
      <c r="C791" s="326">
        <v>0</v>
      </c>
      <c r="D791" s="326">
        <v>4</v>
      </c>
      <c r="E791" s="326">
        <v>83</v>
      </c>
      <c r="F791" s="326">
        <v>880</v>
      </c>
      <c r="G791" s="326">
        <f t="shared" si="84"/>
        <v>963</v>
      </c>
      <c r="H791" s="327">
        <f t="shared" si="85"/>
        <v>8.6188992731048811E-2</v>
      </c>
      <c r="I791" s="355">
        <v>8.4507042253521125E-2</v>
      </c>
      <c r="J791" s="356">
        <v>0.15934066635006269</v>
      </c>
      <c r="K791" s="357" t="s">
        <v>93</v>
      </c>
      <c r="L791" s="328">
        <f t="shared" si="86"/>
        <v>-4.3988769766177653E-2</v>
      </c>
      <c r="M791" s="328">
        <f t="shared" si="87"/>
        <v>4.7046070226027637E-4</v>
      </c>
      <c r="N791" s="328">
        <v>1.40696738905068E-2</v>
      </c>
      <c r="O791" s="327">
        <f t="shared" si="88"/>
        <v>0.23782234957020057</v>
      </c>
      <c r="P791" s="327">
        <f t="shared" si="89"/>
        <v>0.24851736797514826</v>
      </c>
      <c r="Q791" s="327">
        <f t="shared" si="90"/>
        <v>0.24755784061696659</v>
      </c>
    </row>
    <row r="792" spans="1:17" ht="15">
      <c r="A792" s="326" t="s">
        <v>93</v>
      </c>
      <c r="B792" s="326">
        <v>1</v>
      </c>
      <c r="C792" s="326">
        <v>5</v>
      </c>
      <c r="D792" s="326">
        <v>7</v>
      </c>
      <c r="E792" s="326">
        <v>50</v>
      </c>
      <c r="F792" s="326">
        <v>626</v>
      </c>
      <c r="G792" s="326">
        <f t="shared" si="84"/>
        <v>676</v>
      </c>
      <c r="H792" s="327">
        <f t="shared" si="85"/>
        <v>7.3964497041420121E-2</v>
      </c>
      <c r="I792" s="355">
        <v>3.9735099337748353E-2</v>
      </c>
      <c r="J792" s="356">
        <v>0.15934066635006269</v>
      </c>
      <c r="K792" s="357" t="s">
        <v>93</v>
      </c>
      <c r="L792" s="328">
        <f t="shared" si="86"/>
        <v>-0.21023483576247601</v>
      </c>
      <c r="M792" s="328">
        <f t="shared" si="87"/>
        <v>7.0470176512914288E-3</v>
      </c>
      <c r="N792" s="328">
        <v>1.40696738905068E-2</v>
      </c>
      <c r="O792" s="327">
        <f t="shared" si="88"/>
        <v>0.14326647564469913</v>
      </c>
      <c r="P792" s="327">
        <f t="shared" si="89"/>
        <v>0.17678621858232138</v>
      </c>
      <c r="Q792" s="327">
        <f t="shared" si="90"/>
        <v>0.1737789203084833</v>
      </c>
    </row>
    <row r="793" spans="1:17" ht="15">
      <c r="A793" s="326" t="s">
        <v>93</v>
      </c>
      <c r="B793" s="326">
        <v>2</v>
      </c>
      <c r="C793" s="326">
        <v>8</v>
      </c>
      <c r="D793" s="326">
        <v>11</v>
      </c>
      <c r="E793" s="326">
        <v>72</v>
      </c>
      <c r="F793" s="326">
        <v>734</v>
      </c>
      <c r="G793" s="326">
        <f t="shared" si="84"/>
        <v>806</v>
      </c>
      <c r="H793" s="327">
        <f t="shared" si="85"/>
        <v>8.9330024813895778E-2</v>
      </c>
      <c r="I793" s="355">
        <v>0.1028571428571429</v>
      </c>
      <c r="J793" s="356">
        <v>0.15934066635006269</v>
      </c>
      <c r="K793" s="357" t="s">
        <v>93</v>
      </c>
      <c r="L793" s="328">
        <f t="shared" si="86"/>
        <v>-4.7503796889837848E-3</v>
      </c>
      <c r="M793" s="328">
        <f t="shared" si="87"/>
        <v>4.6665471302008372E-6</v>
      </c>
      <c r="N793" s="328">
        <v>1.40696738905068E-2</v>
      </c>
      <c r="O793" s="327">
        <f t="shared" si="88"/>
        <v>0.20630372492836677</v>
      </c>
      <c r="P793" s="327">
        <f t="shared" si="89"/>
        <v>0.20728607737927141</v>
      </c>
      <c r="Q793" s="327">
        <f t="shared" si="90"/>
        <v>0.20719794344473008</v>
      </c>
    </row>
    <row r="794" spans="1:17" ht="15">
      <c r="A794" s="326" t="s">
        <v>93</v>
      </c>
      <c r="B794" s="326">
        <v>3</v>
      </c>
      <c r="C794" s="326">
        <v>12</v>
      </c>
      <c r="D794" s="326">
        <v>16</v>
      </c>
      <c r="E794" s="326">
        <v>69</v>
      </c>
      <c r="F794" s="326">
        <v>661</v>
      </c>
      <c r="G794" s="326">
        <f t="shared" si="84"/>
        <v>730</v>
      </c>
      <c r="H794" s="327">
        <f t="shared" si="85"/>
        <v>9.452054794520548E-2</v>
      </c>
      <c r="I794" s="355">
        <v>9.6590909090909088E-2</v>
      </c>
      <c r="J794" s="356">
        <v>0.15934066635006269</v>
      </c>
      <c r="K794" s="357" t="s">
        <v>93</v>
      </c>
      <c r="L794" s="328">
        <f t="shared" si="86"/>
        <v>5.7445194655049651E-2</v>
      </c>
      <c r="M794" s="328">
        <f t="shared" si="87"/>
        <v>6.3404009446028974E-4</v>
      </c>
      <c r="N794" s="328">
        <v>1.40696738905068E-2</v>
      </c>
      <c r="O794" s="327">
        <f t="shared" si="88"/>
        <v>0.19770773638968481</v>
      </c>
      <c r="P794" s="327">
        <f t="shared" si="89"/>
        <v>0.18667043208133297</v>
      </c>
      <c r="Q794" s="327">
        <f t="shared" si="90"/>
        <v>0.18766066838046272</v>
      </c>
    </row>
    <row r="795" spans="1:17" ht="15">
      <c r="A795" s="326" t="s">
        <v>93</v>
      </c>
      <c r="B795" s="326">
        <v>4</v>
      </c>
      <c r="C795" s="326">
        <v>17</v>
      </c>
      <c r="D795" s="326">
        <v>42</v>
      </c>
      <c r="E795" s="326">
        <v>75</v>
      </c>
      <c r="F795" s="326">
        <v>640</v>
      </c>
      <c r="G795" s="326">
        <f t="shared" si="84"/>
        <v>715</v>
      </c>
      <c r="H795" s="327">
        <f t="shared" si="85"/>
        <v>0.1048951048951049</v>
      </c>
      <c r="I795" s="355">
        <v>0.14367816091954019</v>
      </c>
      <c r="J795" s="356">
        <v>0.15934066635006269</v>
      </c>
      <c r="K795" s="357" t="s">
        <v>93</v>
      </c>
      <c r="L795" s="328">
        <f t="shared" si="86"/>
        <v>0.17311246709206932</v>
      </c>
      <c r="M795" s="328">
        <f t="shared" si="87"/>
        <v>5.9134888953646571E-3</v>
      </c>
      <c r="N795" s="328">
        <v>1.40696738905068E-2</v>
      </c>
      <c r="O795" s="327">
        <f t="shared" si="88"/>
        <v>0.2148997134670487</v>
      </c>
      <c r="P795" s="327">
        <f t="shared" si="89"/>
        <v>0.18073990398192602</v>
      </c>
      <c r="Q795" s="327">
        <f t="shared" si="90"/>
        <v>0.18380462724935734</v>
      </c>
    </row>
    <row r="796" spans="1:17" ht="15">
      <c r="A796" s="326" t="s">
        <v>198</v>
      </c>
      <c r="B796" s="326">
        <v>0</v>
      </c>
      <c r="C796" s="326">
        <v>0</v>
      </c>
      <c r="D796" s="326">
        <v>0</v>
      </c>
      <c r="E796" s="326">
        <v>116</v>
      </c>
      <c r="F796" s="326">
        <v>1186</v>
      </c>
      <c r="G796" s="326">
        <f t="shared" si="84"/>
        <v>1302</v>
      </c>
      <c r="H796" s="327">
        <f t="shared" si="85"/>
        <v>8.9093701996927802E-2</v>
      </c>
      <c r="I796" s="355">
        <v>9.5394736842105268E-2</v>
      </c>
      <c r="J796" s="356">
        <v>4.0696421125671102E-2</v>
      </c>
      <c r="K796" s="357" t="s">
        <v>198</v>
      </c>
      <c r="L796" s="328">
        <f t="shared" si="86"/>
        <v>-7.6588585418295562E-3</v>
      </c>
      <c r="M796" s="328">
        <f t="shared" si="87"/>
        <v>1.9571531907517986E-5</v>
      </c>
      <c r="N796" s="328">
        <v>1.3942943390662699E-2</v>
      </c>
      <c r="O796" s="327">
        <f t="shared" si="88"/>
        <v>0.33237822349570201</v>
      </c>
      <c r="P796" s="327">
        <f t="shared" si="89"/>
        <v>0.33493363456650665</v>
      </c>
      <c r="Q796" s="327">
        <f t="shared" si="90"/>
        <v>0.33470437017994858</v>
      </c>
    </row>
    <row r="797" spans="1:17" ht="15">
      <c r="A797" s="326" t="s">
        <v>198</v>
      </c>
      <c r="B797" s="326">
        <v>1</v>
      </c>
      <c r="C797" s="326">
        <v>1</v>
      </c>
      <c r="D797" s="326">
        <v>1000</v>
      </c>
      <c r="E797" s="326">
        <v>30</v>
      </c>
      <c r="F797" s="326">
        <v>327</v>
      </c>
      <c r="G797" s="326">
        <f t="shared" si="84"/>
        <v>357</v>
      </c>
      <c r="H797" s="327">
        <f t="shared" si="85"/>
        <v>8.4033613445378158E-2</v>
      </c>
      <c r="I797" s="355">
        <v>9.5238095238095233E-2</v>
      </c>
      <c r="J797" s="356">
        <v>4.0696421125671102E-2</v>
      </c>
      <c r="K797" s="357" t="s">
        <v>198</v>
      </c>
      <c r="L797" s="328">
        <f t="shared" si="86"/>
        <v>-7.1670259325621447E-2</v>
      </c>
      <c r="M797" s="328">
        <f t="shared" si="87"/>
        <v>4.5775144610302247E-4</v>
      </c>
      <c r="N797" s="328">
        <v>1.3942943390662699E-2</v>
      </c>
      <c r="O797" s="327">
        <f t="shared" si="88"/>
        <v>8.5959885386819479E-2</v>
      </c>
      <c r="P797" s="327">
        <f t="shared" si="89"/>
        <v>9.2346794690765316E-2</v>
      </c>
      <c r="Q797" s="327">
        <f t="shared" si="90"/>
        <v>9.1773778920308482E-2</v>
      </c>
    </row>
    <row r="798" spans="1:17" ht="15">
      <c r="A798" s="326" t="s">
        <v>198</v>
      </c>
      <c r="B798" s="326">
        <v>2</v>
      </c>
      <c r="C798" s="326">
        <v>1200</v>
      </c>
      <c r="D798" s="326">
        <v>5000</v>
      </c>
      <c r="E798" s="326">
        <v>80</v>
      </c>
      <c r="F798" s="326">
        <v>786</v>
      </c>
      <c r="G798" s="326">
        <f t="shared" si="84"/>
        <v>866</v>
      </c>
      <c r="H798" s="327">
        <f t="shared" si="85"/>
        <v>9.237875288683603E-2</v>
      </c>
      <c r="I798" s="355">
        <v>0.1095238095238095</v>
      </c>
      <c r="J798" s="356">
        <v>4.0696421125671102E-2</v>
      </c>
      <c r="K798" s="357" t="s">
        <v>198</v>
      </c>
      <c r="L798" s="328">
        <f t="shared" si="86"/>
        <v>3.2162372154151825E-2</v>
      </c>
      <c r="M798" s="328">
        <f t="shared" si="87"/>
        <v>2.3334336352472443E-4</v>
      </c>
      <c r="N798" s="328">
        <v>1.3942943390662699E-2</v>
      </c>
      <c r="O798" s="327">
        <f t="shared" si="88"/>
        <v>0.22922636103151864</v>
      </c>
      <c r="P798" s="327">
        <f t="shared" si="89"/>
        <v>0.22197119457780287</v>
      </c>
      <c r="Q798" s="327">
        <f t="shared" si="90"/>
        <v>0.22262210796915166</v>
      </c>
    </row>
    <row r="799" spans="1:17" ht="15">
      <c r="A799" s="326" t="s">
        <v>198</v>
      </c>
      <c r="B799" s="326">
        <v>3</v>
      </c>
      <c r="C799" s="326">
        <v>5500</v>
      </c>
      <c r="D799" s="326">
        <v>10000</v>
      </c>
      <c r="E799" s="326">
        <v>48</v>
      </c>
      <c r="F799" s="326">
        <v>604</v>
      </c>
      <c r="G799" s="326">
        <f t="shared" si="84"/>
        <v>652</v>
      </c>
      <c r="H799" s="327">
        <f t="shared" si="85"/>
        <v>7.3619631901840496E-2</v>
      </c>
      <c r="I799" s="355">
        <v>0.1079136690647482</v>
      </c>
      <c r="J799" s="356">
        <v>4.0696421125671102E-2</v>
      </c>
      <c r="K799" s="357" t="s">
        <v>198</v>
      </c>
      <c r="L799" s="328">
        <f t="shared" si="86"/>
        <v>-0.21528065711744745</v>
      </c>
      <c r="M799" s="328">
        <f t="shared" si="87"/>
        <v>7.1123277697371871E-3</v>
      </c>
      <c r="N799" s="328">
        <v>1.3942943390662699E-2</v>
      </c>
      <c r="O799" s="327">
        <f t="shared" si="88"/>
        <v>0.13753581661891118</v>
      </c>
      <c r="P799" s="327">
        <f t="shared" si="89"/>
        <v>0.17057328438294267</v>
      </c>
      <c r="Q799" s="327">
        <f t="shared" si="90"/>
        <v>0.16760925449871467</v>
      </c>
    </row>
    <row r="800" spans="1:17" ht="15">
      <c r="A800" s="326" t="s">
        <v>198</v>
      </c>
      <c r="B800" s="326">
        <v>4</v>
      </c>
      <c r="C800" s="326">
        <v>10400</v>
      </c>
      <c r="D800" s="326">
        <v>300000</v>
      </c>
      <c r="E800" s="326">
        <v>75</v>
      </c>
      <c r="F800" s="326">
        <v>638</v>
      </c>
      <c r="G800" s="326">
        <f t="shared" si="84"/>
        <v>713</v>
      </c>
      <c r="H800" s="327">
        <f t="shared" si="85"/>
        <v>0.10518934081346423</v>
      </c>
      <c r="I800" s="355">
        <v>6.358381502890173E-2</v>
      </c>
      <c r="J800" s="356">
        <v>4.0696421125671102E-2</v>
      </c>
      <c r="K800" s="357" t="s">
        <v>198</v>
      </c>
      <c r="L800" s="328">
        <f t="shared" si="86"/>
        <v>0.17624236010099711</v>
      </c>
      <c r="M800" s="328">
        <f t="shared" si="87"/>
        <v>6.1199492793903324E-3</v>
      </c>
      <c r="N800" s="328">
        <v>1.3942943390662699E-2</v>
      </c>
      <c r="O800" s="327">
        <f t="shared" si="88"/>
        <v>0.2148997134670487</v>
      </c>
      <c r="P800" s="327">
        <f t="shared" si="89"/>
        <v>0.18017509178198249</v>
      </c>
      <c r="Q800" s="327">
        <f t="shared" si="90"/>
        <v>0.18329048843187662</v>
      </c>
    </row>
    <row r="801" spans="1:17" ht="15">
      <c r="A801" s="326" t="s">
        <v>675</v>
      </c>
      <c r="B801" s="326">
        <v>0</v>
      </c>
      <c r="C801" s="326">
        <v>0</v>
      </c>
      <c r="D801" s="326">
        <v>0</v>
      </c>
      <c r="E801" s="326">
        <v>132</v>
      </c>
      <c r="F801" s="326">
        <v>1489</v>
      </c>
      <c r="G801" s="326">
        <f t="shared" si="84"/>
        <v>1621</v>
      </c>
      <c r="H801" s="327">
        <f t="shared" si="85"/>
        <v>8.1431215299198029E-2</v>
      </c>
      <c r="I801" s="355">
        <v>6.8100358422939072E-2</v>
      </c>
      <c r="J801" s="356">
        <v>6.5670987547312265E-2</v>
      </c>
      <c r="K801" s="357" t="s">
        <v>675</v>
      </c>
      <c r="L801" s="328">
        <f t="shared" si="86"/>
        <v>-0.10596558018816155</v>
      </c>
      <c r="M801" s="328">
        <f t="shared" si="87"/>
        <v>4.4801385968634708E-3</v>
      </c>
      <c r="N801" s="328">
        <v>1.3166089589967799E-2</v>
      </c>
      <c r="O801" s="327">
        <f t="shared" si="88"/>
        <v>0.37822349570200575</v>
      </c>
      <c r="P801" s="327">
        <f t="shared" si="89"/>
        <v>0.42050268285794973</v>
      </c>
      <c r="Q801" s="327">
        <f t="shared" si="90"/>
        <v>0.41670951156812341</v>
      </c>
    </row>
    <row r="802" spans="1:17" ht="15">
      <c r="A802" s="326" t="s">
        <v>675</v>
      </c>
      <c r="B802" s="326">
        <v>2</v>
      </c>
      <c r="C802" s="326">
        <v>414</v>
      </c>
      <c r="D802" s="326">
        <v>37293</v>
      </c>
      <c r="E802" s="326">
        <v>75</v>
      </c>
      <c r="F802" s="326">
        <v>638</v>
      </c>
      <c r="G802" s="326">
        <f t="shared" si="84"/>
        <v>713</v>
      </c>
      <c r="H802" s="327">
        <f t="shared" si="85"/>
        <v>0.10518934081346423</v>
      </c>
      <c r="I802" s="355">
        <v>0.1173469387755102</v>
      </c>
      <c r="J802" s="356">
        <v>6.5670987547312265E-2</v>
      </c>
      <c r="K802" s="357" t="s">
        <v>675</v>
      </c>
      <c r="L802" s="328">
        <f t="shared" si="86"/>
        <v>0.17624236010099711</v>
      </c>
      <c r="M802" s="328">
        <f t="shared" si="87"/>
        <v>6.1199492793903324E-3</v>
      </c>
      <c r="N802" s="328">
        <v>1.3166089589967799E-2</v>
      </c>
      <c r="O802" s="327">
        <f t="shared" si="88"/>
        <v>0.2148997134670487</v>
      </c>
      <c r="P802" s="327">
        <f t="shared" si="89"/>
        <v>0.18017509178198249</v>
      </c>
      <c r="Q802" s="327">
        <f t="shared" si="90"/>
        <v>0.18329048843187662</v>
      </c>
    </row>
    <row r="803" spans="1:17" ht="15">
      <c r="A803" s="326" t="s">
        <v>675</v>
      </c>
      <c r="B803" s="326">
        <v>3</v>
      </c>
      <c r="C803" s="326">
        <v>37333</v>
      </c>
      <c r="D803" s="326">
        <v>122853</v>
      </c>
      <c r="E803" s="326">
        <v>76</v>
      </c>
      <c r="F803" s="326">
        <v>702</v>
      </c>
      <c r="G803" s="326">
        <f t="shared" si="84"/>
        <v>778</v>
      </c>
      <c r="H803" s="327">
        <f t="shared" si="85"/>
        <v>9.7686375321336755E-2</v>
      </c>
      <c r="I803" s="355">
        <v>0.1170731707317073</v>
      </c>
      <c r="J803" s="356">
        <v>6.5670987547312265E-2</v>
      </c>
      <c r="K803" s="357" t="s">
        <v>675</v>
      </c>
      <c r="L803" s="328">
        <f t="shared" si="86"/>
        <v>9.3892466169996636E-2</v>
      </c>
      <c r="M803" s="328">
        <f t="shared" si="87"/>
        <v>1.8324016891671611E-3</v>
      </c>
      <c r="N803" s="328">
        <v>1.3166089589967799E-2</v>
      </c>
      <c r="O803" s="327">
        <f t="shared" si="88"/>
        <v>0.2177650429799427</v>
      </c>
      <c r="P803" s="327">
        <f t="shared" si="89"/>
        <v>0.19824908218017509</v>
      </c>
      <c r="Q803" s="327">
        <f t="shared" si="90"/>
        <v>0.2</v>
      </c>
    </row>
    <row r="804" spans="1:17" ht="15">
      <c r="A804" s="326" t="s">
        <v>675</v>
      </c>
      <c r="B804" s="326">
        <v>4</v>
      </c>
      <c r="C804" s="326">
        <v>122892</v>
      </c>
      <c r="D804" s="326">
        <v>5023845</v>
      </c>
      <c r="E804" s="326">
        <v>66</v>
      </c>
      <c r="F804" s="326">
        <v>712</v>
      </c>
      <c r="G804" s="326">
        <f t="shared" si="84"/>
        <v>778</v>
      </c>
      <c r="H804" s="327">
        <f t="shared" si="85"/>
        <v>8.4832904884318772E-2</v>
      </c>
      <c r="I804" s="355">
        <v>8.6124401913875603E-2</v>
      </c>
      <c r="J804" s="356">
        <v>6.5670987547312265E-2</v>
      </c>
      <c r="K804" s="357" t="s">
        <v>675</v>
      </c>
      <c r="L804" s="328">
        <f t="shared" si="86"/>
        <v>-6.1330639476073597E-2</v>
      </c>
      <c r="M804" s="328">
        <f t="shared" si="87"/>
        <v>7.3360002454693214E-4</v>
      </c>
      <c r="N804" s="328">
        <v>1.3166089589967799E-2</v>
      </c>
      <c r="O804" s="327">
        <f t="shared" si="88"/>
        <v>0.18911174785100288</v>
      </c>
      <c r="P804" s="327">
        <f t="shared" si="89"/>
        <v>0.20107314317989269</v>
      </c>
      <c r="Q804" s="327">
        <f t="shared" si="90"/>
        <v>0.2</v>
      </c>
    </row>
    <row r="805" spans="1:17" ht="15">
      <c r="A805" s="326" t="s">
        <v>564</v>
      </c>
      <c r="B805" s="326">
        <v>0</v>
      </c>
      <c r="C805" s="326">
        <v>0</v>
      </c>
      <c r="D805" s="326">
        <v>0</v>
      </c>
      <c r="E805" s="326">
        <v>90</v>
      </c>
      <c r="F805" s="326">
        <v>827</v>
      </c>
      <c r="G805" s="326">
        <f t="shared" si="84"/>
        <v>917</v>
      </c>
      <c r="H805" s="327">
        <f t="shared" si="85"/>
        <v>9.8146128680479824E-2</v>
      </c>
      <c r="I805" s="355">
        <v>9.5505617977528087E-2</v>
      </c>
      <c r="J805" s="356">
        <v>1.5685964034387819E-2</v>
      </c>
      <c r="K805" s="357" t="s">
        <v>564</v>
      </c>
      <c r="L805" s="328">
        <f t="shared" si="86"/>
        <v>9.909750521605025E-2</v>
      </c>
      <c r="M805" s="328">
        <f t="shared" si="87"/>
        <v>2.4110236204227188E-3</v>
      </c>
      <c r="N805" s="328">
        <v>1.30093249470226E-2</v>
      </c>
      <c r="O805" s="327">
        <f t="shared" si="88"/>
        <v>0.25787965616045844</v>
      </c>
      <c r="P805" s="327">
        <f t="shared" si="89"/>
        <v>0.23354984467664502</v>
      </c>
      <c r="Q805" s="327">
        <f t="shared" si="90"/>
        <v>0.23573264781491002</v>
      </c>
    </row>
    <row r="806" spans="1:17" ht="15">
      <c r="A806" s="326" t="s">
        <v>564</v>
      </c>
      <c r="B806" s="326">
        <v>1</v>
      </c>
      <c r="C806" s="326">
        <v>3.108E-2</v>
      </c>
      <c r="D806" s="326">
        <v>0.84578125000000004</v>
      </c>
      <c r="E806" s="326">
        <v>46</v>
      </c>
      <c r="F806" s="326">
        <v>593</v>
      </c>
      <c r="G806" s="326">
        <f t="shared" si="84"/>
        <v>639</v>
      </c>
      <c r="H806" s="327">
        <f t="shared" si="85"/>
        <v>7.1987480438184662E-2</v>
      </c>
      <c r="I806" s="355">
        <v>7.3170731707317069E-2</v>
      </c>
      <c r="J806" s="356">
        <v>1.5685964034387819E-2</v>
      </c>
      <c r="K806" s="357" t="s">
        <v>564</v>
      </c>
      <c r="L806" s="328">
        <f t="shared" si="86"/>
        <v>-0.23946047259915407</v>
      </c>
      <c r="M806" s="328">
        <f t="shared" si="87"/>
        <v>8.5395578830687636E-3</v>
      </c>
      <c r="N806" s="328">
        <v>1.30093249470226E-2</v>
      </c>
      <c r="O806" s="327">
        <f t="shared" si="88"/>
        <v>0.1318051575931232</v>
      </c>
      <c r="P806" s="327">
        <f t="shared" si="89"/>
        <v>0.16746681728325333</v>
      </c>
      <c r="Q806" s="327">
        <f t="shared" si="90"/>
        <v>0.16426735218508998</v>
      </c>
    </row>
    <row r="807" spans="1:17" ht="15">
      <c r="A807" s="326" t="s">
        <v>564</v>
      </c>
      <c r="B807" s="326">
        <v>2</v>
      </c>
      <c r="C807" s="326">
        <v>0.84681818180000001</v>
      </c>
      <c r="D807" s="326">
        <v>0.98407</v>
      </c>
      <c r="E807" s="326">
        <v>66</v>
      </c>
      <c r="F807" s="326">
        <v>712</v>
      </c>
      <c r="G807" s="326">
        <f t="shared" si="84"/>
        <v>778</v>
      </c>
      <c r="H807" s="327">
        <f t="shared" si="85"/>
        <v>8.4832904884318772E-2</v>
      </c>
      <c r="I807" s="355">
        <v>0.1111111111111111</v>
      </c>
      <c r="J807" s="356">
        <v>1.5685964034387819E-2</v>
      </c>
      <c r="K807" s="357" t="s">
        <v>564</v>
      </c>
      <c r="L807" s="328">
        <f t="shared" si="86"/>
        <v>-6.1330639476073597E-2</v>
      </c>
      <c r="M807" s="328">
        <f t="shared" si="87"/>
        <v>7.3360002454693214E-4</v>
      </c>
      <c r="N807" s="328">
        <v>1.30093249470226E-2</v>
      </c>
      <c r="O807" s="327">
        <f t="shared" si="88"/>
        <v>0.18911174785100288</v>
      </c>
      <c r="P807" s="327">
        <f t="shared" si="89"/>
        <v>0.20107314317989269</v>
      </c>
      <c r="Q807" s="327">
        <f t="shared" si="90"/>
        <v>0.2</v>
      </c>
    </row>
    <row r="808" spans="1:17" ht="15">
      <c r="A808" s="326" t="s">
        <v>564</v>
      </c>
      <c r="B808" s="326">
        <v>3</v>
      </c>
      <c r="C808" s="326">
        <v>0.98407333330000002</v>
      </c>
      <c r="D808" s="326">
        <v>1</v>
      </c>
      <c r="E808" s="326">
        <v>147</v>
      </c>
      <c r="F808" s="326">
        <v>1409</v>
      </c>
      <c r="G808" s="326">
        <f t="shared" si="84"/>
        <v>1556</v>
      </c>
      <c r="H808" s="327">
        <f t="shared" si="85"/>
        <v>9.4473007712082266E-2</v>
      </c>
      <c r="I808" s="355">
        <v>9.4252873563218389E-2</v>
      </c>
      <c r="J808" s="356">
        <v>1.5685964034387819E-2</v>
      </c>
      <c r="K808" s="357" t="s">
        <v>564</v>
      </c>
      <c r="L808" s="328">
        <f t="shared" si="86"/>
        <v>5.6889604789532644E-2</v>
      </c>
      <c r="M808" s="328">
        <f t="shared" si="87"/>
        <v>1.3251434189842344E-3</v>
      </c>
      <c r="N808" s="328">
        <v>1.30093249470226E-2</v>
      </c>
      <c r="O808" s="327">
        <f t="shared" si="88"/>
        <v>0.42120343839541546</v>
      </c>
      <c r="P808" s="327">
        <f t="shared" si="89"/>
        <v>0.39791019486020895</v>
      </c>
      <c r="Q808" s="327">
        <f t="shared" si="90"/>
        <v>0.4</v>
      </c>
    </row>
    <row r="809" spans="1:17" ht="15">
      <c r="A809" s="326" t="s">
        <v>347</v>
      </c>
      <c r="B809" s="326">
        <v>0</v>
      </c>
      <c r="C809" s="326">
        <v>0</v>
      </c>
      <c r="D809" s="326">
        <v>0</v>
      </c>
      <c r="E809" s="326">
        <v>298</v>
      </c>
      <c r="F809" s="326">
        <v>3157</v>
      </c>
      <c r="G809" s="326">
        <f t="shared" si="84"/>
        <v>3455</v>
      </c>
      <c r="H809" s="327">
        <f t="shared" si="85"/>
        <v>8.6251808972503619E-2</v>
      </c>
      <c r="I809" s="355">
        <v>9.0322580645161285E-2</v>
      </c>
      <c r="J809" s="356">
        <v>1.45829998757693E-2</v>
      </c>
      <c r="K809" s="357" t="s">
        <v>347</v>
      </c>
      <c r="L809" s="328">
        <f t="shared" si="86"/>
        <v>-4.3191472143110685E-2</v>
      </c>
      <c r="M809" s="328">
        <f t="shared" si="87"/>
        <v>1.6277942748963512E-3</v>
      </c>
      <c r="N809" s="328">
        <v>1.28691645334848E-2</v>
      </c>
      <c r="O809" s="327">
        <f t="shared" si="88"/>
        <v>0.85386819484240684</v>
      </c>
      <c r="P809" s="327">
        <f t="shared" si="89"/>
        <v>0.89155605761084444</v>
      </c>
      <c r="Q809" s="327">
        <f t="shared" si="90"/>
        <v>0.88817480719794339</v>
      </c>
    </row>
    <row r="810" spans="1:17" ht="15">
      <c r="A810" s="326" t="s">
        <v>347</v>
      </c>
      <c r="B810" s="326">
        <v>4</v>
      </c>
      <c r="C810" s="326">
        <v>1</v>
      </c>
      <c r="D810" s="326">
        <v>3</v>
      </c>
      <c r="E810" s="326">
        <v>51</v>
      </c>
      <c r="F810" s="326">
        <v>384</v>
      </c>
      <c r="G810" s="326">
        <f t="shared" si="84"/>
        <v>435</v>
      </c>
      <c r="H810" s="327">
        <f t="shared" si="85"/>
        <v>0.11724137931034483</v>
      </c>
      <c r="I810" s="355">
        <v>0.1228070175438596</v>
      </c>
      <c r="J810" s="356">
        <v>1.45829998757693E-2</v>
      </c>
      <c r="K810" s="357" t="s">
        <v>347</v>
      </c>
      <c r="L810" s="328">
        <f t="shared" si="86"/>
        <v>0.2982756100460755</v>
      </c>
      <c r="M810" s="328">
        <f t="shared" si="87"/>
        <v>1.1241370258588479E-2</v>
      </c>
      <c r="N810" s="328">
        <v>1.28691645334848E-2</v>
      </c>
      <c r="O810" s="327">
        <f t="shared" si="88"/>
        <v>0.14613180515759314</v>
      </c>
      <c r="P810" s="327">
        <f t="shared" si="89"/>
        <v>0.10844394238915561</v>
      </c>
      <c r="Q810" s="327">
        <f t="shared" si="90"/>
        <v>0.11182519280205655</v>
      </c>
    </row>
    <row r="811" spans="1:17" ht="15">
      <c r="A811" s="326" t="s">
        <v>91</v>
      </c>
      <c r="B811" s="326">
        <v>0</v>
      </c>
      <c r="C811" s="326">
        <v>0</v>
      </c>
      <c r="D811" s="326">
        <v>0</v>
      </c>
      <c r="E811" s="326">
        <v>91</v>
      </c>
      <c r="F811" s="326">
        <v>901</v>
      </c>
      <c r="G811" s="326">
        <f t="shared" si="84"/>
        <v>992</v>
      </c>
      <c r="H811" s="327">
        <f t="shared" si="85"/>
        <v>9.1733870967741937E-2</v>
      </c>
      <c r="I811" s="355">
        <v>7.2033898305084748E-2</v>
      </c>
      <c r="J811" s="356">
        <v>4.6482751685444863E-2</v>
      </c>
      <c r="K811" s="357" t="s">
        <v>91</v>
      </c>
      <c r="L811" s="328">
        <f t="shared" si="86"/>
        <v>2.4446778817988669E-2</v>
      </c>
      <c r="M811" s="328">
        <f t="shared" si="87"/>
        <v>1.5394355661885244E-4</v>
      </c>
      <c r="N811" s="328">
        <v>1.27019854700554E-2</v>
      </c>
      <c r="O811" s="327">
        <f t="shared" si="88"/>
        <v>0.26074498567335241</v>
      </c>
      <c r="P811" s="327">
        <f t="shared" si="89"/>
        <v>0.2544478960745552</v>
      </c>
      <c r="Q811" s="327">
        <f t="shared" si="90"/>
        <v>0.25501285347043701</v>
      </c>
    </row>
    <row r="812" spans="1:17" ht="15">
      <c r="A812" s="326" t="s">
        <v>91</v>
      </c>
      <c r="B812" s="326">
        <v>1</v>
      </c>
      <c r="C812" s="326">
        <v>1</v>
      </c>
      <c r="D812" s="326">
        <v>1</v>
      </c>
      <c r="E812" s="326">
        <v>79</v>
      </c>
      <c r="F812" s="326">
        <v>905</v>
      </c>
      <c r="G812" s="326">
        <f t="shared" si="84"/>
        <v>984</v>
      </c>
      <c r="H812" s="327">
        <f t="shared" si="85"/>
        <v>8.0284552845528462E-2</v>
      </c>
      <c r="I812" s="355">
        <v>0.1043478260869565</v>
      </c>
      <c r="J812" s="356">
        <v>4.6482751685444863E-2</v>
      </c>
      <c r="K812" s="357" t="s">
        <v>91</v>
      </c>
      <c r="L812" s="328">
        <f t="shared" si="86"/>
        <v>-0.12139456132342812</v>
      </c>
      <c r="M812" s="328">
        <f t="shared" si="87"/>
        <v>3.546722860202264E-3</v>
      </c>
      <c r="N812" s="328">
        <v>1.27019854700554E-2</v>
      </c>
      <c r="O812" s="327">
        <f t="shared" si="88"/>
        <v>0.22636103151862463</v>
      </c>
      <c r="P812" s="327">
        <f t="shared" si="89"/>
        <v>0.25557752047444227</v>
      </c>
      <c r="Q812" s="327">
        <f t="shared" si="90"/>
        <v>0.25295629820051413</v>
      </c>
    </row>
    <row r="813" spans="1:17" ht="15">
      <c r="A813" s="326" t="s">
        <v>91</v>
      </c>
      <c r="B813" s="326">
        <v>2</v>
      </c>
      <c r="C813" s="326">
        <v>2</v>
      </c>
      <c r="D813" s="326">
        <v>2</v>
      </c>
      <c r="E813" s="326">
        <v>67</v>
      </c>
      <c r="F813" s="326">
        <v>671</v>
      </c>
      <c r="G813" s="326">
        <f t="shared" si="84"/>
        <v>738</v>
      </c>
      <c r="H813" s="327">
        <f t="shared" si="85"/>
        <v>9.0785907859078585E-2</v>
      </c>
      <c r="I813" s="355">
        <v>8.1395348837209308E-2</v>
      </c>
      <c r="J813" s="356">
        <v>4.6482751685444863E-2</v>
      </c>
      <c r="K813" s="357" t="s">
        <v>91</v>
      </c>
      <c r="L813" s="328">
        <f t="shared" si="86"/>
        <v>1.3016012328760942E-2</v>
      </c>
      <c r="M813" s="328">
        <f t="shared" si="87"/>
        <v>3.2313347632715739E-5</v>
      </c>
      <c r="N813" s="328">
        <v>1.27019854700554E-2</v>
      </c>
      <c r="O813" s="327">
        <f t="shared" si="88"/>
        <v>0.19197707736389685</v>
      </c>
      <c r="P813" s="327">
        <f t="shared" si="89"/>
        <v>0.18949449308105054</v>
      </c>
      <c r="Q813" s="327">
        <f t="shared" si="90"/>
        <v>0.1897172236503856</v>
      </c>
    </row>
    <row r="814" spans="1:17" ht="15">
      <c r="A814" s="326" t="s">
        <v>91</v>
      </c>
      <c r="B814" s="326">
        <v>3</v>
      </c>
      <c r="C814" s="326">
        <v>3</v>
      </c>
      <c r="D814" s="326">
        <v>3</v>
      </c>
      <c r="E814" s="326">
        <v>42</v>
      </c>
      <c r="F814" s="326">
        <v>481</v>
      </c>
      <c r="G814" s="326">
        <f t="shared" si="84"/>
        <v>523</v>
      </c>
      <c r="H814" s="327">
        <f t="shared" si="85"/>
        <v>8.0305927342256209E-2</v>
      </c>
      <c r="I814" s="355">
        <v>0.1061946902654867</v>
      </c>
      <c r="J814" s="356">
        <v>4.6482751685444863E-2</v>
      </c>
      <c r="K814" s="357" t="s">
        <v>91</v>
      </c>
      <c r="L814" s="328">
        <f t="shared" si="86"/>
        <v>-0.12110512191291636</v>
      </c>
      <c r="M814" s="328">
        <f t="shared" si="87"/>
        <v>1.8763415457134641E-3</v>
      </c>
      <c r="N814" s="328">
        <v>1.27019854700554E-2</v>
      </c>
      <c r="O814" s="327">
        <f t="shared" si="88"/>
        <v>0.12034383954154727</v>
      </c>
      <c r="P814" s="327">
        <f t="shared" si="89"/>
        <v>0.13583733408641627</v>
      </c>
      <c r="Q814" s="327">
        <f t="shared" si="90"/>
        <v>0.13444730077120823</v>
      </c>
    </row>
    <row r="815" spans="1:17" ht="15">
      <c r="A815" s="326" t="s">
        <v>91</v>
      </c>
      <c r="B815" s="326">
        <v>4</v>
      </c>
      <c r="C815" s="326">
        <v>4</v>
      </c>
      <c r="D815" s="326">
        <v>18</v>
      </c>
      <c r="E815" s="326">
        <v>70</v>
      </c>
      <c r="F815" s="326">
        <v>583</v>
      </c>
      <c r="G815" s="326">
        <f t="shared" si="84"/>
        <v>653</v>
      </c>
      <c r="H815" s="327">
        <f t="shared" si="85"/>
        <v>0.10719754977029096</v>
      </c>
      <c r="I815" s="355">
        <v>0.1231884057971015</v>
      </c>
      <c r="J815" s="356">
        <v>4.6482751685444863E-2</v>
      </c>
      <c r="K815" s="357" t="s">
        <v>91</v>
      </c>
      <c r="L815" s="328">
        <f t="shared" si="86"/>
        <v>0.19740058560834312</v>
      </c>
      <c r="M815" s="328">
        <f t="shared" si="87"/>
        <v>7.0926641598881837E-3</v>
      </c>
      <c r="N815" s="328">
        <v>1.27019854700554E-2</v>
      </c>
      <c r="O815" s="327">
        <f t="shared" si="88"/>
        <v>0.20057306590257878</v>
      </c>
      <c r="P815" s="327">
        <f t="shared" si="89"/>
        <v>0.16464275628353572</v>
      </c>
      <c r="Q815" s="327">
        <f t="shared" si="90"/>
        <v>0.16786632390745501</v>
      </c>
    </row>
    <row r="816" spans="1:17" ht="15">
      <c r="A816" s="326" t="s">
        <v>68</v>
      </c>
      <c r="B816" s="326">
        <v>0</v>
      </c>
      <c r="C816" s="326">
        <v>0</v>
      </c>
      <c r="D816" s="326">
        <v>0</v>
      </c>
      <c r="E816" s="326">
        <v>190</v>
      </c>
      <c r="F816" s="326">
        <v>1945</v>
      </c>
      <c r="G816" s="326">
        <f t="shared" si="84"/>
        <v>2135</v>
      </c>
      <c r="H816" s="327">
        <f t="shared" si="85"/>
        <v>8.899297423887588E-2</v>
      </c>
      <c r="I816" s="355">
        <v>8.6785009861932938E-2</v>
      </c>
      <c r="J816" s="356">
        <v>9.5879969566841958E-2</v>
      </c>
      <c r="K816" s="357" t="s">
        <v>68</v>
      </c>
      <c r="L816" s="328">
        <f t="shared" si="86"/>
        <v>-8.9006539825839861E-3</v>
      </c>
      <c r="M816" s="328">
        <f t="shared" si="87"/>
        <v>4.3321770358722696E-5</v>
      </c>
      <c r="N816" s="328">
        <v>1.2678073893145099E-2</v>
      </c>
      <c r="O816" s="327">
        <f t="shared" si="88"/>
        <v>0.54441260744985676</v>
      </c>
      <c r="P816" s="327">
        <f t="shared" si="89"/>
        <v>0.54927986444507204</v>
      </c>
      <c r="Q816" s="327">
        <f t="shared" si="90"/>
        <v>0.54884318766066842</v>
      </c>
    </row>
    <row r="817" spans="1:17" ht="15">
      <c r="A817" s="326" t="s">
        <v>68</v>
      </c>
      <c r="B817" s="326">
        <v>2</v>
      </c>
      <c r="C817" s="326">
        <v>1</v>
      </c>
      <c r="D817" s="326">
        <v>1</v>
      </c>
      <c r="E817" s="326">
        <v>87</v>
      </c>
      <c r="F817" s="326">
        <v>1004</v>
      </c>
      <c r="G817" s="326">
        <f t="shared" si="84"/>
        <v>1091</v>
      </c>
      <c r="H817" s="327">
        <f t="shared" si="85"/>
        <v>7.974335472043996E-2</v>
      </c>
      <c r="I817" s="355">
        <v>6.9124423963133647E-2</v>
      </c>
      <c r="J817" s="356">
        <v>9.5879969566841958E-2</v>
      </c>
      <c r="K817" s="357" t="s">
        <v>68</v>
      </c>
      <c r="L817" s="328">
        <f t="shared" si="86"/>
        <v>-0.12874665168761415</v>
      </c>
      <c r="M817" s="328">
        <f t="shared" si="87"/>
        <v>4.4098376199598957E-3</v>
      </c>
      <c r="N817" s="328">
        <v>1.2678073893145099E-2</v>
      </c>
      <c r="O817" s="327">
        <f t="shared" si="88"/>
        <v>0.24928366762177651</v>
      </c>
      <c r="P817" s="327">
        <f t="shared" si="89"/>
        <v>0.28353572437164642</v>
      </c>
      <c r="Q817" s="327">
        <f t="shared" si="90"/>
        <v>0.28046272493573265</v>
      </c>
    </row>
    <row r="818" spans="1:17" ht="15">
      <c r="A818" s="326" t="s">
        <v>68</v>
      </c>
      <c r="B818" s="326">
        <v>4</v>
      </c>
      <c r="C818" s="326">
        <v>2</v>
      </c>
      <c r="D818" s="326">
        <v>7</v>
      </c>
      <c r="E818" s="326">
        <v>72</v>
      </c>
      <c r="F818" s="326">
        <v>592</v>
      </c>
      <c r="G818" s="326">
        <f t="shared" si="84"/>
        <v>664</v>
      </c>
      <c r="H818" s="327">
        <f t="shared" si="85"/>
        <v>0.10843373493975904</v>
      </c>
      <c r="I818" s="355">
        <v>0.15151515151515149</v>
      </c>
      <c r="J818" s="356">
        <v>9.5879969566841958E-2</v>
      </c>
      <c r="K818" s="357" t="s">
        <v>68</v>
      </c>
      <c r="L818" s="328">
        <f t="shared" si="86"/>
        <v>0.21025201404152627</v>
      </c>
      <c r="M818" s="328">
        <f t="shared" si="87"/>
        <v>8.2249145028265268E-3</v>
      </c>
      <c r="N818" s="328">
        <v>1.2678073893145099E-2</v>
      </c>
      <c r="O818" s="327">
        <f t="shared" si="88"/>
        <v>0.20630372492836677</v>
      </c>
      <c r="P818" s="327">
        <f t="shared" si="89"/>
        <v>0.16718441118328156</v>
      </c>
      <c r="Q818" s="327">
        <f t="shared" si="90"/>
        <v>0.17069408740359898</v>
      </c>
    </row>
    <row r="819" spans="1:17" ht="15">
      <c r="A819" s="326" t="s">
        <v>294</v>
      </c>
      <c r="B819" s="326">
        <v>0</v>
      </c>
      <c r="C819" s="326">
        <v>0</v>
      </c>
      <c r="D819" s="326">
        <v>0</v>
      </c>
      <c r="E819" s="326">
        <v>190</v>
      </c>
      <c r="F819" s="326">
        <v>1945</v>
      </c>
      <c r="G819" s="326">
        <f t="shared" si="84"/>
        <v>2135</v>
      </c>
      <c r="H819" s="327">
        <f t="shared" si="85"/>
        <v>8.899297423887588E-2</v>
      </c>
      <c r="I819" s="355">
        <v>8.6785009861932938E-2</v>
      </c>
      <c r="J819" s="356">
        <v>9.5879969566841958E-2</v>
      </c>
      <c r="K819" s="357" t="s">
        <v>294</v>
      </c>
      <c r="L819" s="328">
        <f t="shared" si="86"/>
        <v>-8.9006539825839861E-3</v>
      </c>
      <c r="M819" s="328">
        <f t="shared" si="87"/>
        <v>4.3321770358722696E-5</v>
      </c>
      <c r="N819" s="328">
        <v>1.2678073893145099E-2</v>
      </c>
      <c r="O819" s="327">
        <f t="shared" si="88"/>
        <v>0.54441260744985676</v>
      </c>
      <c r="P819" s="327">
        <f t="shared" si="89"/>
        <v>0.54927986444507204</v>
      </c>
      <c r="Q819" s="327">
        <f t="shared" si="90"/>
        <v>0.54884318766066842</v>
      </c>
    </row>
    <row r="820" spans="1:17" ht="15">
      <c r="A820" s="326" t="s">
        <v>294</v>
      </c>
      <c r="B820" s="326">
        <v>2</v>
      </c>
      <c r="C820" s="326">
        <v>1</v>
      </c>
      <c r="D820" s="326">
        <v>1</v>
      </c>
      <c r="E820" s="326">
        <v>87</v>
      </c>
      <c r="F820" s="326">
        <v>1004</v>
      </c>
      <c r="G820" s="326">
        <f t="shared" si="84"/>
        <v>1091</v>
      </c>
      <c r="H820" s="327">
        <f t="shared" si="85"/>
        <v>7.974335472043996E-2</v>
      </c>
      <c r="I820" s="355">
        <v>6.9124423963133647E-2</v>
      </c>
      <c r="J820" s="356">
        <v>9.5879969566841958E-2</v>
      </c>
      <c r="K820" s="357" t="s">
        <v>294</v>
      </c>
      <c r="L820" s="328">
        <f t="shared" si="86"/>
        <v>-0.12874665168761415</v>
      </c>
      <c r="M820" s="328">
        <f t="shared" si="87"/>
        <v>4.4098376199598957E-3</v>
      </c>
      <c r="N820" s="328">
        <v>1.2678073893145099E-2</v>
      </c>
      <c r="O820" s="327">
        <f t="shared" si="88"/>
        <v>0.24928366762177651</v>
      </c>
      <c r="P820" s="327">
        <f t="shared" si="89"/>
        <v>0.28353572437164642</v>
      </c>
      <c r="Q820" s="327">
        <f t="shared" si="90"/>
        <v>0.28046272493573265</v>
      </c>
    </row>
    <row r="821" spans="1:17" ht="15">
      <c r="A821" s="326" t="s">
        <v>294</v>
      </c>
      <c r="B821" s="326">
        <v>4</v>
      </c>
      <c r="C821" s="326">
        <v>2</v>
      </c>
      <c r="D821" s="326">
        <v>7</v>
      </c>
      <c r="E821" s="326">
        <v>72</v>
      </c>
      <c r="F821" s="326">
        <v>592</v>
      </c>
      <c r="G821" s="326">
        <f t="shared" si="84"/>
        <v>664</v>
      </c>
      <c r="H821" s="327">
        <f t="shared" si="85"/>
        <v>0.10843373493975904</v>
      </c>
      <c r="I821" s="355">
        <v>0.15151515151515149</v>
      </c>
      <c r="J821" s="356">
        <v>9.5879969566841958E-2</v>
      </c>
      <c r="K821" s="357" t="s">
        <v>294</v>
      </c>
      <c r="L821" s="328">
        <f t="shared" si="86"/>
        <v>0.21025201404152627</v>
      </c>
      <c r="M821" s="328">
        <f t="shared" si="87"/>
        <v>8.2249145028265268E-3</v>
      </c>
      <c r="N821" s="328">
        <v>1.2678073893145099E-2</v>
      </c>
      <c r="O821" s="327">
        <f t="shared" si="88"/>
        <v>0.20630372492836677</v>
      </c>
      <c r="P821" s="327">
        <f t="shared" si="89"/>
        <v>0.16718441118328156</v>
      </c>
      <c r="Q821" s="327">
        <f t="shared" si="90"/>
        <v>0.17069408740359898</v>
      </c>
    </row>
    <row r="822" spans="1:17" ht="15">
      <c r="A822" s="326" t="s">
        <v>658</v>
      </c>
      <c r="B822" s="326">
        <v>0</v>
      </c>
      <c r="C822" s="326">
        <v>0</v>
      </c>
      <c r="D822" s="326">
        <v>0</v>
      </c>
      <c r="E822" s="326">
        <v>144</v>
      </c>
      <c r="F822" s="326">
        <v>1650</v>
      </c>
      <c r="G822" s="326">
        <f t="shared" si="84"/>
        <v>1794</v>
      </c>
      <c r="H822" s="327">
        <f t="shared" si="85"/>
        <v>8.0267558528428096E-2</v>
      </c>
      <c r="I822" s="355">
        <v>8.0838323353293412E-2</v>
      </c>
      <c r="J822" s="356">
        <v>4.3273732707514959E-2</v>
      </c>
      <c r="K822" s="357" t="s">
        <v>658</v>
      </c>
      <c r="L822" s="328">
        <f t="shared" si="86"/>
        <v>-0.12162473740914906</v>
      </c>
      <c r="M822" s="328">
        <f t="shared" si="87"/>
        <v>6.4902140485979158E-3</v>
      </c>
      <c r="N822" s="328">
        <v>1.25584129958628E-2</v>
      </c>
      <c r="O822" s="327">
        <f t="shared" si="88"/>
        <v>0.41260744985673353</v>
      </c>
      <c r="P822" s="327">
        <f t="shared" si="89"/>
        <v>0.46597006495340298</v>
      </c>
      <c r="Q822" s="327">
        <f t="shared" si="90"/>
        <v>0.46118251928020565</v>
      </c>
    </row>
    <row r="823" spans="1:17" ht="15">
      <c r="A823" s="326" t="s">
        <v>658</v>
      </c>
      <c r="B823" s="326">
        <v>2</v>
      </c>
      <c r="C823" s="326">
        <v>1</v>
      </c>
      <c r="D823" s="326">
        <v>1</v>
      </c>
      <c r="E823" s="326">
        <v>86</v>
      </c>
      <c r="F823" s="326">
        <v>803</v>
      </c>
      <c r="G823" s="326">
        <f t="shared" si="84"/>
        <v>889</v>
      </c>
      <c r="H823" s="327">
        <f t="shared" si="85"/>
        <v>9.6737907761529809E-2</v>
      </c>
      <c r="I823" s="355">
        <v>0.08</v>
      </c>
      <c r="J823" s="356">
        <v>4.3273732707514959E-2</v>
      </c>
      <c r="K823" s="357" t="s">
        <v>658</v>
      </c>
      <c r="L823" s="328">
        <f t="shared" si="86"/>
        <v>8.3085112216222737E-2</v>
      </c>
      <c r="M823" s="328">
        <f t="shared" si="87"/>
        <v>1.6323100410319666E-3</v>
      </c>
      <c r="N823" s="328">
        <v>1.25584129958628E-2</v>
      </c>
      <c r="O823" s="327">
        <f t="shared" si="88"/>
        <v>0.24641833810888253</v>
      </c>
      <c r="P823" s="327">
        <f t="shared" si="89"/>
        <v>0.22677209827732278</v>
      </c>
      <c r="Q823" s="327">
        <f t="shared" si="90"/>
        <v>0.22853470437017995</v>
      </c>
    </row>
    <row r="824" spans="1:17" ht="15">
      <c r="A824" s="326" t="s">
        <v>658</v>
      </c>
      <c r="B824" s="326">
        <v>3</v>
      </c>
      <c r="C824" s="326">
        <v>2</v>
      </c>
      <c r="D824" s="326">
        <v>2</v>
      </c>
      <c r="E824" s="326">
        <v>42</v>
      </c>
      <c r="F824" s="326">
        <v>412</v>
      </c>
      <c r="G824" s="326">
        <f t="shared" si="84"/>
        <v>454</v>
      </c>
      <c r="H824" s="327">
        <f t="shared" si="85"/>
        <v>9.2511013215859028E-2</v>
      </c>
      <c r="I824" s="355">
        <v>0.10169491525423729</v>
      </c>
      <c r="J824" s="356">
        <v>4.3273732707514959E-2</v>
      </c>
      <c r="K824" s="357" t="s">
        <v>658</v>
      </c>
      <c r="L824" s="328">
        <f t="shared" si="86"/>
        <v>3.373879884331854E-2</v>
      </c>
      <c r="M824" s="328">
        <f t="shared" si="87"/>
        <v>1.347030435066695E-4</v>
      </c>
      <c r="N824" s="328">
        <v>1.25584129958628E-2</v>
      </c>
      <c r="O824" s="327">
        <f t="shared" si="88"/>
        <v>0.12034383954154727</v>
      </c>
      <c r="P824" s="327">
        <f t="shared" si="89"/>
        <v>0.11635131318836486</v>
      </c>
      <c r="Q824" s="327">
        <f t="shared" si="90"/>
        <v>0.1167095115681234</v>
      </c>
    </row>
    <row r="825" spans="1:17" ht="15">
      <c r="A825" s="326" t="s">
        <v>658</v>
      </c>
      <c r="B825" s="326">
        <v>4</v>
      </c>
      <c r="C825" s="326">
        <v>3</v>
      </c>
      <c r="D825" s="326">
        <v>38</v>
      </c>
      <c r="E825" s="326">
        <v>77</v>
      </c>
      <c r="F825" s="326">
        <v>676</v>
      </c>
      <c r="G825" s="326">
        <f t="shared" si="84"/>
        <v>753</v>
      </c>
      <c r="H825" s="327">
        <f t="shared" si="85"/>
        <v>0.10225763612217796</v>
      </c>
      <c r="I825" s="355">
        <v>0.1223628691983122</v>
      </c>
      <c r="J825" s="356">
        <v>4.3273732707514959E-2</v>
      </c>
      <c r="K825" s="357" t="s">
        <v>658</v>
      </c>
      <c r="L825" s="328">
        <f t="shared" si="86"/>
        <v>0.14470487572019636</v>
      </c>
      <c r="M825" s="328">
        <f t="shared" si="87"/>
        <v>4.3011858627263391E-3</v>
      </c>
      <c r="N825" s="328">
        <v>1.25584129958628E-2</v>
      </c>
      <c r="O825" s="327">
        <f t="shared" si="88"/>
        <v>0.22063037249283668</v>
      </c>
      <c r="P825" s="327">
        <f t="shared" si="89"/>
        <v>0.19090652358090934</v>
      </c>
      <c r="Q825" s="327">
        <f t="shared" si="90"/>
        <v>0.19357326478149101</v>
      </c>
    </row>
    <row r="826" spans="1:17" ht="15">
      <c r="A826" s="326" t="s">
        <v>570</v>
      </c>
      <c r="B826" s="326">
        <v>0</v>
      </c>
      <c r="C826" s="326">
        <v>0</v>
      </c>
      <c r="D826" s="326">
        <v>450</v>
      </c>
      <c r="E826" s="326">
        <v>80</v>
      </c>
      <c r="F826" s="326">
        <v>701</v>
      </c>
      <c r="G826" s="326">
        <f t="shared" si="84"/>
        <v>781</v>
      </c>
      <c r="H826" s="327">
        <f t="shared" si="85"/>
        <v>0.10243277848911651</v>
      </c>
      <c r="I826" s="355">
        <v>0.108695652173913</v>
      </c>
      <c r="J826" s="356">
        <v>2.3916678085989872E-2</v>
      </c>
      <c r="K826" s="357" t="s">
        <v>570</v>
      </c>
      <c r="L826" s="328">
        <f t="shared" si="86"/>
        <v>0.1466112775487681</v>
      </c>
      <c r="M826" s="328">
        <f t="shared" si="87"/>
        <v>4.5830223464843386E-3</v>
      </c>
      <c r="N826" s="328">
        <v>1.21590892616022E-2</v>
      </c>
      <c r="O826" s="327">
        <f t="shared" si="88"/>
        <v>0.22922636103151864</v>
      </c>
      <c r="P826" s="327">
        <f t="shared" si="89"/>
        <v>0.19796667608020332</v>
      </c>
      <c r="Q826" s="327">
        <f t="shared" si="90"/>
        <v>0.20077120822622108</v>
      </c>
    </row>
    <row r="827" spans="1:17" ht="15">
      <c r="A827" s="326" t="s">
        <v>570</v>
      </c>
      <c r="B827" s="326">
        <v>1</v>
      </c>
      <c r="C827" s="326">
        <v>451.17</v>
      </c>
      <c r="D827" s="326">
        <v>2404.08</v>
      </c>
      <c r="E827" s="326">
        <v>70</v>
      </c>
      <c r="F827" s="326">
        <v>705</v>
      </c>
      <c r="G827" s="326">
        <f t="shared" si="84"/>
        <v>775</v>
      </c>
      <c r="H827" s="327">
        <f t="shared" si="85"/>
        <v>9.0322580645161285E-2</v>
      </c>
      <c r="I827" s="355">
        <v>0.1005917159763314</v>
      </c>
      <c r="J827" s="356">
        <v>2.3916678085989872E-2</v>
      </c>
      <c r="K827" s="357" t="s">
        <v>570</v>
      </c>
      <c r="L827" s="328">
        <f t="shared" si="86"/>
        <v>7.3899691465668842E-3</v>
      </c>
      <c r="M827" s="328">
        <f t="shared" si="87"/>
        <v>1.0913250908906264E-5</v>
      </c>
      <c r="N827" s="328">
        <v>1.21590892616022E-2</v>
      </c>
      <c r="O827" s="327">
        <f t="shared" si="88"/>
        <v>0.20057306590257878</v>
      </c>
      <c r="P827" s="327">
        <f t="shared" si="89"/>
        <v>0.19909630048009036</v>
      </c>
      <c r="Q827" s="327">
        <f t="shared" si="90"/>
        <v>0.19922879177377892</v>
      </c>
    </row>
    <row r="828" spans="1:17" ht="15">
      <c r="A828" s="326" t="s">
        <v>570</v>
      </c>
      <c r="B828" s="326">
        <v>2</v>
      </c>
      <c r="C828" s="326">
        <v>2407.75</v>
      </c>
      <c r="D828" s="326">
        <v>4603.5</v>
      </c>
      <c r="E828" s="326">
        <v>70</v>
      </c>
      <c r="F828" s="326">
        <v>708</v>
      </c>
      <c r="G828" s="326">
        <f t="shared" si="84"/>
        <v>778</v>
      </c>
      <c r="H828" s="327">
        <f t="shared" si="85"/>
        <v>8.9974293059125965E-2</v>
      </c>
      <c r="I828" s="355">
        <v>7.4468085106382975E-2</v>
      </c>
      <c r="J828" s="356">
        <v>2.3916678085989872E-2</v>
      </c>
      <c r="K828" s="357" t="s">
        <v>570</v>
      </c>
      <c r="L828" s="328">
        <f t="shared" si="86"/>
        <v>3.1436782651156577E-3</v>
      </c>
      <c r="M828" s="328">
        <f t="shared" si="87"/>
        <v>1.9790936060992402E-6</v>
      </c>
      <c r="N828" s="328">
        <v>1.21590892616022E-2</v>
      </c>
      <c r="O828" s="327">
        <f t="shared" si="88"/>
        <v>0.20057306590257878</v>
      </c>
      <c r="P828" s="327">
        <f t="shared" si="89"/>
        <v>0.19994351878000566</v>
      </c>
      <c r="Q828" s="327">
        <f t="shared" si="90"/>
        <v>0.2</v>
      </c>
    </row>
    <row r="829" spans="1:17" ht="15">
      <c r="A829" s="326" t="s">
        <v>570</v>
      </c>
      <c r="B829" s="326">
        <v>3</v>
      </c>
      <c r="C829" s="326">
        <v>4608.55</v>
      </c>
      <c r="D829" s="326">
        <v>10277.049999999999</v>
      </c>
      <c r="E829" s="326">
        <v>58</v>
      </c>
      <c r="F829" s="326">
        <v>720</v>
      </c>
      <c r="G829" s="326">
        <f t="shared" si="84"/>
        <v>778</v>
      </c>
      <c r="H829" s="327">
        <f t="shared" si="85"/>
        <v>7.4550128534704371E-2</v>
      </c>
      <c r="I829" s="355">
        <v>0.10695187165775399</v>
      </c>
      <c r="J829" s="356">
        <v>2.3916678085989872E-2</v>
      </c>
      <c r="K829" s="357" t="s">
        <v>570</v>
      </c>
      <c r="L829" s="328">
        <f t="shared" si="86"/>
        <v>-0.20171567155420514</v>
      </c>
      <c r="M829" s="328">
        <f t="shared" si="87"/>
        <v>7.4923817156867488E-3</v>
      </c>
      <c r="N829" s="328">
        <v>1.21590892616022E-2</v>
      </c>
      <c r="O829" s="327">
        <f t="shared" si="88"/>
        <v>0.166189111747851</v>
      </c>
      <c r="P829" s="327">
        <f t="shared" si="89"/>
        <v>0.20333239197966677</v>
      </c>
      <c r="Q829" s="327">
        <f t="shared" si="90"/>
        <v>0.2</v>
      </c>
    </row>
    <row r="830" spans="1:17" ht="15">
      <c r="A830" s="326" t="s">
        <v>570</v>
      </c>
      <c r="B830" s="326">
        <v>4</v>
      </c>
      <c r="C830" s="326">
        <v>10282.379999999999</v>
      </c>
      <c r="D830" s="326">
        <v>30000</v>
      </c>
      <c r="E830" s="326">
        <v>71</v>
      </c>
      <c r="F830" s="326">
        <v>707</v>
      </c>
      <c r="G830" s="326">
        <f t="shared" si="84"/>
        <v>778</v>
      </c>
      <c r="H830" s="327">
        <f t="shared" si="85"/>
        <v>9.1259640102827763E-2</v>
      </c>
      <c r="I830" s="355">
        <v>8.6956521739130432E-2</v>
      </c>
      <c r="J830" s="356">
        <v>2.3916678085989872E-2</v>
      </c>
      <c r="K830" s="357" t="s">
        <v>570</v>
      </c>
      <c r="L830" s="328">
        <f t="shared" si="86"/>
        <v>1.8741741054219264E-2</v>
      </c>
      <c r="M830" s="328">
        <f t="shared" si="87"/>
        <v>7.0792854916168819E-5</v>
      </c>
      <c r="N830" s="328">
        <v>1.21590892616022E-2</v>
      </c>
      <c r="O830" s="327">
        <f t="shared" si="88"/>
        <v>0.20343839541547279</v>
      </c>
      <c r="P830" s="327">
        <f t="shared" si="89"/>
        <v>0.19966111268003389</v>
      </c>
      <c r="Q830" s="327">
        <f t="shared" si="90"/>
        <v>0.2</v>
      </c>
    </row>
    <row r="831" spans="1:17" ht="15">
      <c r="A831" s="326" t="s">
        <v>663</v>
      </c>
      <c r="B831" s="326">
        <v>0</v>
      </c>
      <c r="C831" s="326">
        <v>0</v>
      </c>
      <c r="D831" s="326">
        <v>0</v>
      </c>
      <c r="E831" s="326">
        <v>266</v>
      </c>
      <c r="F831" s="326">
        <v>2801</v>
      </c>
      <c r="G831" s="326">
        <f t="shared" si="84"/>
        <v>3067</v>
      </c>
      <c r="H831" s="327">
        <f t="shared" si="85"/>
        <v>8.6729703293120311E-2</v>
      </c>
      <c r="I831" s="355">
        <v>8.9903181189488243E-2</v>
      </c>
      <c r="J831" s="356">
        <v>1.2075899628256819E-2</v>
      </c>
      <c r="K831" s="357" t="s">
        <v>663</v>
      </c>
      <c r="L831" s="328">
        <f t="shared" si="86"/>
        <v>-3.7142936568932784E-2</v>
      </c>
      <c r="M831" s="328">
        <f t="shared" si="87"/>
        <v>1.0712704698917612E-3</v>
      </c>
      <c r="N831" s="328">
        <v>1.21303820673547E-2</v>
      </c>
      <c r="O831" s="327">
        <f t="shared" si="88"/>
        <v>0.76217765042979946</v>
      </c>
      <c r="P831" s="327">
        <f t="shared" si="89"/>
        <v>0.791019486020898</v>
      </c>
      <c r="Q831" s="327">
        <f t="shared" si="90"/>
        <v>0.78843187660668379</v>
      </c>
    </row>
    <row r="832" spans="1:17" ht="15">
      <c r="A832" s="326" t="s">
        <v>663</v>
      </c>
      <c r="B832" s="326">
        <v>3</v>
      </c>
      <c r="C832" s="326">
        <v>1</v>
      </c>
      <c r="D832" s="326">
        <v>1</v>
      </c>
      <c r="E832" s="326">
        <v>67</v>
      </c>
      <c r="F832" s="326">
        <v>541</v>
      </c>
      <c r="G832" s="326">
        <f t="shared" si="84"/>
        <v>608</v>
      </c>
      <c r="H832" s="327">
        <f t="shared" si="85"/>
        <v>0.11019736842105263</v>
      </c>
      <c r="I832" s="355">
        <v>0.112</v>
      </c>
      <c r="J832" s="356">
        <v>1.2075899628256819E-2</v>
      </c>
      <c r="K832" s="357" t="s">
        <v>663</v>
      </c>
      <c r="L832" s="328">
        <f t="shared" si="86"/>
        <v>0.22836587045396106</v>
      </c>
      <c r="M832" s="328">
        <f t="shared" si="87"/>
        <v>8.9508864501302108E-3</v>
      </c>
      <c r="N832" s="328">
        <v>1.21303820673547E-2</v>
      </c>
      <c r="O832" s="327">
        <f t="shared" si="88"/>
        <v>0.19197707736389685</v>
      </c>
      <c r="P832" s="327">
        <f t="shared" si="89"/>
        <v>0.15278170008472183</v>
      </c>
      <c r="Q832" s="327">
        <f t="shared" si="90"/>
        <v>0.15629820051413881</v>
      </c>
    </row>
    <row r="833" spans="1:17" ht="15">
      <c r="A833" s="326" t="s">
        <v>663</v>
      </c>
      <c r="B833" s="326">
        <v>4</v>
      </c>
      <c r="C833" s="326">
        <v>2</v>
      </c>
      <c r="D833" s="326">
        <v>7</v>
      </c>
      <c r="E833" s="326">
        <v>16</v>
      </c>
      <c r="F833" s="326">
        <v>199</v>
      </c>
      <c r="G833" s="326">
        <f t="shared" si="84"/>
        <v>215</v>
      </c>
      <c r="H833" s="327">
        <f t="shared" si="85"/>
        <v>7.441860465116279E-2</v>
      </c>
      <c r="I833" s="355">
        <v>0.12195121951219511</v>
      </c>
      <c r="J833" s="356">
        <v>1.2075899628256819E-2</v>
      </c>
      <c r="K833" s="357" t="s">
        <v>663</v>
      </c>
      <c r="L833" s="328">
        <f t="shared" si="86"/>
        <v>-0.20362357257523461</v>
      </c>
      <c r="M833" s="328">
        <f t="shared" si="87"/>
        <v>2.1082251473327411E-3</v>
      </c>
      <c r="N833" s="328">
        <v>1.21303820673547E-2</v>
      </c>
      <c r="O833" s="327">
        <f t="shared" si="88"/>
        <v>4.5845272206303724E-2</v>
      </c>
      <c r="P833" s="327">
        <f t="shared" si="89"/>
        <v>5.6198813894380119E-2</v>
      </c>
      <c r="Q833" s="327">
        <f t="shared" si="90"/>
        <v>5.5269922879177376E-2</v>
      </c>
    </row>
    <row r="834" spans="1:17" ht="15">
      <c r="A834" s="326" t="s">
        <v>569</v>
      </c>
      <c r="B834" s="326">
        <v>0</v>
      </c>
      <c r="C834" s="326">
        <v>0</v>
      </c>
      <c r="D834" s="326">
        <v>0</v>
      </c>
      <c r="E834" s="326">
        <v>153</v>
      </c>
      <c r="F834" s="326">
        <v>1727</v>
      </c>
      <c r="G834" s="326">
        <f t="shared" si="84"/>
        <v>1880</v>
      </c>
      <c r="H834" s="327">
        <f t="shared" si="85"/>
        <v>8.1382978723404262E-2</v>
      </c>
      <c r="I834" s="355">
        <v>7.3991031390134535E-2</v>
      </c>
      <c r="J834" s="356">
        <v>7.0127357629076847E-2</v>
      </c>
      <c r="K834" s="357" t="s">
        <v>569</v>
      </c>
      <c r="L834" s="328">
        <f t="shared" si="86"/>
        <v>-0.10661062684476647</v>
      </c>
      <c r="M834" s="328">
        <f t="shared" si="87"/>
        <v>5.258027499547676E-3</v>
      </c>
      <c r="N834" s="328">
        <v>1.2021881013288001E-2</v>
      </c>
      <c r="O834" s="327">
        <f t="shared" si="88"/>
        <v>0.43839541547277938</v>
      </c>
      <c r="P834" s="327">
        <f t="shared" si="89"/>
        <v>0.48771533465122846</v>
      </c>
      <c r="Q834" s="327">
        <f t="shared" si="90"/>
        <v>0.48329048843187661</v>
      </c>
    </row>
    <row r="835" spans="1:17" ht="15">
      <c r="A835" s="326" t="s">
        <v>569</v>
      </c>
      <c r="B835" s="326">
        <v>2</v>
      </c>
      <c r="C835" s="326">
        <v>1</v>
      </c>
      <c r="D835" s="326">
        <v>1</v>
      </c>
      <c r="E835" s="326">
        <v>100</v>
      </c>
      <c r="F835" s="326">
        <v>872</v>
      </c>
      <c r="G835" s="326">
        <f t="shared" ref="G835:G898" si="91">E835+F835</f>
        <v>972</v>
      </c>
      <c r="H835" s="327">
        <f t="shared" ref="H835:H898" si="92">E835/G835</f>
        <v>0.102880658436214</v>
      </c>
      <c r="I835" s="355">
        <v>0.1040723981900453</v>
      </c>
      <c r="J835" s="356">
        <v>7.0127357629076847E-2</v>
      </c>
      <c r="K835" s="357" t="s">
        <v>569</v>
      </c>
      <c r="L835" s="328">
        <f t="shared" ref="L835:L898" si="93">LN(O835/P835)</f>
        <v>0.1514732919885883</v>
      </c>
      <c r="M835" s="328">
        <f t="shared" ref="M835:M898" si="94">L835*(O835-P835)</f>
        <v>6.100561404598942E-3</v>
      </c>
      <c r="N835" s="328">
        <v>1.2021881013288001E-2</v>
      </c>
      <c r="O835" s="327">
        <f t="shared" ref="O835:O898" si="95">E835/V$2</f>
        <v>0.28653295128939826</v>
      </c>
      <c r="P835" s="327">
        <f t="shared" ref="P835:P898" si="96">F835/W$2</f>
        <v>0.24625811917537418</v>
      </c>
      <c r="Q835" s="327">
        <f t="shared" ref="Q835:Q898" si="97">G835/X$2</f>
        <v>0.24987146529562981</v>
      </c>
    </row>
    <row r="836" spans="1:17" ht="15">
      <c r="A836" s="326" t="s">
        <v>569</v>
      </c>
      <c r="B836" s="326">
        <v>3</v>
      </c>
      <c r="C836" s="326">
        <v>2</v>
      </c>
      <c r="D836" s="326">
        <v>2</v>
      </c>
      <c r="E836" s="326">
        <v>49</v>
      </c>
      <c r="F836" s="326">
        <v>498</v>
      </c>
      <c r="G836" s="326">
        <f t="shared" si="91"/>
        <v>547</v>
      </c>
      <c r="H836" s="327">
        <f t="shared" si="92"/>
        <v>8.957952468007313E-2</v>
      </c>
      <c r="I836" s="355">
        <v>0.1120689655172414</v>
      </c>
      <c r="J836" s="356">
        <v>7.0127357629076847E-2</v>
      </c>
      <c r="K836" s="357" t="s">
        <v>569</v>
      </c>
      <c r="L836" s="328">
        <f t="shared" si="93"/>
        <v>-1.6872490045498202E-3</v>
      </c>
      <c r="M836" s="328">
        <f t="shared" si="94"/>
        <v>4.0003265741963708E-7</v>
      </c>
      <c r="N836" s="328">
        <v>1.2021881013288001E-2</v>
      </c>
      <c r="O836" s="327">
        <f t="shared" si="95"/>
        <v>0.14040114613180515</v>
      </c>
      <c r="P836" s="327">
        <f t="shared" si="96"/>
        <v>0.14063823778593618</v>
      </c>
      <c r="Q836" s="327">
        <f t="shared" si="97"/>
        <v>0.14061696658097686</v>
      </c>
    </row>
    <row r="837" spans="1:17" ht="15">
      <c r="A837" s="326" t="s">
        <v>569</v>
      </c>
      <c r="B837" s="326">
        <v>4</v>
      </c>
      <c r="C837" s="326">
        <v>3</v>
      </c>
      <c r="D837" s="326">
        <v>10</v>
      </c>
      <c r="E837" s="326">
        <v>47</v>
      </c>
      <c r="F837" s="326">
        <v>444</v>
      </c>
      <c r="G837" s="326">
        <f t="shared" si="91"/>
        <v>491</v>
      </c>
      <c r="H837" s="327">
        <f t="shared" si="92"/>
        <v>9.5723014256619138E-2</v>
      </c>
      <c r="I837" s="355">
        <v>0.14150943396226409</v>
      </c>
      <c r="J837" s="356">
        <v>7.0127357629076847E-2</v>
      </c>
      <c r="K837" s="357" t="s">
        <v>569</v>
      </c>
      <c r="L837" s="328">
        <f t="shared" si="93"/>
        <v>7.1415569187310388E-2</v>
      </c>
      <c r="M837" s="328">
        <f t="shared" si="94"/>
        <v>6.6289207648401768E-4</v>
      </c>
      <c r="N837" s="328">
        <v>1.2021881013288001E-2</v>
      </c>
      <c r="O837" s="327">
        <f t="shared" si="95"/>
        <v>0.1346704871060172</v>
      </c>
      <c r="P837" s="327">
        <f t="shared" si="96"/>
        <v>0.12538830838746118</v>
      </c>
      <c r="Q837" s="327">
        <f t="shared" si="97"/>
        <v>0.12622107969151672</v>
      </c>
    </row>
    <row r="838" spans="1:17" ht="15">
      <c r="A838" s="326" t="s">
        <v>95</v>
      </c>
      <c r="B838" s="326">
        <v>0</v>
      </c>
      <c r="C838" s="326">
        <v>0</v>
      </c>
      <c r="D838" s="326">
        <v>9</v>
      </c>
      <c r="E838" s="326">
        <v>80</v>
      </c>
      <c r="F838" s="326">
        <v>711</v>
      </c>
      <c r="G838" s="326">
        <f t="shared" si="91"/>
        <v>791</v>
      </c>
      <c r="H838" s="327">
        <f t="shared" si="92"/>
        <v>0.1011378002528445</v>
      </c>
      <c r="I838" s="355">
        <v>9.2485549132947972E-2</v>
      </c>
      <c r="J838" s="356">
        <v>6.3083880141527937E-2</v>
      </c>
      <c r="K838" s="357" t="s">
        <v>95</v>
      </c>
      <c r="L838" s="328">
        <f t="shared" si="93"/>
        <v>0.13244673478011745</v>
      </c>
      <c r="M838" s="328">
        <f t="shared" si="94"/>
        <v>3.7662055438244173E-3</v>
      </c>
      <c r="N838" s="328">
        <v>1.18059985973467E-2</v>
      </c>
      <c r="O838" s="327">
        <f t="shared" si="95"/>
        <v>0.22922636103151864</v>
      </c>
      <c r="P838" s="327">
        <f t="shared" si="96"/>
        <v>0.20079073707992093</v>
      </c>
      <c r="Q838" s="327">
        <f t="shared" si="97"/>
        <v>0.20334190231362467</v>
      </c>
    </row>
    <row r="839" spans="1:17" ht="15">
      <c r="A839" s="326" t="s">
        <v>95</v>
      </c>
      <c r="B839" s="326">
        <v>1</v>
      </c>
      <c r="C839" s="326">
        <v>10</v>
      </c>
      <c r="D839" s="326">
        <v>19</v>
      </c>
      <c r="E839" s="326">
        <v>67</v>
      </c>
      <c r="F839" s="326">
        <v>760</v>
      </c>
      <c r="G839" s="326">
        <f t="shared" si="91"/>
        <v>827</v>
      </c>
      <c r="H839" s="327">
        <f t="shared" si="92"/>
        <v>8.1015719467956465E-2</v>
      </c>
      <c r="I839" s="355">
        <v>7.5581395348837205E-2</v>
      </c>
      <c r="J839" s="356">
        <v>6.3083880141527937E-2</v>
      </c>
      <c r="K839" s="357" t="s">
        <v>95</v>
      </c>
      <c r="L839" s="328">
        <f t="shared" si="93"/>
        <v>-0.11153328397993401</v>
      </c>
      <c r="M839" s="328">
        <f t="shared" si="94"/>
        <v>2.5264027195547939E-3</v>
      </c>
      <c r="N839" s="328">
        <v>1.18059985973467E-2</v>
      </c>
      <c r="O839" s="327">
        <f t="shared" si="95"/>
        <v>0.19197707736389685</v>
      </c>
      <c r="P839" s="327">
        <f t="shared" si="96"/>
        <v>0.21462863597853712</v>
      </c>
      <c r="Q839" s="327">
        <f t="shared" si="97"/>
        <v>0.21259640102827765</v>
      </c>
    </row>
    <row r="840" spans="1:17" ht="15">
      <c r="A840" s="326" t="s">
        <v>95</v>
      </c>
      <c r="B840" s="326">
        <v>2</v>
      </c>
      <c r="C840" s="326">
        <v>20</v>
      </c>
      <c r="D840" s="326">
        <v>29</v>
      </c>
      <c r="E840" s="326">
        <v>61</v>
      </c>
      <c r="F840" s="326">
        <v>688</v>
      </c>
      <c r="G840" s="326">
        <f t="shared" si="91"/>
        <v>749</v>
      </c>
      <c r="H840" s="327">
        <f t="shared" si="92"/>
        <v>8.1441922563417896E-2</v>
      </c>
      <c r="I840" s="355">
        <v>6.2068965517241378E-2</v>
      </c>
      <c r="J840" s="356">
        <v>6.3083880141527937E-2</v>
      </c>
      <c r="K840" s="357" t="s">
        <v>95</v>
      </c>
      <c r="L840" s="328">
        <f t="shared" si="93"/>
        <v>-0.10582244385055571</v>
      </c>
      <c r="M840" s="328">
        <f t="shared" si="94"/>
        <v>2.0646272552479758E-3</v>
      </c>
      <c r="N840" s="328">
        <v>1.18059985973467E-2</v>
      </c>
      <c r="O840" s="327">
        <f t="shared" si="95"/>
        <v>0.17478510028653296</v>
      </c>
      <c r="P840" s="327">
        <f t="shared" si="96"/>
        <v>0.19429539678057045</v>
      </c>
      <c r="Q840" s="327">
        <f t="shared" si="97"/>
        <v>0.19254498714652957</v>
      </c>
    </row>
    <row r="841" spans="1:17" ht="15">
      <c r="A841" s="326" t="s">
        <v>95</v>
      </c>
      <c r="B841" s="326">
        <v>3</v>
      </c>
      <c r="C841" s="326">
        <v>30</v>
      </c>
      <c r="D841" s="326">
        <v>45</v>
      </c>
      <c r="E841" s="326">
        <v>64</v>
      </c>
      <c r="F841" s="326">
        <v>687</v>
      </c>
      <c r="G841" s="326">
        <f t="shared" si="91"/>
        <v>751</v>
      </c>
      <c r="H841" s="327">
        <f t="shared" si="92"/>
        <v>8.5219707057256996E-2</v>
      </c>
      <c r="I841" s="355">
        <v>0.1136363636363636</v>
      </c>
      <c r="J841" s="356">
        <v>6.3083880141527937E-2</v>
      </c>
      <c r="K841" s="357" t="s">
        <v>95</v>
      </c>
      <c r="L841" s="328">
        <f t="shared" si="93"/>
        <v>-5.6358678953201055E-2</v>
      </c>
      <c r="M841" s="328">
        <f t="shared" si="94"/>
        <v>5.9919994332951923E-4</v>
      </c>
      <c r="N841" s="328">
        <v>1.18059985973467E-2</v>
      </c>
      <c r="O841" s="327">
        <f t="shared" si="95"/>
        <v>0.18338108882521489</v>
      </c>
      <c r="P841" s="327">
        <f t="shared" si="96"/>
        <v>0.19401299068059871</v>
      </c>
      <c r="Q841" s="327">
        <f t="shared" si="97"/>
        <v>0.19305912596401029</v>
      </c>
    </row>
    <row r="842" spans="1:17" ht="15">
      <c r="A842" s="326" t="s">
        <v>95</v>
      </c>
      <c r="B842" s="326">
        <v>4</v>
      </c>
      <c r="C842" s="326">
        <v>46</v>
      </c>
      <c r="D842" s="326">
        <v>138</v>
      </c>
      <c r="E842" s="326">
        <v>77</v>
      </c>
      <c r="F842" s="326">
        <v>695</v>
      </c>
      <c r="G842" s="326">
        <f t="shared" si="91"/>
        <v>772</v>
      </c>
      <c r="H842" s="327">
        <f t="shared" si="92"/>
        <v>9.974093264248704E-2</v>
      </c>
      <c r="I842" s="355">
        <v>0.1173184357541899</v>
      </c>
      <c r="J842" s="356">
        <v>6.3083880141527937E-2</v>
      </c>
      <c r="K842" s="357" t="s">
        <v>95</v>
      </c>
      <c r="L842" s="328">
        <f t="shared" si="93"/>
        <v>0.1169861061983683</v>
      </c>
      <c r="M842" s="328">
        <f t="shared" si="94"/>
        <v>2.8495631353900818E-3</v>
      </c>
      <c r="N842" s="328">
        <v>1.18059985973467E-2</v>
      </c>
      <c r="O842" s="327">
        <f t="shared" si="95"/>
        <v>0.22063037249283668</v>
      </c>
      <c r="P842" s="327">
        <f t="shared" si="96"/>
        <v>0.19627223948037278</v>
      </c>
      <c r="Q842" s="327">
        <f t="shared" si="97"/>
        <v>0.19845758354755785</v>
      </c>
    </row>
    <row r="843" spans="1:17" ht="15">
      <c r="A843" s="326" t="s">
        <v>655</v>
      </c>
      <c r="B843" s="326">
        <v>0</v>
      </c>
      <c r="C843" s="326">
        <v>0</v>
      </c>
      <c r="D843" s="326">
        <v>0</v>
      </c>
      <c r="E843" s="326">
        <v>90</v>
      </c>
      <c r="F843" s="326">
        <v>827</v>
      </c>
      <c r="G843" s="326">
        <f t="shared" si="91"/>
        <v>917</v>
      </c>
      <c r="H843" s="327">
        <f t="shared" si="92"/>
        <v>9.8146128680479824E-2</v>
      </c>
      <c r="I843" s="355">
        <v>0.1</v>
      </c>
      <c r="J843" s="356">
        <v>6.5362073125118311E-2</v>
      </c>
      <c r="K843" s="357" t="s">
        <v>655</v>
      </c>
      <c r="L843" s="328">
        <f t="shared" si="93"/>
        <v>9.909750521605025E-2</v>
      </c>
      <c r="M843" s="328">
        <f t="shared" si="94"/>
        <v>2.4110236204227188E-3</v>
      </c>
      <c r="N843" s="328">
        <v>1.1805506916449E-2</v>
      </c>
      <c r="O843" s="327">
        <f t="shared" si="95"/>
        <v>0.25787965616045844</v>
      </c>
      <c r="P843" s="327">
        <f t="shared" si="96"/>
        <v>0.23354984467664502</v>
      </c>
      <c r="Q843" s="327">
        <f t="shared" si="97"/>
        <v>0.23573264781491002</v>
      </c>
    </row>
    <row r="844" spans="1:17" ht="15">
      <c r="A844" s="326" t="s">
        <v>655</v>
      </c>
      <c r="B844" s="326">
        <v>1</v>
      </c>
      <c r="C844" s="326">
        <v>414</v>
      </c>
      <c r="D844" s="326">
        <v>42354</v>
      </c>
      <c r="E844" s="326">
        <v>62</v>
      </c>
      <c r="F844" s="326">
        <v>577</v>
      </c>
      <c r="G844" s="326">
        <f t="shared" si="91"/>
        <v>639</v>
      </c>
      <c r="H844" s="327">
        <f t="shared" si="92"/>
        <v>9.7026604068857589E-2</v>
      </c>
      <c r="I844" s="355">
        <v>0.13380281690140841</v>
      </c>
      <c r="J844" s="356">
        <v>6.5362073125118311E-2</v>
      </c>
      <c r="K844" s="357" t="s">
        <v>655</v>
      </c>
      <c r="L844" s="328">
        <f t="shared" si="93"/>
        <v>8.6384648446468704E-2</v>
      </c>
      <c r="M844" s="328">
        <f t="shared" si="94"/>
        <v>1.2700366137678976E-3</v>
      </c>
      <c r="N844" s="328">
        <v>1.1805506916449E-2</v>
      </c>
      <c r="O844" s="327">
        <f t="shared" si="95"/>
        <v>0.17765042979942694</v>
      </c>
      <c r="P844" s="327">
        <f t="shared" si="96"/>
        <v>0.16294831968370516</v>
      </c>
      <c r="Q844" s="327">
        <f t="shared" si="97"/>
        <v>0.16426735218508998</v>
      </c>
    </row>
    <row r="845" spans="1:17" ht="15">
      <c r="A845" s="326" t="s">
        <v>655</v>
      </c>
      <c r="B845" s="326">
        <v>2</v>
      </c>
      <c r="C845" s="326">
        <v>42639</v>
      </c>
      <c r="D845" s="326">
        <v>136148</v>
      </c>
      <c r="E845" s="326">
        <v>72</v>
      </c>
      <c r="F845" s="326">
        <v>706</v>
      </c>
      <c r="G845" s="326">
        <f t="shared" si="91"/>
        <v>778</v>
      </c>
      <c r="H845" s="327">
        <f t="shared" si="92"/>
        <v>9.2544987146529561E-2</v>
      </c>
      <c r="I845" s="355">
        <v>7.575757575757576E-2</v>
      </c>
      <c r="J845" s="356">
        <v>6.5362073125118311E-2</v>
      </c>
      <c r="K845" s="357" t="s">
        <v>655</v>
      </c>
      <c r="L845" s="328">
        <f t="shared" si="93"/>
        <v>3.4143411432289883E-2</v>
      </c>
      <c r="M845" s="328">
        <f t="shared" si="94"/>
        <v>2.3644375064232185E-4</v>
      </c>
      <c r="N845" s="328">
        <v>1.1805506916449E-2</v>
      </c>
      <c r="O845" s="327">
        <f t="shared" si="95"/>
        <v>0.20630372492836677</v>
      </c>
      <c r="P845" s="327">
        <f t="shared" si="96"/>
        <v>0.19937870658006213</v>
      </c>
      <c r="Q845" s="327">
        <f t="shared" si="97"/>
        <v>0.2</v>
      </c>
    </row>
    <row r="846" spans="1:17" ht="15">
      <c r="A846" s="326" t="s">
        <v>655</v>
      </c>
      <c r="B846" s="326">
        <v>3</v>
      </c>
      <c r="C846" s="326">
        <v>136166</v>
      </c>
      <c r="D846" s="326">
        <v>328107</v>
      </c>
      <c r="E846" s="326">
        <v>58</v>
      </c>
      <c r="F846" s="326">
        <v>720</v>
      </c>
      <c r="G846" s="326">
        <f t="shared" si="91"/>
        <v>778</v>
      </c>
      <c r="H846" s="327">
        <f t="shared" si="92"/>
        <v>7.4550128534704371E-2</v>
      </c>
      <c r="I846" s="355">
        <v>0.1036269430051813</v>
      </c>
      <c r="J846" s="356">
        <v>6.5362073125118311E-2</v>
      </c>
      <c r="K846" s="357" t="s">
        <v>655</v>
      </c>
      <c r="L846" s="328">
        <f t="shared" si="93"/>
        <v>-0.20171567155420514</v>
      </c>
      <c r="M846" s="328">
        <f t="shared" si="94"/>
        <v>7.4923817156867488E-3</v>
      </c>
      <c r="N846" s="328">
        <v>1.1805506916449E-2</v>
      </c>
      <c r="O846" s="327">
        <f t="shared" si="95"/>
        <v>0.166189111747851</v>
      </c>
      <c r="P846" s="327">
        <f t="shared" si="96"/>
        <v>0.20333239197966677</v>
      </c>
      <c r="Q846" s="327">
        <f t="shared" si="97"/>
        <v>0.2</v>
      </c>
    </row>
    <row r="847" spans="1:17" ht="15">
      <c r="A847" s="326" t="s">
        <v>655</v>
      </c>
      <c r="B847" s="326">
        <v>4</v>
      </c>
      <c r="C847" s="326">
        <v>328356</v>
      </c>
      <c r="D847" s="326">
        <v>5096654</v>
      </c>
      <c r="E847" s="326">
        <v>67</v>
      </c>
      <c r="F847" s="326">
        <v>711</v>
      </c>
      <c r="G847" s="326">
        <f t="shared" si="91"/>
        <v>778</v>
      </c>
      <c r="H847" s="327">
        <f t="shared" si="92"/>
        <v>8.611825192802057E-2</v>
      </c>
      <c r="I847" s="355">
        <v>6.8181818181818177E-2</v>
      </c>
      <c r="J847" s="356">
        <v>6.5362073125118311E-2</v>
      </c>
      <c r="K847" s="357" t="s">
        <v>655</v>
      </c>
      <c r="L847" s="328">
        <f t="shared" si="93"/>
        <v>-4.4887280502798284E-2</v>
      </c>
      <c r="M847" s="328">
        <f t="shared" si="94"/>
        <v>3.9562121592938611E-4</v>
      </c>
      <c r="N847" s="328">
        <v>1.1805506916449E-2</v>
      </c>
      <c r="O847" s="327">
        <f t="shared" si="95"/>
        <v>0.19197707736389685</v>
      </c>
      <c r="P847" s="327">
        <f t="shared" si="96"/>
        <v>0.20079073707992093</v>
      </c>
      <c r="Q847" s="327">
        <f t="shared" si="97"/>
        <v>0.2</v>
      </c>
    </row>
    <row r="848" spans="1:17" ht="15">
      <c r="A848" s="326" t="s">
        <v>92</v>
      </c>
      <c r="B848" s="326">
        <v>0</v>
      </c>
      <c r="C848" s="326">
        <v>0</v>
      </c>
      <c r="D848" s="326">
        <v>2</v>
      </c>
      <c r="E848" s="326">
        <v>95</v>
      </c>
      <c r="F848" s="326">
        <v>1000</v>
      </c>
      <c r="G848" s="326">
        <f t="shared" si="91"/>
        <v>1095</v>
      </c>
      <c r="H848" s="327">
        <f t="shared" si="92"/>
        <v>8.6757990867579904E-2</v>
      </c>
      <c r="I848" s="355">
        <v>7.0247933884297523E-2</v>
      </c>
      <c r="J848" s="356">
        <v>9.0851108127081665E-2</v>
      </c>
      <c r="K848" s="357" t="s">
        <v>92</v>
      </c>
      <c r="L848" s="328">
        <f t="shared" si="93"/>
        <v>-3.6785857472119661E-2</v>
      </c>
      <c r="M848" s="328">
        <f t="shared" si="94"/>
        <v>3.7520825098058763E-4</v>
      </c>
      <c r="N848" s="328">
        <v>1.17360954870962E-2</v>
      </c>
      <c r="O848" s="327">
        <f t="shared" si="95"/>
        <v>0.27220630372492838</v>
      </c>
      <c r="P848" s="327">
        <f t="shared" si="96"/>
        <v>0.28240609997175942</v>
      </c>
      <c r="Q848" s="327">
        <f t="shared" si="97"/>
        <v>0.28149100257069409</v>
      </c>
    </row>
    <row r="849" spans="1:17" ht="15">
      <c r="A849" s="326" t="s">
        <v>92</v>
      </c>
      <c r="B849" s="326">
        <v>1</v>
      </c>
      <c r="C849" s="326">
        <v>3</v>
      </c>
      <c r="D849" s="326">
        <v>4</v>
      </c>
      <c r="E849" s="326">
        <v>63</v>
      </c>
      <c r="F849" s="326">
        <v>739</v>
      </c>
      <c r="G849" s="326">
        <f t="shared" si="91"/>
        <v>802</v>
      </c>
      <c r="H849" s="327">
        <f t="shared" si="92"/>
        <v>7.8553615960099757E-2</v>
      </c>
      <c r="I849" s="355">
        <v>9.7142857142857142E-2</v>
      </c>
      <c r="J849" s="356">
        <v>9.0851108127081665E-2</v>
      </c>
      <c r="K849" s="357" t="s">
        <v>92</v>
      </c>
      <c r="L849" s="328">
        <f t="shared" si="93"/>
        <v>-0.14507066464719254</v>
      </c>
      <c r="M849" s="328">
        <f t="shared" si="94"/>
        <v>4.0884320379058741E-3</v>
      </c>
      <c r="N849" s="328">
        <v>1.17360954870962E-2</v>
      </c>
      <c r="O849" s="327">
        <f t="shared" si="95"/>
        <v>0.18051575931232092</v>
      </c>
      <c r="P849" s="327">
        <f t="shared" si="96"/>
        <v>0.20869810787913018</v>
      </c>
      <c r="Q849" s="327">
        <f t="shared" si="97"/>
        <v>0.20616966580976864</v>
      </c>
    </row>
    <row r="850" spans="1:17" ht="15">
      <c r="A850" s="326" t="s">
        <v>92</v>
      </c>
      <c r="B850" s="326">
        <v>2</v>
      </c>
      <c r="C850" s="326">
        <v>5</v>
      </c>
      <c r="D850" s="326">
        <v>6</v>
      </c>
      <c r="E850" s="326">
        <v>67</v>
      </c>
      <c r="F850" s="326">
        <v>653</v>
      </c>
      <c r="G850" s="326">
        <f t="shared" si="91"/>
        <v>720</v>
      </c>
      <c r="H850" s="327">
        <f t="shared" si="92"/>
        <v>9.3055555555555558E-2</v>
      </c>
      <c r="I850" s="355">
        <v>7.2289156626506021E-2</v>
      </c>
      <c r="J850" s="356">
        <v>9.0851108127081665E-2</v>
      </c>
      <c r="K850" s="357" t="s">
        <v>92</v>
      </c>
      <c r="L850" s="328">
        <f t="shared" si="93"/>
        <v>4.0208020024011498E-2</v>
      </c>
      <c r="M850" s="328">
        <f t="shared" si="94"/>
        <v>3.0420962076219479E-4</v>
      </c>
      <c r="N850" s="328">
        <v>1.17360954870962E-2</v>
      </c>
      <c r="O850" s="327">
        <f t="shared" si="95"/>
        <v>0.19197707736389685</v>
      </c>
      <c r="P850" s="327">
        <f t="shared" si="96"/>
        <v>0.18441118328155889</v>
      </c>
      <c r="Q850" s="327">
        <f t="shared" si="97"/>
        <v>0.18508997429305912</v>
      </c>
    </row>
    <row r="851" spans="1:17" ht="15">
      <c r="A851" s="326" t="s">
        <v>92</v>
      </c>
      <c r="B851" s="326">
        <v>3</v>
      </c>
      <c r="C851" s="326">
        <v>7</v>
      </c>
      <c r="D851" s="326">
        <v>8</v>
      </c>
      <c r="E851" s="326">
        <v>43</v>
      </c>
      <c r="F851" s="326">
        <v>460</v>
      </c>
      <c r="G851" s="326">
        <f t="shared" si="91"/>
        <v>503</v>
      </c>
      <c r="H851" s="327">
        <f t="shared" si="92"/>
        <v>8.5487077534791248E-2</v>
      </c>
      <c r="I851" s="355">
        <v>0.14960629921259841</v>
      </c>
      <c r="J851" s="356">
        <v>9.0851108127081665E-2</v>
      </c>
      <c r="K851" s="357" t="s">
        <v>92</v>
      </c>
      <c r="L851" s="328">
        <f t="shared" si="93"/>
        <v>-5.2933843880101632E-2</v>
      </c>
      <c r="M851" s="328">
        <f t="shared" si="94"/>
        <v>3.5453166775416034E-4</v>
      </c>
      <c r="N851" s="328">
        <v>1.17360954870962E-2</v>
      </c>
      <c r="O851" s="327">
        <f t="shared" si="95"/>
        <v>0.12320916905444126</v>
      </c>
      <c r="P851" s="327">
        <f t="shared" si="96"/>
        <v>0.12990680598700932</v>
      </c>
      <c r="Q851" s="327">
        <f t="shared" si="97"/>
        <v>0.12930591259640103</v>
      </c>
    </row>
    <row r="852" spans="1:17" ht="15">
      <c r="A852" s="326" t="s">
        <v>92</v>
      </c>
      <c r="B852" s="326">
        <v>4</v>
      </c>
      <c r="C852" s="326">
        <v>9</v>
      </c>
      <c r="D852" s="326">
        <v>21</v>
      </c>
      <c r="E852" s="326">
        <v>81</v>
      </c>
      <c r="F852" s="326">
        <v>689</v>
      </c>
      <c r="G852" s="326">
        <f t="shared" si="91"/>
        <v>770</v>
      </c>
      <c r="H852" s="327">
        <f t="shared" si="92"/>
        <v>0.10519480519480519</v>
      </c>
      <c r="I852" s="355">
        <v>0.106145251396648</v>
      </c>
      <c r="J852" s="356">
        <v>9.0851108127081665E-2</v>
      </c>
      <c r="K852" s="357" t="s">
        <v>92</v>
      </c>
      <c r="L852" s="328">
        <f t="shared" si="93"/>
        <v>0.17630041356825685</v>
      </c>
      <c r="M852" s="328">
        <f t="shared" si="94"/>
        <v>6.6137139096934796E-3</v>
      </c>
      <c r="N852" s="328">
        <v>1.17360954870962E-2</v>
      </c>
      <c r="O852" s="327">
        <f t="shared" si="95"/>
        <v>0.23209169054441262</v>
      </c>
      <c r="P852" s="327">
        <f t="shared" si="96"/>
        <v>0.19457780288054222</v>
      </c>
      <c r="Q852" s="327">
        <f t="shared" si="97"/>
        <v>0.19794344473007713</v>
      </c>
    </row>
    <row r="853" spans="1:17" ht="15">
      <c r="A853" s="326" t="s">
        <v>310</v>
      </c>
      <c r="B853" s="326">
        <v>0</v>
      </c>
      <c r="C853" s="326">
        <v>0</v>
      </c>
      <c r="D853" s="326">
        <v>0</v>
      </c>
      <c r="E853" s="326">
        <v>128</v>
      </c>
      <c r="F853" s="326">
        <v>1445</v>
      </c>
      <c r="G853" s="326">
        <f t="shared" si="91"/>
        <v>1573</v>
      </c>
      <c r="H853" s="327">
        <f t="shared" si="92"/>
        <v>8.1373172282263193E-2</v>
      </c>
      <c r="I853" s="355">
        <v>6.741573033707865E-2</v>
      </c>
      <c r="J853" s="356">
        <v>4.9249254723434277E-2</v>
      </c>
      <c r="K853" s="357" t="s">
        <v>310</v>
      </c>
      <c r="L853" s="328">
        <f t="shared" si="93"/>
        <v>-0.10674180671743876</v>
      </c>
      <c r="M853" s="328">
        <f t="shared" si="94"/>
        <v>4.409998976842109E-3</v>
      </c>
      <c r="N853" s="328">
        <v>1.16247561403392E-2</v>
      </c>
      <c r="O853" s="327">
        <f t="shared" si="95"/>
        <v>0.36676217765042979</v>
      </c>
      <c r="P853" s="327">
        <f t="shared" si="96"/>
        <v>0.40807681445919231</v>
      </c>
      <c r="Q853" s="327">
        <f t="shared" si="97"/>
        <v>0.40437017994858609</v>
      </c>
    </row>
    <row r="854" spans="1:17" ht="15">
      <c r="A854" s="326" t="s">
        <v>310</v>
      </c>
      <c r="B854" s="326">
        <v>2</v>
      </c>
      <c r="C854" s="326">
        <v>1</v>
      </c>
      <c r="D854" s="326">
        <v>1</v>
      </c>
      <c r="E854" s="326">
        <v>72</v>
      </c>
      <c r="F854" s="326">
        <v>722</v>
      </c>
      <c r="G854" s="326">
        <f t="shared" si="91"/>
        <v>794</v>
      </c>
      <c r="H854" s="327">
        <f t="shared" si="92"/>
        <v>9.06801007556675E-2</v>
      </c>
      <c r="I854" s="355">
        <v>0.1005586592178771</v>
      </c>
      <c r="J854" s="356">
        <v>4.9249254723434277E-2</v>
      </c>
      <c r="K854" s="357" t="s">
        <v>310</v>
      </c>
      <c r="L854" s="328">
        <f t="shared" si="93"/>
        <v>1.1733510032705738E-2</v>
      </c>
      <c r="M854" s="328">
        <f t="shared" si="94"/>
        <v>2.8236935349448877E-5</v>
      </c>
      <c r="N854" s="328">
        <v>1.16247561403392E-2</v>
      </c>
      <c r="O854" s="327">
        <f t="shared" si="95"/>
        <v>0.20630372492836677</v>
      </c>
      <c r="P854" s="327">
        <f t="shared" si="96"/>
        <v>0.20389720417961027</v>
      </c>
      <c r="Q854" s="327">
        <f t="shared" si="97"/>
        <v>0.20411311053984577</v>
      </c>
    </row>
    <row r="855" spans="1:17" ht="15">
      <c r="A855" s="326" t="s">
        <v>310</v>
      </c>
      <c r="B855" s="326">
        <v>3</v>
      </c>
      <c r="C855" s="326">
        <v>2</v>
      </c>
      <c r="D855" s="326">
        <v>4</v>
      </c>
      <c r="E855" s="326">
        <v>84</v>
      </c>
      <c r="F855" s="326">
        <v>837</v>
      </c>
      <c r="G855" s="326">
        <f t="shared" si="91"/>
        <v>921</v>
      </c>
      <c r="H855" s="327">
        <f t="shared" si="92"/>
        <v>9.1205211726384364E-2</v>
      </c>
      <c r="I855" s="355">
        <v>0.10465116279069769</v>
      </c>
      <c r="J855" s="356">
        <v>4.9249254723434277E-2</v>
      </c>
      <c r="K855" s="357" t="s">
        <v>310</v>
      </c>
      <c r="L855" s="328">
        <f t="shared" si="93"/>
        <v>1.8085258263314842E-2</v>
      </c>
      <c r="M855" s="328">
        <f t="shared" si="94"/>
        <v>7.801570615016676E-5</v>
      </c>
      <c r="N855" s="328">
        <v>1.16247561403392E-2</v>
      </c>
      <c r="O855" s="327">
        <f t="shared" si="95"/>
        <v>0.24068767908309455</v>
      </c>
      <c r="P855" s="327">
        <f t="shared" si="96"/>
        <v>0.2363739056763626</v>
      </c>
      <c r="Q855" s="327">
        <f t="shared" si="97"/>
        <v>0.23676092544987146</v>
      </c>
    </row>
    <row r="856" spans="1:17" ht="15">
      <c r="A856" s="326" t="s">
        <v>310</v>
      </c>
      <c r="B856" s="326">
        <v>4</v>
      </c>
      <c r="C856" s="326">
        <v>5</v>
      </c>
      <c r="D856" s="326">
        <v>138</v>
      </c>
      <c r="E856" s="326">
        <v>65</v>
      </c>
      <c r="F856" s="326">
        <v>537</v>
      </c>
      <c r="G856" s="326">
        <f t="shared" si="91"/>
        <v>602</v>
      </c>
      <c r="H856" s="327">
        <f t="shared" si="92"/>
        <v>0.1079734219269103</v>
      </c>
      <c r="I856" s="355">
        <v>0.11351351351351351</v>
      </c>
      <c r="J856" s="356">
        <v>4.9249254723434277E-2</v>
      </c>
      <c r="K856" s="357" t="s">
        <v>310</v>
      </c>
      <c r="L856" s="328">
        <f t="shared" si="93"/>
        <v>0.20548170529624896</v>
      </c>
      <c r="M856" s="328">
        <f t="shared" si="94"/>
        <v>7.1085045219975189E-3</v>
      </c>
      <c r="N856" s="328">
        <v>1.16247561403392E-2</v>
      </c>
      <c r="O856" s="327">
        <f t="shared" si="95"/>
        <v>0.18624641833810887</v>
      </c>
      <c r="P856" s="327">
        <f t="shared" si="96"/>
        <v>0.1516520756848348</v>
      </c>
      <c r="Q856" s="327">
        <f t="shared" si="97"/>
        <v>0.15475578406169666</v>
      </c>
    </row>
    <row r="857" spans="1:17" ht="15">
      <c r="A857" s="326" t="s">
        <v>284</v>
      </c>
      <c r="B857" s="326">
        <v>0</v>
      </c>
      <c r="C857" s="326">
        <v>0</v>
      </c>
      <c r="D857" s="326">
        <v>0</v>
      </c>
      <c r="E857" s="326">
        <v>218</v>
      </c>
      <c r="F857" s="326">
        <v>2347</v>
      </c>
      <c r="G857" s="326">
        <f t="shared" si="91"/>
        <v>2565</v>
      </c>
      <c r="H857" s="327">
        <f t="shared" si="92"/>
        <v>8.4990253411306046E-2</v>
      </c>
      <c r="I857" s="355">
        <v>9.3065693430656932E-2</v>
      </c>
      <c r="J857" s="356">
        <v>4.7154773862155802E-4</v>
      </c>
      <c r="K857" s="357" t="s">
        <v>284</v>
      </c>
      <c r="L857" s="328">
        <f t="shared" si="93"/>
        <v>-5.9305603152457954E-2</v>
      </c>
      <c r="M857" s="328">
        <f t="shared" si="94"/>
        <v>2.2634151172921386E-3</v>
      </c>
      <c r="N857" s="328">
        <v>1.1481966825050399E-2</v>
      </c>
      <c r="O857" s="327">
        <f t="shared" si="95"/>
        <v>0.62464183381088823</v>
      </c>
      <c r="P857" s="327">
        <f t="shared" si="96"/>
        <v>0.66280711663371927</v>
      </c>
      <c r="Q857" s="327">
        <f t="shared" si="97"/>
        <v>0.65938303341902316</v>
      </c>
    </row>
    <row r="858" spans="1:17" ht="15">
      <c r="A858" s="326" t="s">
        <v>284</v>
      </c>
      <c r="B858" s="326">
        <v>3</v>
      </c>
      <c r="C858" s="326">
        <v>1</v>
      </c>
      <c r="D858" s="326">
        <v>1</v>
      </c>
      <c r="E858" s="326">
        <v>69</v>
      </c>
      <c r="F858" s="326">
        <v>700</v>
      </c>
      <c r="G858" s="326">
        <f t="shared" si="91"/>
        <v>769</v>
      </c>
      <c r="H858" s="327">
        <f t="shared" si="92"/>
        <v>8.9726918075422629E-2</v>
      </c>
      <c r="I858" s="355">
        <v>9.6045197740112997E-2</v>
      </c>
      <c r="J858" s="356">
        <v>4.7154773862155802E-4</v>
      </c>
      <c r="K858" s="357" t="s">
        <v>284</v>
      </c>
      <c r="L858" s="328">
        <f t="shared" si="93"/>
        <v>1.1869946333114339E-4</v>
      </c>
      <c r="M858" s="328">
        <f t="shared" si="94"/>
        <v>2.7854502084062137E-9</v>
      </c>
      <c r="N858" s="328">
        <v>1.1481966825050399E-2</v>
      </c>
      <c r="O858" s="327">
        <f t="shared" si="95"/>
        <v>0.19770773638968481</v>
      </c>
      <c r="P858" s="327">
        <f t="shared" si="96"/>
        <v>0.19768426998023159</v>
      </c>
      <c r="Q858" s="327">
        <f t="shared" si="97"/>
        <v>0.19768637532133676</v>
      </c>
    </row>
    <row r="859" spans="1:17" ht="15">
      <c r="A859" s="326" t="s">
        <v>284</v>
      </c>
      <c r="B859" s="326">
        <v>4</v>
      </c>
      <c r="C859" s="326">
        <v>2</v>
      </c>
      <c r="D859" s="326">
        <v>72</v>
      </c>
      <c r="E859" s="326">
        <v>62</v>
      </c>
      <c r="F859" s="326">
        <v>494</v>
      </c>
      <c r="G859" s="326">
        <f t="shared" si="91"/>
        <v>556</v>
      </c>
      <c r="H859" s="327">
        <f t="shared" si="92"/>
        <v>0.11151079136690648</v>
      </c>
      <c r="I859" s="355">
        <v>9.7560975609756101E-2</v>
      </c>
      <c r="J859" s="356">
        <v>4.7154773862155802E-4</v>
      </c>
      <c r="K859" s="357" t="s">
        <v>284</v>
      </c>
      <c r="L859" s="328">
        <f t="shared" si="93"/>
        <v>0.24169139776664555</v>
      </c>
      <c r="M859" s="328">
        <f t="shared" si="94"/>
        <v>9.2185489223080633E-3</v>
      </c>
      <c r="N859" s="328">
        <v>1.1481966825050399E-2</v>
      </c>
      <c r="O859" s="327">
        <f t="shared" si="95"/>
        <v>0.17765042979942694</v>
      </c>
      <c r="P859" s="327">
        <f t="shared" si="96"/>
        <v>0.13950861338604914</v>
      </c>
      <c r="Q859" s="327">
        <f t="shared" si="97"/>
        <v>0.14293059125964011</v>
      </c>
    </row>
    <row r="860" spans="1:17" ht="15">
      <c r="A860" s="326" t="s">
        <v>274</v>
      </c>
      <c r="B860" s="326">
        <v>0</v>
      </c>
      <c r="C860" s="326">
        <v>0</v>
      </c>
      <c r="D860" s="326">
        <v>1</v>
      </c>
      <c r="E860" s="326">
        <v>188</v>
      </c>
      <c r="F860" s="326">
        <v>2051</v>
      </c>
      <c r="G860" s="326">
        <f t="shared" si="91"/>
        <v>2239</v>
      </c>
      <c r="H860" s="327">
        <f t="shared" si="92"/>
        <v>8.3966056275122825E-2</v>
      </c>
      <c r="I860" s="355">
        <v>8.2851637764932567E-2</v>
      </c>
      <c r="J860" s="356">
        <v>2.76007526785596E-2</v>
      </c>
      <c r="K860" s="357" t="s">
        <v>274</v>
      </c>
      <c r="L860" s="328">
        <f t="shared" si="93"/>
        <v>-7.2548265332954845E-2</v>
      </c>
      <c r="M860" s="328">
        <f t="shared" si="94"/>
        <v>2.9405961267421122E-3</v>
      </c>
      <c r="N860" s="328">
        <v>1.12637386126039E-2</v>
      </c>
      <c r="O860" s="327">
        <f t="shared" si="95"/>
        <v>0.5386819484240688</v>
      </c>
      <c r="P860" s="327">
        <f t="shared" si="96"/>
        <v>0.57921491104207856</v>
      </c>
      <c r="Q860" s="327">
        <f t="shared" si="97"/>
        <v>0.57557840616966582</v>
      </c>
    </row>
    <row r="861" spans="1:17" ht="15">
      <c r="A861" s="326" t="s">
        <v>274</v>
      </c>
      <c r="B861" s="326">
        <v>2</v>
      </c>
      <c r="C861" s="326">
        <v>2</v>
      </c>
      <c r="D861" s="326">
        <v>2</v>
      </c>
      <c r="E861" s="326">
        <v>122</v>
      </c>
      <c r="F861" s="326">
        <v>1062</v>
      </c>
      <c r="G861" s="326">
        <f t="shared" si="91"/>
        <v>1184</v>
      </c>
      <c r="H861" s="327">
        <f t="shared" si="92"/>
        <v>0.10304054054054054</v>
      </c>
      <c r="I861" s="355">
        <v>0.1148148148148148</v>
      </c>
      <c r="J861" s="356">
        <v>2.76007526785596E-2</v>
      </c>
      <c r="K861" s="357" t="s">
        <v>274</v>
      </c>
      <c r="L861" s="328">
        <f t="shared" si="93"/>
        <v>0.15320437284084906</v>
      </c>
      <c r="M861" s="328">
        <f t="shared" si="94"/>
        <v>7.6073512452214448E-3</v>
      </c>
      <c r="N861" s="328">
        <v>1.12637386126039E-2</v>
      </c>
      <c r="O861" s="327">
        <f t="shared" si="95"/>
        <v>0.34957020057306593</v>
      </c>
      <c r="P861" s="327">
        <f t="shared" si="96"/>
        <v>0.29991527817000846</v>
      </c>
      <c r="Q861" s="327">
        <f t="shared" si="97"/>
        <v>0.30437017994858612</v>
      </c>
    </row>
    <row r="862" spans="1:17" ht="15">
      <c r="A862" s="326" t="s">
        <v>274</v>
      </c>
      <c r="B862" s="326">
        <v>4</v>
      </c>
      <c r="C862" s="326">
        <v>3</v>
      </c>
      <c r="D862" s="326">
        <v>9</v>
      </c>
      <c r="E862" s="326">
        <v>39</v>
      </c>
      <c r="F862" s="326">
        <v>428</v>
      </c>
      <c r="G862" s="326">
        <f t="shared" si="91"/>
        <v>467</v>
      </c>
      <c r="H862" s="327">
        <f t="shared" si="92"/>
        <v>8.3511777301927201E-2</v>
      </c>
      <c r="I862" s="355">
        <v>0.1</v>
      </c>
      <c r="J862" s="356">
        <v>2.76007526785596E-2</v>
      </c>
      <c r="K862" s="357" t="s">
        <v>274</v>
      </c>
      <c r="L862" s="328">
        <f t="shared" si="93"/>
        <v>-7.8469019542673824E-2</v>
      </c>
      <c r="M862" s="328">
        <f t="shared" si="94"/>
        <v>7.1579124064039207E-4</v>
      </c>
      <c r="N862" s="328">
        <v>1.12637386126039E-2</v>
      </c>
      <c r="O862" s="327">
        <f t="shared" si="95"/>
        <v>0.11174785100286533</v>
      </c>
      <c r="P862" s="327">
        <f t="shared" si="96"/>
        <v>0.12086981078791302</v>
      </c>
      <c r="Q862" s="327">
        <f t="shared" si="97"/>
        <v>0.12005141388174807</v>
      </c>
    </row>
    <row r="863" spans="1:17" ht="15">
      <c r="A863" s="326" t="s">
        <v>53</v>
      </c>
      <c r="B863" s="326">
        <v>0</v>
      </c>
      <c r="C863" s="326">
        <v>0</v>
      </c>
      <c r="D863" s="326">
        <v>0</v>
      </c>
      <c r="E863" s="326">
        <v>301</v>
      </c>
      <c r="F863" s="326">
        <v>2918</v>
      </c>
      <c r="G863" s="326">
        <f t="shared" si="91"/>
        <v>3219</v>
      </c>
      <c r="H863" s="327">
        <f t="shared" si="92"/>
        <v>9.3507300403852134E-2</v>
      </c>
      <c r="I863" s="355">
        <v>9.7959183673469383E-2</v>
      </c>
      <c r="J863" s="356">
        <v>8.4123124091593001E-3</v>
      </c>
      <c r="K863" s="357" t="s">
        <v>53</v>
      </c>
      <c r="L863" s="328">
        <f t="shared" si="93"/>
        <v>4.5549065575621397E-2</v>
      </c>
      <c r="M863" s="328">
        <f t="shared" si="94"/>
        <v>1.749229131001163E-3</v>
      </c>
      <c r="N863" s="328">
        <v>1.12061274716689E-2</v>
      </c>
      <c r="O863" s="327">
        <f t="shared" si="95"/>
        <v>0.86246418338108888</v>
      </c>
      <c r="P863" s="327">
        <f t="shared" si="96"/>
        <v>0.82406099971759394</v>
      </c>
      <c r="Q863" s="327">
        <f t="shared" si="97"/>
        <v>0.82750642673521846</v>
      </c>
    </row>
    <row r="864" spans="1:17" ht="15">
      <c r="A864" s="326" t="s">
        <v>53</v>
      </c>
      <c r="B864" s="326">
        <v>4</v>
      </c>
      <c r="C864" s="326">
        <v>1</v>
      </c>
      <c r="D864" s="326">
        <v>7</v>
      </c>
      <c r="E864" s="326">
        <v>48</v>
      </c>
      <c r="F864" s="326">
        <v>623</v>
      </c>
      <c r="G864" s="326">
        <f t="shared" si="91"/>
        <v>671</v>
      </c>
      <c r="H864" s="327">
        <f t="shared" si="92"/>
        <v>7.1535022354694486E-2</v>
      </c>
      <c r="I864" s="355">
        <v>7.792207792207792E-2</v>
      </c>
      <c r="J864" s="356">
        <v>8.4123124091593001E-3</v>
      </c>
      <c r="K864" s="357" t="s">
        <v>53</v>
      </c>
      <c r="L864" s="328">
        <f t="shared" si="93"/>
        <v>-0.24625297797008569</v>
      </c>
      <c r="M864" s="328">
        <f t="shared" si="94"/>
        <v>9.4568983406677718E-3</v>
      </c>
      <c r="N864" s="328">
        <v>1.12061274716689E-2</v>
      </c>
      <c r="O864" s="327">
        <f t="shared" si="95"/>
        <v>0.13753581661891118</v>
      </c>
      <c r="P864" s="327">
        <f t="shared" si="96"/>
        <v>0.17593900028240611</v>
      </c>
      <c r="Q864" s="327">
        <f t="shared" si="97"/>
        <v>0.17249357326478149</v>
      </c>
    </row>
    <row r="865" spans="1:17" ht="15">
      <c r="A865" s="326" t="s">
        <v>312</v>
      </c>
      <c r="B865" s="326">
        <v>0</v>
      </c>
      <c r="C865" s="326">
        <v>0</v>
      </c>
      <c r="D865" s="326">
        <v>0</v>
      </c>
      <c r="E865" s="326">
        <v>166</v>
      </c>
      <c r="F865" s="326">
        <v>1850</v>
      </c>
      <c r="G865" s="326">
        <f t="shared" si="91"/>
        <v>2016</v>
      </c>
      <c r="H865" s="327">
        <f t="shared" si="92"/>
        <v>8.234126984126984E-2</v>
      </c>
      <c r="I865" s="355">
        <v>7.4585635359116026E-2</v>
      </c>
      <c r="J865" s="356">
        <v>7.7742040656354636E-2</v>
      </c>
      <c r="K865" s="357" t="s">
        <v>312</v>
      </c>
      <c r="L865" s="328">
        <f t="shared" si="93"/>
        <v>-9.38605998063506E-2</v>
      </c>
      <c r="M865" s="328">
        <f t="shared" si="94"/>
        <v>4.3932942187656348E-3</v>
      </c>
      <c r="N865" s="328">
        <v>1.0980203561087899E-2</v>
      </c>
      <c r="O865" s="327">
        <f t="shared" si="95"/>
        <v>0.47564469914040114</v>
      </c>
      <c r="P865" s="327">
        <f t="shared" si="96"/>
        <v>0.52245128494775483</v>
      </c>
      <c r="Q865" s="327">
        <f t="shared" si="97"/>
        <v>0.51825192802056552</v>
      </c>
    </row>
    <row r="866" spans="1:17" ht="15">
      <c r="A866" s="326" t="s">
        <v>312</v>
      </c>
      <c r="B866" s="326">
        <v>2</v>
      </c>
      <c r="C866" s="326">
        <v>300</v>
      </c>
      <c r="D866" s="326">
        <v>6484</v>
      </c>
      <c r="E866" s="326">
        <v>34</v>
      </c>
      <c r="F866" s="326">
        <v>284</v>
      </c>
      <c r="G866" s="326">
        <f t="shared" si="91"/>
        <v>318</v>
      </c>
      <c r="H866" s="327">
        <f t="shared" si="92"/>
        <v>0.1069182389937107</v>
      </c>
      <c r="I866" s="355">
        <v>0.15789473684210531</v>
      </c>
      <c r="J866" s="356">
        <v>7.7742040656354636E-2</v>
      </c>
      <c r="K866" s="357" t="s">
        <v>312</v>
      </c>
      <c r="L866" s="328">
        <f t="shared" si="93"/>
        <v>0.19447881636443179</v>
      </c>
      <c r="M866" s="328">
        <f t="shared" si="94"/>
        <v>3.3485111814223539E-3</v>
      </c>
      <c r="N866" s="328">
        <v>1.0980203561087899E-2</v>
      </c>
      <c r="O866" s="327">
        <f t="shared" si="95"/>
        <v>9.7421203438395415E-2</v>
      </c>
      <c r="P866" s="327">
        <f t="shared" si="96"/>
        <v>8.0203332391979673E-2</v>
      </c>
      <c r="Q866" s="327">
        <f t="shared" si="97"/>
        <v>8.1748071979434442E-2</v>
      </c>
    </row>
    <row r="867" spans="1:17" ht="15">
      <c r="A867" s="326" t="s">
        <v>312</v>
      </c>
      <c r="B867" s="326">
        <v>3</v>
      </c>
      <c r="C867" s="326">
        <v>6500</v>
      </c>
      <c r="D867" s="326">
        <v>49990</v>
      </c>
      <c r="E867" s="326">
        <v>78</v>
      </c>
      <c r="F867" s="326">
        <v>700</v>
      </c>
      <c r="G867" s="326">
        <f t="shared" si="91"/>
        <v>778</v>
      </c>
      <c r="H867" s="327">
        <f t="shared" si="92"/>
        <v>0.10025706940874037</v>
      </c>
      <c r="I867" s="355">
        <v>0.116751269035533</v>
      </c>
      <c r="J867" s="356">
        <v>7.7742040656354636E-2</v>
      </c>
      <c r="K867" s="357" t="s">
        <v>312</v>
      </c>
      <c r="L867" s="328">
        <f t="shared" si="93"/>
        <v>0.12272102155566364</v>
      </c>
      <c r="M867" s="328">
        <f t="shared" si="94"/>
        <v>3.1676053059838181E-3</v>
      </c>
      <c r="N867" s="328">
        <v>1.0980203561087899E-2</v>
      </c>
      <c r="O867" s="327">
        <f t="shared" si="95"/>
        <v>0.22349570200573066</v>
      </c>
      <c r="P867" s="327">
        <f t="shared" si="96"/>
        <v>0.19768426998023159</v>
      </c>
      <c r="Q867" s="327">
        <f t="shared" si="97"/>
        <v>0.2</v>
      </c>
    </row>
    <row r="868" spans="1:17" ht="15">
      <c r="A868" s="326" t="s">
        <v>312</v>
      </c>
      <c r="B868" s="326">
        <v>4</v>
      </c>
      <c r="C868" s="326">
        <v>50000</v>
      </c>
      <c r="D868" s="326">
        <v>3130000</v>
      </c>
      <c r="E868" s="326">
        <v>71</v>
      </c>
      <c r="F868" s="326">
        <v>707</v>
      </c>
      <c r="G868" s="326">
        <f t="shared" si="91"/>
        <v>778</v>
      </c>
      <c r="H868" s="327">
        <f t="shared" si="92"/>
        <v>9.1259640102827763E-2</v>
      </c>
      <c r="I868" s="355">
        <v>8.6614173228346455E-2</v>
      </c>
      <c r="J868" s="356">
        <v>7.7742040656354636E-2</v>
      </c>
      <c r="K868" s="357" t="s">
        <v>312</v>
      </c>
      <c r="L868" s="328">
        <f t="shared" si="93"/>
        <v>1.8741741054219264E-2</v>
      </c>
      <c r="M868" s="328">
        <f t="shared" si="94"/>
        <v>7.0792854916168819E-5</v>
      </c>
      <c r="N868" s="328">
        <v>1.0980203561087899E-2</v>
      </c>
      <c r="O868" s="327">
        <f t="shared" si="95"/>
        <v>0.20343839541547279</v>
      </c>
      <c r="P868" s="327">
        <f t="shared" si="96"/>
        <v>0.19966111268003389</v>
      </c>
      <c r="Q868" s="327">
        <f t="shared" si="97"/>
        <v>0.2</v>
      </c>
    </row>
    <row r="869" spans="1:17" ht="15">
      <c r="A869" s="326" t="s">
        <v>208</v>
      </c>
      <c r="B869" s="326">
        <v>0</v>
      </c>
      <c r="C869" s="326">
        <v>0</v>
      </c>
      <c r="D869" s="326">
        <v>0</v>
      </c>
      <c r="E869" s="326">
        <v>138</v>
      </c>
      <c r="F869" s="326">
        <v>1349</v>
      </c>
      <c r="G869" s="326">
        <f t="shared" si="91"/>
        <v>1487</v>
      </c>
      <c r="H869" s="327">
        <f t="shared" si="92"/>
        <v>9.2804303967720242E-2</v>
      </c>
      <c r="I869" s="355">
        <v>0.1054545454545455</v>
      </c>
      <c r="J869" s="356">
        <v>0.15989618510658959</v>
      </c>
      <c r="K869" s="357" t="s">
        <v>208</v>
      </c>
      <c r="L869" s="328">
        <f t="shared" si="93"/>
        <v>3.7227358858925301E-2</v>
      </c>
      <c r="M869" s="328">
        <f t="shared" si="94"/>
        <v>5.3792207949920033E-4</v>
      </c>
      <c r="N869" s="328">
        <v>1.0802860220696601E-2</v>
      </c>
      <c r="O869" s="327">
        <f t="shared" si="95"/>
        <v>0.39541547277936961</v>
      </c>
      <c r="P869" s="327">
        <f t="shared" si="96"/>
        <v>0.38096582886190344</v>
      </c>
      <c r="Q869" s="327">
        <f t="shared" si="97"/>
        <v>0.38226221079691519</v>
      </c>
    </row>
    <row r="870" spans="1:17" ht="15">
      <c r="A870" s="326" t="s">
        <v>208</v>
      </c>
      <c r="B870" s="326">
        <v>1</v>
      </c>
      <c r="C870" s="326">
        <v>1</v>
      </c>
      <c r="D870" s="326">
        <v>1</v>
      </c>
      <c r="E870" s="326">
        <v>57</v>
      </c>
      <c r="F870" s="326">
        <v>604</v>
      </c>
      <c r="G870" s="326">
        <f t="shared" si="91"/>
        <v>661</v>
      </c>
      <c r="H870" s="327">
        <f t="shared" si="92"/>
        <v>8.6232980332829043E-2</v>
      </c>
      <c r="I870" s="355">
        <v>3.2679738562091512E-2</v>
      </c>
      <c r="J870" s="356">
        <v>0.15989618510658959</v>
      </c>
      <c r="K870" s="357" t="s">
        <v>208</v>
      </c>
      <c r="L870" s="328">
        <f t="shared" si="93"/>
        <v>-4.3430400190788129E-2</v>
      </c>
      <c r="M870" s="328">
        <f t="shared" si="94"/>
        <v>3.1484877947099459E-4</v>
      </c>
      <c r="N870" s="328">
        <v>1.0802860220696601E-2</v>
      </c>
      <c r="O870" s="327">
        <f t="shared" si="95"/>
        <v>0.16332378223495703</v>
      </c>
      <c r="P870" s="327">
        <f t="shared" si="96"/>
        <v>0.17057328438294267</v>
      </c>
      <c r="Q870" s="327">
        <f t="shared" si="97"/>
        <v>0.16992287917737789</v>
      </c>
    </row>
    <row r="871" spans="1:17" ht="15">
      <c r="A871" s="326" t="s">
        <v>208</v>
      </c>
      <c r="B871" s="326">
        <v>2</v>
      </c>
      <c r="C871" s="326">
        <v>2</v>
      </c>
      <c r="D871" s="326">
        <v>2</v>
      </c>
      <c r="E871" s="326">
        <v>33</v>
      </c>
      <c r="F871" s="326">
        <v>423</v>
      </c>
      <c r="G871" s="326">
        <f t="shared" si="91"/>
        <v>456</v>
      </c>
      <c r="H871" s="327">
        <f t="shared" si="92"/>
        <v>7.2368421052631582E-2</v>
      </c>
      <c r="I871" s="355">
        <v>0.1075268817204301</v>
      </c>
      <c r="J871" s="356">
        <v>0.15989618510658959</v>
      </c>
      <c r="K871" s="357" t="s">
        <v>208</v>
      </c>
      <c r="L871" s="328">
        <f t="shared" si="93"/>
        <v>-0.23377208767032109</v>
      </c>
      <c r="M871" s="328">
        <f t="shared" si="94"/>
        <v>5.8213706373448151E-3</v>
      </c>
      <c r="N871" s="328">
        <v>1.0802860220696601E-2</v>
      </c>
      <c r="O871" s="327">
        <f t="shared" si="95"/>
        <v>9.4555873925501438E-2</v>
      </c>
      <c r="P871" s="327">
        <f t="shared" si="96"/>
        <v>0.11945778028805422</v>
      </c>
      <c r="Q871" s="327">
        <f t="shared" si="97"/>
        <v>0.11722365038560412</v>
      </c>
    </row>
    <row r="872" spans="1:17" ht="15">
      <c r="A872" s="326" t="s">
        <v>208</v>
      </c>
      <c r="B872" s="326">
        <v>3</v>
      </c>
      <c r="C872" s="326">
        <v>3</v>
      </c>
      <c r="D872" s="326">
        <v>4</v>
      </c>
      <c r="E872" s="326">
        <v>43</v>
      </c>
      <c r="F872" s="326">
        <v>469</v>
      </c>
      <c r="G872" s="326">
        <f t="shared" si="91"/>
        <v>512</v>
      </c>
      <c r="H872" s="327">
        <f t="shared" si="92"/>
        <v>8.3984375E-2</v>
      </c>
      <c r="I872" s="355">
        <v>0.10071942446043169</v>
      </c>
      <c r="J872" s="356">
        <v>0.15989618510658959</v>
      </c>
      <c r="K872" s="357" t="s">
        <v>208</v>
      </c>
      <c r="L872" s="328">
        <f t="shared" si="93"/>
        <v>-7.2310122843240343E-2</v>
      </c>
      <c r="M872" s="328">
        <f t="shared" si="94"/>
        <v>6.6809432737916495E-4</v>
      </c>
      <c r="N872" s="328">
        <v>1.0802860220696601E-2</v>
      </c>
      <c r="O872" s="327">
        <f t="shared" si="95"/>
        <v>0.12320916905444126</v>
      </c>
      <c r="P872" s="327">
        <f t="shared" si="96"/>
        <v>0.13244846088675516</v>
      </c>
      <c r="Q872" s="327">
        <f t="shared" si="97"/>
        <v>0.13161953727506426</v>
      </c>
    </row>
    <row r="873" spans="1:17" ht="15">
      <c r="A873" s="326" t="s">
        <v>208</v>
      </c>
      <c r="B873" s="326">
        <v>4</v>
      </c>
      <c r="C873" s="326">
        <v>5</v>
      </c>
      <c r="D873" s="326">
        <v>221</v>
      </c>
      <c r="E873" s="326">
        <v>78</v>
      </c>
      <c r="F873" s="326">
        <v>696</v>
      </c>
      <c r="G873" s="326">
        <f t="shared" si="91"/>
        <v>774</v>
      </c>
      <c r="H873" s="327">
        <f t="shared" si="92"/>
        <v>0.10077519379844961</v>
      </c>
      <c r="I873" s="355">
        <v>0.1135371179039301</v>
      </c>
      <c r="J873" s="356">
        <v>0.15989618510658959</v>
      </c>
      <c r="K873" s="357" t="s">
        <v>208</v>
      </c>
      <c r="L873" s="328">
        <f t="shared" si="93"/>
        <v>0.12845169626464878</v>
      </c>
      <c r="M873" s="328">
        <f t="shared" si="94"/>
        <v>3.4606243970024641E-3</v>
      </c>
      <c r="N873" s="328">
        <v>1.0802860220696601E-2</v>
      </c>
      <c r="O873" s="327">
        <f t="shared" si="95"/>
        <v>0.22349570200573066</v>
      </c>
      <c r="P873" s="327">
        <f t="shared" si="96"/>
        <v>0.19655464558034452</v>
      </c>
      <c r="Q873" s="327">
        <f t="shared" si="97"/>
        <v>0.19897172236503857</v>
      </c>
    </row>
    <row r="874" spans="1:17" ht="15">
      <c r="A874" s="326" t="s">
        <v>46</v>
      </c>
      <c r="B874" s="326">
        <v>0</v>
      </c>
      <c r="C874" s="326">
        <v>0</v>
      </c>
      <c r="D874" s="326">
        <v>1</v>
      </c>
      <c r="E874" s="326">
        <v>72</v>
      </c>
      <c r="F874" s="326">
        <v>856</v>
      </c>
      <c r="G874" s="326">
        <f t="shared" si="91"/>
        <v>928</v>
      </c>
      <c r="H874" s="327">
        <f t="shared" si="92"/>
        <v>7.7586206896551727E-2</v>
      </c>
      <c r="I874" s="355">
        <v>9.012875536480687E-2</v>
      </c>
      <c r="J874" s="356">
        <v>0.24037618455597881</v>
      </c>
      <c r="K874" s="357" t="s">
        <v>46</v>
      </c>
      <c r="L874" s="328">
        <f t="shared" si="93"/>
        <v>-0.15851172721621015</v>
      </c>
      <c r="M874" s="328">
        <f t="shared" si="94"/>
        <v>5.6170051830438808E-3</v>
      </c>
      <c r="N874" s="328">
        <v>1.0778670450498301E-2</v>
      </c>
      <c r="O874" s="327">
        <f t="shared" si="95"/>
        <v>0.20630372492836677</v>
      </c>
      <c r="P874" s="327">
        <f t="shared" si="96"/>
        <v>0.24173962157582604</v>
      </c>
      <c r="Q874" s="327">
        <f t="shared" si="97"/>
        <v>0.23856041131105399</v>
      </c>
    </row>
    <row r="875" spans="1:17" ht="15">
      <c r="A875" s="326" t="s">
        <v>46</v>
      </c>
      <c r="B875" s="326">
        <v>1</v>
      </c>
      <c r="C875" s="326">
        <v>2</v>
      </c>
      <c r="D875" s="326">
        <v>3</v>
      </c>
      <c r="E875" s="326">
        <v>72</v>
      </c>
      <c r="F875" s="326">
        <v>753</v>
      </c>
      <c r="G875" s="326">
        <f t="shared" si="91"/>
        <v>825</v>
      </c>
      <c r="H875" s="327">
        <f t="shared" si="92"/>
        <v>8.727272727272728E-2</v>
      </c>
      <c r="I875" s="355">
        <v>3.1055900621118009E-2</v>
      </c>
      <c r="J875" s="356">
        <v>0.24037618455597881</v>
      </c>
      <c r="K875" s="357" t="s">
        <v>46</v>
      </c>
      <c r="L875" s="328">
        <f t="shared" si="93"/>
        <v>-3.0306578874361723E-2</v>
      </c>
      <c r="M875" s="328">
        <f t="shared" si="94"/>
        <v>1.9238823416026869E-4</v>
      </c>
      <c r="N875" s="328">
        <v>1.0778670450498301E-2</v>
      </c>
      <c r="O875" s="327">
        <f t="shared" si="95"/>
        <v>0.20630372492836677</v>
      </c>
      <c r="P875" s="327">
        <f t="shared" si="96"/>
        <v>0.21265179327873482</v>
      </c>
      <c r="Q875" s="327">
        <f t="shared" si="97"/>
        <v>0.2120822622107969</v>
      </c>
    </row>
    <row r="876" spans="1:17" ht="15">
      <c r="A876" s="326" t="s">
        <v>46</v>
      </c>
      <c r="B876" s="326">
        <v>2</v>
      </c>
      <c r="C876" s="326">
        <v>4</v>
      </c>
      <c r="D876" s="326">
        <v>5</v>
      </c>
      <c r="E876" s="326">
        <v>61</v>
      </c>
      <c r="F876" s="326">
        <v>600</v>
      </c>
      <c r="G876" s="326">
        <f t="shared" si="91"/>
        <v>661</v>
      </c>
      <c r="H876" s="327">
        <f t="shared" si="92"/>
        <v>9.2284417549167927E-2</v>
      </c>
      <c r="I876" s="355">
        <v>7.586206896551724E-2</v>
      </c>
      <c r="J876" s="356">
        <v>0.24037618455597881</v>
      </c>
      <c r="K876" s="357" t="s">
        <v>46</v>
      </c>
      <c r="L876" s="328">
        <f t="shared" si="93"/>
        <v>3.1036738866641544E-2</v>
      </c>
      <c r="M876" s="328">
        <f t="shared" si="94"/>
        <v>1.6578088787078043E-4</v>
      </c>
      <c r="N876" s="328">
        <v>1.0778670450498301E-2</v>
      </c>
      <c r="O876" s="327">
        <f t="shared" si="95"/>
        <v>0.17478510028653296</v>
      </c>
      <c r="P876" s="327">
        <f t="shared" si="96"/>
        <v>0.16944365998305563</v>
      </c>
      <c r="Q876" s="327">
        <f t="shared" si="97"/>
        <v>0.16992287917737789</v>
      </c>
    </row>
    <row r="877" spans="1:17" ht="15">
      <c r="A877" s="326" t="s">
        <v>46</v>
      </c>
      <c r="B877" s="326">
        <v>3</v>
      </c>
      <c r="C877" s="326">
        <v>6</v>
      </c>
      <c r="D877" s="326">
        <v>9</v>
      </c>
      <c r="E877" s="326">
        <v>76</v>
      </c>
      <c r="F877" s="326">
        <v>743</v>
      </c>
      <c r="G877" s="326">
        <f t="shared" si="91"/>
        <v>819</v>
      </c>
      <c r="H877" s="327">
        <f t="shared" si="92"/>
        <v>9.2796092796092799E-2</v>
      </c>
      <c r="I877" s="355">
        <v>0.13300492610837439</v>
      </c>
      <c r="J877" s="356">
        <v>0.24037618455597881</v>
      </c>
      <c r="K877" s="357" t="s">
        <v>46</v>
      </c>
      <c r="L877" s="328">
        <f t="shared" si="93"/>
        <v>3.7129825478048606E-2</v>
      </c>
      <c r="M877" s="328">
        <f t="shared" si="94"/>
        <v>2.9471096109041098E-4</v>
      </c>
      <c r="N877" s="328">
        <v>1.0778670450498301E-2</v>
      </c>
      <c r="O877" s="327">
        <f t="shared" si="95"/>
        <v>0.2177650429799427</v>
      </c>
      <c r="P877" s="327">
        <f t="shared" si="96"/>
        <v>0.20982773227901722</v>
      </c>
      <c r="Q877" s="327">
        <f t="shared" si="97"/>
        <v>0.21053984575835474</v>
      </c>
    </row>
    <row r="878" spans="1:17" ht="15">
      <c r="A878" s="326" t="s">
        <v>46</v>
      </c>
      <c r="B878" s="326">
        <v>4</v>
      </c>
      <c r="C878" s="326">
        <v>10</v>
      </c>
      <c r="D878" s="326">
        <v>40</v>
      </c>
      <c r="E878" s="326">
        <v>68</v>
      </c>
      <c r="F878" s="326">
        <v>589</v>
      </c>
      <c r="G878" s="326">
        <f t="shared" si="91"/>
        <v>657</v>
      </c>
      <c r="H878" s="327">
        <f t="shared" si="92"/>
        <v>0.1035007610350076</v>
      </c>
      <c r="I878" s="355">
        <v>0.1360544217687075</v>
      </c>
      <c r="J878" s="356">
        <v>0.24037618455597881</v>
      </c>
      <c r="K878" s="357" t="s">
        <v>46</v>
      </c>
      <c r="L878" s="328">
        <f t="shared" si="93"/>
        <v>0.15817405143399652</v>
      </c>
      <c r="M878" s="328">
        <f t="shared" si="94"/>
        <v>4.5087851843330102E-3</v>
      </c>
      <c r="N878" s="328">
        <v>1.0778670450498301E-2</v>
      </c>
      <c r="O878" s="327">
        <f t="shared" si="95"/>
        <v>0.19484240687679083</v>
      </c>
      <c r="P878" s="327">
        <f t="shared" si="96"/>
        <v>0.16633719288336629</v>
      </c>
      <c r="Q878" s="327">
        <f t="shared" si="97"/>
        <v>0.16889460154241645</v>
      </c>
    </row>
    <row r="879" spans="1:17" ht="15">
      <c r="A879" s="326" t="s">
        <v>674</v>
      </c>
      <c r="B879" s="326">
        <v>0</v>
      </c>
      <c r="C879" s="326">
        <v>-2</v>
      </c>
      <c r="D879" s="326">
        <v>0</v>
      </c>
      <c r="E879" s="326">
        <v>102</v>
      </c>
      <c r="F879" s="326">
        <v>1141</v>
      </c>
      <c r="G879" s="326">
        <f t="shared" si="91"/>
        <v>1243</v>
      </c>
      <c r="H879" s="327">
        <f t="shared" si="92"/>
        <v>8.2059533386967018E-2</v>
      </c>
      <c r="I879" s="355">
        <v>6.7484662576687116E-2</v>
      </c>
      <c r="J879" s="356">
        <v>0.14601435456827261</v>
      </c>
      <c r="K879" s="357" t="s">
        <v>674</v>
      </c>
      <c r="L879" s="328">
        <f t="shared" si="93"/>
        <v>-9.7595006668327877E-2</v>
      </c>
      <c r="M879" s="328">
        <f t="shared" si="94"/>
        <v>2.9241171668989087E-3</v>
      </c>
      <c r="N879" s="328">
        <v>1.0575730775482999E-2</v>
      </c>
      <c r="O879" s="327">
        <f t="shared" si="95"/>
        <v>0.29226361031518627</v>
      </c>
      <c r="P879" s="327">
        <f t="shared" si="96"/>
        <v>0.32222536006777747</v>
      </c>
      <c r="Q879" s="327">
        <f t="shared" si="97"/>
        <v>0.31953727506426738</v>
      </c>
    </row>
    <row r="880" spans="1:17" ht="15">
      <c r="A880" s="326" t="s">
        <v>674</v>
      </c>
      <c r="B880" s="326">
        <v>1</v>
      </c>
      <c r="C880" s="326">
        <v>1</v>
      </c>
      <c r="D880" s="326">
        <v>1</v>
      </c>
      <c r="E880" s="326">
        <v>77</v>
      </c>
      <c r="F880" s="326">
        <v>827</v>
      </c>
      <c r="G880" s="326">
        <f t="shared" si="91"/>
        <v>904</v>
      </c>
      <c r="H880" s="327">
        <f t="shared" si="92"/>
        <v>8.5176991150442471E-2</v>
      </c>
      <c r="I880" s="355">
        <v>8.6124401913875603E-2</v>
      </c>
      <c r="J880" s="356">
        <v>0.14601435456827261</v>
      </c>
      <c r="K880" s="357" t="s">
        <v>674</v>
      </c>
      <c r="L880" s="328">
        <f t="shared" si="93"/>
        <v>-5.6906743260530919E-2</v>
      </c>
      <c r="M880" s="328">
        <f t="shared" si="94"/>
        <v>7.3520508662555217E-4</v>
      </c>
      <c r="N880" s="328">
        <v>1.0575730775482999E-2</v>
      </c>
      <c r="O880" s="327">
        <f t="shared" si="95"/>
        <v>0.22063037249283668</v>
      </c>
      <c r="P880" s="327">
        <f t="shared" si="96"/>
        <v>0.23354984467664502</v>
      </c>
      <c r="Q880" s="327">
        <f t="shared" si="97"/>
        <v>0.23239074550128536</v>
      </c>
    </row>
    <row r="881" spans="1:17" ht="15">
      <c r="A881" s="326" t="s">
        <v>674</v>
      </c>
      <c r="B881" s="326">
        <v>2</v>
      </c>
      <c r="C881" s="326">
        <v>2</v>
      </c>
      <c r="D881" s="326">
        <v>2</v>
      </c>
      <c r="E881" s="326">
        <v>54</v>
      </c>
      <c r="F881" s="326">
        <v>558</v>
      </c>
      <c r="G881" s="326">
        <f t="shared" si="91"/>
        <v>612</v>
      </c>
      <c r="H881" s="327">
        <f t="shared" si="92"/>
        <v>8.8235294117647065E-2</v>
      </c>
      <c r="I881" s="355">
        <v>0.1176470588235294</v>
      </c>
      <c r="J881" s="356">
        <v>0.14601435456827261</v>
      </c>
      <c r="K881" s="357" t="s">
        <v>674</v>
      </c>
      <c r="L881" s="328">
        <f t="shared" si="93"/>
        <v>-1.828238590756005E-2</v>
      </c>
      <c r="M881" s="328">
        <f t="shared" si="94"/>
        <v>5.2192739721002203E-5</v>
      </c>
      <c r="N881" s="328">
        <v>1.0575730775482999E-2</v>
      </c>
      <c r="O881" s="327">
        <f t="shared" si="95"/>
        <v>0.15472779369627507</v>
      </c>
      <c r="P881" s="327">
        <f t="shared" si="96"/>
        <v>0.15758260378424174</v>
      </c>
      <c r="Q881" s="327">
        <f t="shared" si="97"/>
        <v>0.15732647814910025</v>
      </c>
    </row>
    <row r="882" spans="1:17" ht="15">
      <c r="A882" s="326" t="s">
        <v>674</v>
      </c>
      <c r="B882" s="326">
        <v>3</v>
      </c>
      <c r="C882" s="326">
        <v>3</v>
      </c>
      <c r="D882" s="326">
        <v>3</v>
      </c>
      <c r="E882" s="326">
        <v>42</v>
      </c>
      <c r="F882" s="326">
        <v>376</v>
      </c>
      <c r="G882" s="326">
        <f t="shared" si="91"/>
        <v>418</v>
      </c>
      <c r="H882" s="327">
        <f t="shared" si="92"/>
        <v>0.10047846889952153</v>
      </c>
      <c r="I882" s="355">
        <v>0.18888888888888891</v>
      </c>
      <c r="J882" s="356">
        <v>0.14601435456827261</v>
      </c>
      <c r="K882" s="357" t="s">
        <v>674</v>
      </c>
      <c r="L882" s="328">
        <f t="shared" si="93"/>
        <v>0.12517300480295029</v>
      </c>
      <c r="M882" s="328">
        <f t="shared" si="94"/>
        <v>1.7723428442761172E-3</v>
      </c>
      <c r="N882" s="328">
        <v>1.0575730775482999E-2</v>
      </c>
      <c r="O882" s="327">
        <f t="shared" si="95"/>
        <v>0.12034383954154727</v>
      </c>
      <c r="P882" s="327">
        <f t="shared" si="96"/>
        <v>0.10618469358938153</v>
      </c>
      <c r="Q882" s="327">
        <f t="shared" si="97"/>
        <v>0.10745501285347044</v>
      </c>
    </row>
    <row r="883" spans="1:17" ht="15">
      <c r="A883" s="326" t="s">
        <v>674</v>
      </c>
      <c r="B883" s="326">
        <v>4</v>
      </c>
      <c r="C883" s="326">
        <v>4</v>
      </c>
      <c r="D883" s="326">
        <v>20</v>
      </c>
      <c r="E883" s="326">
        <v>74</v>
      </c>
      <c r="F883" s="326">
        <v>639</v>
      </c>
      <c r="G883" s="326">
        <f t="shared" si="91"/>
        <v>713</v>
      </c>
      <c r="H883" s="327">
        <f t="shared" si="92"/>
        <v>0.10378681626928471</v>
      </c>
      <c r="I883" s="355">
        <v>8.59375E-2</v>
      </c>
      <c r="J883" s="356">
        <v>0.14601435456827261</v>
      </c>
      <c r="K883" s="357" t="s">
        <v>674</v>
      </c>
      <c r="L883" s="328">
        <f t="shared" si="93"/>
        <v>0.16125316873611148</v>
      </c>
      <c r="M883" s="328">
        <f t="shared" si="94"/>
        <v>5.0918729379615104E-3</v>
      </c>
      <c r="N883" s="328">
        <v>1.0575730775482999E-2</v>
      </c>
      <c r="O883" s="327">
        <f t="shared" si="95"/>
        <v>0.21203438395415472</v>
      </c>
      <c r="P883" s="327">
        <f t="shared" si="96"/>
        <v>0.18045749788195425</v>
      </c>
      <c r="Q883" s="327">
        <f t="shared" si="97"/>
        <v>0.18329048843187662</v>
      </c>
    </row>
    <row r="884" spans="1:17" ht="15">
      <c r="A884" s="326" t="s">
        <v>660</v>
      </c>
      <c r="B884" s="326">
        <v>0</v>
      </c>
      <c r="C884" s="326">
        <v>0</v>
      </c>
      <c r="D884" s="326">
        <v>0</v>
      </c>
      <c r="E884" s="326">
        <v>204</v>
      </c>
      <c r="F884" s="326">
        <v>2194</v>
      </c>
      <c r="G884" s="326">
        <f t="shared" si="91"/>
        <v>2398</v>
      </c>
      <c r="H884" s="327">
        <f t="shared" si="92"/>
        <v>8.507089241034195E-2</v>
      </c>
      <c r="I884" s="355">
        <v>8.3507306889352817E-2</v>
      </c>
      <c r="J884" s="356">
        <v>4.1062559296125803E-2</v>
      </c>
      <c r="K884" s="357" t="s">
        <v>660</v>
      </c>
      <c r="L884" s="328">
        <f t="shared" si="93"/>
        <v>-5.8269117081482427E-2</v>
      </c>
      <c r="M884" s="328">
        <f t="shared" si="94"/>
        <v>2.0436006474670492E-3</v>
      </c>
      <c r="N884" s="328">
        <v>1.05217274595859E-2</v>
      </c>
      <c r="O884" s="327">
        <f t="shared" si="95"/>
        <v>0.58452722063037255</v>
      </c>
      <c r="P884" s="327">
        <f t="shared" si="96"/>
        <v>0.61959898333804009</v>
      </c>
      <c r="Q884" s="327">
        <f t="shared" si="97"/>
        <v>0.616452442159383</v>
      </c>
    </row>
    <row r="885" spans="1:17" ht="15">
      <c r="A885" s="326" t="s">
        <v>660</v>
      </c>
      <c r="B885" s="326">
        <v>3</v>
      </c>
      <c r="C885" s="326">
        <v>1</v>
      </c>
      <c r="D885" s="326">
        <v>1</v>
      </c>
      <c r="E885" s="326">
        <v>68</v>
      </c>
      <c r="F885" s="326">
        <v>710</v>
      </c>
      <c r="G885" s="326">
        <f t="shared" si="91"/>
        <v>778</v>
      </c>
      <c r="H885" s="327">
        <f t="shared" si="92"/>
        <v>8.7403598971722368E-2</v>
      </c>
      <c r="I885" s="355">
        <v>0.12972972972972971</v>
      </c>
      <c r="J885" s="356">
        <v>4.1062559296125803E-2</v>
      </c>
      <c r="K885" s="357" t="s">
        <v>660</v>
      </c>
      <c r="L885" s="328">
        <f t="shared" si="93"/>
        <v>-2.8664734949777795E-2</v>
      </c>
      <c r="M885" s="328">
        <f t="shared" si="94"/>
        <v>1.6241221266259106E-4</v>
      </c>
      <c r="N885" s="328">
        <v>1.05217274595859E-2</v>
      </c>
      <c r="O885" s="327">
        <f t="shared" si="95"/>
        <v>0.19484240687679083</v>
      </c>
      <c r="P885" s="327">
        <f t="shared" si="96"/>
        <v>0.20050833097994916</v>
      </c>
      <c r="Q885" s="327">
        <f t="shared" si="97"/>
        <v>0.2</v>
      </c>
    </row>
    <row r="886" spans="1:17" ht="15">
      <c r="A886" s="326" t="s">
        <v>660</v>
      </c>
      <c r="B886" s="326">
        <v>4</v>
      </c>
      <c r="C886" s="326">
        <v>2</v>
      </c>
      <c r="D886" s="326">
        <v>36</v>
      </c>
      <c r="E886" s="326">
        <v>77</v>
      </c>
      <c r="F886" s="326">
        <v>637</v>
      </c>
      <c r="G886" s="326">
        <f t="shared" si="91"/>
        <v>714</v>
      </c>
      <c r="H886" s="327">
        <f t="shared" si="92"/>
        <v>0.10784313725490197</v>
      </c>
      <c r="I886" s="355">
        <v>8.8888888888888892E-2</v>
      </c>
      <c r="J886" s="356">
        <v>4.1062559296125803E-2</v>
      </c>
      <c r="K886" s="357" t="s">
        <v>660</v>
      </c>
      <c r="L886" s="328">
        <f t="shared" si="93"/>
        <v>0.20412829619099718</v>
      </c>
      <c r="M886" s="328">
        <f t="shared" si="94"/>
        <v>8.3157145994563596E-3</v>
      </c>
      <c r="N886" s="328">
        <v>1.05217274595859E-2</v>
      </c>
      <c r="O886" s="327">
        <f t="shared" si="95"/>
        <v>0.22063037249283668</v>
      </c>
      <c r="P886" s="327">
        <f t="shared" si="96"/>
        <v>0.17989268568201072</v>
      </c>
      <c r="Q886" s="327">
        <f t="shared" si="97"/>
        <v>0.18354755784061696</v>
      </c>
    </row>
    <row r="887" spans="1:17" ht="15">
      <c r="A887" s="326" t="s">
        <v>661</v>
      </c>
      <c r="B887" s="326">
        <v>0</v>
      </c>
      <c r="C887" s="326">
        <v>0</v>
      </c>
      <c r="D887" s="326">
        <v>0</v>
      </c>
      <c r="E887" s="326">
        <v>106</v>
      </c>
      <c r="F887" s="326">
        <v>1177</v>
      </c>
      <c r="G887" s="326">
        <f t="shared" si="91"/>
        <v>1283</v>
      </c>
      <c r="H887" s="327">
        <f t="shared" si="92"/>
        <v>8.2618862042088848E-2</v>
      </c>
      <c r="I887" s="355">
        <v>7.5949367088607597E-2</v>
      </c>
      <c r="J887" s="356">
        <v>0.10433776076571</v>
      </c>
      <c r="K887" s="357" t="s">
        <v>661</v>
      </c>
      <c r="L887" s="328">
        <f t="shared" si="93"/>
        <v>-9.0192483238733079E-2</v>
      </c>
      <c r="M887" s="328">
        <f t="shared" si="94"/>
        <v>2.5855525438790283E-3</v>
      </c>
      <c r="N887" s="328">
        <v>1.02637043398552E-2</v>
      </c>
      <c r="O887" s="327">
        <f t="shared" si="95"/>
        <v>0.30372492836676218</v>
      </c>
      <c r="P887" s="327">
        <f t="shared" si="96"/>
        <v>0.33239197966676082</v>
      </c>
      <c r="Q887" s="327">
        <f t="shared" si="97"/>
        <v>0.32982005141388177</v>
      </c>
    </row>
    <row r="888" spans="1:17" ht="15">
      <c r="A888" s="326" t="s">
        <v>661</v>
      </c>
      <c r="B888" s="326">
        <v>1</v>
      </c>
      <c r="C888" s="326">
        <v>1</v>
      </c>
      <c r="D888" s="326">
        <v>1</v>
      </c>
      <c r="E888" s="326">
        <v>76</v>
      </c>
      <c r="F888" s="326">
        <v>844</v>
      </c>
      <c r="G888" s="326">
        <f t="shared" si="91"/>
        <v>920</v>
      </c>
      <c r="H888" s="327">
        <f t="shared" si="92"/>
        <v>8.2608695652173908E-2</v>
      </c>
      <c r="I888" s="355">
        <v>8.3333333333333329E-2</v>
      </c>
      <c r="J888" s="356">
        <v>0.10433776076571</v>
      </c>
      <c r="K888" s="357" t="s">
        <v>661</v>
      </c>
      <c r="L888" s="328">
        <f t="shared" si="93"/>
        <v>-9.0326624400149436E-2</v>
      </c>
      <c r="M888" s="328">
        <f t="shared" si="94"/>
        <v>1.8594372793366949E-3</v>
      </c>
      <c r="N888" s="328">
        <v>1.02637043398552E-2</v>
      </c>
      <c r="O888" s="327">
        <f t="shared" si="95"/>
        <v>0.2177650429799427</v>
      </c>
      <c r="P888" s="327">
        <f t="shared" si="96"/>
        <v>0.23835074837616493</v>
      </c>
      <c r="Q888" s="327">
        <f t="shared" si="97"/>
        <v>0.23650385604113111</v>
      </c>
    </row>
    <row r="889" spans="1:17" ht="15">
      <c r="A889" s="326" t="s">
        <v>661</v>
      </c>
      <c r="B889" s="326">
        <v>2</v>
      </c>
      <c r="C889" s="326">
        <v>2</v>
      </c>
      <c r="D889" s="326">
        <v>2</v>
      </c>
      <c r="E889" s="326">
        <v>54</v>
      </c>
      <c r="F889" s="326">
        <v>487</v>
      </c>
      <c r="G889" s="326">
        <f t="shared" si="91"/>
        <v>541</v>
      </c>
      <c r="H889" s="327">
        <f t="shared" si="92"/>
        <v>9.9815157116451017E-2</v>
      </c>
      <c r="I889" s="355">
        <v>5.6451612903225798E-2</v>
      </c>
      <c r="J889" s="356">
        <v>0.10433776076571</v>
      </c>
      <c r="K889" s="357" t="s">
        <v>661</v>
      </c>
      <c r="L889" s="328">
        <f t="shared" si="93"/>
        <v>0.11781245339116111</v>
      </c>
      <c r="M889" s="328">
        <f t="shared" si="94"/>
        <v>2.0259056593822855E-3</v>
      </c>
      <c r="N889" s="328">
        <v>1.02637043398552E-2</v>
      </c>
      <c r="O889" s="327">
        <f t="shared" si="95"/>
        <v>0.15472779369627507</v>
      </c>
      <c r="P889" s="327">
        <f t="shared" si="96"/>
        <v>0.13753177068624683</v>
      </c>
      <c r="Q889" s="327">
        <f t="shared" si="97"/>
        <v>0.1390745501285347</v>
      </c>
    </row>
    <row r="890" spans="1:17" ht="15">
      <c r="A890" s="326" t="s">
        <v>661</v>
      </c>
      <c r="B890" s="326">
        <v>3</v>
      </c>
      <c r="C890" s="326">
        <v>3</v>
      </c>
      <c r="D890" s="326">
        <v>4</v>
      </c>
      <c r="E890" s="326">
        <v>46</v>
      </c>
      <c r="F890" s="326">
        <v>440</v>
      </c>
      <c r="G890" s="326">
        <f t="shared" si="91"/>
        <v>486</v>
      </c>
      <c r="H890" s="327">
        <f t="shared" si="92"/>
        <v>9.4650205761316872E-2</v>
      </c>
      <c r="I890" s="355">
        <v>0.1398601398601399</v>
      </c>
      <c r="J890" s="356">
        <v>0.10433776076571</v>
      </c>
      <c r="K890" s="357" t="s">
        <v>661</v>
      </c>
      <c r="L890" s="328">
        <f t="shared" si="93"/>
        <v>5.8959199486264637E-2</v>
      </c>
      <c r="M890" s="328">
        <f t="shared" si="94"/>
        <v>4.4493404272739819E-4</v>
      </c>
      <c r="N890" s="328">
        <v>1.02637043398552E-2</v>
      </c>
      <c r="O890" s="327">
        <f t="shared" si="95"/>
        <v>0.1318051575931232</v>
      </c>
      <c r="P890" s="327">
        <f t="shared" si="96"/>
        <v>0.12425868398757413</v>
      </c>
      <c r="Q890" s="327">
        <f t="shared" si="97"/>
        <v>0.12493573264781491</v>
      </c>
    </row>
    <row r="891" spans="1:17" ht="15">
      <c r="A891" s="326" t="s">
        <v>661</v>
      </c>
      <c r="B891" s="326">
        <v>4</v>
      </c>
      <c r="C891" s="326">
        <v>5</v>
      </c>
      <c r="D891" s="326">
        <v>71</v>
      </c>
      <c r="E891" s="326">
        <v>67</v>
      </c>
      <c r="F891" s="326">
        <v>593</v>
      </c>
      <c r="G891" s="326">
        <f t="shared" si="91"/>
        <v>660</v>
      </c>
      <c r="H891" s="327">
        <f t="shared" si="92"/>
        <v>0.10151515151515152</v>
      </c>
      <c r="I891" s="355">
        <v>0.1170731707317073</v>
      </c>
      <c r="J891" s="356">
        <v>0.10433776076571</v>
      </c>
      <c r="K891" s="357" t="s">
        <v>661</v>
      </c>
      <c r="L891" s="328">
        <f t="shared" si="93"/>
        <v>0.13659075030271717</v>
      </c>
      <c r="M891" s="328">
        <f t="shared" si="94"/>
        <v>3.3478748145298362E-3</v>
      </c>
      <c r="N891" s="328">
        <v>1.02637043398552E-2</v>
      </c>
      <c r="O891" s="327">
        <f t="shared" si="95"/>
        <v>0.19197707736389685</v>
      </c>
      <c r="P891" s="327">
        <f t="shared" si="96"/>
        <v>0.16746681728325333</v>
      </c>
      <c r="Q891" s="327">
        <f t="shared" si="97"/>
        <v>0.16966580976863754</v>
      </c>
    </row>
    <row r="892" spans="1:17" ht="15">
      <c r="A892" s="326" t="s">
        <v>673</v>
      </c>
      <c r="B892" s="326">
        <v>0</v>
      </c>
      <c r="C892" s="326">
        <v>-1</v>
      </c>
      <c r="D892" s="326">
        <v>1</v>
      </c>
      <c r="E892" s="326">
        <v>73</v>
      </c>
      <c r="F892" s="326">
        <v>857</v>
      </c>
      <c r="G892" s="326">
        <f t="shared" si="91"/>
        <v>930</v>
      </c>
      <c r="H892" s="327">
        <f t="shared" si="92"/>
        <v>7.8494623655913975E-2</v>
      </c>
      <c r="I892" s="355">
        <v>9.012875536480687E-2</v>
      </c>
      <c r="J892" s="356">
        <v>0.24047820326432831</v>
      </c>
      <c r="K892" s="357" t="s">
        <v>673</v>
      </c>
      <c r="L892" s="328">
        <f t="shared" si="93"/>
        <v>-0.14588594753991213</v>
      </c>
      <c r="M892" s="328">
        <f t="shared" si="94"/>
        <v>4.7927871298238112E-3</v>
      </c>
      <c r="N892" s="328">
        <v>1.0191707560623899E-2</v>
      </c>
      <c r="O892" s="327">
        <f t="shared" si="95"/>
        <v>0.20916905444126074</v>
      </c>
      <c r="P892" s="327">
        <f t="shared" si="96"/>
        <v>0.24202202767579781</v>
      </c>
      <c r="Q892" s="327">
        <f t="shared" si="97"/>
        <v>0.23907455012853471</v>
      </c>
    </row>
    <row r="893" spans="1:17" ht="15">
      <c r="A893" s="326" t="s">
        <v>673</v>
      </c>
      <c r="B893" s="326">
        <v>1</v>
      </c>
      <c r="C893" s="326">
        <v>2</v>
      </c>
      <c r="D893" s="326">
        <v>3</v>
      </c>
      <c r="E893" s="326">
        <v>71</v>
      </c>
      <c r="F893" s="326">
        <v>753</v>
      </c>
      <c r="G893" s="326">
        <f t="shared" si="91"/>
        <v>824</v>
      </c>
      <c r="H893" s="327">
        <f t="shared" si="92"/>
        <v>8.6165048543689324E-2</v>
      </c>
      <c r="I893" s="355">
        <v>3.1055900621118009E-2</v>
      </c>
      <c r="J893" s="356">
        <v>0.24047820326432831</v>
      </c>
      <c r="K893" s="357" t="s">
        <v>673</v>
      </c>
      <c r="L893" s="328">
        <f t="shared" si="93"/>
        <v>-4.4292820849101584E-2</v>
      </c>
      <c r="M893" s="328">
        <f t="shared" si="94"/>
        <v>4.0808738096896038E-4</v>
      </c>
      <c r="N893" s="328">
        <v>1.0191707560623899E-2</v>
      </c>
      <c r="O893" s="327">
        <f t="shared" si="95"/>
        <v>0.20343839541547279</v>
      </c>
      <c r="P893" s="327">
        <f t="shared" si="96"/>
        <v>0.21265179327873482</v>
      </c>
      <c r="Q893" s="327">
        <f t="shared" si="97"/>
        <v>0.21182519280205656</v>
      </c>
    </row>
    <row r="894" spans="1:17" ht="15">
      <c r="A894" s="326" t="s">
        <v>673</v>
      </c>
      <c r="B894" s="326">
        <v>2</v>
      </c>
      <c r="C894" s="326">
        <v>4</v>
      </c>
      <c r="D894" s="326">
        <v>5</v>
      </c>
      <c r="E894" s="326">
        <v>61</v>
      </c>
      <c r="F894" s="326">
        <v>600</v>
      </c>
      <c r="G894" s="326">
        <f t="shared" si="91"/>
        <v>661</v>
      </c>
      <c r="H894" s="327">
        <f t="shared" si="92"/>
        <v>9.2284417549167927E-2</v>
      </c>
      <c r="I894" s="355">
        <v>7.586206896551724E-2</v>
      </c>
      <c r="J894" s="356">
        <v>0.24047820326432831</v>
      </c>
      <c r="K894" s="357" t="s">
        <v>673</v>
      </c>
      <c r="L894" s="328">
        <f t="shared" si="93"/>
        <v>3.1036738866641544E-2</v>
      </c>
      <c r="M894" s="328">
        <f t="shared" si="94"/>
        <v>1.6578088787078043E-4</v>
      </c>
      <c r="N894" s="328">
        <v>1.0191707560623899E-2</v>
      </c>
      <c r="O894" s="327">
        <f t="shared" si="95"/>
        <v>0.17478510028653296</v>
      </c>
      <c r="P894" s="327">
        <f t="shared" si="96"/>
        <v>0.16944365998305563</v>
      </c>
      <c r="Q894" s="327">
        <f t="shared" si="97"/>
        <v>0.16992287917737789</v>
      </c>
    </row>
    <row r="895" spans="1:17" ht="15">
      <c r="A895" s="326" t="s">
        <v>673</v>
      </c>
      <c r="B895" s="326">
        <v>3</v>
      </c>
      <c r="C895" s="326">
        <v>6</v>
      </c>
      <c r="D895" s="326">
        <v>9</v>
      </c>
      <c r="E895" s="326">
        <v>76</v>
      </c>
      <c r="F895" s="326">
        <v>742</v>
      </c>
      <c r="G895" s="326">
        <f t="shared" si="91"/>
        <v>818</v>
      </c>
      <c r="H895" s="327">
        <f t="shared" si="92"/>
        <v>9.2909535452322736E-2</v>
      </c>
      <c r="I895" s="355">
        <v>0.13235294117647059</v>
      </c>
      <c r="J895" s="356">
        <v>0.24047820326432831</v>
      </c>
      <c r="K895" s="357" t="s">
        <v>673</v>
      </c>
      <c r="L895" s="328">
        <f t="shared" si="93"/>
        <v>3.8476627028427239E-2</v>
      </c>
      <c r="M895" s="328">
        <f t="shared" si="94"/>
        <v>3.1626697762741966E-4</v>
      </c>
      <c r="N895" s="328">
        <v>1.0191707560623899E-2</v>
      </c>
      <c r="O895" s="327">
        <f t="shared" si="95"/>
        <v>0.2177650429799427</v>
      </c>
      <c r="P895" s="327">
        <f t="shared" si="96"/>
        <v>0.20954532617904548</v>
      </c>
      <c r="Q895" s="327">
        <f t="shared" si="97"/>
        <v>0.2102827763496144</v>
      </c>
    </row>
    <row r="896" spans="1:17" ht="15">
      <c r="A896" s="326" t="s">
        <v>673</v>
      </c>
      <c r="B896" s="326">
        <v>4</v>
      </c>
      <c r="C896" s="326">
        <v>10</v>
      </c>
      <c r="D896" s="326">
        <v>40</v>
      </c>
      <c r="E896" s="326">
        <v>68</v>
      </c>
      <c r="F896" s="326">
        <v>589</v>
      </c>
      <c r="G896" s="326">
        <f t="shared" si="91"/>
        <v>657</v>
      </c>
      <c r="H896" s="327">
        <f t="shared" si="92"/>
        <v>0.1035007610350076</v>
      </c>
      <c r="I896" s="355">
        <v>0.13698630136986301</v>
      </c>
      <c r="J896" s="356">
        <v>0.24047820326432831</v>
      </c>
      <c r="K896" s="357" t="s">
        <v>673</v>
      </c>
      <c r="L896" s="328">
        <f t="shared" si="93"/>
        <v>0.15817405143399652</v>
      </c>
      <c r="M896" s="328">
        <f t="shared" si="94"/>
        <v>4.5087851843330102E-3</v>
      </c>
      <c r="N896" s="328">
        <v>1.0191707560623899E-2</v>
      </c>
      <c r="O896" s="327">
        <f t="shared" si="95"/>
        <v>0.19484240687679083</v>
      </c>
      <c r="P896" s="327">
        <f t="shared" si="96"/>
        <v>0.16633719288336629</v>
      </c>
      <c r="Q896" s="327">
        <f t="shared" si="97"/>
        <v>0.16889460154241645</v>
      </c>
    </row>
    <row r="897" spans="1:17" ht="15">
      <c r="A897" s="326" t="s">
        <v>45</v>
      </c>
      <c r="B897" s="326">
        <v>0</v>
      </c>
      <c r="C897" s="326">
        <v>0</v>
      </c>
      <c r="D897" s="326">
        <v>0</v>
      </c>
      <c r="E897" s="326">
        <v>102</v>
      </c>
      <c r="F897" s="326">
        <v>1135</v>
      </c>
      <c r="G897" s="326">
        <f t="shared" si="91"/>
        <v>1237</v>
      </c>
      <c r="H897" s="327">
        <f t="shared" si="92"/>
        <v>8.2457558609539211E-2</v>
      </c>
      <c r="I897" s="355">
        <v>6.7692307692307691E-2</v>
      </c>
      <c r="J897" s="356">
        <v>0.12662536273595851</v>
      </c>
      <c r="K897" s="357" t="s">
        <v>45</v>
      </c>
      <c r="L897" s="328">
        <f t="shared" si="93"/>
        <v>-9.2322586721755362E-2</v>
      </c>
      <c r="M897" s="328">
        <f t="shared" si="94"/>
        <v>2.6097114699367616E-3</v>
      </c>
      <c r="N897" s="328">
        <v>1.00220912594703E-2</v>
      </c>
      <c r="O897" s="327">
        <f t="shared" si="95"/>
        <v>0.29226361031518627</v>
      </c>
      <c r="P897" s="327">
        <f t="shared" si="96"/>
        <v>0.32053092346794693</v>
      </c>
      <c r="Q897" s="327">
        <f t="shared" si="97"/>
        <v>0.31799485861182519</v>
      </c>
    </row>
    <row r="898" spans="1:17" ht="15">
      <c r="A898" s="326" t="s">
        <v>45</v>
      </c>
      <c r="B898" s="326">
        <v>1</v>
      </c>
      <c r="C898" s="326">
        <v>1</v>
      </c>
      <c r="D898" s="326">
        <v>1</v>
      </c>
      <c r="E898" s="326">
        <v>77</v>
      </c>
      <c r="F898" s="326">
        <v>831</v>
      </c>
      <c r="G898" s="326">
        <f t="shared" si="91"/>
        <v>908</v>
      </c>
      <c r="H898" s="327">
        <f t="shared" si="92"/>
        <v>8.4801762114537452E-2</v>
      </c>
      <c r="I898" s="355">
        <v>8.6538461538461536E-2</v>
      </c>
      <c r="J898" s="356">
        <v>0.12662536273595851</v>
      </c>
      <c r="K898" s="357" t="s">
        <v>45</v>
      </c>
      <c r="L898" s="328">
        <f t="shared" si="93"/>
        <v>-6.1731843092287825E-2</v>
      </c>
      <c r="M898" s="328">
        <f t="shared" si="94"/>
        <v>8.6727662589308014E-4</v>
      </c>
      <c r="N898" s="328">
        <v>1.00220912594703E-2</v>
      </c>
      <c r="O898" s="327">
        <f t="shared" si="95"/>
        <v>0.22063037249283668</v>
      </c>
      <c r="P898" s="327">
        <f t="shared" si="96"/>
        <v>0.23467946907653206</v>
      </c>
      <c r="Q898" s="327">
        <f t="shared" si="97"/>
        <v>0.23341902313624679</v>
      </c>
    </row>
    <row r="899" spans="1:17" ht="15">
      <c r="A899" s="326" t="s">
        <v>45</v>
      </c>
      <c r="B899" s="326">
        <v>2</v>
      </c>
      <c r="C899" s="326">
        <v>2</v>
      </c>
      <c r="D899" s="326">
        <v>2</v>
      </c>
      <c r="E899" s="326">
        <v>54</v>
      </c>
      <c r="F899" s="326">
        <v>556</v>
      </c>
      <c r="G899" s="326">
        <f t="shared" ref="G899:G962" si="98">E899+F899</f>
        <v>610</v>
      </c>
      <c r="H899" s="327">
        <f t="shared" ref="H899:H962" si="99">E899/G899</f>
        <v>8.8524590163934422E-2</v>
      </c>
      <c r="I899" s="355">
        <v>0.11594202898550721</v>
      </c>
      <c r="J899" s="356">
        <v>0.12662536273595851</v>
      </c>
      <c r="K899" s="357" t="s">
        <v>45</v>
      </c>
      <c r="L899" s="328">
        <f t="shared" ref="L899:L962" si="100">LN(O899/P899)</f>
        <v>-1.4691717776831436E-2</v>
      </c>
      <c r="M899" s="328">
        <f t="shared" ref="M899:M962" si="101">L899*(O899-P899)</f>
        <v>3.3644002680376054E-5</v>
      </c>
      <c r="N899" s="328">
        <v>1.00220912594703E-2</v>
      </c>
      <c r="O899" s="327">
        <f t="shared" ref="O899:O962" si="102">E899/V$2</f>
        <v>0.15472779369627507</v>
      </c>
      <c r="P899" s="327">
        <f t="shared" ref="P899:P962" si="103">F899/W$2</f>
        <v>0.15701779158429821</v>
      </c>
      <c r="Q899" s="327">
        <f t="shared" ref="Q899:Q962" si="104">G899/X$2</f>
        <v>0.15681233933161953</v>
      </c>
    </row>
    <row r="900" spans="1:17" ht="15">
      <c r="A900" s="326" t="s">
        <v>45</v>
      </c>
      <c r="B900" s="326">
        <v>3</v>
      </c>
      <c r="C900" s="326">
        <v>3</v>
      </c>
      <c r="D900" s="326">
        <v>3</v>
      </c>
      <c r="E900" s="326">
        <v>42</v>
      </c>
      <c r="F900" s="326">
        <v>377</v>
      </c>
      <c r="G900" s="326">
        <f t="shared" si="98"/>
        <v>419</v>
      </c>
      <c r="H900" s="327">
        <f t="shared" si="99"/>
        <v>0.10023866348448687</v>
      </c>
      <c r="I900" s="355">
        <v>0.1797752808988764</v>
      </c>
      <c r="J900" s="356">
        <v>0.12662536273595851</v>
      </c>
      <c r="K900" s="357" t="s">
        <v>45</v>
      </c>
      <c r="L900" s="328">
        <f t="shared" si="100"/>
        <v>0.12251696074483402</v>
      </c>
      <c r="M900" s="328">
        <f t="shared" si="101"/>
        <v>1.7001359917375239E-3</v>
      </c>
      <c r="N900" s="328">
        <v>1.00220912594703E-2</v>
      </c>
      <c r="O900" s="327">
        <f t="shared" si="102"/>
        <v>0.12034383954154727</v>
      </c>
      <c r="P900" s="327">
        <f t="shared" si="103"/>
        <v>0.10646709968935329</v>
      </c>
      <c r="Q900" s="327">
        <f t="shared" si="104"/>
        <v>0.1077120822622108</v>
      </c>
    </row>
    <row r="901" spans="1:17" ht="15">
      <c r="A901" s="326" t="s">
        <v>45</v>
      </c>
      <c r="B901" s="326">
        <v>4</v>
      </c>
      <c r="C901" s="326">
        <v>4</v>
      </c>
      <c r="D901" s="326">
        <v>20</v>
      </c>
      <c r="E901" s="326">
        <v>74</v>
      </c>
      <c r="F901" s="326">
        <v>642</v>
      </c>
      <c r="G901" s="326">
        <f t="shared" si="98"/>
        <v>716</v>
      </c>
      <c r="H901" s="327">
        <f t="shared" si="99"/>
        <v>0.10335195530726257</v>
      </c>
      <c r="I901" s="355">
        <v>9.3023255813953487E-2</v>
      </c>
      <c r="J901" s="356">
        <v>0.12662536273595851</v>
      </c>
      <c r="K901" s="357" t="s">
        <v>45</v>
      </c>
      <c r="L901" s="328">
        <f t="shared" si="100"/>
        <v>0.15656931942368513</v>
      </c>
      <c r="M901" s="328">
        <f t="shared" si="101"/>
        <v>4.8113231692226439E-3</v>
      </c>
      <c r="N901" s="328">
        <v>1.00220912594703E-2</v>
      </c>
      <c r="O901" s="327">
        <f t="shared" si="102"/>
        <v>0.21203438395415472</v>
      </c>
      <c r="P901" s="327">
        <f t="shared" si="103"/>
        <v>0.18130471618186952</v>
      </c>
      <c r="Q901" s="327">
        <f t="shared" si="104"/>
        <v>0.18406169665809768</v>
      </c>
    </row>
    <row r="902" spans="1:17" ht="15">
      <c r="A902" s="326" t="s">
        <v>290</v>
      </c>
      <c r="B902" s="326">
        <v>0</v>
      </c>
      <c r="C902" s="326">
        <v>0</v>
      </c>
      <c r="D902" s="326">
        <v>0</v>
      </c>
      <c r="E902" s="326">
        <v>199</v>
      </c>
      <c r="F902" s="326">
        <v>2088</v>
      </c>
      <c r="G902" s="326">
        <f t="shared" si="98"/>
        <v>2287</v>
      </c>
      <c r="H902" s="327">
        <f t="shared" si="99"/>
        <v>8.7013554875382593E-2</v>
      </c>
      <c r="I902" s="355">
        <v>8.3179297597042512E-2</v>
      </c>
      <c r="J902" s="356">
        <v>0.1170483782335775</v>
      </c>
      <c r="K902" s="357" t="s">
        <v>290</v>
      </c>
      <c r="L902" s="328">
        <f t="shared" si="100"/>
        <v>-3.3564594368560303E-2</v>
      </c>
      <c r="M902" s="328">
        <f t="shared" si="101"/>
        <v>6.532799068035437E-4</v>
      </c>
      <c r="N902" s="328">
        <v>9.5570411731540402E-3</v>
      </c>
      <c r="O902" s="327">
        <f t="shared" si="102"/>
        <v>0.57020057306590255</v>
      </c>
      <c r="P902" s="327">
        <f t="shared" si="103"/>
        <v>0.58966393674103357</v>
      </c>
      <c r="Q902" s="327">
        <f t="shared" si="104"/>
        <v>0.58791773778920309</v>
      </c>
    </row>
    <row r="903" spans="1:17" ht="15">
      <c r="A903" s="326" t="s">
        <v>290</v>
      </c>
      <c r="B903" s="326">
        <v>2</v>
      </c>
      <c r="C903" s="326">
        <v>1</v>
      </c>
      <c r="D903" s="326">
        <v>1</v>
      </c>
      <c r="E903" s="326">
        <v>89</v>
      </c>
      <c r="F903" s="326">
        <v>959</v>
      </c>
      <c r="G903" s="326">
        <f t="shared" si="98"/>
        <v>1048</v>
      </c>
      <c r="H903" s="327">
        <f t="shared" si="99"/>
        <v>8.4923664122137407E-2</v>
      </c>
      <c r="I903" s="355">
        <v>7.6576576576576572E-2</v>
      </c>
      <c r="J903" s="356">
        <v>0.1170483782335775</v>
      </c>
      <c r="K903" s="357" t="s">
        <v>290</v>
      </c>
      <c r="L903" s="328">
        <f t="shared" si="100"/>
        <v>-6.0162175241821811E-2</v>
      </c>
      <c r="M903" s="328">
        <f t="shared" si="101"/>
        <v>9.5135189060419631E-4</v>
      </c>
      <c r="N903" s="328">
        <v>9.5570411731540402E-3</v>
      </c>
      <c r="O903" s="327">
        <f t="shared" si="102"/>
        <v>0.25501432664756446</v>
      </c>
      <c r="P903" s="327">
        <f t="shared" si="103"/>
        <v>0.27082744987291724</v>
      </c>
      <c r="Q903" s="327">
        <f t="shared" si="104"/>
        <v>0.26940874035989715</v>
      </c>
    </row>
    <row r="904" spans="1:17" ht="15">
      <c r="A904" s="326" t="s">
        <v>290</v>
      </c>
      <c r="B904" s="326">
        <v>4</v>
      </c>
      <c r="C904" s="326">
        <v>2</v>
      </c>
      <c r="D904" s="326">
        <v>7</v>
      </c>
      <c r="E904" s="326">
        <v>61</v>
      </c>
      <c r="F904" s="326">
        <v>494</v>
      </c>
      <c r="G904" s="326">
        <f t="shared" si="98"/>
        <v>555</v>
      </c>
      <c r="H904" s="327">
        <f t="shared" si="99"/>
        <v>0.10990990990990991</v>
      </c>
      <c r="I904" s="355">
        <v>0.17460317460317459</v>
      </c>
      <c r="J904" s="356">
        <v>0.1170483782335775</v>
      </c>
      <c r="K904" s="357" t="s">
        <v>290</v>
      </c>
      <c r="L904" s="328">
        <f t="shared" si="100"/>
        <v>0.2254308768948653</v>
      </c>
      <c r="M904" s="328">
        <f t="shared" si="101"/>
        <v>7.9524093757462975E-3</v>
      </c>
      <c r="N904" s="328">
        <v>9.5570411731540402E-3</v>
      </c>
      <c r="O904" s="327">
        <f t="shared" si="102"/>
        <v>0.17478510028653296</v>
      </c>
      <c r="P904" s="327">
        <f t="shared" si="103"/>
        <v>0.13950861338604914</v>
      </c>
      <c r="Q904" s="327">
        <f t="shared" si="104"/>
        <v>0.14267352185089974</v>
      </c>
    </row>
    <row r="905" spans="1:17" ht="15">
      <c r="A905" s="326" t="s">
        <v>34</v>
      </c>
      <c r="B905" s="326">
        <v>0</v>
      </c>
      <c r="C905" s="326">
        <v>0</v>
      </c>
      <c r="D905" s="326">
        <v>0.31763599999999997</v>
      </c>
      <c r="E905" s="326">
        <v>77</v>
      </c>
      <c r="F905" s="326">
        <v>701</v>
      </c>
      <c r="G905" s="326">
        <f t="shared" si="98"/>
        <v>778</v>
      </c>
      <c r="H905" s="327">
        <f t="shared" si="99"/>
        <v>9.8971722365038567E-2</v>
      </c>
      <c r="I905" s="355">
        <v>7.7720207253886009E-2</v>
      </c>
      <c r="J905" s="356">
        <v>3.3507493210287308E-2</v>
      </c>
      <c r="K905" s="357" t="s">
        <v>34</v>
      </c>
      <c r="L905" s="328">
        <f t="shared" si="100"/>
        <v>0.10839006472857046</v>
      </c>
      <c r="M905" s="328">
        <f t="shared" si="101"/>
        <v>2.4565195211539996E-3</v>
      </c>
      <c r="N905" s="328">
        <v>9.2066608880083493E-3</v>
      </c>
      <c r="O905" s="327">
        <f t="shared" si="102"/>
        <v>0.22063037249283668</v>
      </c>
      <c r="P905" s="327">
        <f t="shared" si="103"/>
        <v>0.19796667608020332</v>
      </c>
      <c r="Q905" s="327">
        <f t="shared" si="104"/>
        <v>0.2</v>
      </c>
    </row>
    <row r="906" spans="1:17" ht="15">
      <c r="A906" s="326" t="s">
        <v>34</v>
      </c>
      <c r="B906" s="326">
        <v>1</v>
      </c>
      <c r="C906" s="326">
        <v>0.317741</v>
      </c>
      <c r="D906" s="326">
        <v>0.564882</v>
      </c>
      <c r="E906" s="326">
        <v>68</v>
      </c>
      <c r="F906" s="326">
        <v>710</v>
      </c>
      <c r="G906" s="326">
        <f t="shared" si="98"/>
        <v>778</v>
      </c>
      <c r="H906" s="327">
        <f t="shared" si="99"/>
        <v>8.7403598971722368E-2</v>
      </c>
      <c r="I906" s="355">
        <v>0.1027397260273973</v>
      </c>
      <c r="J906" s="356">
        <v>3.3507493210287308E-2</v>
      </c>
      <c r="K906" s="357" t="s">
        <v>34</v>
      </c>
      <c r="L906" s="328">
        <f t="shared" si="100"/>
        <v>-2.8664734949777795E-2</v>
      </c>
      <c r="M906" s="328">
        <f t="shared" si="101"/>
        <v>1.6241221266259106E-4</v>
      </c>
      <c r="N906" s="328">
        <v>9.2066608880083493E-3</v>
      </c>
      <c r="O906" s="327">
        <f t="shared" si="102"/>
        <v>0.19484240687679083</v>
      </c>
      <c r="P906" s="327">
        <f t="shared" si="103"/>
        <v>0.20050833097994916</v>
      </c>
      <c r="Q906" s="327">
        <f t="shared" si="104"/>
        <v>0.2</v>
      </c>
    </row>
    <row r="907" spans="1:17" ht="15">
      <c r="A907" s="326" t="s">
        <v>34</v>
      </c>
      <c r="B907" s="326">
        <v>2</v>
      </c>
      <c r="C907" s="326">
        <v>0.56520599999999999</v>
      </c>
      <c r="D907" s="326">
        <v>0.74552499999999999</v>
      </c>
      <c r="E907" s="326">
        <v>63</v>
      </c>
      <c r="F907" s="326">
        <v>715</v>
      </c>
      <c r="G907" s="326">
        <f t="shared" si="98"/>
        <v>778</v>
      </c>
      <c r="H907" s="327">
        <f t="shared" si="99"/>
        <v>8.0976863753213363E-2</v>
      </c>
      <c r="I907" s="355">
        <v>8.4656084656084651E-2</v>
      </c>
      <c r="J907" s="356">
        <v>3.3507493210287308E-2</v>
      </c>
      <c r="K907" s="357" t="s">
        <v>34</v>
      </c>
      <c r="L907" s="328">
        <f t="shared" si="100"/>
        <v>-0.11205528639299837</v>
      </c>
      <c r="M907" s="328">
        <f t="shared" si="101"/>
        <v>2.3984988260059548E-3</v>
      </c>
      <c r="N907" s="328">
        <v>9.2066608880083493E-3</v>
      </c>
      <c r="O907" s="327">
        <f t="shared" si="102"/>
        <v>0.18051575931232092</v>
      </c>
      <c r="P907" s="327">
        <f t="shared" si="103"/>
        <v>0.20192036147980796</v>
      </c>
      <c r="Q907" s="327">
        <f t="shared" si="104"/>
        <v>0.2</v>
      </c>
    </row>
    <row r="908" spans="1:17" ht="15">
      <c r="A908" s="326" t="s">
        <v>34</v>
      </c>
      <c r="B908" s="326">
        <v>3</v>
      </c>
      <c r="C908" s="326">
        <v>0.74558100000000005</v>
      </c>
      <c r="D908" s="326">
        <v>0.901029999999999</v>
      </c>
      <c r="E908" s="326">
        <v>77</v>
      </c>
      <c r="F908" s="326">
        <v>701</v>
      </c>
      <c r="G908" s="326">
        <f t="shared" si="98"/>
        <v>778</v>
      </c>
      <c r="H908" s="327">
        <f t="shared" si="99"/>
        <v>9.8971722365038567E-2</v>
      </c>
      <c r="I908" s="355">
        <v>0.1222222222222222</v>
      </c>
      <c r="J908" s="356">
        <v>3.3507493210287308E-2</v>
      </c>
      <c r="K908" s="357" t="s">
        <v>34</v>
      </c>
      <c r="L908" s="328">
        <f t="shared" si="100"/>
        <v>0.10839006472857046</v>
      </c>
      <c r="M908" s="328">
        <f t="shared" si="101"/>
        <v>2.4565195211539996E-3</v>
      </c>
      <c r="N908" s="328">
        <v>9.2066608880083493E-3</v>
      </c>
      <c r="O908" s="327">
        <f t="shared" si="102"/>
        <v>0.22063037249283668</v>
      </c>
      <c r="P908" s="327">
        <f t="shared" si="103"/>
        <v>0.19796667608020332</v>
      </c>
      <c r="Q908" s="327">
        <f t="shared" si="104"/>
        <v>0.2</v>
      </c>
    </row>
    <row r="909" spans="1:17" ht="15">
      <c r="A909" s="326" t="s">
        <v>34</v>
      </c>
      <c r="B909" s="326">
        <v>4</v>
      </c>
      <c r="C909" s="326">
        <v>0.90111699999999995</v>
      </c>
      <c r="D909" s="326">
        <v>4238</v>
      </c>
      <c r="E909" s="326">
        <v>64</v>
      </c>
      <c r="F909" s="326">
        <v>714</v>
      </c>
      <c r="G909" s="326">
        <f t="shared" si="98"/>
        <v>778</v>
      </c>
      <c r="H909" s="327">
        <f t="shared" si="99"/>
        <v>8.2262210796915161E-2</v>
      </c>
      <c r="I909" s="355">
        <v>8.8397790055248615E-2</v>
      </c>
      <c r="J909" s="356">
        <v>3.3507493210287308E-2</v>
      </c>
      <c r="K909" s="357" t="s">
        <v>34</v>
      </c>
      <c r="L909" s="328">
        <f t="shared" si="100"/>
        <v>-9.4907349070435951E-2</v>
      </c>
      <c r="M909" s="328">
        <f t="shared" si="101"/>
        <v>1.7327108070318113E-3</v>
      </c>
      <c r="N909" s="328">
        <v>9.2066608880083493E-3</v>
      </c>
      <c r="O909" s="327">
        <f t="shared" si="102"/>
        <v>0.18338108882521489</v>
      </c>
      <c r="P909" s="327">
        <f t="shared" si="103"/>
        <v>0.2016379553798362</v>
      </c>
      <c r="Q909" s="327">
        <f t="shared" si="104"/>
        <v>0.2</v>
      </c>
    </row>
    <row r="910" spans="1:17" ht="15">
      <c r="A910" s="326" t="s">
        <v>678</v>
      </c>
      <c r="B910" s="326">
        <v>0</v>
      </c>
      <c r="C910" s="326">
        <v>0</v>
      </c>
      <c r="D910" s="326">
        <v>0.31763636359999903</v>
      </c>
      <c r="E910" s="326">
        <v>77</v>
      </c>
      <c r="F910" s="326">
        <v>701</v>
      </c>
      <c r="G910" s="326">
        <f t="shared" si="98"/>
        <v>778</v>
      </c>
      <c r="H910" s="327">
        <f t="shared" si="99"/>
        <v>9.8971722365038567E-2</v>
      </c>
      <c r="I910" s="355">
        <v>7.7720207253886009E-2</v>
      </c>
      <c r="J910" s="356">
        <v>3.3507493210287308E-2</v>
      </c>
      <c r="K910" s="357" t="s">
        <v>678</v>
      </c>
      <c r="L910" s="328">
        <f t="shared" si="100"/>
        <v>0.10839006472857046</v>
      </c>
      <c r="M910" s="328">
        <f t="shared" si="101"/>
        <v>2.4565195211539996E-3</v>
      </c>
      <c r="N910" s="328">
        <v>9.2066608880083493E-3</v>
      </c>
      <c r="O910" s="327">
        <f t="shared" si="102"/>
        <v>0.22063037249283668</v>
      </c>
      <c r="P910" s="327">
        <f t="shared" si="103"/>
        <v>0.19796667608020332</v>
      </c>
      <c r="Q910" s="327">
        <f t="shared" si="104"/>
        <v>0.2</v>
      </c>
    </row>
    <row r="911" spans="1:17" ht="15">
      <c r="A911" s="326" t="s">
        <v>678</v>
      </c>
      <c r="B911" s="326">
        <v>1</v>
      </c>
      <c r="C911" s="326">
        <v>0.31774074070000002</v>
      </c>
      <c r="D911" s="326">
        <v>0.5648818444</v>
      </c>
      <c r="E911" s="326">
        <v>68</v>
      </c>
      <c r="F911" s="326">
        <v>710</v>
      </c>
      <c r="G911" s="326">
        <f t="shared" si="98"/>
        <v>778</v>
      </c>
      <c r="H911" s="327">
        <f t="shared" si="99"/>
        <v>8.7403598971722368E-2</v>
      </c>
      <c r="I911" s="355">
        <v>0.1027397260273973</v>
      </c>
      <c r="J911" s="356">
        <v>3.3507493210287308E-2</v>
      </c>
      <c r="K911" s="357" t="s">
        <v>678</v>
      </c>
      <c r="L911" s="328">
        <f t="shared" si="100"/>
        <v>-2.8664734949777795E-2</v>
      </c>
      <c r="M911" s="328">
        <f t="shared" si="101"/>
        <v>1.6241221266259106E-4</v>
      </c>
      <c r="N911" s="328">
        <v>9.2066608880083493E-3</v>
      </c>
      <c r="O911" s="327">
        <f t="shared" si="102"/>
        <v>0.19484240687679083</v>
      </c>
      <c r="P911" s="327">
        <f t="shared" si="103"/>
        <v>0.20050833097994916</v>
      </c>
      <c r="Q911" s="327">
        <f t="shared" si="104"/>
        <v>0.2</v>
      </c>
    </row>
    <row r="912" spans="1:17" ht="15">
      <c r="A912" s="326" t="s">
        <v>678</v>
      </c>
      <c r="B912" s="326">
        <v>2</v>
      </c>
      <c r="C912" s="326">
        <v>0.56520597439999998</v>
      </c>
      <c r="D912" s="326">
        <v>0.74552499999999999</v>
      </c>
      <c r="E912" s="326">
        <v>63</v>
      </c>
      <c r="F912" s="326">
        <v>715</v>
      </c>
      <c r="G912" s="326">
        <f t="shared" si="98"/>
        <v>778</v>
      </c>
      <c r="H912" s="327">
        <f t="shared" si="99"/>
        <v>8.0976863753213363E-2</v>
      </c>
      <c r="I912" s="355">
        <v>8.4656084656084651E-2</v>
      </c>
      <c r="J912" s="356">
        <v>3.3507493210287308E-2</v>
      </c>
      <c r="K912" s="357" t="s">
        <v>678</v>
      </c>
      <c r="L912" s="328">
        <f t="shared" si="100"/>
        <v>-0.11205528639299837</v>
      </c>
      <c r="M912" s="328">
        <f t="shared" si="101"/>
        <v>2.3984988260059548E-3</v>
      </c>
      <c r="N912" s="328">
        <v>9.2066608880083493E-3</v>
      </c>
      <c r="O912" s="327">
        <f t="shared" si="102"/>
        <v>0.18051575931232092</v>
      </c>
      <c r="P912" s="327">
        <f t="shared" si="103"/>
        <v>0.20192036147980796</v>
      </c>
      <c r="Q912" s="327">
        <f t="shared" si="104"/>
        <v>0.2</v>
      </c>
    </row>
    <row r="913" spans="1:17" ht="15">
      <c r="A913" s="326" t="s">
        <v>678</v>
      </c>
      <c r="B913" s="326">
        <v>3</v>
      </c>
      <c r="C913" s="326">
        <v>0.74558066590000005</v>
      </c>
      <c r="D913" s="326">
        <v>0.90103034579999997</v>
      </c>
      <c r="E913" s="326">
        <v>77</v>
      </c>
      <c r="F913" s="326">
        <v>701</v>
      </c>
      <c r="G913" s="326">
        <f t="shared" si="98"/>
        <v>778</v>
      </c>
      <c r="H913" s="327">
        <f t="shared" si="99"/>
        <v>9.8971722365038567E-2</v>
      </c>
      <c r="I913" s="355">
        <v>0.1222222222222222</v>
      </c>
      <c r="J913" s="356">
        <v>3.3507493210287308E-2</v>
      </c>
      <c r="K913" s="357" t="s">
        <v>678</v>
      </c>
      <c r="L913" s="328">
        <f t="shared" si="100"/>
        <v>0.10839006472857046</v>
      </c>
      <c r="M913" s="328">
        <f t="shared" si="101"/>
        <v>2.4565195211539996E-3</v>
      </c>
      <c r="N913" s="328">
        <v>9.2066608880083493E-3</v>
      </c>
      <c r="O913" s="327">
        <f t="shared" si="102"/>
        <v>0.22063037249283668</v>
      </c>
      <c r="P913" s="327">
        <f t="shared" si="103"/>
        <v>0.19796667608020332</v>
      </c>
      <c r="Q913" s="327">
        <f t="shared" si="104"/>
        <v>0.2</v>
      </c>
    </row>
    <row r="914" spans="1:17" ht="15">
      <c r="A914" s="326" t="s">
        <v>678</v>
      </c>
      <c r="B914" s="326">
        <v>4</v>
      </c>
      <c r="C914" s="326">
        <v>0.90111659189999904</v>
      </c>
      <c r="D914" s="326">
        <v>4238</v>
      </c>
      <c r="E914" s="326">
        <v>64</v>
      </c>
      <c r="F914" s="326">
        <v>714</v>
      </c>
      <c r="G914" s="326">
        <f t="shared" si="98"/>
        <v>778</v>
      </c>
      <c r="H914" s="327">
        <f t="shared" si="99"/>
        <v>8.2262210796915161E-2</v>
      </c>
      <c r="I914" s="355">
        <v>8.8397790055248615E-2</v>
      </c>
      <c r="J914" s="356">
        <v>3.3507493210287308E-2</v>
      </c>
      <c r="K914" s="357" t="s">
        <v>678</v>
      </c>
      <c r="L914" s="328">
        <f t="shared" si="100"/>
        <v>-9.4907349070435951E-2</v>
      </c>
      <c r="M914" s="328">
        <f t="shared" si="101"/>
        <v>1.7327108070318113E-3</v>
      </c>
      <c r="N914" s="328">
        <v>9.2066608880083493E-3</v>
      </c>
      <c r="O914" s="327">
        <f t="shared" si="102"/>
        <v>0.18338108882521489</v>
      </c>
      <c r="P914" s="327">
        <f t="shared" si="103"/>
        <v>0.2016379553798362</v>
      </c>
      <c r="Q914" s="327">
        <f t="shared" si="104"/>
        <v>0.2</v>
      </c>
    </row>
    <row r="915" spans="1:17" ht="15">
      <c r="A915" s="326" t="s">
        <v>291</v>
      </c>
      <c r="B915" s="326">
        <v>0</v>
      </c>
      <c r="C915" s="326">
        <v>0</v>
      </c>
      <c r="D915" s="326">
        <v>0</v>
      </c>
      <c r="E915" s="326">
        <v>244</v>
      </c>
      <c r="F915" s="326">
        <v>2604</v>
      </c>
      <c r="G915" s="326">
        <f t="shared" si="98"/>
        <v>2848</v>
      </c>
      <c r="H915" s="327">
        <f t="shared" si="99"/>
        <v>8.5674157303370788E-2</v>
      </c>
      <c r="I915" s="355">
        <v>8.553654743390357E-2</v>
      </c>
      <c r="J915" s="356">
        <v>2.7892156872149659E-2</v>
      </c>
      <c r="K915" s="357" t="s">
        <v>291</v>
      </c>
      <c r="L915" s="328">
        <f t="shared" si="100"/>
        <v>-5.0543248125781412E-2</v>
      </c>
      <c r="M915" s="328">
        <f t="shared" si="101"/>
        <v>1.8319442325229853E-3</v>
      </c>
      <c r="N915" s="328">
        <v>9.1851458747437796E-3</v>
      </c>
      <c r="O915" s="327">
        <f t="shared" si="102"/>
        <v>0.69914040114613185</v>
      </c>
      <c r="P915" s="327">
        <f t="shared" si="103"/>
        <v>0.73538548432646145</v>
      </c>
      <c r="Q915" s="327">
        <f t="shared" si="104"/>
        <v>0.73213367609254498</v>
      </c>
    </row>
    <row r="916" spans="1:17" ht="15">
      <c r="A916" s="326" t="s">
        <v>291</v>
      </c>
      <c r="B916" s="326">
        <v>3</v>
      </c>
      <c r="C916" s="326">
        <v>1</v>
      </c>
      <c r="D916" s="326">
        <v>1</v>
      </c>
      <c r="E916" s="326">
        <v>70</v>
      </c>
      <c r="F916" s="326">
        <v>667</v>
      </c>
      <c r="G916" s="326">
        <f t="shared" si="98"/>
        <v>737</v>
      </c>
      <c r="H916" s="327">
        <f t="shared" si="99"/>
        <v>9.4979647218453186E-2</v>
      </c>
      <c r="I916" s="355">
        <v>0.1142857142857143</v>
      </c>
      <c r="J916" s="356">
        <v>2.7892156872149659E-2</v>
      </c>
      <c r="K916" s="357" t="s">
        <v>291</v>
      </c>
      <c r="L916" s="328">
        <f t="shared" si="100"/>
        <v>6.2797726043211724E-2</v>
      </c>
      <c r="M916" s="328">
        <f t="shared" si="101"/>
        <v>7.6664702459193523E-4</v>
      </c>
      <c r="N916" s="328">
        <v>9.1851458747437796E-3</v>
      </c>
      <c r="O916" s="327">
        <f t="shared" si="102"/>
        <v>0.20057306590257878</v>
      </c>
      <c r="P916" s="327">
        <f t="shared" si="103"/>
        <v>0.18836486868116351</v>
      </c>
      <c r="Q916" s="327">
        <f t="shared" si="104"/>
        <v>0.18946015424164525</v>
      </c>
    </row>
    <row r="917" spans="1:17" ht="15">
      <c r="A917" s="326" t="s">
        <v>291</v>
      </c>
      <c r="B917" s="326">
        <v>4</v>
      </c>
      <c r="C917" s="326">
        <v>2</v>
      </c>
      <c r="D917" s="326">
        <v>6</v>
      </c>
      <c r="E917" s="326">
        <v>35</v>
      </c>
      <c r="F917" s="326">
        <v>270</v>
      </c>
      <c r="G917" s="326">
        <f t="shared" si="98"/>
        <v>305</v>
      </c>
      <c r="H917" s="327">
        <f t="shared" si="99"/>
        <v>0.11475409836065574</v>
      </c>
      <c r="I917" s="355">
        <v>0.12676056338028169</v>
      </c>
      <c r="J917" s="356">
        <v>2.7892156872149659E-2</v>
      </c>
      <c r="K917" s="357" t="s">
        <v>291</v>
      </c>
      <c r="L917" s="328">
        <f t="shared" si="100"/>
        <v>0.27401863240051549</v>
      </c>
      <c r="M917" s="328">
        <f t="shared" si="101"/>
        <v>6.5865546176288661E-3</v>
      </c>
      <c r="N917" s="328">
        <v>9.1851458747437796E-3</v>
      </c>
      <c r="O917" s="327">
        <f t="shared" si="102"/>
        <v>0.10028653295128939</v>
      </c>
      <c r="P917" s="327">
        <f t="shared" si="103"/>
        <v>7.6249646992375034E-2</v>
      </c>
      <c r="Q917" s="327">
        <f t="shared" si="104"/>
        <v>7.8406169665809766E-2</v>
      </c>
    </row>
    <row r="918" spans="1:17" ht="15">
      <c r="A918" s="326" t="s">
        <v>565</v>
      </c>
      <c r="B918" s="326">
        <v>0</v>
      </c>
      <c r="C918" s="326">
        <v>0</v>
      </c>
      <c r="D918" s="326">
        <v>0.2800384615</v>
      </c>
      <c r="E918" s="326">
        <v>78</v>
      </c>
      <c r="F918" s="326">
        <v>700</v>
      </c>
      <c r="G918" s="326">
        <f t="shared" si="98"/>
        <v>778</v>
      </c>
      <c r="H918" s="327">
        <f t="shared" si="99"/>
        <v>0.10025706940874037</v>
      </c>
      <c r="I918" s="355">
        <v>9.1836734693877556E-2</v>
      </c>
      <c r="J918" s="356">
        <v>2.0153423524109058E-2</v>
      </c>
      <c r="K918" s="357" t="s">
        <v>565</v>
      </c>
      <c r="L918" s="328">
        <f t="shared" si="100"/>
        <v>0.12272102155566364</v>
      </c>
      <c r="M918" s="328">
        <f t="shared" si="101"/>
        <v>3.1676053059838181E-3</v>
      </c>
      <c r="N918" s="328">
        <v>9.1546606151275498E-3</v>
      </c>
      <c r="O918" s="327">
        <f t="shared" si="102"/>
        <v>0.22349570200573066</v>
      </c>
      <c r="P918" s="327">
        <f t="shared" si="103"/>
        <v>0.19768426998023159</v>
      </c>
      <c r="Q918" s="327">
        <f t="shared" si="104"/>
        <v>0.2</v>
      </c>
    </row>
    <row r="919" spans="1:17" ht="15">
      <c r="A919" s="326" t="s">
        <v>565</v>
      </c>
      <c r="B919" s="326">
        <v>1</v>
      </c>
      <c r="C919" s="326">
        <v>0.28117218309999997</v>
      </c>
      <c r="D919" s="326">
        <v>0.48695312499999999</v>
      </c>
      <c r="E919" s="326">
        <v>61</v>
      </c>
      <c r="F919" s="326">
        <v>717</v>
      </c>
      <c r="G919" s="326">
        <f t="shared" si="98"/>
        <v>778</v>
      </c>
      <c r="H919" s="327">
        <f t="shared" si="99"/>
        <v>7.8406169665809766E-2</v>
      </c>
      <c r="I919" s="355">
        <v>7.4324324324324328E-2</v>
      </c>
      <c r="J919" s="356">
        <v>2.0153423524109058E-2</v>
      </c>
      <c r="K919" s="357" t="s">
        <v>565</v>
      </c>
      <c r="L919" s="328">
        <f t="shared" si="100"/>
        <v>-0.14710944651683253</v>
      </c>
      <c r="M919" s="328">
        <f t="shared" si="101"/>
        <v>4.0749424653520171E-3</v>
      </c>
      <c r="N919" s="328">
        <v>9.1546606151275498E-3</v>
      </c>
      <c r="O919" s="327">
        <f t="shared" si="102"/>
        <v>0.17478510028653296</v>
      </c>
      <c r="P919" s="327">
        <f t="shared" si="103"/>
        <v>0.2024851736797515</v>
      </c>
      <c r="Q919" s="327">
        <f t="shared" si="104"/>
        <v>0.2</v>
      </c>
    </row>
    <row r="920" spans="1:17" ht="15">
      <c r="A920" s="326" t="s">
        <v>565</v>
      </c>
      <c r="B920" s="326">
        <v>2</v>
      </c>
      <c r="C920" s="326">
        <v>0.48705702759999903</v>
      </c>
      <c r="D920" s="326">
        <v>0.6467730263</v>
      </c>
      <c r="E920" s="326">
        <v>72</v>
      </c>
      <c r="F920" s="326">
        <v>706</v>
      </c>
      <c r="G920" s="326">
        <f t="shared" si="98"/>
        <v>778</v>
      </c>
      <c r="H920" s="327">
        <f t="shared" si="99"/>
        <v>9.2544987146529561E-2</v>
      </c>
      <c r="I920" s="355">
        <v>0.103030303030303</v>
      </c>
      <c r="J920" s="356">
        <v>2.0153423524109058E-2</v>
      </c>
      <c r="K920" s="357" t="s">
        <v>565</v>
      </c>
      <c r="L920" s="328">
        <f t="shared" si="100"/>
        <v>3.4143411432289883E-2</v>
      </c>
      <c r="M920" s="328">
        <f t="shared" si="101"/>
        <v>2.3644375064232185E-4</v>
      </c>
      <c r="N920" s="328">
        <v>9.1546606151275498E-3</v>
      </c>
      <c r="O920" s="327">
        <f t="shared" si="102"/>
        <v>0.20630372492836677</v>
      </c>
      <c r="P920" s="327">
        <f t="shared" si="103"/>
        <v>0.19937870658006213</v>
      </c>
      <c r="Q920" s="327">
        <f t="shared" si="104"/>
        <v>0.2</v>
      </c>
    </row>
    <row r="921" spans="1:17" ht="15">
      <c r="A921" s="326" t="s">
        <v>565</v>
      </c>
      <c r="B921" s="326">
        <v>3</v>
      </c>
      <c r="C921" s="326">
        <v>0.64680000000000004</v>
      </c>
      <c r="D921" s="326">
        <v>0.83431162790000002</v>
      </c>
      <c r="E921" s="326">
        <v>73</v>
      </c>
      <c r="F921" s="326">
        <v>705</v>
      </c>
      <c r="G921" s="326">
        <f t="shared" si="98"/>
        <v>778</v>
      </c>
      <c r="H921" s="327">
        <f t="shared" si="99"/>
        <v>9.383033419023136E-2</v>
      </c>
      <c r="I921" s="355">
        <v>0.1095238095238095</v>
      </c>
      <c r="J921" s="356">
        <v>2.0153423524109058E-2</v>
      </c>
      <c r="K921" s="357" t="s">
        <v>565</v>
      </c>
      <c r="L921" s="328">
        <f t="shared" si="100"/>
        <v>4.9354168245599031E-2</v>
      </c>
      <c r="M921" s="328">
        <f t="shared" si="101"/>
        <v>4.971323936961272E-4</v>
      </c>
      <c r="N921" s="328">
        <v>9.1546606151275498E-3</v>
      </c>
      <c r="O921" s="327">
        <f t="shared" si="102"/>
        <v>0.20916905444126074</v>
      </c>
      <c r="P921" s="327">
        <f t="shared" si="103"/>
        <v>0.19909630048009036</v>
      </c>
      <c r="Q921" s="327">
        <f t="shared" si="104"/>
        <v>0.2</v>
      </c>
    </row>
    <row r="922" spans="1:17" ht="15">
      <c r="A922" s="326" t="s">
        <v>565</v>
      </c>
      <c r="B922" s="326">
        <v>4</v>
      </c>
      <c r="C922" s="326">
        <v>0.83448717949999995</v>
      </c>
      <c r="D922" s="326">
        <v>1.2</v>
      </c>
      <c r="E922" s="326">
        <v>65</v>
      </c>
      <c r="F922" s="326">
        <v>713</v>
      </c>
      <c r="G922" s="326">
        <f t="shared" si="98"/>
        <v>778</v>
      </c>
      <c r="H922" s="327">
        <f t="shared" si="99"/>
        <v>8.3547557840616973E-2</v>
      </c>
      <c r="I922" s="355">
        <v>8.8235294117647065E-2</v>
      </c>
      <c r="J922" s="356">
        <v>2.0153423524109058E-2</v>
      </c>
      <c r="K922" s="357" t="s">
        <v>565</v>
      </c>
      <c r="L922" s="328">
        <f t="shared" si="100"/>
        <v>-7.8001620609182198E-2</v>
      </c>
      <c r="M922" s="328">
        <f t="shared" si="101"/>
        <v>1.1785366994532731E-3</v>
      </c>
      <c r="N922" s="328">
        <v>9.1546606151275498E-3</v>
      </c>
      <c r="O922" s="327">
        <f t="shared" si="102"/>
        <v>0.18624641833810887</v>
      </c>
      <c r="P922" s="327">
        <f t="shared" si="103"/>
        <v>0.20135554927986443</v>
      </c>
      <c r="Q922" s="327">
        <f t="shared" si="104"/>
        <v>0.2</v>
      </c>
    </row>
    <row r="923" spans="1:17" ht="15">
      <c r="A923" s="326" t="s">
        <v>40</v>
      </c>
      <c r="B923" s="326">
        <v>0</v>
      </c>
      <c r="C923" s="326">
        <v>0</v>
      </c>
      <c r="D923" s="326">
        <v>0</v>
      </c>
      <c r="E923" s="326">
        <v>162</v>
      </c>
      <c r="F923" s="326">
        <v>1806</v>
      </c>
      <c r="G923" s="326">
        <f t="shared" si="98"/>
        <v>1968</v>
      </c>
      <c r="H923" s="327">
        <f t="shared" si="99"/>
        <v>8.2317073170731711E-2</v>
      </c>
      <c r="I923" s="355">
        <v>7.2494669509594878E-2</v>
      </c>
      <c r="J923" s="356">
        <v>8.8450009816691905E-2</v>
      </c>
      <c r="K923" s="357" t="s">
        <v>40</v>
      </c>
      <c r="L923" s="328">
        <f t="shared" si="100"/>
        <v>-9.4180868835070042E-2</v>
      </c>
      <c r="M923" s="328">
        <f t="shared" si="101"/>
        <v>4.3174427288071113E-3</v>
      </c>
      <c r="N923" s="328">
        <v>9.0621155271962996E-3</v>
      </c>
      <c r="O923" s="327">
        <f t="shared" si="102"/>
        <v>0.46418338108882523</v>
      </c>
      <c r="P923" s="327">
        <f t="shared" si="103"/>
        <v>0.51002541654899747</v>
      </c>
      <c r="Q923" s="327">
        <f t="shared" si="104"/>
        <v>0.50591259640102826</v>
      </c>
    </row>
    <row r="924" spans="1:17" ht="15">
      <c r="A924" s="326" t="s">
        <v>40</v>
      </c>
      <c r="B924" s="326">
        <v>2</v>
      </c>
      <c r="C924" s="326">
        <v>1</v>
      </c>
      <c r="D924" s="326">
        <v>1</v>
      </c>
      <c r="E924" s="326">
        <v>107</v>
      </c>
      <c r="F924" s="326">
        <v>966</v>
      </c>
      <c r="G924" s="326">
        <f t="shared" si="98"/>
        <v>1073</v>
      </c>
      <c r="H924" s="327">
        <f t="shared" si="99"/>
        <v>9.9720410065237658E-2</v>
      </c>
      <c r="I924" s="355">
        <v>0.1041666666666667</v>
      </c>
      <c r="J924" s="356">
        <v>8.8450009816691905E-2</v>
      </c>
      <c r="K924" s="357" t="s">
        <v>40</v>
      </c>
      <c r="L924" s="328">
        <f t="shared" si="100"/>
        <v>0.11675753015886467</v>
      </c>
      <c r="M924" s="328">
        <f t="shared" si="101"/>
        <v>3.9447658632710009E-3</v>
      </c>
      <c r="N924" s="328">
        <v>9.0621155271962996E-3</v>
      </c>
      <c r="O924" s="327">
        <f t="shared" si="102"/>
        <v>0.30659025787965616</v>
      </c>
      <c r="P924" s="327">
        <f t="shared" si="103"/>
        <v>0.2728042925727196</v>
      </c>
      <c r="Q924" s="327">
        <f t="shared" si="104"/>
        <v>0.27583547557840615</v>
      </c>
    </row>
    <row r="925" spans="1:17" ht="15">
      <c r="A925" s="326" t="s">
        <v>40</v>
      </c>
      <c r="B925" s="326">
        <v>3</v>
      </c>
      <c r="C925" s="326">
        <v>2</v>
      </c>
      <c r="D925" s="326">
        <v>2</v>
      </c>
      <c r="E925" s="326">
        <v>47</v>
      </c>
      <c r="F925" s="326">
        <v>442</v>
      </c>
      <c r="G925" s="326">
        <f t="shared" si="98"/>
        <v>489</v>
      </c>
      <c r="H925" s="327">
        <f t="shared" si="99"/>
        <v>9.6114519427402859E-2</v>
      </c>
      <c r="I925" s="355">
        <v>0.1359223300970874</v>
      </c>
      <c r="J925" s="356">
        <v>8.8450009816691905E-2</v>
      </c>
      <c r="K925" s="357" t="s">
        <v>40</v>
      </c>
      <c r="L925" s="328">
        <f t="shared" si="100"/>
        <v>7.593024954183715E-2</v>
      </c>
      <c r="M925" s="328">
        <f t="shared" si="101"/>
        <v>7.4768447767787532E-4</v>
      </c>
      <c r="N925" s="328">
        <v>9.0621155271962996E-3</v>
      </c>
      <c r="O925" s="327">
        <f t="shared" si="102"/>
        <v>0.1346704871060172</v>
      </c>
      <c r="P925" s="327">
        <f t="shared" si="103"/>
        <v>0.12482349618751765</v>
      </c>
      <c r="Q925" s="327">
        <f t="shared" si="104"/>
        <v>0.125706940874036</v>
      </c>
    </row>
    <row r="926" spans="1:17" ht="15">
      <c r="A926" s="326" t="s">
        <v>40</v>
      </c>
      <c r="B926" s="326">
        <v>4</v>
      </c>
      <c r="C926" s="326">
        <v>3</v>
      </c>
      <c r="D926" s="326">
        <v>9</v>
      </c>
      <c r="E926" s="326">
        <v>33</v>
      </c>
      <c r="F926" s="326">
        <v>327</v>
      </c>
      <c r="G926" s="326">
        <f t="shared" si="98"/>
        <v>360</v>
      </c>
      <c r="H926" s="327">
        <f t="shared" si="99"/>
        <v>9.166666666666666E-2</v>
      </c>
      <c r="I926" s="355">
        <v>0.14285714285714279</v>
      </c>
      <c r="J926" s="356">
        <v>8.8450009816691905E-2</v>
      </c>
      <c r="K926" s="357" t="s">
        <v>40</v>
      </c>
      <c r="L926" s="328">
        <f t="shared" si="100"/>
        <v>2.3639920478703502E-2</v>
      </c>
      <c r="M926" s="328">
        <f t="shared" si="101"/>
        <v>5.2222457440317114E-5</v>
      </c>
      <c r="N926" s="328">
        <v>9.0621155271962996E-3</v>
      </c>
      <c r="O926" s="327">
        <f t="shared" si="102"/>
        <v>9.4555873925501438E-2</v>
      </c>
      <c r="P926" s="327">
        <f t="shared" si="103"/>
        <v>9.2346794690765316E-2</v>
      </c>
      <c r="Q926" s="327">
        <f t="shared" si="104"/>
        <v>9.2544987146529561E-2</v>
      </c>
    </row>
    <row r="927" spans="1:17" ht="15">
      <c r="A927" s="326" t="s">
        <v>201</v>
      </c>
      <c r="B927" s="326">
        <v>0</v>
      </c>
      <c r="C927" s="326">
        <v>0</v>
      </c>
      <c r="D927" s="326">
        <v>0</v>
      </c>
      <c r="E927" s="326">
        <v>124</v>
      </c>
      <c r="F927" s="326">
        <v>1420</v>
      </c>
      <c r="G927" s="326">
        <f t="shared" si="98"/>
        <v>1544</v>
      </c>
      <c r="H927" s="327">
        <f t="shared" si="99"/>
        <v>8.0310880829015538E-2</v>
      </c>
      <c r="I927" s="355">
        <v>5.8981233243967833E-2</v>
      </c>
      <c r="J927" s="356">
        <v>0.23495405259476301</v>
      </c>
      <c r="K927" s="357" t="s">
        <v>201</v>
      </c>
      <c r="L927" s="328">
        <f t="shared" si="100"/>
        <v>-0.12103805508079288</v>
      </c>
      <c r="M927" s="328">
        <f t="shared" si="101"/>
        <v>5.5333518042387387E-3</v>
      </c>
      <c r="N927" s="328">
        <v>8.9413050372548104E-3</v>
      </c>
      <c r="O927" s="327">
        <f t="shared" si="102"/>
        <v>0.35530085959885388</v>
      </c>
      <c r="P927" s="327">
        <f t="shared" si="103"/>
        <v>0.40101666195989832</v>
      </c>
      <c r="Q927" s="327">
        <f t="shared" si="104"/>
        <v>0.39691516709511571</v>
      </c>
    </row>
    <row r="928" spans="1:17" ht="15">
      <c r="A928" s="326" t="s">
        <v>201</v>
      </c>
      <c r="B928" s="326">
        <v>1</v>
      </c>
      <c r="C928" s="326">
        <v>1</v>
      </c>
      <c r="D928" s="326">
        <v>1</v>
      </c>
      <c r="E928" s="326">
        <v>195</v>
      </c>
      <c r="F928" s="326">
        <v>1832</v>
      </c>
      <c r="G928" s="326">
        <f t="shared" si="98"/>
        <v>2027</v>
      </c>
      <c r="H928" s="327">
        <f t="shared" si="99"/>
        <v>9.6201282683769124E-2</v>
      </c>
      <c r="I928" s="355">
        <v>0.1324503311258278</v>
      </c>
      <c r="J928" s="356">
        <v>0.23495405259476301</v>
      </c>
      <c r="K928" s="357" t="s">
        <v>201</v>
      </c>
      <c r="L928" s="328">
        <f t="shared" si="100"/>
        <v>7.6928543239147856E-2</v>
      </c>
      <c r="M928" s="328">
        <f t="shared" si="101"/>
        <v>3.1826322920353515E-3</v>
      </c>
      <c r="N928" s="328">
        <v>8.9413050372548104E-3</v>
      </c>
      <c r="O928" s="327">
        <f t="shared" si="102"/>
        <v>0.55873925501432664</v>
      </c>
      <c r="P928" s="327">
        <f t="shared" si="103"/>
        <v>0.51736797514826316</v>
      </c>
      <c r="Q928" s="327">
        <f t="shared" si="104"/>
        <v>0.52107969151670952</v>
      </c>
    </row>
    <row r="929" spans="1:17" ht="15">
      <c r="A929" s="326" t="s">
        <v>201</v>
      </c>
      <c r="B929" s="326">
        <v>4</v>
      </c>
      <c r="C929" s="326">
        <v>2</v>
      </c>
      <c r="D929" s="326">
        <v>5</v>
      </c>
      <c r="E929" s="326">
        <v>30</v>
      </c>
      <c r="F929" s="326">
        <v>289</v>
      </c>
      <c r="G929" s="326">
        <f t="shared" si="98"/>
        <v>319</v>
      </c>
      <c r="H929" s="327">
        <f t="shared" si="99"/>
        <v>9.4043887147335428E-2</v>
      </c>
      <c r="I929" s="355">
        <v>3.1746031746031737E-2</v>
      </c>
      <c r="J929" s="356">
        <v>0.23495405259476301</v>
      </c>
      <c r="K929" s="357" t="s">
        <v>201</v>
      </c>
      <c r="L929" s="328">
        <f t="shared" si="100"/>
        <v>5.186322345919965E-2</v>
      </c>
      <c r="M929" s="328">
        <f t="shared" si="101"/>
        <v>2.2532094098072012E-4</v>
      </c>
      <c r="N929" s="328">
        <v>8.9413050372548104E-3</v>
      </c>
      <c r="O929" s="327">
        <f t="shared" si="102"/>
        <v>8.5959885386819479E-2</v>
      </c>
      <c r="P929" s="327">
        <f t="shared" si="103"/>
        <v>8.1615362891838461E-2</v>
      </c>
      <c r="Q929" s="327">
        <f t="shared" si="104"/>
        <v>8.2005141388174801E-2</v>
      </c>
    </row>
    <row r="930" spans="1:17" ht="15">
      <c r="A930" s="326" t="s">
        <v>262</v>
      </c>
      <c r="B930" s="326">
        <v>0</v>
      </c>
      <c r="C930" s="326">
        <v>0</v>
      </c>
      <c r="D930" s="326">
        <v>0</v>
      </c>
      <c r="E930" s="326">
        <v>225</v>
      </c>
      <c r="F930" s="326">
        <v>2434</v>
      </c>
      <c r="G930" s="326">
        <f t="shared" si="98"/>
        <v>2659</v>
      </c>
      <c r="H930" s="327">
        <f t="shared" si="99"/>
        <v>8.4618277547950357E-2</v>
      </c>
      <c r="I930" s="355">
        <v>9.1190108191653782E-2</v>
      </c>
      <c r="J930" s="356">
        <v>5.6096540566250453E-3</v>
      </c>
      <c r="K930" s="357" t="s">
        <v>262</v>
      </c>
      <c r="L930" s="328">
        <f t="shared" si="100"/>
        <v>-6.4098341433575734E-2</v>
      </c>
      <c r="M930" s="328">
        <f t="shared" si="101"/>
        <v>2.7355445910720944E-3</v>
      </c>
      <c r="N930" s="328">
        <v>8.8676765756191805E-3</v>
      </c>
      <c r="O930" s="327">
        <f t="shared" si="102"/>
        <v>0.64469914040114618</v>
      </c>
      <c r="P930" s="327">
        <f t="shared" si="103"/>
        <v>0.68737644733126235</v>
      </c>
      <c r="Q930" s="327">
        <f t="shared" si="104"/>
        <v>0.68354755784061694</v>
      </c>
    </row>
    <row r="931" spans="1:17" ht="15">
      <c r="A931" s="326" t="s">
        <v>262</v>
      </c>
      <c r="B931" s="326">
        <v>3</v>
      </c>
      <c r="C931" s="326">
        <v>1</v>
      </c>
      <c r="D931" s="326">
        <v>1</v>
      </c>
      <c r="E931" s="326">
        <v>120</v>
      </c>
      <c r="F931" s="326">
        <v>1062</v>
      </c>
      <c r="G931" s="326">
        <f t="shared" si="98"/>
        <v>1182</v>
      </c>
      <c r="H931" s="327">
        <f t="shared" si="99"/>
        <v>0.10152284263959391</v>
      </c>
      <c r="I931" s="355">
        <v>0.1059322033898305</v>
      </c>
      <c r="J931" s="356">
        <v>5.6096540566250453E-3</v>
      </c>
      <c r="K931" s="357" t="s">
        <v>262</v>
      </c>
      <c r="L931" s="328">
        <f t="shared" si="100"/>
        <v>0.13667507088963832</v>
      </c>
      <c r="M931" s="328">
        <f t="shared" si="101"/>
        <v>6.0033518108634472E-3</v>
      </c>
      <c r="N931" s="328">
        <v>8.8676765756191805E-3</v>
      </c>
      <c r="O931" s="327">
        <f t="shared" si="102"/>
        <v>0.34383954154727792</v>
      </c>
      <c r="P931" s="327">
        <f t="shared" si="103"/>
        <v>0.29991527817000846</v>
      </c>
      <c r="Q931" s="327">
        <f t="shared" si="104"/>
        <v>0.30385604113110543</v>
      </c>
    </row>
    <row r="932" spans="1:17" ht="15">
      <c r="A932" s="326" t="s">
        <v>262</v>
      </c>
      <c r="B932" s="326">
        <v>4</v>
      </c>
      <c r="C932" s="326">
        <v>2</v>
      </c>
      <c r="D932" s="326">
        <v>3</v>
      </c>
      <c r="E932" s="326">
        <v>4</v>
      </c>
      <c r="F932" s="326">
        <v>45</v>
      </c>
      <c r="G932" s="326">
        <f t="shared" si="98"/>
        <v>49</v>
      </c>
      <c r="H932" s="327">
        <f t="shared" si="99"/>
        <v>8.1632653061224483E-2</v>
      </c>
      <c r="I932" s="355">
        <v>0</v>
      </c>
      <c r="J932" s="356">
        <v>5.6096540566250453E-3</v>
      </c>
      <c r="K932" s="357" t="s">
        <v>262</v>
      </c>
      <c r="L932" s="328">
        <f t="shared" si="100"/>
        <v>-0.10327559874095263</v>
      </c>
      <c r="M932" s="328">
        <f t="shared" si="101"/>
        <v>1.2878017368364212E-4</v>
      </c>
      <c r="N932" s="328">
        <v>8.8676765756191805E-3</v>
      </c>
      <c r="O932" s="327">
        <f t="shared" si="102"/>
        <v>1.1461318051575931E-2</v>
      </c>
      <c r="P932" s="327">
        <f t="shared" si="103"/>
        <v>1.2708274498729173E-2</v>
      </c>
      <c r="Q932" s="327">
        <f t="shared" si="104"/>
        <v>1.2596401028277636E-2</v>
      </c>
    </row>
    <row r="933" spans="1:17" ht="15">
      <c r="A933" s="326" t="s">
        <v>203</v>
      </c>
      <c r="B933" s="326">
        <v>0</v>
      </c>
      <c r="C933" s="326">
        <v>0</v>
      </c>
      <c r="D933" s="326">
        <v>0</v>
      </c>
      <c r="E933" s="326">
        <v>124</v>
      </c>
      <c r="F933" s="326">
        <v>1419</v>
      </c>
      <c r="G933" s="326">
        <f t="shared" si="98"/>
        <v>1543</v>
      </c>
      <c r="H933" s="327">
        <f t="shared" si="99"/>
        <v>8.0362929358392746E-2</v>
      </c>
      <c r="I933" s="355">
        <v>5.8981233243967833E-2</v>
      </c>
      <c r="J933" s="356">
        <v>0.23495405259476301</v>
      </c>
      <c r="K933" s="357" t="s">
        <v>203</v>
      </c>
      <c r="L933" s="328">
        <f t="shared" si="100"/>
        <v>-0.12033358164552919</v>
      </c>
      <c r="M933" s="328">
        <f t="shared" si="101"/>
        <v>5.46716329841547E-3</v>
      </c>
      <c r="N933" s="328">
        <v>8.83096913608232E-3</v>
      </c>
      <c r="O933" s="327">
        <f t="shared" si="102"/>
        <v>0.35530085959885388</v>
      </c>
      <c r="P933" s="327">
        <f t="shared" si="103"/>
        <v>0.40073425585992656</v>
      </c>
      <c r="Q933" s="327">
        <f t="shared" si="104"/>
        <v>0.39665809768637533</v>
      </c>
    </row>
    <row r="934" spans="1:17" ht="15">
      <c r="A934" s="326" t="s">
        <v>203</v>
      </c>
      <c r="B934" s="326">
        <v>1</v>
      </c>
      <c r="C934" s="326">
        <v>1</v>
      </c>
      <c r="D934" s="326">
        <v>1</v>
      </c>
      <c r="E934" s="326">
        <v>195</v>
      </c>
      <c r="F934" s="326">
        <v>1833</v>
      </c>
      <c r="G934" s="326">
        <f t="shared" si="98"/>
        <v>2028</v>
      </c>
      <c r="H934" s="327">
        <f t="shared" si="99"/>
        <v>9.6153846153846159E-2</v>
      </c>
      <c r="I934" s="355">
        <v>0.1324503311258278</v>
      </c>
      <c r="J934" s="356">
        <v>0.23495405259476301</v>
      </c>
      <c r="K934" s="357" t="s">
        <v>203</v>
      </c>
      <c r="L934" s="328">
        <f t="shared" si="100"/>
        <v>7.6382840633518481E-2</v>
      </c>
      <c r="M934" s="328">
        <f t="shared" si="101"/>
        <v>3.138484896686142E-3</v>
      </c>
      <c r="N934" s="328">
        <v>8.83096913608232E-3</v>
      </c>
      <c r="O934" s="327">
        <f t="shared" si="102"/>
        <v>0.55873925501432664</v>
      </c>
      <c r="P934" s="327">
        <f t="shared" si="103"/>
        <v>0.51765038124823493</v>
      </c>
      <c r="Q934" s="327">
        <f t="shared" si="104"/>
        <v>0.52133676092544989</v>
      </c>
    </row>
    <row r="935" spans="1:17" ht="15">
      <c r="A935" s="326" t="s">
        <v>203</v>
      </c>
      <c r="B935" s="326">
        <v>4</v>
      </c>
      <c r="C935" s="326">
        <v>2</v>
      </c>
      <c r="D935" s="326">
        <v>5</v>
      </c>
      <c r="E935" s="326">
        <v>30</v>
      </c>
      <c r="F935" s="326">
        <v>289</v>
      </c>
      <c r="G935" s="326">
        <f t="shared" si="98"/>
        <v>319</v>
      </c>
      <c r="H935" s="327">
        <f t="shared" si="99"/>
        <v>9.4043887147335428E-2</v>
      </c>
      <c r="I935" s="355">
        <v>3.1746031746031737E-2</v>
      </c>
      <c r="J935" s="356">
        <v>0.23495405259476301</v>
      </c>
      <c r="K935" s="357" t="s">
        <v>203</v>
      </c>
      <c r="L935" s="328">
        <f t="shared" si="100"/>
        <v>5.186322345919965E-2</v>
      </c>
      <c r="M935" s="328">
        <f t="shared" si="101"/>
        <v>2.2532094098072012E-4</v>
      </c>
      <c r="N935" s="328">
        <v>8.83096913608232E-3</v>
      </c>
      <c r="O935" s="327">
        <f t="shared" si="102"/>
        <v>8.5959885386819479E-2</v>
      </c>
      <c r="P935" s="327">
        <f t="shared" si="103"/>
        <v>8.1615362891838461E-2</v>
      </c>
      <c r="Q935" s="327">
        <f t="shared" si="104"/>
        <v>8.2005141388174801E-2</v>
      </c>
    </row>
    <row r="936" spans="1:17" ht="15">
      <c r="A936" s="326" t="s">
        <v>568</v>
      </c>
      <c r="B936" s="326">
        <v>0</v>
      </c>
      <c r="C936" s="326">
        <v>0</v>
      </c>
      <c r="D936" s="326">
        <v>2</v>
      </c>
      <c r="E936" s="326">
        <v>100</v>
      </c>
      <c r="F936" s="326">
        <v>925</v>
      </c>
      <c r="G936" s="326">
        <f t="shared" si="98"/>
        <v>1025</v>
      </c>
      <c r="H936" s="327">
        <f t="shared" si="99"/>
        <v>9.7560975609756101E-2</v>
      </c>
      <c r="I936" s="355">
        <v>0.1365461847389558</v>
      </c>
      <c r="J936" s="356">
        <v>9.5707183465147699E-2</v>
      </c>
      <c r="K936" s="357" t="s">
        <v>568</v>
      </c>
      <c r="L936" s="328">
        <f t="shared" si="100"/>
        <v>9.2468978385142772E-2</v>
      </c>
      <c r="M936" s="328">
        <f t="shared" si="101"/>
        <v>2.3401409918485301E-3</v>
      </c>
      <c r="N936" s="328">
        <v>8.5399423769447393E-3</v>
      </c>
      <c r="O936" s="327">
        <f t="shared" si="102"/>
        <v>0.28653295128939826</v>
      </c>
      <c r="P936" s="327">
        <f t="shared" si="103"/>
        <v>0.26122564247387742</v>
      </c>
      <c r="Q936" s="327">
        <f t="shared" si="104"/>
        <v>0.26349614395886889</v>
      </c>
    </row>
    <row r="937" spans="1:17" ht="15">
      <c r="A937" s="326" t="s">
        <v>568</v>
      </c>
      <c r="B937" s="326">
        <v>1</v>
      </c>
      <c r="C937" s="326">
        <v>3</v>
      </c>
      <c r="D937" s="326">
        <v>4</v>
      </c>
      <c r="E937" s="326">
        <v>62</v>
      </c>
      <c r="F937" s="326">
        <v>590</v>
      </c>
      <c r="G937" s="326">
        <f t="shared" si="98"/>
        <v>652</v>
      </c>
      <c r="H937" s="327">
        <f t="shared" si="99"/>
        <v>9.5092024539877307E-2</v>
      </c>
      <c r="I937" s="355">
        <v>9.0909090909090912E-2</v>
      </c>
      <c r="J937" s="356">
        <v>9.5707183465147699E-2</v>
      </c>
      <c r="K937" s="357" t="s">
        <v>568</v>
      </c>
      <c r="L937" s="328">
        <f t="shared" si="100"/>
        <v>6.4104378054802985E-2</v>
      </c>
      <c r="M937" s="328">
        <f t="shared" si="101"/>
        <v>7.0712454889313445E-4</v>
      </c>
      <c r="N937" s="328">
        <v>8.5399423769447393E-3</v>
      </c>
      <c r="O937" s="327">
        <f t="shared" si="102"/>
        <v>0.17765042979942694</v>
      </c>
      <c r="P937" s="327">
        <f t="shared" si="103"/>
        <v>0.16661959898333803</v>
      </c>
      <c r="Q937" s="327">
        <f t="shared" si="104"/>
        <v>0.16760925449871467</v>
      </c>
    </row>
    <row r="938" spans="1:17" ht="15">
      <c r="A938" s="326" t="s">
        <v>568</v>
      </c>
      <c r="B938" s="326">
        <v>2</v>
      </c>
      <c r="C938" s="326">
        <v>5</v>
      </c>
      <c r="D938" s="326">
        <v>8</v>
      </c>
      <c r="E938" s="326">
        <v>67</v>
      </c>
      <c r="F938" s="326">
        <v>654</v>
      </c>
      <c r="G938" s="326">
        <f t="shared" si="98"/>
        <v>721</v>
      </c>
      <c r="H938" s="327">
        <f t="shared" si="99"/>
        <v>9.2926490984743412E-2</v>
      </c>
      <c r="I938" s="355">
        <v>8.3916083916083919E-2</v>
      </c>
      <c r="J938" s="356">
        <v>9.5707183465147699E-2</v>
      </c>
      <c r="K938" s="357" t="s">
        <v>568</v>
      </c>
      <c r="L938" s="328">
        <f t="shared" si="100"/>
        <v>3.8677797843244099E-2</v>
      </c>
      <c r="M938" s="328">
        <f t="shared" si="101"/>
        <v>2.8170927577565854E-4</v>
      </c>
      <c r="N938" s="328">
        <v>8.5399423769447393E-3</v>
      </c>
      <c r="O938" s="327">
        <f t="shared" si="102"/>
        <v>0.19197707736389685</v>
      </c>
      <c r="P938" s="327">
        <f t="shared" si="103"/>
        <v>0.18469358938153063</v>
      </c>
      <c r="Q938" s="327">
        <f t="shared" si="104"/>
        <v>0.1853470437017995</v>
      </c>
    </row>
    <row r="939" spans="1:17" ht="15">
      <c r="A939" s="326" t="s">
        <v>568</v>
      </c>
      <c r="B939" s="326">
        <v>3</v>
      </c>
      <c r="C939" s="326">
        <v>9</v>
      </c>
      <c r="D939" s="326">
        <v>19</v>
      </c>
      <c r="E939" s="326">
        <v>60</v>
      </c>
      <c r="F939" s="326">
        <v>687</v>
      </c>
      <c r="G939" s="326">
        <f t="shared" si="98"/>
        <v>747</v>
      </c>
      <c r="H939" s="327">
        <f t="shared" si="99"/>
        <v>8.0321285140562249E-2</v>
      </c>
      <c r="I939" s="355">
        <v>6.8322981366459631E-2</v>
      </c>
      <c r="J939" s="356">
        <v>9.5707183465147699E-2</v>
      </c>
      <c r="K939" s="357" t="s">
        <v>568</v>
      </c>
      <c r="L939" s="328">
        <f t="shared" si="100"/>
        <v>-0.12089720009077221</v>
      </c>
      <c r="M939" s="328">
        <f t="shared" si="101"/>
        <v>2.6710084277411453E-3</v>
      </c>
      <c r="N939" s="328">
        <v>8.5399423769447393E-3</v>
      </c>
      <c r="O939" s="327">
        <f t="shared" si="102"/>
        <v>0.17191977077363896</v>
      </c>
      <c r="P939" s="327">
        <f t="shared" si="103"/>
        <v>0.19401299068059871</v>
      </c>
      <c r="Q939" s="327">
        <f t="shared" si="104"/>
        <v>0.19203084832904885</v>
      </c>
    </row>
    <row r="940" spans="1:17" ht="15">
      <c r="A940" s="326" t="s">
        <v>568</v>
      </c>
      <c r="B940" s="326">
        <v>4</v>
      </c>
      <c r="C940" s="326">
        <v>20</v>
      </c>
      <c r="D940" s="326">
        <v>265</v>
      </c>
      <c r="E940" s="326">
        <v>60</v>
      </c>
      <c r="F940" s="326">
        <v>685</v>
      </c>
      <c r="G940" s="326">
        <f t="shared" si="98"/>
        <v>745</v>
      </c>
      <c r="H940" s="327">
        <f t="shared" si="99"/>
        <v>8.0536912751677847E-2</v>
      </c>
      <c r="I940" s="355">
        <v>7.2538860103626937E-2</v>
      </c>
      <c r="J940" s="356">
        <v>9.5707183465147699E-2</v>
      </c>
      <c r="K940" s="357" t="s">
        <v>568</v>
      </c>
      <c r="L940" s="328">
        <f t="shared" si="100"/>
        <v>-0.11798174613064806</v>
      </c>
      <c r="M940" s="328">
        <f t="shared" si="101"/>
        <v>2.5399591326862752E-3</v>
      </c>
      <c r="N940" s="328">
        <v>8.5399423769447393E-3</v>
      </c>
      <c r="O940" s="327">
        <f t="shared" si="102"/>
        <v>0.17191977077363896</v>
      </c>
      <c r="P940" s="327">
        <f t="shared" si="103"/>
        <v>0.19344817848065518</v>
      </c>
      <c r="Q940" s="327">
        <f t="shared" si="104"/>
        <v>0.19151670951156813</v>
      </c>
    </row>
    <row r="941" spans="1:17" ht="15">
      <c r="A941" s="326" t="s">
        <v>654</v>
      </c>
      <c r="B941" s="326">
        <v>0</v>
      </c>
      <c r="C941" s="326">
        <v>0</v>
      </c>
      <c r="D941" s="326">
        <v>0</v>
      </c>
      <c r="E941" s="326">
        <v>99</v>
      </c>
      <c r="F941" s="326">
        <v>1100</v>
      </c>
      <c r="G941" s="326">
        <f t="shared" si="98"/>
        <v>1199</v>
      </c>
      <c r="H941" s="327">
        <f t="shared" si="99"/>
        <v>8.2568807339449546E-2</v>
      </c>
      <c r="I941" s="355">
        <v>7.8498293515358364E-2</v>
      </c>
      <c r="J941" s="356">
        <v>7.0863351261344035E-2</v>
      </c>
      <c r="K941" s="357" t="s">
        <v>654</v>
      </c>
      <c r="L941" s="328">
        <f t="shared" si="100"/>
        <v>-9.0853078742395454E-2</v>
      </c>
      <c r="M941" s="328">
        <f t="shared" si="101"/>
        <v>2.4511332239449701E-3</v>
      </c>
      <c r="N941" s="328">
        <v>8.3719491382678903E-3</v>
      </c>
      <c r="O941" s="327">
        <f t="shared" si="102"/>
        <v>0.28366762177650429</v>
      </c>
      <c r="P941" s="327">
        <f t="shared" si="103"/>
        <v>0.31064670996893534</v>
      </c>
      <c r="Q941" s="327">
        <f t="shared" si="104"/>
        <v>0.3082262210796915</v>
      </c>
    </row>
    <row r="942" spans="1:17" ht="15">
      <c r="A942" s="326" t="s">
        <v>654</v>
      </c>
      <c r="B942" s="326">
        <v>1</v>
      </c>
      <c r="C942" s="326">
        <v>1</v>
      </c>
      <c r="D942" s="326">
        <v>1</v>
      </c>
      <c r="E942" s="326">
        <v>73</v>
      </c>
      <c r="F942" s="326">
        <v>801</v>
      </c>
      <c r="G942" s="326">
        <f t="shared" si="98"/>
        <v>874</v>
      </c>
      <c r="H942" s="327">
        <f t="shared" si="99"/>
        <v>8.3524027459954228E-2</v>
      </c>
      <c r="I942" s="355">
        <v>7.0422535211267609E-2</v>
      </c>
      <c r="J942" s="356">
        <v>7.0863351261344035E-2</v>
      </c>
      <c r="K942" s="357" t="s">
        <v>654</v>
      </c>
      <c r="L942" s="328">
        <f t="shared" si="100"/>
        <v>-7.8308976010491596E-2</v>
      </c>
      <c r="M942" s="328">
        <f t="shared" si="101"/>
        <v>1.3342464724540053E-3</v>
      </c>
      <c r="N942" s="328">
        <v>8.3719491382678903E-3</v>
      </c>
      <c r="O942" s="327">
        <f t="shared" si="102"/>
        <v>0.20916905444126074</v>
      </c>
      <c r="P942" s="327">
        <f t="shared" si="103"/>
        <v>0.22620728607737928</v>
      </c>
      <c r="Q942" s="327">
        <f t="shared" si="104"/>
        <v>0.22467866323907454</v>
      </c>
    </row>
    <row r="943" spans="1:17" ht="15">
      <c r="A943" s="326" t="s">
        <v>654</v>
      </c>
      <c r="B943" s="326">
        <v>2</v>
      </c>
      <c r="C943" s="326">
        <v>2</v>
      </c>
      <c r="D943" s="326">
        <v>2</v>
      </c>
      <c r="E943" s="326">
        <v>68</v>
      </c>
      <c r="F943" s="326">
        <v>615</v>
      </c>
      <c r="G943" s="326">
        <f t="shared" si="98"/>
        <v>683</v>
      </c>
      <c r="H943" s="327">
        <f t="shared" si="99"/>
        <v>9.9560761346998539E-2</v>
      </c>
      <c r="I943" s="355">
        <v>0.125</v>
      </c>
      <c r="J943" s="356">
        <v>7.0863351261344035E-2</v>
      </c>
      <c r="K943" s="357" t="s">
        <v>654</v>
      </c>
      <c r="L943" s="328">
        <f t="shared" si="100"/>
        <v>0.11497796727906555</v>
      </c>
      <c r="M943" s="328">
        <f t="shared" si="101"/>
        <v>2.4332390994477328E-3</v>
      </c>
      <c r="N943" s="328">
        <v>8.3719491382678903E-3</v>
      </c>
      <c r="O943" s="327">
        <f t="shared" si="102"/>
        <v>0.19484240687679083</v>
      </c>
      <c r="P943" s="327">
        <f t="shared" si="103"/>
        <v>0.17367975148263201</v>
      </c>
      <c r="Q943" s="327">
        <f t="shared" si="104"/>
        <v>0.1755784061696658</v>
      </c>
    </row>
    <row r="944" spans="1:17" ht="15">
      <c r="A944" s="326" t="s">
        <v>654</v>
      </c>
      <c r="B944" s="326">
        <v>3</v>
      </c>
      <c r="C944" s="326">
        <v>3</v>
      </c>
      <c r="D944" s="326">
        <v>3</v>
      </c>
      <c r="E944" s="326">
        <v>45</v>
      </c>
      <c r="F944" s="326">
        <v>442</v>
      </c>
      <c r="G944" s="326">
        <f t="shared" si="98"/>
        <v>487</v>
      </c>
      <c r="H944" s="327">
        <f t="shared" si="99"/>
        <v>9.2402464065708415E-2</v>
      </c>
      <c r="I944" s="355">
        <v>0.12612612612612609</v>
      </c>
      <c r="J944" s="356">
        <v>7.0863351261344035E-2</v>
      </c>
      <c r="K944" s="357" t="s">
        <v>654</v>
      </c>
      <c r="L944" s="328">
        <f t="shared" si="100"/>
        <v>3.2445137602098204E-2</v>
      </c>
      <c r="M944" s="328">
        <f t="shared" si="101"/>
        <v>1.3355495467493229E-4</v>
      </c>
      <c r="N944" s="328">
        <v>8.3719491382678903E-3</v>
      </c>
      <c r="O944" s="327">
        <f t="shared" si="102"/>
        <v>0.12893982808022922</v>
      </c>
      <c r="P944" s="327">
        <f t="shared" si="103"/>
        <v>0.12482349618751765</v>
      </c>
      <c r="Q944" s="327">
        <f t="shared" si="104"/>
        <v>0.12519280205655528</v>
      </c>
    </row>
    <row r="945" spans="1:17" ht="15">
      <c r="A945" s="326" t="s">
        <v>654</v>
      </c>
      <c r="B945" s="326">
        <v>4</v>
      </c>
      <c r="C945" s="326">
        <v>4</v>
      </c>
      <c r="D945" s="326">
        <v>14</v>
      </c>
      <c r="E945" s="326">
        <v>64</v>
      </c>
      <c r="F945" s="326">
        <v>583</v>
      </c>
      <c r="G945" s="326">
        <f t="shared" si="98"/>
        <v>647</v>
      </c>
      <c r="H945" s="327">
        <f t="shared" si="99"/>
        <v>9.8918083462132919E-2</v>
      </c>
      <c r="I945" s="355">
        <v>0.1111111111111111</v>
      </c>
      <c r="J945" s="356">
        <v>7.0863351261344035E-2</v>
      </c>
      <c r="K945" s="357" t="s">
        <v>654</v>
      </c>
      <c r="L945" s="328">
        <f t="shared" si="100"/>
        <v>0.10778842691865599</v>
      </c>
      <c r="M945" s="328">
        <f t="shared" si="101"/>
        <v>2.0197753877462584E-3</v>
      </c>
      <c r="N945" s="328">
        <v>8.3719491382678903E-3</v>
      </c>
      <c r="O945" s="327">
        <f t="shared" si="102"/>
        <v>0.18338108882521489</v>
      </c>
      <c r="P945" s="327">
        <f t="shared" si="103"/>
        <v>0.16464275628353572</v>
      </c>
      <c r="Q945" s="327">
        <f t="shared" si="104"/>
        <v>0.16632390745501285</v>
      </c>
    </row>
    <row r="946" spans="1:17" ht="15">
      <c r="A946" s="326" t="s">
        <v>679</v>
      </c>
      <c r="B946" s="326">
        <v>0</v>
      </c>
      <c r="C946" s="326">
        <v>0</v>
      </c>
      <c r="D946" s="326">
        <v>0</v>
      </c>
      <c r="E946" s="326">
        <v>162</v>
      </c>
      <c r="F946" s="326">
        <v>1800</v>
      </c>
      <c r="G946" s="326">
        <f t="shared" si="98"/>
        <v>1962</v>
      </c>
      <c r="H946" s="327">
        <f t="shared" si="99"/>
        <v>8.2568807339449546E-2</v>
      </c>
      <c r="I946" s="355">
        <v>7.3118279569892475E-2</v>
      </c>
      <c r="J946" s="356">
        <v>8.3732984316903514E-2</v>
      </c>
      <c r="K946" s="357" t="s">
        <v>679</v>
      </c>
      <c r="L946" s="328">
        <f t="shared" si="100"/>
        <v>-9.0853078742395343E-2</v>
      </c>
      <c r="M946" s="328">
        <f t="shared" si="101"/>
        <v>4.0109452755463021E-3</v>
      </c>
      <c r="N946" s="328">
        <v>8.3447146201120394E-3</v>
      </c>
      <c r="O946" s="327">
        <f t="shared" si="102"/>
        <v>0.46418338108882523</v>
      </c>
      <c r="P946" s="327">
        <f t="shared" si="103"/>
        <v>0.50833097994916687</v>
      </c>
      <c r="Q946" s="327">
        <f t="shared" si="104"/>
        <v>0.50437017994858613</v>
      </c>
    </row>
    <row r="947" spans="1:17" ht="15">
      <c r="A947" s="326" t="s">
        <v>679</v>
      </c>
      <c r="B947" s="326">
        <v>2</v>
      </c>
      <c r="C947" s="326">
        <v>1</v>
      </c>
      <c r="D947" s="326">
        <v>1</v>
      </c>
      <c r="E947" s="326">
        <v>105</v>
      </c>
      <c r="F947" s="326">
        <v>963</v>
      </c>
      <c r="G947" s="326">
        <f t="shared" si="98"/>
        <v>1068</v>
      </c>
      <c r="H947" s="327">
        <f t="shared" si="99"/>
        <v>9.8314606741573038E-2</v>
      </c>
      <c r="I947" s="355">
        <v>0.102880658436214</v>
      </c>
      <c r="J947" s="356">
        <v>8.3732984316903514E-2</v>
      </c>
      <c r="K947" s="357" t="s">
        <v>679</v>
      </c>
      <c r="L947" s="328">
        <f t="shared" si="100"/>
        <v>0.10099946826887432</v>
      </c>
      <c r="M947" s="328">
        <f t="shared" si="101"/>
        <v>2.9191396143155236E-3</v>
      </c>
      <c r="N947" s="328">
        <v>8.3447146201120394E-3</v>
      </c>
      <c r="O947" s="327">
        <f t="shared" si="102"/>
        <v>0.3008595988538682</v>
      </c>
      <c r="P947" s="327">
        <f t="shared" si="103"/>
        <v>0.2719570742728043</v>
      </c>
      <c r="Q947" s="327">
        <f t="shared" si="104"/>
        <v>0.2745501285347044</v>
      </c>
    </row>
    <row r="948" spans="1:17" ht="15">
      <c r="A948" s="326" t="s">
        <v>679</v>
      </c>
      <c r="B948" s="326">
        <v>3</v>
      </c>
      <c r="C948" s="326">
        <v>2</v>
      </c>
      <c r="D948" s="326">
        <v>2</v>
      </c>
      <c r="E948" s="326">
        <v>49</v>
      </c>
      <c r="F948" s="326">
        <v>449</v>
      </c>
      <c r="G948" s="326">
        <f t="shared" si="98"/>
        <v>498</v>
      </c>
      <c r="H948" s="327">
        <f t="shared" si="99"/>
        <v>9.8393574297188757E-2</v>
      </c>
      <c r="I948" s="355">
        <v>0.1359223300970874</v>
      </c>
      <c r="J948" s="356">
        <v>8.3732984316903514E-2</v>
      </c>
      <c r="K948" s="357" t="s">
        <v>679</v>
      </c>
      <c r="L948" s="328">
        <f t="shared" si="100"/>
        <v>0.10188994027784874</v>
      </c>
      <c r="M948" s="328">
        <f t="shared" si="101"/>
        <v>1.385785437871127E-3</v>
      </c>
      <c r="N948" s="328">
        <v>8.3447146201120394E-3</v>
      </c>
      <c r="O948" s="327">
        <f t="shared" si="102"/>
        <v>0.14040114613180515</v>
      </c>
      <c r="P948" s="327">
        <f t="shared" si="103"/>
        <v>0.12680033888731998</v>
      </c>
      <c r="Q948" s="327">
        <f t="shared" si="104"/>
        <v>0.12802056555269922</v>
      </c>
    </row>
    <row r="949" spans="1:17" ht="15">
      <c r="A949" s="326" t="s">
        <v>679</v>
      </c>
      <c r="B949" s="326">
        <v>4</v>
      </c>
      <c r="C949" s="326">
        <v>3</v>
      </c>
      <c r="D949" s="326">
        <v>9</v>
      </c>
      <c r="E949" s="326">
        <v>33</v>
      </c>
      <c r="F949" s="326">
        <v>329</v>
      </c>
      <c r="G949" s="326">
        <f t="shared" si="98"/>
        <v>362</v>
      </c>
      <c r="H949" s="327">
        <f t="shared" si="99"/>
        <v>9.1160220994475141E-2</v>
      </c>
      <c r="I949" s="355">
        <v>0.141025641025641</v>
      </c>
      <c r="J949" s="356">
        <v>8.3732984316903514E-2</v>
      </c>
      <c r="K949" s="357" t="s">
        <v>679</v>
      </c>
      <c r="L949" s="328">
        <f t="shared" si="100"/>
        <v>1.7542340610585069E-2</v>
      </c>
      <c r="M949" s="328">
        <f t="shared" si="101"/>
        <v>2.8844292379088592E-5</v>
      </c>
      <c r="N949" s="328">
        <v>8.3447146201120394E-3</v>
      </c>
      <c r="O949" s="327">
        <f t="shared" si="102"/>
        <v>9.4555873925501438E-2</v>
      </c>
      <c r="P949" s="327">
        <f t="shared" si="103"/>
        <v>9.2911606890708834E-2</v>
      </c>
      <c r="Q949" s="327">
        <f t="shared" si="104"/>
        <v>9.3059125964010281E-2</v>
      </c>
    </row>
    <row r="950" spans="1:17" ht="15">
      <c r="A950" s="326" t="s">
        <v>43</v>
      </c>
      <c r="B950" s="326">
        <v>0</v>
      </c>
      <c r="C950" s="326">
        <v>0</v>
      </c>
      <c r="D950" s="326">
        <v>33.96</v>
      </c>
      <c r="E950" s="326">
        <v>79</v>
      </c>
      <c r="F950" s="326">
        <v>699</v>
      </c>
      <c r="G950" s="326">
        <f t="shared" si="98"/>
        <v>778</v>
      </c>
      <c r="H950" s="327">
        <f t="shared" si="99"/>
        <v>0.10154241645244216</v>
      </c>
      <c r="I950" s="355">
        <v>0.08</v>
      </c>
      <c r="J950" s="356">
        <v>9.6433945513487492E-3</v>
      </c>
      <c r="K950" s="357" t="s">
        <v>43</v>
      </c>
      <c r="L950" s="328">
        <f t="shared" si="100"/>
        <v>0.13688964014268773</v>
      </c>
      <c r="M950" s="328">
        <f t="shared" si="101"/>
        <v>3.9642100368475278E-3</v>
      </c>
      <c r="N950" s="328">
        <v>8.3430555309004402E-3</v>
      </c>
      <c r="O950" s="327">
        <f t="shared" si="102"/>
        <v>0.22636103151862463</v>
      </c>
      <c r="P950" s="327">
        <f t="shared" si="103"/>
        <v>0.19740186388025982</v>
      </c>
      <c r="Q950" s="327">
        <f t="shared" si="104"/>
        <v>0.2</v>
      </c>
    </row>
    <row r="951" spans="1:17" ht="15">
      <c r="A951" s="326" t="s">
        <v>43</v>
      </c>
      <c r="B951" s="326">
        <v>1</v>
      </c>
      <c r="C951" s="326">
        <v>34.03</v>
      </c>
      <c r="D951" s="326">
        <v>59.17</v>
      </c>
      <c r="E951" s="326">
        <v>63</v>
      </c>
      <c r="F951" s="326">
        <v>715</v>
      </c>
      <c r="G951" s="326">
        <f t="shared" si="98"/>
        <v>778</v>
      </c>
      <c r="H951" s="327">
        <f t="shared" si="99"/>
        <v>8.0976863753213363E-2</v>
      </c>
      <c r="I951" s="355">
        <v>9.6153846153846159E-2</v>
      </c>
      <c r="J951" s="356">
        <v>9.6433945513487492E-3</v>
      </c>
      <c r="K951" s="357" t="s">
        <v>43</v>
      </c>
      <c r="L951" s="328">
        <f t="shared" si="100"/>
        <v>-0.11205528639299837</v>
      </c>
      <c r="M951" s="328">
        <f t="shared" si="101"/>
        <v>2.3984988260059548E-3</v>
      </c>
      <c r="N951" s="328">
        <v>8.3430555309004402E-3</v>
      </c>
      <c r="O951" s="327">
        <f t="shared" si="102"/>
        <v>0.18051575931232092</v>
      </c>
      <c r="P951" s="327">
        <f t="shared" si="103"/>
        <v>0.20192036147980796</v>
      </c>
      <c r="Q951" s="327">
        <f t="shared" si="104"/>
        <v>0.2</v>
      </c>
    </row>
    <row r="952" spans="1:17" ht="15">
      <c r="A952" s="326" t="s">
        <v>43</v>
      </c>
      <c r="B952" s="326">
        <v>2</v>
      </c>
      <c r="C952" s="326">
        <v>59.2</v>
      </c>
      <c r="D952" s="326">
        <v>77.3</v>
      </c>
      <c r="E952" s="326">
        <v>66</v>
      </c>
      <c r="F952" s="326">
        <v>712</v>
      </c>
      <c r="G952" s="326">
        <f t="shared" si="98"/>
        <v>778</v>
      </c>
      <c r="H952" s="327">
        <f t="shared" si="99"/>
        <v>8.4832904884318772E-2</v>
      </c>
      <c r="I952" s="355">
        <v>0.1</v>
      </c>
      <c r="J952" s="356">
        <v>9.6433945513487492E-3</v>
      </c>
      <c r="K952" s="357" t="s">
        <v>43</v>
      </c>
      <c r="L952" s="328">
        <f t="shared" si="100"/>
        <v>-6.1330639476073597E-2</v>
      </c>
      <c r="M952" s="328">
        <f t="shared" si="101"/>
        <v>7.3360002454693214E-4</v>
      </c>
      <c r="N952" s="328">
        <v>8.3430555309004402E-3</v>
      </c>
      <c r="O952" s="327">
        <f t="shared" si="102"/>
        <v>0.18911174785100288</v>
      </c>
      <c r="P952" s="327">
        <f t="shared" si="103"/>
        <v>0.20107314317989269</v>
      </c>
      <c r="Q952" s="327">
        <f t="shared" si="104"/>
        <v>0.2</v>
      </c>
    </row>
    <row r="953" spans="1:17" ht="15">
      <c r="A953" s="326" t="s">
        <v>43</v>
      </c>
      <c r="B953" s="326">
        <v>3</v>
      </c>
      <c r="C953" s="326">
        <v>77.33</v>
      </c>
      <c r="D953" s="326">
        <v>93.06</v>
      </c>
      <c r="E953" s="326">
        <v>74</v>
      </c>
      <c r="F953" s="326">
        <v>704</v>
      </c>
      <c r="G953" s="326">
        <f t="shared" si="98"/>
        <v>778</v>
      </c>
      <c r="H953" s="327">
        <f t="shared" si="99"/>
        <v>9.5115681233933158E-2</v>
      </c>
      <c r="I953" s="355">
        <v>9.5744680851063829E-2</v>
      </c>
      <c r="J953" s="356">
        <v>9.6433945513487492E-3</v>
      </c>
      <c r="K953" s="357" t="s">
        <v>43</v>
      </c>
      <c r="L953" s="328">
        <f t="shared" si="100"/>
        <v>6.4379266955603837E-2</v>
      </c>
      <c r="M953" s="328">
        <f t="shared" si="101"/>
        <v>8.5112542757064718E-4</v>
      </c>
      <c r="N953" s="328">
        <v>8.3430555309004402E-3</v>
      </c>
      <c r="O953" s="327">
        <f t="shared" si="102"/>
        <v>0.21203438395415472</v>
      </c>
      <c r="P953" s="327">
        <f t="shared" si="103"/>
        <v>0.19881389438011862</v>
      </c>
      <c r="Q953" s="327">
        <f t="shared" si="104"/>
        <v>0.2</v>
      </c>
    </row>
    <row r="954" spans="1:17" ht="15">
      <c r="A954" s="326" t="s">
        <v>43</v>
      </c>
      <c r="B954" s="326">
        <v>4</v>
      </c>
      <c r="C954" s="326">
        <v>93.07</v>
      </c>
      <c r="D954" s="326">
        <v>1393800</v>
      </c>
      <c r="E954" s="326">
        <v>67</v>
      </c>
      <c r="F954" s="326">
        <v>711</v>
      </c>
      <c r="G954" s="326">
        <f t="shared" si="98"/>
        <v>778</v>
      </c>
      <c r="H954" s="327">
        <f t="shared" si="99"/>
        <v>8.611825192802057E-2</v>
      </c>
      <c r="I954" s="355">
        <v>0.1028571428571429</v>
      </c>
      <c r="J954" s="356">
        <v>9.6433945513487492E-3</v>
      </c>
      <c r="K954" s="357" t="s">
        <v>43</v>
      </c>
      <c r="L954" s="328">
        <f t="shared" si="100"/>
        <v>-4.4887280502798284E-2</v>
      </c>
      <c r="M954" s="328">
        <f t="shared" si="101"/>
        <v>3.9562121592938611E-4</v>
      </c>
      <c r="N954" s="328">
        <v>8.3430555309004402E-3</v>
      </c>
      <c r="O954" s="327">
        <f t="shared" si="102"/>
        <v>0.19197707736389685</v>
      </c>
      <c r="P954" s="327">
        <f t="shared" si="103"/>
        <v>0.20079073707992093</v>
      </c>
      <c r="Q954" s="327">
        <f t="shared" si="104"/>
        <v>0.2</v>
      </c>
    </row>
    <row r="955" spans="1:17" ht="15">
      <c r="A955" s="326" t="s">
        <v>230</v>
      </c>
      <c r="B955" s="326">
        <v>0</v>
      </c>
      <c r="C955" s="326">
        <v>0</v>
      </c>
      <c r="D955" s="326">
        <v>1</v>
      </c>
      <c r="E955" s="326">
        <v>183</v>
      </c>
      <c r="F955" s="326">
        <v>1920</v>
      </c>
      <c r="G955" s="326">
        <f t="shared" si="98"/>
        <v>2103</v>
      </c>
      <c r="H955" s="327">
        <f t="shared" si="99"/>
        <v>8.7018544935805991E-2</v>
      </c>
      <c r="I955" s="355">
        <v>0.1006711409395973</v>
      </c>
      <c r="J955" s="356">
        <v>3.3508918848768027E-2</v>
      </c>
      <c r="K955" s="357" t="s">
        <v>230</v>
      </c>
      <c r="L955" s="328">
        <f t="shared" si="100"/>
        <v>-3.3501782270929828E-2</v>
      </c>
      <c r="M955" s="328">
        <f t="shared" si="101"/>
        <v>5.9848961060756062E-4</v>
      </c>
      <c r="N955" s="328">
        <v>7.8206574265959807E-3</v>
      </c>
      <c r="O955" s="327">
        <f t="shared" si="102"/>
        <v>0.52435530085959881</v>
      </c>
      <c r="P955" s="327">
        <f t="shared" si="103"/>
        <v>0.542219711945778</v>
      </c>
      <c r="Q955" s="327">
        <f t="shared" si="104"/>
        <v>0.54061696658097691</v>
      </c>
    </row>
    <row r="956" spans="1:17" ht="15">
      <c r="A956" s="326" t="s">
        <v>230</v>
      </c>
      <c r="B956" s="326">
        <v>2</v>
      </c>
      <c r="C956" s="326">
        <v>2</v>
      </c>
      <c r="D956" s="326">
        <v>2</v>
      </c>
      <c r="E956" s="326">
        <v>81</v>
      </c>
      <c r="F956" s="326">
        <v>698</v>
      </c>
      <c r="G956" s="326">
        <f t="shared" si="98"/>
        <v>779</v>
      </c>
      <c r="H956" s="327">
        <f t="shared" si="99"/>
        <v>0.10397946084724005</v>
      </c>
      <c r="I956" s="355">
        <v>9.1891891891891897E-2</v>
      </c>
      <c r="J956" s="356">
        <v>3.3508918848768027E-2</v>
      </c>
      <c r="K956" s="357" t="s">
        <v>230</v>
      </c>
      <c r="L956" s="328">
        <f t="shared" si="100"/>
        <v>0.16332258181954287</v>
      </c>
      <c r="M956" s="328">
        <f t="shared" si="101"/>
        <v>5.7117553470308318E-3</v>
      </c>
      <c r="N956" s="328">
        <v>7.8206574265959807E-3</v>
      </c>
      <c r="O956" s="327">
        <f t="shared" si="102"/>
        <v>0.23209169054441262</v>
      </c>
      <c r="P956" s="327">
        <f t="shared" si="103"/>
        <v>0.19711945778028805</v>
      </c>
      <c r="Q956" s="327">
        <f t="shared" si="104"/>
        <v>0.20025706940874036</v>
      </c>
    </row>
    <row r="957" spans="1:17" ht="15">
      <c r="A957" s="326" t="s">
        <v>230</v>
      </c>
      <c r="B957" s="326">
        <v>3</v>
      </c>
      <c r="C957" s="326">
        <v>3</v>
      </c>
      <c r="D957" s="326">
        <v>3</v>
      </c>
      <c r="E957" s="326">
        <v>36</v>
      </c>
      <c r="F957" s="326">
        <v>374</v>
      </c>
      <c r="G957" s="326">
        <f t="shared" si="98"/>
        <v>410</v>
      </c>
      <c r="H957" s="327">
        <f t="shared" si="99"/>
        <v>8.7804878048780483E-2</v>
      </c>
      <c r="I957" s="355">
        <v>0.11304347826086961</v>
      </c>
      <c r="J957" s="356">
        <v>3.3508918848768027E-2</v>
      </c>
      <c r="K957" s="357" t="s">
        <v>230</v>
      </c>
      <c r="L957" s="328">
        <f t="shared" si="100"/>
        <v>-2.3644329048945357E-2</v>
      </c>
      <c r="M957" s="328">
        <f t="shared" si="101"/>
        <v>5.8354651567744837E-5</v>
      </c>
      <c r="N957" s="328">
        <v>7.8206574265959807E-3</v>
      </c>
      <c r="O957" s="327">
        <f t="shared" si="102"/>
        <v>0.10315186246418338</v>
      </c>
      <c r="P957" s="327">
        <f t="shared" si="103"/>
        <v>0.10561988138943801</v>
      </c>
      <c r="Q957" s="327">
        <f t="shared" si="104"/>
        <v>0.10539845758354756</v>
      </c>
    </row>
    <row r="958" spans="1:17" ht="15">
      <c r="A958" s="326" t="s">
        <v>230</v>
      </c>
      <c r="B958" s="326">
        <v>4</v>
      </c>
      <c r="C958" s="326">
        <v>4</v>
      </c>
      <c r="D958" s="326">
        <v>226</v>
      </c>
      <c r="E958" s="326">
        <v>49</v>
      </c>
      <c r="F958" s="326">
        <v>549</v>
      </c>
      <c r="G958" s="326">
        <f t="shared" si="98"/>
        <v>598</v>
      </c>
      <c r="H958" s="327">
        <f t="shared" si="99"/>
        <v>8.193979933110368E-2</v>
      </c>
      <c r="I958" s="355">
        <v>6.3380281690140844E-2</v>
      </c>
      <c r="J958" s="356">
        <v>3.3508918848768027E-2</v>
      </c>
      <c r="K958" s="357" t="s">
        <v>230</v>
      </c>
      <c r="L958" s="328">
        <f t="shared" si="100"/>
        <v>-9.9185613489427504E-2</v>
      </c>
      <c r="M958" s="328">
        <f t="shared" si="101"/>
        <v>1.4520578173898417E-3</v>
      </c>
      <c r="N958" s="328">
        <v>7.8206574265959807E-3</v>
      </c>
      <c r="O958" s="327">
        <f t="shared" si="102"/>
        <v>0.14040114613180515</v>
      </c>
      <c r="P958" s="327">
        <f t="shared" si="103"/>
        <v>0.1550409488844959</v>
      </c>
      <c r="Q958" s="327">
        <f t="shared" si="104"/>
        <v>0.15372750642673522</v>
      </c>
    </row>
    <row r="959" spans="1:17" ht="15">
      <c r="A959" s="326" t="s">
        <v>287</v>
      </c>
      <c r="B959" s="326">
        <v>0</v>
      </c>
      <c r="C959" s="326">
        <v>0</v>
      </c>
      <c r="D959" s="326">
        <v>0</v>
      </c>
      <c r="E959" s="326">
        <v>207</v>
      </c>
      <c r="F959" s="326">
        <v>2138</v>
      </c>
      <c r="G959" s="326">
        <f t="shared" si="98"/>
        <v>2345</v>
      </c>
      <c r="H959" s="327">
        <f t="shared" si="99"/>
        <v>8.8272921108742006E-2</v>
      </c>
      <c r="I959" s="355">
        <v>8.3484573502722328E-2</v>
      </c>
      <c r="J959" s="356">
        <v>7.6044498214162204E-2</v>
      </c>
      <c r="K959" s="357" t="s">
        <v>287</v>
      </c>
      <c r="L959" s="328">
        <f t="shared" si="100"/>
        <v>-1.7814768410144722E-2</v>
      </c>
      <c r="M959" s="328">
        <f t="shared" si="101"/>
        <v>1.8992382625766192E-4</v>
      </c>
      <c r="N959" s="328">
        <v>7.20747209561662E-3</v>
      </c>
      <c r="O959" s="327">
        <f t="shared" si="102"/>
        <v>0.59312320916905448</v>
      </c>
      <c r="P959" s="327">
        <f t="shared" si="103"/>
        <v>0.60378424173962153</v>
      </c>
      <c r="Q959" s="327">
        <f t="shared" si="104"/>
        <v>0.60282776349614398</v>
      </c>
    </row>
    <row r="960" spans="1:17" ht="15">
      <c r="A960" s="326" t="s">
        <v>287</v>
      </c>
      <c r="B960" s="326">
        <v>3</v>
      </c>
      <c r="C960" s="326">
        <v>1</v>
      </c>
      <c r="D960" s="326">
        <v>1</v>
      </c>
      <c r="E960" s="326">
        <v>86</v>
      </c>
      <c r="F960" s="326">
        <v>937</v>
      </c>
      <c r="G960" s="326">
        <f t="shared" si="98"/>
        <v>1023</v>
      </c>
      <c r="H960" s="327">
        <f t="shared" si="99"/>
        <v>8.4066471163245352E-2</v>
      </c>
      <c r="I960" s="355">
        <v>8.6363636363636365E-2</v>
      </c>
      <c r="J960" s="356">
        <v>7.6044498214162204E-2</v>
      </c>
      <c r="K960" s="357" t="s">
        <v>287</v>
      </c>
      <c r="L960" s="328">
        <f t="shared" si="100"/>
        <v>-7.1243456075437819E-2</v>
      </c>
      <c r="M960" s="328">
        <f t="shared" si="101"/>
        <v>1.2963585770684387E-3</v>
      </c>
      <c r="N960" s="328">
        <v>7.20747209561662E-3</v>
      </c>
      <c r="O960" s="327">
        <f t="shared" si="102"/>
        <v>0.24641833810888253</v>
      </c>
      <c r="P960" s="327">
        <f t="shared" si="103"/>
        <v>0.26461451567353855</v>
      </c>
      <c r="Q960" s="327">
        <f t="shared" si="104"/>
        <v>0.2629820051413882</v>
      </c>
    </row>
    <row r="961" spans="1:17" ht="15">
      <c r="A961" s="326" t="s">
        <v>287</v>
      </c>
      <c r="B961" s="326">
        <v>4</v>
      </c>
      <c r="C961" s="326">
        <v>2</v>
      </c>
      <c r="D961" s="326">
        <v>5</v>
      </c>
      <c r="E961" s="326">
        <v>56</v>
      </c>
      <c r="F961" s="326">
        <v>466</v>
      </c>
      <c r="G961" s="326">
        <f t="shared" si="98"/>
        <v>522</v>
      </c>
      <c r="H961" s="327">
        <f t="shared" si="99"/>
        <v>0.10727969348659004</v>
      </c>
      <c r="I961" s="355">
        <v>0.16101694915254239</v>
      </c>
      <c r="J961" s="356">
        <v>7.6044498214162204E-2</v>
      </c>
      <c r="K961" s="357" t="s">
        <v>287</v>
      </c>
      <c r="L961" s="328">
        <f t="shared" si="100"/>
        <v>0.19825858651897982</v>
      </c>
      <c r="M961" s="328">
        <f t="shared" si="101"/>
        <v>5.7211896922905224E-3</v>
      </c>
      <c r="N961" s="328">
        <v>7.20747209561662E-3</v>
      </c>
      <c r="O961" s="327">
        <f t="shared" si="102"/>
        <v>0.16045845272206305</v>
      </c>
      <c r="P961" s="327">
        <f t="shared" si="103"/>
        <v>0.13160124258683989</v>
      </c>
      <c r="Q961" s="327">
        <f t="shared" si="104"/>
        <v>0.13419023136246785</v>
      </c>
    </row>
    <row r="962" spans="1:17" ht="15">
      <c r="A962" s="326" t="s">
        <v>680</v>
      </c>
      <c r="B962" s="326">
        <v>0</v>
      </c>
      <c r="C962" s="326">
        <v>0</v>
      </c>
      <c r="D962" s="326">
        <v>0</v>
      </c>
      <c r="E962" s="326">
        <v>191</v>
      </c>
      <c r="F962" s="326">
        <v>2085</v>
      </c>
      <c r="G962" s="326">
        <f t="shared" si="98"/>
        <v>2276</v>
      </c>
      <c r="H962" s="327">
        <f t="shared" si="99"/>
        <v>8.3919156414762747E-2</v>
      </c>
      <c r="I962" s="355">
        <v>9.9391480730223122E-2</v>
      </c>
      <c r="J962" s="356">
        <v>4.609480142966629E-3</v>
      </c>
      <c r="K962" s="357" t="s">
        <v>680</v>
      </c>
      <c r="L962" s="328">
        <f t="shared" si="100"/>
        <v>-7.3158176276795453E-2</v>
      </c>
      <c r="M962" s="328">
        <f t="shared" si="101"/>
        <v>3.0389014977177066E-3</v>
      </c>
      <c r="N962" s="328">
        <v>7.0439063230551199E-3</v>
      </c>
      <c r="O962" s="327">
        <f t="shared" si="102"/>
        <v>0.54727793696275073</v>
      </c>
      <c r="P962" s="327">
        <f t="shared" si="103"/>
        <v>0.58881671844111838</v>
      </c>
      <c r="Q962" s="327">
        <f t="shared" si="104"/>
        <v>0.58508997429305909</v>
      </c>
    </row>
    <row r="963" spans="1:17" ht="15">
      <c r="A963" s="326" t="s">
        <v>680</v>
      </c>
      <c r="B963" s="326">
        <v>2</v>
      </c>
      <c r="C963" s="326">
        <v>1</v>
      </c>
      <c r="D963" s="326">
        <v>1</v>
      </c>
      <c r="E963" s="326">
        <v>98</v>
      </c>
      <c r="F963" s="326">
        <v>906</v>
      </c>
      <c r="G963" s="326">
        <f t="shared" ref="G963:G1026" si="105">E963+F963</f>
        <v>1004</v>
      </c>
      <c r="H963" s="327">
        <f t="shared" ref="H963:H1026" si="106">E963/G963</f>
        <v>9.7609561752988044E-2</v>
      </c>
      <c r="I963" s="355">
        <v>9.0534979423868317E-2</v>
      </c>
      <c r="J963" s="356">
        <v>4.609480142966629E-3</v>
      </c>
      <c r="K963" s="357" t="s">
        <v>680</v>
      </c>
      <c r="L963" s="328">
        <f t="shared" ref="L963:L1026" si="107">LN(O963/P963)</f>
        <v>9.302070253706908E-2</v>
      </c>
      <c r="M963" s="328">
        <f t="shared" ref="M963:M1026" si="108">L963*(O963-P963)</f>
        <v>2.3201563793455249E-3</v>
      </c>
      <c r="N963" s="328">
        <v>7.0439063230551199E-3</v>
      </c>
      <c r="O963" s="327">
        <f t="shared" ref="O963:O1026" si="109">E963/V$2</f>
        <v>0.28080229226361031</v>
      </c>
      <c r="P963" s="327">
        <f t="shared" ref="P963:P1026" si="110">F963/W$2</f>
        <v>0.25585992657441403</v>
      </c>
      <c r="Q963" s="327">
        <f t="shared" ref="Q963:Q1026" si="111">G963/X$2</f>
        <v>0.25809768637532132</v>
      </c>
    </row>
    <row r="964" spans="1:17" ht="15">
      <c r="A964" s="326" t="s">
        <v>680</v>
      </c>
      <c r="B964" s="326">
        <v>4</v>
      </c>
      <c r="C964" s="326">
        <v>2</v>
      </c>
      <c r="D964" s="326">
        <v>26</v>
      </c>
      <c r="E964" s="326">
        <v>60</v>
      </c>
      <c r="F964" s="326">
        <v>550</v>
      </c>
      <c r="G964" s="326">
        <f t="shared" si="105"/>
        <v>610</v>
      </c>
      <c r="H964" s="327">
        <f t="shared" si="106"/>
        <v>9.8360655737704916E-2</v>
      </c>
      <c r="I964" s="355">
        <v>8.4967320261437912E-2</v>
      </c>
      <c r="J964" s="356">
        <v>4.609480142966629E-3</v>
      </c>
      <c r="K964" s="357" t="s">
        <v>680</v>
      </c>
      <c r="L964" s="328">
        <f t="shared" si="107"/>
        <v>0.10151881390506058</v>
      </c>
      <c r="M964" s="328">
        <f t="shared" si="108"/>
        <v>1.6848484459918891E-3</v>
      </c>
      <c r="N964" s="328">
        <v>7.0439063230551199E-3</v>
      </c>
      <c r="O964" s="327">
        <f t="shared" si="109"/>
        <v>0.17191977077363896</v>
      </c>
      <c r="P964" s="327">
        <f t="shared" si="110"/>
        <v>0.15532335498446767</v>
      </c>
      <c r="Q964" s="327">
        <f t="shared" si="111"/>
        <v>0.15681233933161953</v>
      </c>
    </row>
    <row r="965" spans="1:17" ht="15">
      <c r="A965" s="326" t="s">
        <v>162</v>
      </c>
      <c r="B965" s="326">
        <v>0</v>
      </c>
      <c r="C965" s="326">
        <v>0</v>
      </c>
      <c r="D965" s="326">
        <v>0</v>
      </c>
      <c r="E965" s="326">
        <v>158</v>
      </c>
      <c r="F965" s="326">
        <v>1500</v>
      </c>
      <c r="G965" s="326">
        <f t="shared" si="105"/>
        <v>1658</v>
      </c>
      <c r="H965" s="327">
        <f t="shared" si="106"/>
        <v>9.5295536791314833E-2</v>
      </c>
      <c r="I965" s="355">
        <v>0.1075</v>
      </c>
      <c r="J965" s="356">
        <v>5.6235408880139143E-2</v>
      </c>
      <c r="K965" s="357" t="s">
        <v>162</v>
      </c>
      <c r="L965" s="328">
        <f t="shared" si="107"/>
        <v>6.6467175846141938E-2</v>
      </c>
      <c r="M965" s="328">
        <f t="shared" si="108"/>
        <v>1.9350531130558947E-3</v>
      </c>
      <c r="N965" s="328">
        <v>6.5295078191061401E-3</v>
      </c>
      <c r="O965" s="327">
        <f t="shared" si="109"/>
        <v>0.45272206303724927</v>
      </c>
      <c r="P965" s="327">
        <f t="shared" si="110"/>
        <v>0.4236091499576391</v>
      </c>
      <c r="Q965" s="327">
        <f t="shared" si="111"/>
        <v>0.42622107969151674</v>
      </c>
    </row>
    <row r="966" spans="1:17" ht="15">
      <c r="A966" s="326" t="s">
        <v>162</v>
      </c>
      <c r="B966" s="326">
        <v>2</v>
      </c>
      <c r="C966" s="326">
        <v>3.8461538500000003E-2</v>
      </c>
      <c r="D966" s="326">
        <v>0.14285714289999901</v>
      </c>
      <c r="E966" s="326">
        <v>53</v>
      </c>
      <c r="F966" s="326">
        <v>632</v>
      </c>
      <c r="G966" s="326">
        <f t="shared" si="105"/>
        <v>685</v>
      </c>
      <c r="H966" s="327">
        <f t="shared" si="106"/>
        <v>7.7372262773722625E-2</v>
      </c>
      <c r="I966" s="355">
        <v>0.12</v>
      </c>
      <c r="J966" s="356">
        <v>5.6235408880139143E-2</v>
      </c>
      <c r="K966" s="357" t="s">
        <v>162</v>
      </c>
      <c r="L966" s="328">
        <f t="shared" si="107"/>
        <v>-0.16150495068525908</v>
      </c>
      <c r="M966" s="328">
        <f t="shared" si="108"/>
        <v>4.2989696245872948E-3</v>
      </c>
      <c r="N966" s="328">
        <v>6.5295078191061401E-3</v>
      </c>
      <c r="O966" s="327">
        <f t="shared" si="109"/>
        <v>0.15186246418338109</v>
      </c>
      <c r="P966" s="327">
        <f t="shared" si="110"/>
        <v>0.17848065518215195</v>
      </c>
      <c r="Q966" s="327">
        <f t="shared" si="111"/>
        <v>0.17609254498714652</v>
      </c>
    </row>
    <row r="967" spans="1:17" ht="15">
      <c r="A967" s="326" t="s">
        <v>162</v>
      </c>
      <c r="B967" s="326">
        <v>3</v>
      </c>
      <c r="C967" s="326">
        <v>0.15</v>
      </c>
      <c r="D967" s="326">
        <v>0.28571428570000001</v>
      </c>
      <c r="E967" s="326">
        <v>68</v>
      </c>
      <c r="F967" s="326">
        <v>713</v>
      </c>
      <c r="G967" s="326">
        <f t="shared" si="105"/>
        <v>781</v>
      </c>
      <c r="H967" s="327">
        <f t="shared" si="106"/>
        <v>8.706786171574904E-2</v>
      </c>
      <c r="I967" s="355">
        <v>6.7039106145251395E-2</v>
      </c>
      <c r="J967" s="356">
        <v>5.6235408880139143E-2</v>
      </c>
      <c r="K967" s="357" t="s">
        <v>162</v>
      </c>
      <c r="L967" s="328">
        <f t="shared" si="107"/>
        <v>-3.2881185328712648E-2</v>
      </c>
      <c r="M967" s="328">
        <f t="shared" si="108"/>
        <v>2.1415984242775996E-4</v>
      </c>
      <c r="N967" s="328">
        <v>6.5295078191061401E-3</v>
      </c>
      <c r="O967" s="327">
        <f t="shared" si="109"/>
        <v>0.19484240687679083</v>
      </c>
      <c r="P967" s="327">
        <f t="shared" si="110"/>
        <v>0.20135554927986443</v>
      </c>
      <c r="Q967" s="327">
        <f t="shared" si="111"/>
        <v>0.20077120822622108</v>
      </c>
    </row>
    <row r="968" spans="1:17" ht="15">
      <c r="A968" s="326" t="s">
        <v>162</v>
      </c>
      <c r="B968" s="326">
        <v>4</v>
      </c>
      <c r="C968" s="326">
        <v>0.29166666670000002</v>
      </c>
      <c r="D968" s="326">
        <v>1</v>
      </c>
      <c r="E968" s="326">
        <v>70</v>
      </c>
      <c r="F968" s="326">
        <v>696</v>
      </c>
      <c r="G968" s="326">
        <f t="shared" si="105"/>
        <v>766</v>
      </c>
      <c r="H968" s="327">
        <f t="shared" si="106"/>
        <v>9.1383812010443863E-2</v>
      </c>
      <c r="I968" s="355">
        <v>7.567567567567568E-2</v>
      </c>
      <c r="J968" s="356">
        <v>5.6235408880139143E-2</v>
      </c>
      <c r="K968" s="357" t="s">
        <v>162</v>
      </c>
      <c r="L968" s="328">
        <f t="shared" si="107"/>
        <v>2.0238111624415838E-2</v>
      </c>
      <c r="M968" s="328">
        <f t="shared" si="108"/>
        <v>8.1325239035198046E-5</v>
      </c>
      <c r="N968" s="328">
        <v>6.5295078191061401E-3</v>
      </c>
      <c r="O968" s="327">
        <f t="shared" si="109"/>
        <v>0.20057306590257878</v>
      </c>
      <c r="P968" s="327">
        <f t="shared" si="110"/>
        <v>0.19655464558034452</v>
      </c>
      <c r="Q968" s="327">
        <f t="shared" si="111"/>
        <v>0.19691516709511567</v>
      </c>
    </row>
    <row r="969" spans="1:17" ht="15">
      <c r="A969" s="326" t="s">
        <v>189</v>
      </c>
      <c r="B969" s="326">
        <v>0</v>
      </c>
      <c r="C969" s="326">
        <v>20</v>
      </c>
      <c r="D969" s="326">
        <v>31</v>
      </c>
      <c r="E969" s="326">
        <v>66</v>
      </c>
      <c r="F969" s="326">
        <v>713</v>
      </c>
      <c r="G969" s="326">
        <f t="shared" si="105"/>
        <v>779</v>
      </c>
      <c r="H969" s="327">
        <f t="shared" si="106"/>
        <v>8.4724005134788186E-2</v>
      </c>
      <c r="I969" s="355">
        <v>7.1428571428571425E-2</v>
      </c>
      <c r="J969" s="356">
        <v>6.3188698635141261E-2</v>
      </c>
      <c r="K969" s="357" t="s">
        <v>189</v>
      </c>
      <c r="L969" s="328">
        <f t="shared" si="107"/>
        <v>-6.2734148478393731E-2</v>
      </c>
      <c r="M969" s="328">
        <f t="shared" si="108"/>
        <v>7.6810445677817022E-4</v>
      </c>
      <c r="N969" s="328">
        <v>6.3797944427326503E-3</v>
      </c>
      <c r="O969" s="327">
        <f t="shared" si="109"/>
        <v>0.18911174785100288</v>
      </c>
      <c r="P969" s="327">
        <f t="shared" si="110"/>
        <v>0.20135554927986443</v>
      </c>
      <c r="Q969" s="327">
        <f t="shared" si="111"/>
        <v>0.20025706940874036</v>
      </c>
    </row>
    <row r="970" spans="1:17" ht="15">
      <c r="A970" s="326" t="s">
        <v>189</v>
      </c>
      <c r="B970" s="326">
        <v>1</v>
      </c>
      <c r="C970" s="326">
        <v>32</v>
      </c>
      <c r="D970" s="326">
        <v>37</v>
      </c>
      <c r="E970" s="326">
        <v>72</v>
      </c>
      <c r="F970" s="326">
        <v>789</v>
      </c>
      <c r="G970" s="326">
        <f t="shared" si="105"/>
        <v>861</v>
      </c>
      <c r="H970" s="327">
        <f t="shared" si="106"/>
        <v>8.3623693379790948E-2</v>
      </c>
      <c r="I970" s="355">
        <v>7.1428571428571425E-2</v>
      </c>
      <c r="J970" s="356">
        <v>6.3188698635141261E-2</v>
      </c>
      <c r="K970" s="357" t="s">
        <v>189</v>
      </c>
      <c r="L970" s="328">
        <f t="shared" si="107"/>
        <v>-7.7007671920342385E-2</v>
      </c>
      <c r="M970" s="328">
        <f t="shared" si="108"/>
        <v>1.2717576714704848E-3</v>
      </c>
      <c r="N970" s="328">
        <v>6.3797944427326503E-3</v>
      </c>
      <c r="O970" s="327">
        <f t="shared" si="109"/>
        <v>0.20630372492836677</v>
      </c>
      <c r="P970" s="327">
        <f t="shared" si="110"/>
        <v>0.22281841287771817</v>
      </c>
      <c r="Q970" s="327">
        <f t="shared" si="111"/>
        <v>0.22133676092544988</v>
      </c>
    </row>
    <row r="971" spans="1:17" ht="15">
      <c r="A971" s="326" t="s">
        <v>189</v>
      </c>
      <c r="B971" s="326">
        <v>2</v>
      </c>
      <c r="C971" s="326">
        <v>38</v>
      </c>
      <c r="D971" s="326">
        <v>43</v>
      </c>
      <c r="E971" s="326">
        <v>74</v>
      </c>
      <c r="F971" s="326">
        <v>713</v>
      </c>
      <c r="G971" s="326">
        <f t="shared" si="105"/>
        <v>787</v>
      </c>
      <c r="H971" s="327">
        <f t="shared" si="106"/>
        <v>9.4027954256670904E-2</v>
      </c>
      <c r="I971" s="355">
        <v>0.125</v>
      </c>
      <c r="J971" s="356">
        <v>6.3188698635141261E-2</v>
      </c>
      <c r="K971" s="357" t="s">
        <v>189</v>
      </c>
      <c r="L971" s="328">
        <f t="shared" si="107"/>
        <v>5.1676202699350443E-2</v>
      </c>
      <c r="M971" s="328">
        <f t="shared" si="108"/>
        <v>5.5184162522147688E-4</v>
      </c>
      <c r="N971" s="328">
        <v>6.3797944427326503E-3</v>
      </c>
      <c r="O971" s="327">
        <f t="shared" si="109"/>
        <v>0.21203438395415472</v>
      </c>
      <c r="P971" s="327">
        <f t="shared" si="110"/>
        <v>0.20135554927986443</v>
      </c>
      <c r="Q971" s="327">
        <f t="shared" si="111"/>
        <v>0.20231362467866323</v>
      </c>
    </row>
    <row r="972" spans="1:17" ht="15">
      <c r="A972" s="326" t="s">
        <v>189</v>
      </c>
      <c r="B972" s="326">
        <v>3</v>
      </c>
      <c r="C972" s="326">
        <v>44</v>
      </c>
      <c r="D972" s="326">
        <v>49</v>
      </c>
      <c r="E972" s="326">
        <v>62</v>
      </c>
      <c r="F972" s="326">
        <v>658</v>
      </c>
      <c r="G972" s="326">
        <f t="shared" si="105"/>
        <v>720</v>
      </c>
      <c r="H972" s="327">
        <f t="shared" si="106"/>
        <v>8.611111111111111E-2</v>
      </c>
      <c r="I972" s="355">
        <v>7.6388888888888895E-2</v>
      </c>
      <c r="J972" s="356">
        <v>6.3188698635141261E-2</v>
      </c>
      <c r="K972" s="357" t="s">
        <v>189</v>
      </c>
      <c r="L972" s="328">
        <f t="shared" si="107"/>
        <v>-4.4978016370749004E-2</v>
      </c>
      <c r="M972" s="328">
        <f t="shared" si="108"/>
        <v>3.6759561173657418E-4</v>
      </c>
      <c r="N972" s="328">
        <v>6.3797944427326503E-3</v>
      </c>
      <c r="O972" s="327">
        <f t="shared" si="109"/>
        <v>0.17765042979942694</v>
      </c>
      <c r="P972" s="327">
        <f t="shared" si="110"/>
        <v>0.18582321378141767</v>
      </c>
      <c r="Q972" s="327">
        <f t="shared" si="111"/>
        <v>0.18508997429305912</v>
      </c>
    </row>
    <row r="973" spans="1:17" ht="15">
      <c r="A973" s="326" t="s">
        <v>189</v>
      </c>
      <c r="B973" s="326">
        <v>4</v>
      </c>
      <c r="C973" s="326">
        <v>50</v>
      </c>
      <c r="D973" s="326">
        <v>60</v>
      </c>
      <c r="E973" s="326">
        <v>75</v>
      </c>
      <c r="F973" s="326">
        <v>668</v>
      </c>
      <c r="G973" s="326">
        <f t="shared" si="105"/>
        <v>743</v>
      </c>
      <c r="H973" s="327">
        <f t="shared" si="106"/>
        <v>0.1009421265141319</v>
      </c>
      <c r="I973" s="355">
        <v>0.10676156583629889</v>
      </c>
      <c r="J973" s="356">
        <v>6.3188698635141261E-2</v>
      </c>
      <c r="K973" s="357" t="s">
        <v>189</v>
      </c>
      <c r="L973" s="328">
        <f t="shared" si="107"/>
        <v>0.1302924699091412</v>
      </c>
      <c r="M973" s="328">
        <f t="shared" si="108"/>
        <v>3.4204950775259496E-3</v>
      </c>
      <c r="N973" s="328">
        <v>6.3797944427326503E-3</v>
      </c>
      <c r="O973" s="327">
        <f t="shared" si="109"/>
        <v>0.2148997134670487</v>
      </c>
      <c r="P973" s="327">
        <f t="shared" si="110"/>
        <v>0.18864727478113527</v>
      </c>
      <c r="Q973" s="327">
        <f t="shared" si="111"/>
        <v>0.19100257069408741</v>
      </c>
    </row>
    <row r="974" spans="1:17" ht="15">
      <c r="A974" s="326" t="s">
        <v>59</v>
      </c>
      <c r="B974" s="326">
        <v>0</v>
      </c>
      <c r="C974" s="326">
        <v>0</v>
      </c>
      <c r="D974" s="326">
        <v>1</v>
      </c>
      <c r="E974" s="326">
        <v>98</v>
      </c>
      <c r="F974" s="326">
        <v>1026</v>
      </c>
      <c r="G974" s="326">
        <f t="shared" si="105"/>
        <v>1124</v>
      </c>
      <c r="H974" s="327">
        <f t="shared" si="106"/>
        <v>8.7188612099644125E-2</v>
      </c>
      <c r="I974" s="355">
        <v>9.8522167487684734E-2</v>
      </c>
      <c r="J974" s="356">
        <v>4.1647015359801517E-2</v>
      </c>
      <c r="K974" s="357" t="s">
        <v>59</v>
      </c>
      <c r="L974" s="328">
        <f t="shared" si="107"/>
        <v>-3.1363017150666243E-2</v>
      </c>
      <c r="M974" s="328">
        <f t="shared" si="108"/>
        <v>2.80585039935593E-4</v>
      </c>
      <c r="N974" s="328">
        <v>6.2954680080887703E-3</v>
      </c>
      <c r="O974" s="327">
        <f t="shared" si="109"/>
        <v>0.28080229226361031</v>
      </c>
      <c r="P974" s="327">
        <f t="shared" si="110"/>
        <v>0.28974865857102511</v>
      </c>
      <c r="Q974" s="327">
        <f t="shared" si="111"/>
        <v>0.28894601542416454</v>
      </c>
    </row>
    <row r="975" spans="1:17" ht="15">
      <c r="A975" s="326" t="s">
        <v>59</v>
      </c>
      <c r="B975" s="326">
        <v>1</v>
      </c>
      <c r="C975" s="326">
        <v>2</v>
      </c>
      <c r="D975" s="326">
        <v>2</v>
      </c>
      <c r="E975" s="326">
        <v>47</v>
      </c>
      <c r="F975" s="326">
        <v>418</v>
      </c>
      <c r="G975" s="326">
        <f t="shared" si="105"/>
        <v>465</v>
      </c>
      <c r="H975" s="327">
        <f t="shared" si="106"/>
        <v>0.1010752688172043</v>
      </c>
      <c r="I975" s="355">
        <v>7.2916666666666671E-2</v>
      </c>
      <c r="J975" s="356">
        <v>4.1647015359801517E-2</v>
      </c>
      <c r="K975" s="357" t="s">
        <v>59</v>
      </c>
      <c r="L975" s="328">
        <f t="shared" si="107"/>
        <v>0.13175869909477883</v>
      </c>
      <c r="M975" s="328">
        <f t="shared" si="108"/>
        <v>2.1904537617886189E-3</v>
      </c>
      <c r="N975" s="328">
        <v>6.2954680080887703E-3</v>
      </c>
      <c r="O975" s="327">
        <f t="shared" si="109"/>
        <v>0.1346704871060172</v>
      </c>
      <c r="P975" s="327">
        <f t="shared" si="110"/>
        <v>0.11804574978819543</v>
      </c>
      <c r="Q975" s="327">
        <f t="shared" si="111"/>
        <v>0.11953727506426735</v>
      </c>
    </row>
    <row r="976" spans="1:17" ht="15">
      <c r="A976" s="326" t="s">
        <v>59</v>
      </c>
      <c r="B976" s="326">
        <v>2</v>
      </c>
      <c r="C976" s="326">
        <v>3</v>
      </c>
      <c r="D976" s="326">
        <v>5</v>
      </c>
      <c r="E976" s="326">
        <v>82</v>
      </c>
      <c r="F976" s="326">
        <v>882</v>
      </c>
      <c r="G976" s="326">
        <f t="shared" si="105"/>
        <v>964</v>
      </c>
      <c r="H976" s="327">
        <f t="shared" si="106"/>
        <v>8.5062240663900418E-2</v>
      </c>
      <c r="I976" s="355">
        <v>7.4999999999999997E-2</v>
      </c>
      <c r="J976" s="356">
        <v>4.1647015359801517E-2</v>
      </c>
      <c r="K976" s="357" t="s">
        <v>59</v>
      </c>
      <c r="L976" s="328">
        <f t="shared" si="107"/>
        <v>-5.8380278833061662E-2</v>
      </c>
      <c r="M976" s="328">
        <f t="shared" si="108"/>
        <v>8.2463078623794186E-4</v>
      </c>
      <c r="N976" s="328">
        <v>6.2954680080887703E-3</v>
      </c>
      <c r="O976" s="327">
        <f t="shared" si="109"/>
        <v>0.23495702005730659</v>
      </c>
      <c r="P976" s="327">
        <f t="shared" si="110"/>
        <v>0.24908218017509179</v>
      </c>
      <c r="Q976" s="327">
        <f t="shared" si="111"/>
        <v>0.24781491002570694</v>
      </c>
    </row>
    <row r="977" spans="1:17" ht="15">
      <c r="A977" s="326" t="s">
        <v>59</v>
      </c>
      <c r="B977" s="326">
        <v>3</v>
      </c>
      <c r="C977" s="326">
        <v>6</v>
      </c>
      <c r="D977" s="326">
        <v>9</v>
      </c>
      <c r="E977" s="326">
        <v>53</v>
      </c>
      <c r="F977" s="326">
        <v>583</v>
      </c>
      <c r="G977" s="326">
        <f t="shared" si="105"/>
        <v>636</v>
      </c>
      <c r="H977" s="327">
        <f t="shared" si="106"/>
        <v>8.3333333333333329E-2</v>
      </c>
      <c r="I977" s="355">
        <v>9.0909090909090912E-2</v>
      </c>
      <c r="J977" s="356">
        <v>4.1647015359801517E-2</v>
      </c>
      <c r="K977" s="357" t="s">
        <v>59</v>
      </c>
      <c r="L977" s="328">
        <f t="shared" si="107"/>
        <v>-8.0802742888893969E-2</v>
      </c>
      <c r="M977" s="328">
        <f t="shared" si="108"/>
        <v>1.0326826566137576E-3</v>
      </c>
      <c r="N977" s="328">
        <v>6.2954680080887703E-3</v>
      </c>
      <c r="O977" s="327">
        <f t="shared" si="109"/>
        <v>0.15186246418338109</v>
      </c>
      <c r="P977" s="327">
        <f t="shared" si="110"/>
        <v>0.16464275628353572</v>
      </c>
      <c r="Q977" s="327">
        <f t="shared" si="111"/>
        <v>0.16349614395886888</v>
      </c>
    </row>
    <row r="978" spans="1:17" ht="15">
      <c r="A978" s="326" t="s">
        <v>59</v>
      </c>
      <c r="B978" s="326">
        <v>4</v>
      </c>
      <c r="C978" s="326">
        <v>10</v>
      </c>
      <c r="D978" s="326">
        <v>226</v>
      </c>
      <c r="E978" s="326">
        <v>69</v>
      </c>
      <c r="F978" s="326">
        <v>632</v>
      </c>
      <c r="G978" s="326">
        <f t="shared" si="105"/>
        <v>701</v>
      </c>
      <c r="H978" s="327">
        <f t="shared" si="106"/>
        <v>9.843081312410841E-2</v>
      </c>
      <c r="I978" s="355">
        <v>0.12</v>
      </c>
      <c r="J978" s="356">
        <v>4.1647015359801517E-2</v>
      </c>
      <c r="K978" s="357" t="s">
        <v>59</v>
      </c>
      <c r="L978" s="328">
        <f t="shared" si="107"/>
        <v>0.10230964035987836</v>
      </c>
      <c r="M978" s="328">
        <f t="shared" si="108"/>
        <v>1.9671157635128625E-3</v>
      </c>
      <c r="N978" s="328">
        <v>6.2954680080887703E-3</v>
      </c>
      <c r="O978" s="327">
        <f t="shared" si="109"/>
        <v>0.19770773638968481</v>
      </c>
      <c r="P978" s="327">
        <f t="shared" si="110"/>
        <v>0.17848065518215195</v>
      </c>
      <c r="Q978" s="327">
        <f t="shared" si="111"/>
        <v>0.18020565552699228</v>
      </c>
    </row>
    <row r="979" spans="1:17" ht="15">
      <c r="A979" s="326" t="s">
        <v>65</v>
      </c>
      <c r="B979" s="326">
        <v>0</v>
      </c>
      <c r="C979" s="326">
        <v>0</v>
      </c>
      <c r="D979" s="326">
        <v>0</v>
      </c>
      <c r="E979" s="326">
        <v>205</v>
      </c>
      <c r="F979" s="326">
        <v>2132</v>
      </c>
      <c r="G979" s="326">
        <f t="shared" si="105"/>
        <v>2337</v>
      </c>
      <c r="H979" s="327">
        <f t="shared" si="106"/>
        <v>8.771929824561403E-2</v>
      </c>
      <c r="I979" s="355">
        <v>8.3636363636363634E-2</v>
      </c>
      <c r="J979" s="356">
        <v>6.6292605985109637E-2</v>
      </c>
      <c r="K979" s="357" t="s">
        <v>65</v>
      </c>
      <c r="L979" s="328">
        <f t="shared" si="107"/>
        <v>-2.4713276237850346E-2</v>
      </c>
      <c r="M979" s="328">
        <f t="shared" si="108"/>
        <v>3.6321732266723678E-4</v>
      </c>
      <c r="N979" s="328">
        <v>6.1359428835796401E-3</v>
      </c>
      <c r="O979" s="327">
        <f t="shared" si="109"/>
        <v>0.58739255014326652</v>
      </c>
      <c r="P979" s="327">
        <f t="shared" si="110"/>
        <v>0.60208980513979105</v>
      </c>
      <c r="Q979" s="327">
        <f t="shared" si="111"/>
        <v>0.6007712082262211</v>
      </c>
    </row>
    <row r="980" spans="1:17" ht="15">
      <c r="A980" s="326" t="s">
        <v>65</v>
      </c>
      <c r="B980" s="326">
        <v>3</v>
      </c>
      <c r="C980" s="326">
        <v>1</v>
      </c>
      <c r="D980" s="326">
        <v>1</v>
      </c>
      <c r="E980" s="326">
        <v>86</v>
      </c>
      <c r="F980" s="326">
        <v>919</v>
      </c>
      <c r="G980" s="326">
        <f t="shared" si="105"/>
        <v>1005</v>
      </c>
      <c r="H980" s="327">
        <f t="shared" si="106"/>
        <v>8.5572139303482592E-2</v>
      </c>
      <c r="I980" s="355">
        <v>8.7962962962962965E-2</v>
      </c>
      <c r="J980" s="356">
        <v>6.6292605985109637E-2</v>
      </c>
      <c r="K980" s="357" t="s">
        <v>65</v>
      </c>
      <c r="L980" s="328">
        <f t="shared" si="107"/>
        <v>-5.1846296192702666E-2</v>
      </c>
      <c r="M980" s="328">
        <f t="shared" si="108"/>
        <v>6.7985362608845388E-4</v>
      </c>
      <c r="N980" s="328">
        <v>6.1359428835796401E-3</v>
      </c>
      <c r="O980" s="327">
        <f t="shared" si="109"/>
        <v>0.24641833810888253</v>
      </c>
      <c r="P980" s="327">
        <f t="shared" si="110"/>
        <v>0.25953120587404688</v>
      </c>
      <c r="Q980" s="327">
        <f t="shared" si="111"/>
        <v>0.2583547557840617</v>
      </c>
    </row>
    <row r="981" spans="1:17" ht="15">
      <c r="A981" s="326" t="s">
        <v>65</v>
      </c>
      <c r="B981" s="326">
        <v>4</v>
      </c>
      <c r="C981" s="326">
        <v>2</v>
      </c>
      <c r="D981" s="326">
        <v>8</v>
      </c>
      <c r="E981" s="326">
        <v>58</v>
      </c>
      <c r="F981" s="326">
        <v>490</v>
      </c>
      <c r="G981" s="326">
        <f t="shared" si="105"/>
        <v>548</v>
      </c>
      <c r="H981" s="327">
        <f t="shared" si="106"/>
        <v>0.10583941605839416</v>
      </c>
      <c r="I981" s="355">
        <v>0.15447154471544719</v>
      </c>
      <c r="J981" s="356">
        <v>6.6292605985109637E-2</v>
      </c>
      <c r="K981" s="357" t="s">
        <v>65</v>
      </c>
      <c r="L981" s="328">
        <f t="shared" si="107"/>
        <v>0.18313014935122351</v>
      </c>
      <c r="M981" s="328">
        <f t="shared" si="108"/>
        <v>5.0928719348239488E-3</v>
      </c>
      <c r="N981" s="328">
        <v>6.1359428835796401E-3</v>
      </c>
      <c r="O981" s="327">
        <f t="shared" si="109"/>
        <v>0.166189111747851</v>
      </c>
      <c r="P981" s="327">
        <f t="shared" si="110"/>
        <v>0.1383789889861621</v>
      </c>
      <c r="Q981" s="327">
        <f t="shared" si="111"/>
        <v>0.14087403598971723</v>
      </c>
    </row>
    <row r="982" spans="1:17" ht="15">
      <c r="A982" s="326" t="s">
        <v>566</v>
      </c>
      <c r="B982" s="326">
        <v>0</v>
      </c>
      <c r="C982" s="326">
        <v>0</v>
      </c>
      <c r="D982" s="326">
        <v>0.793875</v>
      </c>
      <c r="E982" s="326">
        <v>73</v>
      </c>
      <c r="F982" s="326">
        <v>705</v>
      </c>
      <c r="G982" s="326">
        <f t="shared" si="105"/>
        <v>778</v>
      </c>
      <c r="H982" s="327">
        <f t="shared" si="106"/>
        <v>9.383033419023136E-2</v>
      </c>
      <c r="I982" s="355">
        <v>7.2164948453608241E-2</v>
      </c>
      <c r="J982" s="356">
        <v>6.9362101888576055E-2</v>
      </c>
      <c r="K982" s="357" t="s">
        <v>566</v>
      </c>
      <c r="L982" s="328">
        <f t="shared" si="107"/>
        <v>4.9354168245599031E-2</v>
      </c>
      <c r="M982" s="328">
        <f t="shared" si="108"/>
        <v>4.971323936961272E-4</v>
      </c>
      <c r="N982" s="328">
        <v>5.9743281237271796E-3</v>
      </c>
      <c r="O982" s="327">
        <f t="shared" si="109"/>
        <v>0.20916905444126074</v>
      </c>
      <c r="P982" s="327">
        <f t="shared" si="110"/>
        <v>0.19909630048009036</v>
      </c>
      <c r="Q982" s="327">
        <f t="shared" si="111"/>
        <v>0.2</v>
      </c>
    </row>
    <row r="983" spans="1:17" ht="15">
      <c r="A983" s="326" t="s">
        <v>566</v>
      </c>
      <c r="B983" s="326">
        <v>1</v>
      </c>
      <c r="C983" s="326">
        <v>0.79397142860000003</v>
      </c>
      <c r="D983" s="326">
        <v>0.9929</v>
      </c>
      <c r="E983" s="326">
        <v>62</v>
      </c>
      <c r="F983" s="326">
        <v>716</v>
      </c>
      <c r="G983" s="326">
        <f t="shared" si="105"/>
        <v>778</v>
      </c>
      <c r="H983" s="327">
        <f t="shared" si="106"/>
        <v>7.9691516709511565E-2</v>
      </c>
      <c r="I983" s="355">
        <v>7.926829268292683E-2</v>
      </c>
      <c r="J983" s="356">
        <v>6.9362101888576055E-2</v>
      </c>
      <c r="K983" s="357" t="s">
        <v>566</v>
      </c>
      <c r="L983" s="328">
        <f t="shared" si="107"/>
        <v>-0.12945325200607746</v>
      </c>
      <c r="M983" s="328">
        <f t="shared" si="108"/>
        <v>3.1783799700183463E-3</v>
      </c>
      <c r="N983" s="328">
        <v>5.9743281237271796E-3</v>
      </c>
      <c r="O983" s="327">
        <f t="shared" si="109"/>
        <v>0.17765042979942694</v>
      </c>
      <c r="P983" s="327">
        <f t="shared" si="110"/>
        <v>0.20220276757977973</v>
      </c>
      <c r="Q983" s="327">
        <f t="shared" si="111"/>
        <v>0.2</v>
      </c>
    </row>
    <row r="984" spans="1:17" ht="15">
      <c r="A984" s="326" t="s">
        <v>566</v>
      </c>
      <c r="B984" s="326">
        <v>2</v>
      </c>
      <c r="C984" s="326">
        <v>0.99294117650000002</v>
      </c>
      <c r="D984" s="326">
        <v>1.0073000000000001</v>
      </c>
      <c r="E984" s="326">
        <v>71</v>
      </c>
      <c r="F984" s="326">
        <v>707</v>
      </c>
      <c r="G984" s="326">
        <f t="shared" si="105"/>
        <v>778</v>
      </c>
      <c r="H984" s="327">
        <f t="shared" si="106"/>
        <v>9.1259640102827763E-2</v>
      </c>
      <c r="I984" s="355">
        <v>0.12972972972972971</v>
      </c>
      <c r="J984" s="356">
        <v>6.9362101888576055E-2</v>
      </c>
      <c r="K984" s="357" t="s">
        <v>566</v>
      </c>
      <c r="L984" s="328">
        <f t="shared" si="107"/>
        <v>1.8741741054219264E-2</v>
      </c>
      <c r="M984" s="328">
        <f t="shared" si="108"/>
        <v>7.0792854916168819E-5</v>
      </c>
      <c r="N984" s="328">
        <v>5.9743281237271796E-3</v>
      </c>
      <c r="O984" s="327">
        <f t="shared" si="109"/>
        <v>0.20343839541547279</v>
      </c>
      <c r="P984" s="327">
        <f t="shared" si="110"/>
        <v>0.19966111268003389</v>
      </c>
      <c r="Q984" s="327">
        <f t="shared" si="111"/>
        <v>0.2</v>
      </c>
    </row>
    <row r="985" spans="1:17" ht="15">
      <c r="A985" s="326" t="s">
        <v>566</v>
      </c>
      <c r="B985" s="326">
        <v>3</v>
      </c>
      <c r="C985" s="326">
        <v>1.0073043478000001</v>
      </c>
      <c r="D985" s="326">
        <v>1.1496666667</v>
      </c>
      <c r="E985" s="326">
        <v>67</v>
      </c>
      <c r="F985" s="326">
        <v>711</v>
      </c>
      <c r="G985" s="326">
        <f t="shared" si="105"/>
        <v>778</v>
      </c>
      <c r="H985" s="327">
        <f t="shared" si="106"/>
        <v>8.611825192802057E-2</v>
      </c>
      <c r="I985" s="355">
        <v>0.11564625850340141</v>
      </c>
      <c r="J985" s="356">
        <v>6.9362101888576055E-2</v>
      </c>
      <c r="K985" s="357" t="s">
        <v>566</v>
      </c>
      <c r="L985" s="328">
        <f t="shared" si="107"/>
        <v>-4.4887280502798284E-2</v>
      </c>
      <c r="M985" s="328">
        <f t="shared" si="108"/>
        <v>3.9562121592938611E-4</v>
      </c>
      <c r="N985" s="328">
        <v>5.9743281237271796E-3</v>
      </c>
      <c r="O985" s="327">
        <f t="shared" si="109"/>
        <v>0.19197707736389685</v>
      </c>
      <c r="P985" s="327">
        <f t="shared" si="110"/>
        <v>0.20079073707992093</v>
      </c>
      <c r="Q985" s="327">
        <f t="shared" si="111"/>
        <v>0.2</v>
      </c>
    </row>
    <row r="986" spans="1:17" ht="15">
      <c r="A986" s="326" t="s">
        <v>566</v>
      </c>
      <c r="B986" s="326">
        <v>4</v>
      </c>
      <c r="C986" s="326">
        <v>1.1507000000000001</v>
      </c>
      <c r="D986" s="326">
        <v>62831</v>
      </c>
      <c r="E986" s="326">
        <v>76</v>
      </c>
      <c r="F986" s="326">
        <v>702</v>
      </c>
      <c r="G986" s="326">
        <f t="shared" si="105"/>
        <v>778</v>
      </c>
      <c r="H986" s="327">
        <f t="shared" si="106"/>
        <v>9.7686375321336755E-2</v>
      </c>
      <c r="I986" s="355">
        <v>8.0402010050251257E-2</v>
      </c>
      <c r="J986" s="356">
        <v>6.9362101888576055E-2</v>
      </c>
      <c r="K986" s="357" t="s">
        <v>566</v>
      </c>
      <c r="L986" s="328">
        <f t="shared" si="107"/>
        <v>9.3892466169996636E-2</v>
      </c>
      <c r="M986" s="328">
        <f t="shared" si="108"/>
        <v>1.8324016891671611E-3</v>
      </c>
      <c r="N986" s="328">
        <v>5.9743281237271796E-3</v>
      </c>
      <c r="O986" s="327">
        <f t="shared" si="109"/>
        <v>0.2177650429799427</v>
      </c>
      <c r="P986" s="327">
        <f t="shared" si="110"/>
        <v>0.19824908218017509</v>
      </c>
      <c r="Q986" s="327">
        <f t="shared" si="111"/>
        <v>0.2</v>
      </c>
    </row>
    <row r="987" spans="1:17" ht="15">
      <c r="A987" s="326" t="s">
        <v>90</v>
      </c>
      <c r="B987" s="326">
        <v>0</v>
      </c>
      <c r="C987" s="326">
        <v>0</v>
      </c>
      <c r="D987" s="326">
        <v>5000</v>
      </c>
      <c r="E987" s="326">
        <v>91</v>
      </c>
      <c r="F987" s="326">
        <v>832</v>
      </c>
      <c r="G987" s="326">
        <f t="shared" si="105"/>
        <v>923</v>
      </c>
      <c r="H987" s="327">
        <f t="shared" si="106"/>
        <v>9.8591549295774641E-2</v>
      </c>
      <c r="I987" s="355">
        <v>0.11072664359861591</v>
      </c>
      <c r="J987" s="356">
        <v>3.3895403508758692E-2</v>
      </c>
      <c r="K987" s="357" t="s">
        <v>90</v>
      </c>
      <c r="L987" s="328">
        <f t="shared" si="107"/>
        <v>0.10411959560511794</v>
      </c>
      <c r="M987" s="328">
        <f t="shared" si="108"/>
        <v>2.6845270383739463E-3</v>
      </c>
      <c r="N987" s="328">
        <v>5.21151304850688E-3</v>
      </c>
      <c r="O987" s="327">
        <f t="shared" si="109"/>
        <v>0.26074498567335241</v>
      </c>
      <c r="P987" s="327">
        <f t="shared" si="110"/>
        <v>0.23496187517650383</v>
      </c>
      <c r="Q987" s="327">
        <f t="shared" si="111"/>
        <v>0.23727506426735218</v>
      </c>
    </row>
    <row r="988" spans="1:17" ht="15">
      <c r="A988" s="326" t="s">
        <v>90</v>
      </c>
      <c r="B988" s="326">
        <v>1</v>
      </c>
      <c r="C988" s="326">
        <v>5012</v>
      </c>
      <c r="D988" s="326">
        <v>7000</v>
      </c>
      <c r="E988" s="326">
        <v>70</v>
      </c>
      <c r="F988" s="326">
        <v>691</v>
      </c>
      <c r="G988" s="326">
        <f t="shared" si="105"/>
        <v>761</v>
      </c>
      <c r="H988" s="327">
        <f t="shared" si="106"/>
        <v>9.1984231274638631E-2</v>
      </c>
      <c r="I988" s="355">
        <v>8.4745762711864403E-2</v>
      </c>
      <c r="J988" s="356">
        <v>3.3895403508758692E-2</v>
      </c>
      <c r="K988" s="357" t="s">
        <v>90</v>
      </c>
      <c r="L988" s="328">
        <f t="shared" si="107"/>
        <v>2.7447948191165587E-2</v>
      </c>
      <c r="M988" s="328">
        <f t="shared" si="108"/>
        <v>1.4905473281948221E-4</v>
      </c>
      <c r="N988" s="328">
        <v>5.21151304850688E-3</v>
      </c>
      <c r="O988" s="327">
        <f t="shared" si="109"/>
        <v>0.20057306590257878</v>
      </c>
      <c r="P988" s="327">
        <f t="shared" si="110"/>
        <v>0.19514261508048575</v>
      </c>
      <c r="Q988" s="327">
        <f t="shared" si="111"/>
        <v>0.19562982005141388</v>
      </c>
    </row>
    <row r="989" spans="1:17" ht="15">
      <c r="A989" s="326" t="s">
        <v>90</v>
      </c>
      <c r="B989" s="326">
        <v>2</v>
      </c>
      <c r="C989" s="326">
        <v>7034</v>
      </c>
      <c r="D989" s="326">
        <v>9000</v>
      </c>
      <c r="E989" s="326">
        <v>57</v>
      </c>
      <c r="F989" s="326">
        <v>643</v>
      </c>
      <c r="G989" s="326">
        <f t="shared" si="105"/>
        <v>700</v>
      </c>
      <c r="H989" s="327">
        <f t="shared" si="106"/>
        <v>8.1428571428571433E-2</v>
      </c>
      <c r="I989" s="355">
        <v>0.10071942446043169</v>
      </c>
      <c r="J989" s="356">
        <v>3.3895403508758692E-2</v>
      </c>
      <c r="K989" s="357" t="s">
        <v>90</v>
      </c>
      <c r="L989" s="328">
        <f t="shared" si="107"/>
        <v>-0.10600092649359268</v>
      </c>
      <c r="M989" s="328">
        <f t="shared" si="108"/>
        <v>1.9359309658372663E-3</v>
      </c>
      <c r="N989" s="328">
        <v>5.21151304850688E-3</v>
      </c>
      <c r="O989" s="327">
        <f t="shared" si="109"/>
        <v>0.16332378223495703</v>
      </c>
      <c r="P989" s="327">
        <f t="shared" si="110"/>
        <v>0.18158712228184129</v>
      </c>
      <c r="Q989" s="327">
        <f t="shared" si="111"/>
        <v>0.17994858611825193</v>
      </c>
    </row>
    <row r="990" spans="1:17" ht="15">
      <c r="A990" s="326" t="s">
        <v>90</v>
      </c>
      <c r="B990" s="326">
        <v>3</v>
      </c>
      <c r="C990" s="326">
        <v>9045</v>
      </c>
      <c r="D990" s="326">
        <v>15000</v>
      </c>
      <c r="E990" s="326">
        <v>79</v>
      </c>
      <c r="F990" s="326">
        <v>831</v>
      </c>
      <c r="G990" s="326">
        <f t="shared" si="105"/>
        <v>910</v>
      </c>
      <c r="H990" s="327">
        <f t="shared" si="106"/>
        <v>8.681318681318681E-2</v>
      </c>
      <c r="I990" s="355">
        <v>9.0909090909090912E-2</v>
      </c>
      <c r="J990" s="356">
        <v>3.3895403508758692E-2</v>
      </c>
      <c r="K990" s="357" t="s">
        <v>90</v>
      </c>
      <c r="L990" s="328">
        <f t="shared" si="107"/>
        <v>-3.6089412478950249E-2</v>
      </c>
      <c r="M990" s="328">
        <f t="shared" si="108"/>
        <v>3.002075242077127E-4</v>
      </c>
      <c r="N990" s="328">
        <v>5.21151304850688E-3</v>
      </c>
      <c r="O990" s="327">
        <f t="shared" si="109"/>
        <v>0.22636103151862463</v>
      </c>
      <c r="P990" s="327">
        <f t="shared" si="110"/>
        <v>0.23467946907653206</v>
      </c>
      <c r="Q990" s="327">
        <f t="shared" si="111"/>
        <v>0.23393316195372751</v>
      </c>
    </row>
    <row r="991" spans="1:17" ht="15">
      <c r="A991" s="326" t="s">
        <v>90</v>
      </c>
      <c r="B991" s="326">
        <v>4</v>
      </c>
      <c r="C991" s="326">
        <v>15106</v>
      </c>
      <c r="D991" s="326">
        <v>30000</v>
      </c>
      <c r="E991" s="326">
        <v>52</v>
      </c>
      <c r="F991" s="326">
        <v>544</v>
      </c>
      <c r="G991" s="326">
        <f t="shared" si="105"/>
        <v>596</v>
      </c>
      <c r="H991" s="327">
        <f t="shared" si="106"/>
        <v>8.7248322147651006E-2</v>
      </c>
      <c r="I991" s="355">
        <v>6.1855670103092793E-2</v>
      </c>
      <c r="J991" s="356">
        <v>3.3895403508758692E-2</v>
      </c>
      <c r="K991" s="357" t="s">
        <v>90</v>
      </c>
      <c r="L991" s="328">
        <f t="shared" si="107"/>
        <v>-3.0612998365038599E-2</v>
      </c>
      <c r="M991" s="328">
        <f t="shared" si="108"/>
        <v>1.4179278726848604E-4</v>
      </c>
      <c r="N991" s="328">
        <v>5.21151304850688E-3</v>
      </c>
      <c r="O991" s="327">
        <f t="shared" si="109"/>
        <v>0.14899713467048711</v>
      </c>
      <c r="P991" s="327">
        <f t="shared" si="110"/>
        <v>0.1536289183846371</v>
      </c>
      <c r="Q991" s="327">
        <f t="shared" si="111"/>
        <v>0.1532133676092545</v>
      </c>
    </row>
    <row r="992" spans="1:17" ht="15">
      <c r="A992" s="326" t="s">
        <v>302</v>
      </c>
      <c r="B992" s="326">
        <v>0</v>
      </c>
      <c r="C992" s="326">
        <v>0</v>
      </c>
      <c r="D992" s="326">
        <v>1</v>
      </c>
      <c r="E992" s="326">
        <v>163</v>
      </c>
      <c r="F992" s="326">
        <v>1651</v>
      </c>
      <c r="G992" s="326">
        <f t="shared" si="105"/>
        <v>1814</v>
      </c>
      <c r="H992" s="327">
        <f t="shared" si="106"/>
        <v>8.9856670341786113E-2</v>
      </c>
      <c r="I992" s="355">
        <v>7.8328981723237601E-2</v>
      </c>
      <c r="J992" s="356">
        <v>0.17890808994479029</v>
      </c>
      <c r="K992" s="357" t="s">
        <v>302</v>
      </c>
      <c r="L992" s="328">
        <f t="shared" si="107"/>
        <v>1.7062867961109768E-3</v>
      </c>
      <c r="M992" s="328">
        <f t="shared" si="108"/>
        <v>1.3586130278815154E-6</v>
      </c>
      <c r="N992" s="328">
        <v>4.80754380769378E-3</v>
      </c>
      <c r="O992" s="327">
        <f t="shared" si="109"/>
        <v>0.46704871060171921</v>
      </c>
      <c r="P992" s="327">
        <f t="shared" si="110"/>
        <v>0.46625247105337475</v>
      </c>
      <c r="Q992" s="327">
        <f t="shared" si="111"/>
        <v>0.46632390745501284</v>
      </c>
    </row>
    <row r="993" spans="1:17" ht="15">
      <c r="A993" s="326" t="s">
        <v>302</v>
      </c>
      <c r="B993" s="326">
        <v>2</v>
      </c>
      <c r="C993" s="326">
        <v>2</v>
      </c>
      <c r="D993" s="326">
        <v>2</v>
      </c>
      <c r="E993" s="326">
        <v>105</v>
      </c>
      <c r="F993" s="326">
        <v>1068</v>
      </c>
      <c r="G993" s="326">
        <f t="shared" si="105"/>
        <v>1173</v>
      </c>
      <c r="H993" s="327">
        <f t="shared" si="106"/>
        <v>8.9514066496163683E-2</v>
      </c>
      <c r="I993" s="355">
        <v>0.1176470588235294</v>
      </c>
      <c r="J993" s="356">
        <v>0.17890808994479029</v>
      </c>
      <c r="K993" s="357" t="s">
        <v>302</v>
      </c>
      <c r="L993" s="328">
        <f t="shared" si="107"/>
        <v>-2.4901394531402945E-3</v>
      </c>
      <c r="M993" s="328">
        <f t="shared" si="108"/>
        <v>1.8678932367874844E-6</v>
      </c>
      <c r="N993" s="328">
        <v>4.80754380769378E-3</v>
      </c>
      <c r="O993" s="327">
        <f t="shared" si="109"/>
        <v>0.3008595988538682</v>
      </c>
      <c r="P993" s="327">
        <f t="shared" si="110"/>
        <v>0.30160971476983905</v>
      </c>
      <c r="Q993" s="327">
        <f t="shared" si="111"/>
        <v>0.30154241645244217</v>
      </c>
    </row>
    <row r="994" spans="1:17" ht="15">
      <c r="A994" s="326" t="s">
        <v>302</v>
      </c>
      <c r="B994" s="326">
        <v>3</v>
      </c>
      <c r="C994" s="326">
        <v>3</v>
      </c>
      <c r="D994" s="326">
        <v>3</v>
      </c>
      <c r="E994" s="326">
        <v>52</v>
      </c>
      <c r="F994" s="326">
        <v>470</v>
      </c>
      <c r="G994" s="326">
        <f t="shared" si="105"/>
        <v>522</v>
      </c>
      <c r="H994" s="327">
        <f t="shared" si="106"/>
        <v>9.9616858237547887E-2</v>
      </c>
      <c r="I994" s="355">
        <v>0.1470588235294118</v>
      </c>
      <c r="J994" s="356">
        <v>0.17890808994479029</v>
      </c>
      <c r="K994" s="357" t="s">
        <v>302</v>
      </c>
      <c r="L994" s="328">
        <f t="shared" si="107"/>
        <v>0.11560355378679958</v>
      </c>
      <c r="M994" s="328">
        <f t="shared" si="108"/>
        <v>1.8804383510900508E-3</v>
      </c>
      <c r="N994" s="328">
        <v>4.80754380769378E-3</v>
      </c>
      <c r="O994" s="327">
        <f t="shared" si="109"/>
        <v>0.14899713467048711</v>
      </c>
      <c r="P994" s="327">
        <f t="shared" si="110"/>
        <v>0.13273086698672693</v>
      </c>
      <c r="Q994" s="327">
        <f t="shared" si="111"/>
        <v>0.13419023136246785</v>
      </c>
    </row>
    <row r="995" spans="1:17" ht="15">
      <c r="A995" s="326" t="s">
        <v>302</v>
      </c>
      <c r="B995" s="326">
        <v>4</v>
      </c>
      <c r="C995" s="326">
        <v>4</v>
      </c>
      <c r="D995" s="326">
        <v>16</v>
      </c>
      <c r="E995" s="326">
        <v>29</v>
      </c>
      <c r="F995" s="326">
        <v>352</v>
      </c>
      <c r="G995" s="326">
        <f t="shared" si="105"/>
        <v>381</v>
      </c>
      <c r="H995" s="327">
        <f t="shared" si="106"/>
        <v>7.6115485564304461E-2</v>
      </c>
      <c r="I995" s="355">
        <v>3.4782608695652167E-2</v>
      </c>
      <c r="J995" s="356">
        <v>0.17890808994479029</v>
      </c>
      <c r="K995" s="357" t="s">
        <v>302</v>
      </c>
      <c r="L995" s="328">
        <f t="shared" si="107"/>
        <v>-0.17924281570214651</v>
      </c>
      <c r="M995" s="328">
        <f t="shared" si="108"/>
        <v>2.9238789503390674E-3</v>
      </c>
      <c r="N995" s="328">
        <v>4.80754380769378E-3</v>
      </c>
      <c r="O995" s="327">
        <f t="shared" si="109"/>
        <v>8.3094555873925502E-2</v>
      </c>
      <c r="P995" s="327">
        <f t="shared" si="110"/>
        <v>9.9406947190059311E-2</v>
      </c>
      <c r="Q995" s="327">
        <f t="shared" si="111"/>
        <v>9.7943444730077114E-2</v>
      </c>
    </row>
    <row r="996" spans="1:17" ht="15">
      <c r="A996" s="326" t="s">
        <v>299</v>
      </c>
      <c r="B996" s="326">
        <v>0</v>
      </c>
      <c r="C996" s="326">
        <v>0</v>
      </c>
      <c r="D996" s="326">
        <v>1</v>
      </c>
      <c r="E996" s="326">
        <v>132</v>
      </c>
      <c r="F996" s="326">
        <v>1435</v>
      </c>
      <c r="G996" s="326">
        <f t="shared" si="105"/>
        <v>1567</v>
      </c>
      <c r="H996" s="327">
        <f t="shared" si="106"/>
        <v>8.4237396298659853E-2</v>
      </c>
      <c r="I996" s="355">
        <v>8.7463556851311949E-2</v>
      </c>
      <c r="J996" s="356">
        <v>5.4467679563488913E-2</v>
      </c>
      <c r="K996" s="357" t="s">
        <v>299</v>
      </c>
      <c r="L996" s="328">
        <f t="shared" si="107"/>
        <v>-6.9025675697874003E-2</v>
      </c>
      <c r="M996" s="328">
        <f t="shared" si="108"/>
        <v>1.8657127803212968E-3</v>
      </c>
      <c r="N996" s="328">
        <v>4.1329069844083799E-3</v>
      </c>
      <c r="O996" s="327">
        <f t="shared" si="109"/>
        <v>0.37822349570200575</v>
      </c>
      <c r="P996" s="327">
        <f t="shared" si="110"/>
        <v>0.4052527534594747</v>
      </c>
      <c r="Q996" s="327">
        <f t="shared" si="111"/>
        <v>0.40282776349614396</v>
      </c>
    </row>
    <row r="997" spans="1:17" ht="15">
      <c r="A997" s="326" t="s">
        <v>299</v>
      </c>
      <c r="B997" s="326">
        <v>2</v>
      </c>
      <c r="C997" s="326">
        <v>2</v>
      </c>
      <c r="D997" s="326">
        <v>2</v>
      </c>
      <c r="E997" s="326">
        <v>128</v>
      </c>
      <c r="F997" s="326">
        <v>1243</v>
      </c>
      <c r="G997" s="326">
        <f t="shared" si="105"/>
        <v>1371</v>
      </c>
      <c r="H997" s="327">
        <f t="shared" si="106"/>
        <v>9.3362509117432532E-2</v>
      </c>
      <c r="I997" s="355">
        <v>7.7170418006430874E-2</v>
      </c>
      <c r="J997" s="356">
        <v>5.4467679563488913E-2</v>
      </c>
      <c r="K997" s="357" t="s">
        <v>299</v>
      </c>
      <c r="L997" s="328">
        <f t="shared" si="107"/>
        <v>4.3839702318382537E-2</v>
      </c>
      <c r="M997" s="328">
        <f t="shared" si="108"/>
        <v>6.8965969075453746E-4</v>
      </c>
      <c r="N997" s="328">
        <v>4.1329069844083799E-3</v>
      </c>
      <c r="O997" s="327">
        <f t="shared" si="109"/>
        <v>0.36676217765042979</v>
      </c>
      <c r="P997" s="327">
        <f t="shared" si="110"/>
        <v>0.35103078226489692</v>
      </c>
      <c r="Q997" s="327">
        <f t="shared" si="111"/>
        <v>0.35244215938303342</v>
      </c>
    </row>
    <row r="998" spans="1:17" ht="15">
      <c r="A998" s="326" t="s">
        <v>299</v>
      </c>
      <c r="B998" s="326">
        <v>3</v>
      </c>
      <c r="C998" s="326">
        <v>3</v>
      </c>
      <c r="D998" s="326">
        <v>3</v>
      </c>
      <c r="E998" s="326">
        <v>56</v>
      </c>
      <c r="F998" s="326">
        <v>570</v>
      </c>
      <c r="G998" s="326">
        <f t="shared" si="105"/>
        <v>626</v>
      </c>
      <c r="H998" s="327">
        <f t="shared" si="106"/>
        <v>8.9456869009584661E-2</v>
      </c>
      <c r="I998" s="355">
        <v>0.13380281690140841</v>
      </c>
      <c r="J998" s="356">
        <v>5.4467679563488913E-2</v>
      </c>
      <c r="K998" s="357" t="s">
        <v>299</v>
      </c>
      <c r="L998" s="328">
        <f t="shared" si="107"/>
        <v>-3.1921401839699235E-3</v>
      </c>
      <c r="M998" s="328">
        <f t="shared" si="108"/>
        <v>1.6376453615703356E-6</v>
      </c>
      <c r="N998" s="328">
        <v>4.1329069844083799E-3</v>
      </c>
      <c r="O998" s="327">
        <f t="shared" si="109"/>
        <v>0.16045845272206305</v>
      </c>
      <c r="P998" s="327">
        <f t="shared" si="110"/>
        <v>0.16097147698390285</v>
      </c>
      <c r="Q998" s="327">
        <f t="shared" si="111"/>
        <v>0.16092544987146529</v>
      </c>
    </row>
    <row r="999" spans="1:17" ht="15">
      <c r="A999" s="326" t="s">
        <v>299</v>
      </c>
      <c r="B999" s="326">
        <v>4</v>
      </c>
      <c r="C999" s="326">
        <v>4</v>
      </c>
      <c r="D999" s="326">
        <v>10</v>
      </c>
      <c r="E999" s="326">
        <v>33</v>
      </c>
      <c r="F999" s="326">
        <v>293</v>
      </c>
      <c r="G999" s="326">
        <f t="shared" si="105"/>
        <v>326</v>
      </c>
      <c r="H999" s="327">
        <f t="shared" si="106"/>
        <v>0.10122699386503067</v>
      </c>
      <c r="I999" s="355">
        <v>0.1182795698924731</v>
      </c>
      <c r="J999" s="356">
        <v>5.4467679563488913E-2</v>
      </c>
      <c r="K999" s="357" t="s">
        <v>299</v>
      </c>
      <c r="L999" s="328">
        <f t="shared" si="107"/>
        <v>0.13342748235888954</v>
      </c>
      <c r="M999" s="328">
        <f t="shared" si="108"/>
        <v>1.5758968679709837E-3</v>
      </c>
      <c r="N999" s="328">
        <v>4.1329069844083799E-3</v>
      </c>
      <c r="O999" s="327">
        <f t="shared" si="109"/>
        <v>9.4555873925501438E-2</v>
      </c>
      <c r="P999" s="327">
        <f t="shared" si="110"/>
        <v>8.2744987291725497E-2</v>
      </c>
      <c r="Q999" s="327">
        <f t="shared" si="111"/>
        <v>8.3804627249357333E-2</v>
      </c>
    </row>
    <row r="1000" spans="1:17" ht="15">
      <c r="A1000" s="326" t="s">
        <v>270</v>
      </c>
      <c r="B1000" s="326">
        <v>0</v>
      </c>
      <c r="C1000" s="326">
        <v>0</v>
      </c>
      <c r="D1000" s="326">
        <v>0</v>
      </c>
      <c r="E1000" s="326">
        <v>214</v>
      </c>
      <c r="F1000" s="326">
        <v>2135</v>
      </c>
      <c r="G1000" s="326">
        <f t="shared" si="105"/>
        <v>2349</v>
      </c>
      <c r="H1000" s="327">
        <f t="shared" si="106"/>
        <v>9.1102596849723286E-2</v>
      </c>
      <c r="I1000" s="355">
        <v>8.6879432624113476E-2</v>
      </c>
      <c r="J1000" s="356">
        <v>2.9915750718253229E-2</v>
      </c>
      <c r="K1000" s="357" t="s">
        <v>270</v>
      </c>
      <c r="L1000" s="328">
        <f t="shared" si="107"/>
        <v>1.6846619268602966E-2</v>
      </c>
      <c r="M1000" s="328">
        <f t="shared" si="108"/>
        <v>1.7256821508926048E-4</v>
      </c>
      <c r="N1000" s="328">
        <v>4.08310711747077E-3</v>
      </c>
      <c r="O1000" s="327">
        <f t="shared" si="109"/>
        <v>0.61318051575931232</v>
      </c>
      <c r="P1000" s="327">
        <f t="shared" si="110"/>
        <v>0.60293702343970634</v>
      </c>
      <c r="Q1000" s="327">
        <f t="shared" si="111"/>
        <v>0.60385604113110536</v>
      </c>
    </row>
    <row r="1001" spans="1:17" ht="15">
      <c r="A1001" s="326" t="s">
        <v>270</v>
      </c>
      <c r="B1001" s="326">
        <v>3</v>
      </c>
      <c r="C1001" s="326">
        <v>1</v>
      </c>
      <c r="D1001" s="326">
        <v>1</v>
      </c>
      <c r="E1001" s="326">
        <v>75</v>
      </c>
      <c r="F1001" s="326">
        <v>848</v>
      </c>
      <c r="G1001" s="326">
        <f t="shared" si="105"/>
        <v>923</v>
      </c>
      <c r="H1001" s="327">
        <f t="shared" si="106"/>
        <v>8.1256771397616473E-2</v>
      </c>
      <c r="I1001" s="355">
        <v>0.1225490196078431</v>
      </c>
      <c r="J1001" s="356">
        <v>2.9915750718253229E-2</v>
      </c>
      <c r="K1001" s="357" t="s">
        <v>270</v>
      </c>
      <c r="L1001" s="328">
        <f t="shared" si="107"/>
        <v>-0.1082999923461162</v>
      </c>
      <c r="M1001" s="328">
        <f t="shared" si="108"/>
        <v>2.6620852150275442E-3</v>
      </c>
      <c r="N1001" s="328">
        <v>4.08310711747077E-3</v>
      </c>
      <c r="O1001" s="327">
        <f t="shared" si="109"/>
        <v>0.2148997134670487</v>
      </c>
      <c r="P1001" s="327">
        <f t="shared" si="110"/>
        <v>0.23948037277605197</v>
      </c>
      <c r="Q1001" s="327">
        <f t="shared" si="111"/>
        <v>0.23727506426735218</v>
      </c>
    </row>
    <row r="1002" spans="1:17" ht="15">
      <c r="A1002" s="326" t="s">
        <v>270</v>
      </c>
      <c r="B1002" s="326">
        <v>4</v>
      </c>
      <c r="C1002" s="326">
        <v>2</v>
      </c>
      <c r="D1002" s="326">
        <v>20</v>
      </c>
      <c r="E1002" s="326">
        <v>60</v>
      </c>
      <c r="F1002" s="326">
        <v>558</v>
      </c>
      <c r="G1002" s="326">
        <f t="shared" si="105"/>
        <v>618</v>
      </c>
      <c r="H1002" s="327">
        <f t="shared" si="106"/>
        <v>9.7087378640776698E-2</v>
      </c>
      <c r="I1002" s="355">
        <v>8.2644628099173556E-2</v>
      </c>
      <c r="J1002" s="356">
        <v>2.9915750718253229E-2</v>
      </c>
      <c r="K1002" s="357" t="s">
        <v>270</v>
      </c>
      <c r="L1002" s="328">
        <f t="shared" si="107"/>
        <v>8.7078129750266159E-2</v>
      </c>
      <c r="M1002" s="328">
        <f t="shared" si="108"/>
        <v>1.2484536873539635E-3</v>
      </c>
      <c r="N1002" s="328">
        <v>4.08310711747077E-3</v>
      </c>
      <c r="O1002" s="327">
        <f t="shared" si="109"/>
        <v>0.17191977077363896</v>
      </c>
      <c r="P1002" s="327">
        <f t="shared" si="110"/>
        <v>0.15758260378424174</v>
      </c>
      <c r="Q1002" s="327">
        <f t="shared" si="111"/>
        <v>0.15886889460154241</v>
      </c>
    </row>
    <row r="1003" spans="1:17" ht="15">
      <c r="A1003" s="326" t="s">
        <v>300</v>
      </c>
      <c r="B1003" s="326">
        <v>0</v>
      </c>
      <c r="C1003" s="326">
        <v>0</v>
      </c>
      <c r="D1003" s="326">
        <v>1</v>
      </c>
      <c r="E1003" s="326">
        <v>132</v>
      </c>
      <c r="F1003" s="326">
        <v>1434</v>
      </c>
      <c r="G1003" s="326">
        <f t="shared" si="105"/>
        <v>1566</v>
      </c>
      <c r="H1003" s="327">
        <f t="shared" si="106"/>
        <v>8.4291187739463605E-2</v>
      </c>
      <c r="I1003" s="355">
        <v>8.7463556851311949E-2</v>
      </c>
      <c r="J1003" s="356">
        <v>5.4467679563488913E-2</v>
      </c>
      <c r="K1003" s="357" t="s">
        <v>300</v>
      </c>
      <c r="L1003" s="328">
        <f t="shared" si="107"/>
        <v>-6.8328568663718309E-2</v>
      </c>
      <c r="M1003" s="328">
        <f t="shared" si="108"/>
        <v>1.827574090017588E-3</v>
      </c>
      <c r="N1003" s="328">
        <v>4.0178082007963304E-3</v>
      </c>
      <c r="O1003" s="327">
        <f t="shared" si="109"/>
        <v>0.37822349570200575</v>
      </c>
      <c r="P1003" s="327">
        <f t="shared" si="110"/>
        <v>0.40497034735950299</v>
      </c>
      <c r="Q1003" s="327">
        <f t="shared" si="111"/>
        <v>0.40257069408740359</v>
      </c>
    </row>
    <row r="1004" spans="1:17" ht="15">
      <c r="A1004" s="326" t="s">
        <v>300</v>
      </c>
      <c r="B1004" s="326">
        <v>2</v>
      </c>
      <c r="C1004" s="326">
        <v>2</v>
      </c>
      <c r="D1004" s="326">
        <v>2</v>
      </c>
      <c r="E1004" s="326">
        <v>128</v>
      </c>
      <c r="F1004" s="326">
        <v>1243</v>
      </c>
      <c r="G1004" s="326">
        <f t="shared" si="105"/>
        <v>1371</v>
      </c>
      <c r="H1004" s="327">
        <f t="shared" si="106"/>
        <v>9.3362509117432532E-2</v>
      </c>
      <c r="I1004" s="355">
        <v>7.7170418006430874E-2</v>
      </c>
      <c r="J1004" s="356">
        <v>5.4467679563488913E-2</v>
      </c>
      <c r="K1004" s="357" t="s">
        <v>300</v>
      </c>
      <c r="L1004" s="328">
        <f t="shared" si="107"/>
        <v>4.3839702318382537E-2</v>
      </c>
      <c r="M1004" s="328">
        <f t="shared" si="108"/>
        <v>6.8965969075453746E-4</v>
      </c>
      <c r="N1004" s="328">
        <v>4.0178082007963304E-3</v>
      </c>
      <c r="O1004" s="327">
        <f t="shared" si="109"/>
        <v>0.36676217765042979</v>
      </c>
      <c r="P1004" s="327">
        <f t="shared" si="110"/>
        <v>0.35103078226489692</v>
      </c>
      <c r="Q1004" s="327">
        <f t="shared" si="111"/>
        <v>0.35244215938303342</v>
      </c>
    </row>
    <row r="1005" spans="1:17" ht="15">
      <c r="A1005" s="326" t="s">
        <v>300</v>
      </c>
      <c r="B1005" s="326">
        <v>3</v>
      </c>
      <c r="C1005" s="326">
        <v>3</v>
      </c>
      <c r="D1005" s="326">
        <v>3</v>
      </c>
      <c r="E1005" s="326">
        <v>56</v>
      </c>
      <c r="F1005" s="326">
        <v>570</v>
      </c>
      <c r="G1005" s="326">
        <f t="shared" si="105"/>
        <v>626</v>
      </c>
      <c r="H1005" s="327">
        <f t="shared" si="106"/>
        <v>8.9456869009584661E-2</v>
      </c>
      <c r="I1005" s="355">
        <v>0.13380281690140841</v>
      </c>
      <c r="J1005" s="356">
        <v>5.4467679563488913E-2</v>
      </c>
      <c r="K1005" s="357" t="s">
        <v>300</v>
      </c>
      <c r="L1005" s="328">
        <f t="shared" si="107"/>
        <v>-3.1921401839699235E-3</v>
      </c>
      <c r="M1005" s="328">
        <f t="shared" si="108"/>
        <v>1.6376453615703356E-6</v>
      </c>
      <c r="N1005" s="328">
        <v>4.0178082007963304E-3</v>
      </c>
      <c r="O1005" s="327">
        <f t="shared" si="109"/>
        <v>0.16045845272206305</v>
      </c>
      <c r="P1005" s="327">
        <f t="shared" si="110"/>
        <v>0.16097147698390285</v>
      </c>
      <c r="Q1005" s="327">
        <f t="shared" si="111"/>
        <v>0.16092544987146529</v>
      </c>
    </row>
    <row r="1006" spans="1:17" ht="15">
      <c r="A1006" s="326" t="s">
        <v>300</v>
      </c>
      <c r="B1006" s="326">
        <v>4</v>
      </c>
      <c r="C1006" s="326">
        <v>4</v>
      </c>
      <c r="D1006" s="326">
        <v>10</v>
      </c>
      <c r="E1006" s="326">
        <v>33</v>
      </c>
      <c r="F1006" s="326">
        <v>294</v>
      </c>
      <c r="G1006" s="326">
        <f t="shared" si="105"/>
        <v>327</v>
      </c>
      <c r="H1006" s="327">
        <f t="shared" si="106"/>
        <v>0.10091743119266056</v>
      </c>
      <c r="I1006" s="355">
        <v>0.1182795698924731</v>
      </c>
      <c r="J1006" s="356">
        <v>5.4467679563488913E-2</v>
      </c>
      <c r="K1006" s="357" t="s">
        <v>300</v>
      </c>
      <c r="L1006" s="328">
        <f t="shared" si="107"/>
        <v>0.13002032403727515</v>
      </c>
      <c r="M1006" s="328">
        <f t="shared" si="108"/>
        <v>1.4989367746626376E-3</v>
      </c>
      <c r="N1006" s="328">
        <v>4.0178082007963304E-3</v>
      </c>
      <c r="O1006" s="327">
        <f t="shared" si="109"/>
        <v>9.4555873925501438E-2</v>
      </c>
      <c r="P1006" s="327">
        <f t="shared" si="110"/>
        <v>8.3027393391697263E-2</v>
      </c>
      <c r="Q1006" s="327">
        <f t="shared" si="111"/>
        <v>8.4061696658097693E-2</v>
      </c>
    </row>
    <row r="1007" spans="1:17" ht="15">
      <c r="A1007" s="326" t="s">
        <v>170</v>
      </c>
      <c r="B1007" s="326">
        <v>0</v>
      </c>
      <c r="C1007" s="326">
        <v>0</v>
      </c>
      <c r="D1007" s="326">
        <v>0</v>
      </c>
      <c r="E1007" s="326">
        <v>158</v>
      </c>
      <c r="F1007" s="326">
        <v>1500</v>
      </c>
      <c r="G1007" s="326">
        <f t="shared" si="105"/>
        <v>1658</v>
      </c>
      <c r="H1007" s="327">
        <f t="shared" si="106"/>
        <v>9.5295536791314833E-2</v>
      </c>
      <c r="I1007" s="355">
        <v>9.4850948509485097E-2</v>
      </c>
      <c r="J1007" s="356">
        <v>1.7510697354250471E-2</v>
      </c>
      <c r="K1007" s="357" t="s">
        <v>170</v>
      </c>
      <c r="L1007" s="328">
        <f t="shared" si="107"/>
        <v>6.6467175846141938E-2</v>
      </c>
      <c r="M1007" s="328">
        <f t="shared" si="108"/>
        <v>1.9350531130558947E-3</v>
      </c>
      <c r="N1007" s="328">
        <v>3.75198503567039E-3</v>
      </c>
      <c r="O1007" s="327">
        <f t="shared" si="109"/>
        <v>0.45272206303724927</v>
      </c>
      <c r="P1007" s="327">
        <f t="shared" si="110"/>
        <v>0.4236091499576391</v>
      </c>
      <c r="Q1007" s="327">
        <f t="shared" si="111"/>
        <v>0.42622107969151674</v>
      </c>
    </row>
    <row r="1008" spans="1:17" ht="15">
      <c r="A1008" s="326" t="s">
        <v>170</v>
      </c>
      <c r="B1008" s="326">
        <v>2</v>
      </c>
      <c r="C1008" s="326">
        <v>1</v>
      </c>
      <c r="D1008" s="326">
        <v>1</v>
      </c>
      <c r="E1008" s="326">
        <v>79</v>
      </c>
      <c r="F1008" s="326">
        <v>826</v>
      </c>
      <c r="G1008" s="326">
        <f t="shared" si="105"/>
        <v>905</v>
      </c>
      <c r="H1008" s="327">
        <f t="shared" si="106"/>
        <v>8.7292817679558016E-2</v>
      </c>
      <c r="I1008" s="355">
        <v>0.1111111111111111</v>
      </c>
      <c r="J1008" s="356">
        <v>1.7510697354250471E-2</v>
      </c>
      <c r="K1008" s="357" t="s">
        <v>170</v>
      </c>
      <c r="L1008" s="328">
        <f t="shared" si="107"/>
        <v>-3.0054391144480001E-2</v>
      </c>
      <c r="M1008" s="328">
        <f t="shared" si="108"/>
        <v>2.0756785912559076E-4</v>
      </c>
      <c r="N1008" s="328">
        <v>3.75198503567039E-3</v>
      </c>
      <c r="O1008" s="327">
        <f t="shared" si="109"/>
        <v>0.22636103151862463</v>
      </c>
      <c r="P1008" s="327">
        <f t="shared" si="110"/>
        <v>0.23326743857667326</v>
      </c>
      <c r="Q1008" s="327">
        <f t="shared" si="111"/>
        <v>0.2326478149100257</v>
      </c>
    </row>
    <row r="1009" spans="1:17" ht="15">
      <c r="A1009" s="326" t="s">
        <v>170</v>
      </c>
      <c r="B1009" s="326">
        <v>3</v>
      </c>
      <c r="C1009" s="326">
        <v>2</v>
      </c>
      <c r="D1009" s="326">
        <v>3</v>
      </c>
      <c r="E1009" s="326">
        <v>70</v>
      </c>
      <c r="F1009" s="326">
        <v>748</v>
      </c>
      <c r="G1009" s="326">
        <f t="shared" si="105"/>
        <v>818</v>
      </c>
      <c r="H1009" s="327">
        <f t="shared" si="106"/>
        <v>8.557457212713937E-2</v>
      </c>
      <c r="I1009" s="355">
        <v>7.9545454545454544E-2</v>
      </c>
      <c r="J1009" s="356">
        <v>1.7510697354250471E-2</v>
      </c>
      <c r="K1009" s="357" t="s">
        <v>170</v>
      </c>
      <c r="L1009" s="328">
        <f t="shared" si="107"/>
        <v>-5.181520601564174E-2</v>
      </c>
      <c r="M1009" s="328">
        <f t="shared" si="108"/>
        <v>5.5269709615174336E-4</v>
      </c>
      <c r="N1009" s="328">
        <v>3.75198503567039E-3</v>
      </c>
      <c r="O1009" s="327">
        <f t="shared" si="109"/>
        <v>0.20057306590257878</v>
      </c>
      <c r="P1009" s="327">
        <f t="shared" si="110"/>
        <v>0.21123976277887602</v>
      </c>
      <c r="Q1009" s="327">
        <f t="shared" si="111"/>
        <v>0.2102827763496144</v>
      </c>
    </row>
    <row r="1010" spans="1:17" ht="15">
      <c r="A1010" s="326" t="s">
        <v>170</v>
      </c>
      <c r="B1010" s="326">
        <v>4</v>
      </c>
      <c r="C1010" s="326">
        <v>4</v>
      </c>
      <c r="D1010" s="326">
        <v>34</v>
      </c>
      <c r="E1010" s="326">
        <v>42</v>
      </c>
      <c r="F1010" s="326">
        <v>467</v>
      </c>
      <c r="G1010" s="326">
        <f t="shared" si="105"/>
        <v>509</v>
      </c>
      <c r="H1010" s="327">
        <f t="shared" si="106"/>
        <v>8.2514734774066803E-2</v>
      </c>
      <c r="I1010" s="355">
        <v>8.4033613445378158E-2</v>
      </c>
      <c r="J1010" s="356">
        <v>1.7510697354250471E-2</v>
      </c>
      <c r="K1010" s="357" t="s">
        <v>170</v>
      </c>
      <c r="L1010" s="328">
        <f t="shared" si="107"/>
        <v>-9.1567109476052413E-2</v>
      </c>
      <c r="M1010" s="328">
        <f t="shared" si="108"/>
        <v>1.0566669673371719E-3</v>
      </c>
      <c r="N1010" s="328">
        <v>3.75198503567039E-3</v>
      </c>
      <c r="O1010" s="327">
        <f t="shared" si="109"/>
        <v>0.12034383954154727</v>
      </c>
      <c r="P1010" s="327">
        <f t="shared" si="110"/>
        <v>0.13188364868681163</v>
      </c>
      <c r="Q1010" s="327">
        <f t="shared" si="111"/>
        <v>0.13084832904884319</v>
      </c>
    </row>
    <row r="1011" spans="1:17" ht="15">
      <c r="A1011" s="326" t="s">
        <v>295</v>
      </c>
      <c r="B1011" s="326">
        <v>0</v>
      </c>
      <c r="C1011" s="326">
        <v>0</v>
      </c>
      <c r="D1011" s="326">
        <v>0</v>
      </c>
      <c r="E1011" s="326">
        <v>216</v>
      </c>
      <c r="F1011" s="326">
        <v>2237</v>
      </c>
      <c r="G1011" s="326">
        <f t="shared" si="105"/>
        <v>2453</v>
      </c>
      <c r="H1011" s="327">
        <f t="shared" si="106"/>
        <v>8.8055442315532001E-2</v>
      </c>
      <c r="I1011" s="355">
        <v>8.4063047285464099E-2</v>
      </c>
      <c r="J1011" s="356">
        <v>9.6084140066776305E-2</v>
      </c>
      <c r="K1011" s="357" t="s">
        <v>295</v>
      </c>
      <c r="L1011" s="328">
        <f t="shared" si="107"/>
        <v>-2.0520023896488139E-2</v>
      </c>
      <c r="M1011" s="328">
        <f t="shared" si="108"/>
        <v>2.6329798449971955E-4</v>
      </c>
      <c r="N1011" s="328">
        <v>3.6352442915768102E-3</v>
      </c>
      <c r="O1011" s="327">
        <f t="shared" si="109"/>
        <v>0.61891117478510027</v>
      </c>
      <c r="P1011" s="327">
        <f t="shared" si="110"/>
        <v>0.6317424456368258</v>
      </c>
      <c r="Q1011" s="327">
        <f t="shared" si="111"/>
        <v>0.63059125964010287</v>
      </c>
    </row>
    <row r="1012" spans="1:17" ht="15">
      <c r="A1012" s="326" t="s">
        <v>295</v>
      </c>
      <c r="B1012" s="326">
        <v>3</v>
      </c>
      <c r="C1012" s="326">
        <v>1</v>
      </c>
      <c r="D1012" s="326">
        <v>1</v>
      </c>
      <c r="E1012" s="326">
        <v>85</v>
      </c>
      <c r="F1012" s="326">
        <v>888</v>
      </c>
      <c r="G1012" s="326">
        <f t="shared" si="105"/>
        <v>973</v>
      </c>
      <c r="H1012" s="327">
        <f t="shared" si="106"/>
        <v>8.7358684480986645E-2</v>
      </c>
      <c r="I1012" s="355">
        <v>8.294930875576037E-2</v>
      </c>
      <c r="J1012" s="356">
        <v>9.6084140066776305E-2</v>
      </c>
      <c r="K1012" s="357" t="s">
        <v>295</v>
      </c>
      <c r="L1012" s="328">
        <f t="shared" si="107"/>
        <v>-2.9227956592377046E-2</v>
      </c>
      <c r="M1012" s="328">
        <f t="shared" si="108"/>
        <v>2.1113130629421705E-4</v>
      </c>
      <c r="N1012" s="328">
        <v>3.6352442915768102E-3</v>
      </c>
      <c r="O1012" s="327">
        <f t="shared" si="109"/>
        <v>0.24355300859598855</v>
      </c>
      <c r="P1012" s="327">
        <f t="shared" si="110"/>
        <v>0.25077661677492236</v>
      </c>
      <c r="Q1012" s="327">
        <f t="shared" si="111"/>
        <v>0.25012853470437019</v>
      </c>
    </row>
    <row r="1013" spans="1:17" ht="15">
      <c r="A1013" s="326" t="s">
        <v>295</v>
      </c>
      <c r="B1013" s="326">
        <v>4</v>
      </c>
      <c r="C1013" s="326">
        <v>2</v>
      </c>
      <c r="D1013" s="326">
        <v>5</v>
      </c>
      <c r="E1013" s="326">
        <v>48</v>
      </c>
      <c r="F1013" s="326">
        <v>416</v>
      </c>
      <c r="G1013" s="326">
        <f t="shared" si="105"/>
        <v>464</v>
      </c>
      <c r="H1013" s="327">
        <f t="shared" si="106"/>
        <v>0.10344827586206896</v>
      </c>
      <c r="I1013" s="355">
        <v>0.17821782178217821</v>
      </c>
      <c r="J1013" s="356">
        <v>9.6084140066776305E-2</v>
      </c>
      <c r="K1013" s="357" t="s">
        <v>295</v>
      </c>
      <c r="L1013" s="328">
        <f t="shared" si="107"/>
        <v>0.15760828055610415</v>
      </c>
      <c r="M1013" s="328">
        <f t="shared" si="108"/>
        <v>3.1608150007828755E-3</v>
      </c>
      <c r="N1013" s="328">
        <v>3.6352442915768102E-3</v>
      </c>
      <c r="O1013" s="327">
        <f t="shared" si="109"/>
        <v>0.13753581661891118</v>
      </c>
      <c r="P1013" s="327">
        <f t="shared" si="110"/>
        <v>0.11748093758825191</v>
      </c>
      <c r="Q1013" s="327">
        <f t="shared" si="111"/>
        <v>0.11928020565552699</v>
      </c>
    </row>
    <row r="1014" spans="1:17" ht="15">
      <c r="A1014" s="326" t="s">
        <v>662</v>
      </c>
      <c r="B1014" s="326">
        <v>0</v>
      </c>
      <c r="C1014" s="326">
        <v>0</v>
      </c>
      <c r="D1014" s="326">
        <v>0</v>
      </c>
      <c r="E1014" s="326">
        <v>224</v>
      </c>
      <c r="F1014" s="326">
        <v>2369</v>
      </c>
      <c r="G1014" s="326">
        <f t="shared" si="105"/>
        <v>2593</v>
      </c>
      <c r="H1014" s="327">
        <f t="shared" si="106"/>
        <v>8.638642499035866E-2</v>
      </c>
      <c r="I1014" s="355">
        <v>7.705192629815745E-2</v>
      </c>
      <c r="J1014" s="356">
        <v>7.9841140794488799E-2</v>
      </c>
      <c r="K1014" s="357" t="s">
        <v>662</v>
      </c>
      <c r="L1014" s="328">
        <f t="shared" si="107"/>
        <v>-4.1484622394268977E-2</v>
      </c>
      <c r="M1014" s="328">
        <f t="shared" si="108"/>
        <v>1.1278108984319204E-3</v>
      </c>
      <c r="N1014" s="328">
        <v>3.2744079579039602E-3</v>
      </c>
      <c r="O1014" s="327">
        <f t="shared" si="109"/>
        <v>0.6418338108882522</v>
      </c>
      <c r="P1014" s="327">
        <f t="shared" si="110"/>
        <v>0.66902005083309801</v>
      </c>
      <c r="Q1014" s="327">
        <f t="shared" si="111"/>
        <v>0.66658097686375317</v>
      </c>
    </row>
    <row r="1015" spans="1:17" ht="15">
      <c r="A1015" s="326" t="s">
        <v>662</v>
      </c>
      <c r="B1015" s="326">
        <v>3</v>
      </c>
      <c r="C1015" s="326">
        <v>1</v>
      </c>
      <c r="D1015" s="326">
        <v>1</v>
      </c>
      <c r="E1015" s="326">
        <v>79</v>
      </c>
      <c r="F1015" s="326">
        <v>740</v>
      </c>
      <c r="G1015" s="326">
        <f t="shared" si="105"/>
        <v>819</v>
      </c>
      <c r="H1015" s="327">
        <f t="shared" si="106"/>
        <v>9.6459096459096463E-2</v>
      </c>
      <c r="I1015" s="355">
        <v>0.12972972972972971</v>
      </c>
      <c r="J1015" s="356">
        <v>7.9841140794488799E-2</v>
      </c>
      <c r="K1015" s="357" t="s">
        <v>662</v>
      </c>
      <c r="L1015" s="328">
        <f t="shared" si="107"/>
        <v>7.9890196178282663E-2</v>
      </c>
      <c r="M1015" s="328">
        <f t="shared" si="108"/>
        <v>1.3885329559125503E-3</v>
      </c>
      <c r="N1015" s="328">
        <v>3.2744079579039602E-3</v>
      </c>
      <c r="O1015" s="327">
        <f t="shared" si="109"/>
        <v>0.22636103151862463</v>
      </c>
      <c r="P1015" s="327">
        <f t="shared" si="110"/>
        <v>0.20898051397910195</v>
      </c>
      <c r="Q1015" s="327">
        <f t="shared" si="111"/>
        <v>0.21053984575835474</v>
      </c>
    </row>
    <row r="1016" spans="1:17" ht="15">
      <c r="A1016" s="326" t="s">
        <v>662</v>
      </c>
      <c r="B1016" s="326">
        <v>4</v>
      </c>
      <c r="C1016" s="326">
        <v>2</v>
      </c>
      <c r="D1016" s="326">
        <v>7</v>
      </c>
      <c r="E1016" s="326">
        <v>46</v>
      </c>
      <c r="F1016" s="326">
        <v>432</v>
      </c>
      <c r="G1016" s="326">
        <f t="shared" si="105"/>
        <v>478</v>
      </c>
      <c r="H1016" s="327">
        <f t="shared" si="106"/>
        <v>9.6234309623430964E-2</v>
      </c>
      <c r="I1016" s="355">
        <v>0.13084112149532709</v>
      </c>
      <c r="J1016" s="356">
        <v>7.9841140794488799E-2</v>
      </c>
      <c r="K1016" s="357" t="s">
        <v>662</v>
      </c>
      <c r="L1016" s="328">
        <f t="shared" si="107"/>
        <v>7.7308338154461254E-2</v>
      </c>
      <c r="M1016" s="328">
        <f t="shared" si="108"/>
        <v>7.5806410355949835E-4</v>
      </c>
      <c r="N1016" s="328">
        <v>3.2744079579039602E-3</v>
      </c>
      <c r="O1016" s="327">
        <f t="shared" si="109"/>
        <v>0.1318051575931232</v>
      </c>
      <c r="P1016" s="327">
        <f t="shared" si="110"/>
        <v>0.12199943518780006</v>
      </c>
      <c r="Q1016" s="327">
        <f t="shared" si="111"/>
        <v>0.12287917737789203</v>
      </c>
    </row>
    <row r="1017" spans="1:17" ht="15">
      <c r="A1017" s="326" t="s">
        <v>303</v>
      </c>
      <c r="B1017" s="326">
        <v>0</v>
      </c>
      <c r="C1017" s="326">
        <v>0</v>
      </c>
      <c r="D1017" s="326">
        <v>0</v>
      </c>
      <c r="E1017" s="326">
        <v>221</v>
      </c>
      <c r="F1017" s="326">
        <v>2153</v>
      </c>
      <c r="G1017" s="326">
        <f t="shared" si="105"/>
        <v>2374</v>
      </c>
      <c r="H1017" s="327">
        <f t="shared" si="106"/>
        <v>9.309182813816344E-2</v>
      </c>
      <c r="I1017" s="355">
        <v>9.6539162112932606E-2</v>
      </c>
      <c r="J1017" s="356">
        <v>2.6676911510619878E-3</v>
      </c>
      <c r="K1017" s="357" t="s">
        <v>303</v>
      </c>
      <c r="L1017" s="328">
        <f t="shared" si="107"/>
        <v>4.0637734062866165E-2</v>
      </c>
      <c r="M1017" s="328">
        <f t="shared" si="108"/>
        <v>1.0247816162005264E-3</v>
      </c>
      <c r="N1017" s="328">
        <v>3.2223259892439401E-3</v>
      </c>
      <c r="O1017" s="327">
        <f t="shared" si="109"/>
        <v>0.63323782234957016</v>
      </c>
      <c r="P1017" s="327">
        <f t="shared" si="110"/>
        <v>0.60802033323919802</v>
      </c>
      <c r="Q1017" s="327">
        <f t="shared" si="111"/>
        <v>0.61028277634961436</v>
      </c>
    </row>
    <row r="1018" spans="1:17" ht="15">
      <c r="A1018" s="326" t="s">
        <v>303</v>
      </c>
      <c r="B1018" s="326">
        <v>3</v>
      </c>
      <c r="C1018" s="326">
        <v>1</v>
      </c>
      <c r="D1018" s="326">
        <v>1</v>
      </c>
      <c r="E1018" s="326">
        <v>68</v>
      </c>
      <c r="F1018" s="326">
        <v>763</v>
      </c>
      <c r="G1018" s="326">
        <f t="shared" si="105"/>
        <v>831</v>
      </c>
      <c r="H1018" s="327">
        <f t="shared" si="106"/>
        <v>8.1829121540312882E-2</v>
      </c>
      <c r="I1018" s="355">
        <v>8.5714285714285715E-2</v>
      </c>
      <c r="J1018" s="356">
        <v>2.6676911510619878E-3</v>
      </c>
      <c r="K1018" s="357" t="s">
        <v>303</v>
      </c>
      <c r="L1018" s="328">
        <f t="shared" si="107"/>
        <v>-0.10065779619887373</v>
      </c>
      <c r="M1018" s="328">
        <f t="shared" si="108"/>
        <v>2.0769173434366335E-3</v>
      </c>
      <c r="N1018" s="328">
        <v>3.2223259892439401E-3</v>
      </c>
      <c r="O1018" s="327">
        <f t="shared" si="109"/>
        <v>0.19484240687679083</v>
      </c>
      <c r="P1018" s="327">
        <f t="shared" si="110"/>
        <v>0.21547585427845242</v>
      </c>
      <c r="Q1018" s="327">
        <f t="shared" si="111"/>
        <v>0.21362467866323909</v>
      </c>
    </row>
    <row r="1019" spans="1:17" ht="15">
      <c r="A1019" s="326" t="s">
        <v>303</v>
      </c>
      <c r="B1019" s="326">
        <v>4</v>
      </c>
      <c r="C1019" s="326">
        <v>2</v>
      </c>
      <c r="D1019" s="326">
        <v>11</v>
      </c>
      <c r="E1019" s="326">
        <v>60</v>
      </c>
      <c r="F1019" s="326">
        <v>625</v>
      </c>
      <c r="G1019" s="326">
        <f t="shared" si="105"/>
        <v>685</v>
      </c>
      <c r="H1019" s="327">
        <f t="shared" si="106"/>
        <v>8.7591240875912413E-2</v>
      </c>
      <c r="I1019" s="355">
        <v>9.696969696969697E-2</v>
      </c>
      <c r="J1019" s="356">
        <v>2.6676911510619878E-3</v>
      </c>
      <c r="K1019" s="357" t="s">
        <v>303</v>
      </c>
      <c r="L1019" s="328">
        <f t="shared" si="107"/>
        <v>-2.6314557604824297E-2</v>
      </c>
      <c r="M1019" s="328">
        <f t="shared" si="108"/>
        <v>1.2062702960678378E-4</v>
      </c>
      <c r="N1019" s="328">
        <v>3.2223259892439401E-3</v>
      </c>
      <c r="O1019" s="327">
        <f t="shared" si="109"/>
        <v>0.17191977077363896</v>
      </c>
      <c r="P1019" s="327">
        <f t="shared" si="110"/>
        <v>0.17650381248234961</v>
      </c>
      <c r="Q1019" s="327">
        <f t="shared" si="111"/>
        <v>0.17609254498714652</v>
      </c>
    </row>
    <row r="1020" spans="1:17" ht="15">
      <c r="A1020" s="326" t="s">
        <v>105</v>
      </c>
      <c r="B1020" s="326">
        <v>0</v>
      </c>
      <c r="C1020" s="326">
        <v>0</v>
      </c>
      <c r="D1020" s="326">
        <v>0</v>
      </c>
      <c r="E1020" s="326">
        <v>304</v>
      </c>
      <c r="F1020" s="326">
        <v>3016</v>
      </c>
      <c r="G1020" s="326">
        <f t="shared" si="105"/>
        <v>3320</v>
      </c>
      <c r="H1020" s="327">
        <f t="shared" si="106"/>
        <v>9.1566265060240959E-2</v>
      </c>
      <c r="I1020" s="355">
        <v>9.3085106382978719E-2</v>
      </c>
      <c r="J1020" s="356">
        <v>1.434429634052847E-3</v>
      </c>
      <c r="K1020" s="357" t="s">
        <v>105</v>
      </c>
      <c r="L1020" s="328">
        <f t="shared" si="107"/>
        <v>2.2433502187851579E-2</v>
      </c>
      <c r="M1020" s="328">
        <f t="shared" si="108"/>
        <v>4.3349096198999702E-4</v>
      </c>
      <c r="N1020" s="328">
        <v>3.1318696278958402E-3</v>
      </c>
      <c r="O1020" s="327">
        <f t="shared" si="109"/>
        <v>0.87106017191977081</v>
      </c>
      <c r="P1020" s="327">
        <f t="shared" si="110"/>
        <v>0.85173679751482634</v>
      </c>
      <c r="Q1020" s="327">
        <f t="shared" si="111"/>
        <v>0.85347043701799485</v>
      </c>
    </row>
    <row r="1021" spans="1:17" ht="15">
      <c r="A1021" s="326" t="s">
        <v>105</v>
      </c>
      <c r="B1021" s="326">
        <v>4</v>
      </c>
      <c r="C1021" s="326">
        <v>1</v>
      </c>
      <c r="D1021" s="326">
        <v>6</v>
      </c>
      <c r="E1021" s="326">
        <v>45</v>
      </c>
      <c r="F1021" s="326">
        <v>525</v>
      </c>
      <c r="G1021" s="326">
        <f t="shared" si="105"/>
        <v>570</v>
      </c>
      <c r="H1021" s="327">
        <f t="shared" si="106"/>
        <v>7.8947368421052627E-2</v>
      </c>
      <c r="I1021" s="355">
        <v>0.1021897810218978</v>
      </c>
      <c r="J1021" s="356">
        <v>1.434429634052847E-3</v>
      </c>
      <c r="K1021" s="357" t="s">
        <v>105</v>
      </c>
      <c r="L1021" s="328">
        <f t="shared" si="107"/>
        <v>-0.13964324291182761</v>
      </c>
      <c r="M1021" s="328">
        <f t="shared" si="108"/>
        <v>2.698378665905853E-3</v>
      </c>
      <c r="N1021" s="328">
        <v>3.1318696278958402E-3</v>
      </c>
      <c r="O1021" s="327">
        <f t="shared" si="109"/>
        <v>0.12893982808022922</v>
      </c>
      <c r="P1021" s="327">
        <f t="shared" si="110"/>
        <v>0.14826320248517369</v>
      </c>
      <c r="Q1021" s="327">
        <f t="shared" si="111"/>
        <v>0.14652956298200515</v>
      </c>
    </row>
    <row r="1022" spans="1:17" ht="15">
      <c r="A1022" s="326" t="s">
        <v>319</v>
      </c>
      <c r="B1022" s="326">
        <v>0</v>
      </c>
      <c r="C1022" s="326">
        <v>0</v>
      </c>
      <c r="D1022" s="326">
        <v>0</v>
      </c>
      <c r="E1022" s="326">
        <v>301</v>
      </c>
      <c r="F1022" s="326">
        <v>3118</v>
      </c>
      <c r="G1022" s="326">
        <f t="shared" si="105"/>
        <v>3419</v>
      </c>
      <c r="H1022" s="327">
        <f t="shared" si="106"/>
        <v>8.8037437847323777E-2</v>
      </c>
      <c r="I1022" s="355">
        <v>9.0403337969401948E-2</v>
      </c>
      <c r="J1022" s="356">
        <v>9.1079658922958544E-3</v>
      </c>
      <c r="K1022" s="357" t="s">
        <v>319</v>
      </c>
      <c r="L1022" s="328">
        <f t="shared" si="107"/>
        <v>-2.0744254959369449E-2</v>
      </c>
      <c r="M1022" s="328">
        <f t="shared" si="108"/>
        <v>3.750153948120397E-4</v>
      </c>
      <c r="N1022" s="328">
        <v>2.9225968927036302E-3</v>
      </c>
      <c r="O1022" s="327">
        <f t="shared" si="109"/>
        <v>0.86246418338108888</v>
      </c>
      <c r="P1022" s="327">
        <f t="shared" si="110"/>
        <v>0.88054221971194579</v>
      </c>
      <c r="Q1022" s="327">
        <f t="shared" si="111"/>
        <v>0.8789203084832905</v>
      </c>
    </row>
    <row r="1023" spans="1:17" ht="15">
      <c r="A1023" s="326" t="s">
        <v>319</v>
      </c>
      <c r="B1023" s="326">
        <v>4</v>
      </c>
      <c r="C1023" s="326">
        <v>1</v>
      </c>
      <c r="D1023" s="326">
        <v>36</v>
      </c>
      <c r="E1023" s="326">
        <v>48</v>
      </c>
      <c r="F1023" s="326">
        <v>423</v>
      </c>
      <c r="G1023" s="326">
        <f t="shared" si="105"/>
        <v>471</v>
      </c>
      <c r="H1023" s="327">
        <f t="shared" si="106"/>
        <v>0.10191082802547771</v>
      </c>
      <c r="I1023" s="355">
        <v>0.1117647058823529</v>
      </c>
      <c r="J1023" s="356">
        <v>9.1079658922958544E-3</v>
      </c>
      <c r="K1023" s="357" t="s">
        <v>319</v>
      </c>
      <c r="L1023" s="328">
        <f t="shared" si="107"/>
        <v>0.14092136177108958</v>
      </c>
      <c r="M1023" s="328">
        <f t="shared" si="108"/>
        <v>2.5475814978915944E-3</v>
      </c>
      <c r="N1023" s="328">
        <v>2.9225968927036302E-3</v>
      </c>
      <c r="O1023" s="327">
        <f t="shared" si="109"/>
        <v>0.13753581661891118</v>
      </c>
      <c r="P1023" s="327">
        <f t="shared" si="110"/>
        <v>0.11945778028805422</v>
      </c>
      <c r="Q1023" s="327">
        <f t="shared" si="111"/>
        <v>0.12107969151670951</v>
      </c>
    </row>
    <row r="1024" spans="1:17" ht="15">
      <c r="A1024" s="326" t="s">
        <v>111</v>
      </c>
      <c r="B1024" s="326">
        <v>0</v>
      </c>
      <c r="C1024" s="326">
        <v>0</v>
      </c>
      <c r="D1024" s="326">
        <v>0</v>
      </c>
      <c r="E1024" s="326">
        <v>145</v>
      </c>
      <c r="F1024" s="326">
        <v>1428</v>
      </c>
      <c r="G1024" s="326">
        <f t="shared" si="105"/>
        <v>1573</v>
      </c>
      <c r="H1024" s="327">
        <f t="shared" si="106"/>
        <v>9.2180546726001275E-2</v>
      </c>
      <c r="I1024" s="355">
        <v>9.1133004926108374E-2</v>
      </c>
      <c r="J1024" s="356">
        <v>2.8850799706628578E-2</v>
      </c>
      <c r="K1024" s="357" t="s">
        <v>111</v>
      </c>
      <c r="L1024" s="328">
        <f t="shared" si="107"/>
        <v>2.9796129430521356E-2</v>
      </c>
      <c r="M1024" s="328">
        <f t="shared" si="108"/>
        <v>3.6341947574928564E-4</v>
      </c>
      <c r="N1024" s="328">
        <v>2.8125486300802499E-3</v>
      </c>
      <c r="O1024" s="327">
        <f t="shared" si="109"/>
        <v>0.41547277936962751</v>
      </c>
      <c r="P1024" s="327">
        <f t="shared" si="110"/>
        <v>0.4032759107596724</v>
      </c>
      <c r="Q1024" s="327">
        <f t="shared" si="111"/>
        <v>0.40437017994858609</v>
      </c>
    </row>
    <row r="1025" spans="1:17" ht="15">
      <c r="A1025" s="326" t="s">
        <v>111</v>
      </c>
      <c r="B1025" s="326">
        <v>2</v>
      </c>
      <c r="C1025" s="326">
        <v>3</v>
      </c>
      <c r="D1025" s="326">
        <v>2920</v>
      </c>
      <c r="E1025" s="326">
        <v>65</v>
      </c>
      <c r="F1025" s="326">
        <v>706</v>
      </c>
      <c r="G1025" s="326">
        <f t="shared" si="105"/>
        <v>771</v>
      </c>
      <c r="H1025" s="327">
        <f t="shared" si="106"/>
        <v>8.4306095979247736E-2</v>
      </c>
      <c r="I1025" s="355">
        <v>7.0796460176991149E-2</v>
      </c>
      <c r="J1025" s="356">
        <v>2.8850799706628578E-2</v>
      </c>
      <c r="K1025" s="357" t="s">
        <v>111</v>
      </c>
      <c r="L1025" s="328">
        <f t="shared" si="107"/>
        <v>-6.8135437688128422E-2</v>
      </c>
      <c r="M1025" s="328">
        <f t="shared" si="108"/>
        <v>8.947742072121476E-4</v>
      </c>
      <c r="N1025" s="328">
        <v>2.8125486300802499E-3</v>
      </c>
      <c r="O1025" s="327">
        <f t="shared" si="109"/>
        <v>0.18624641833810887</v>
      </c>
      <c r="P1025" s="327">
        <f t="shared" si="110"/>
        <v>0.19937870658006213</v>
      </c>
      <c r="Q1025" s="327">
        <f t="shared" si="111"/>
        <v>0.19820051413881748</v>
      </c>
    </row>
    <row r="1026" spans="1:17" ht="15">
      <c r="A1026" s="326" t="s">
        <v>111</v>
      </c>
      <c r="B1026" s="326">
        <v>3</v>
      </c>
      <c r="C1026" s="326">
        <v>2920.2</v>
      </c>
      <c r="D1026" s="326">
        <v>4322</v>
      </c>
      <c r="E1026" s="326">
        <v>73</v>
      </c>
      <c r="F1026" s="326">
        <v>695</v>
      </c>
      <c r="G1026" s="326">
        <f t="shared" si="105"/>
        <v>768</v>
      </c>
      <c r="H1026" s="327">
        <f t="shared" si="106"/>
        <v>9.5052083333333329E-2</v>
      </c>
      <c r="I1026" s="355">
        <v>0.1202185792349727</v>
      </c>
      <c r="J1026" s="356">
        <v>2.8850799706628578E-2</v>
      </c>
      <c r="K1026" s="357" t="s">
        <v>111</v>
      </c>
      <c r="L1026" s="328">
        <f t="shared" si="107"/>
        <v>6.3640125493075531E-2</v>
      </c>
      <c r="M1026" s="328">
        <f t="shared" si="108"/>
        <v>8.2075492257188372E-4</v>
      </c>
      <c r="N1026" s="328">
        <v>2.8125486300802499E-3</v>
      </c>
      <c r="O1026" s="327">
        <f t="shared" si="109"/>
        <v>0.20916905444126074</v>
      </c>
      <c r="P1026" s="327">
        <f t="shared" si="110"/>
        <v>0.19627223948037278</v>
      </c>
      <c r="Q1026" s="327">
        <f t="shared" si="111"/>
        <v>0.19742930591259641</v>
      </c>
    </row>
    <row r="1027" spans="1:17" ht="15">
      <c r="A1027" s="326" t="s">
        <v>111</v>
      </c>
      <c r="B1027" s="326">
        <v>4</v>
      </c>
      <c r="C1027" s="326">
        <v>4324</v>
      </c>
      <c r="D1027" s="326">
        <v>26197.63</v>
      </c>
      <c r="E1027" s="326">
        <v>66</v>
      </c>
      <c r="F1027" s="326">
        <v>712</v>
      </c>
      <c r="G1027" s="326">
        <f t="shared" ref="G1027:G1061" si="112">E1027+F1027</f>
        <v>778</v>
      </c>
      <c r="H1027" s="327">
        <f t="shared" ref="H1027:H1061" si="113">E1027/G1027</f>
        <v>8.4832904884318772E-2</v>
      </c>
      <c r="I1027" s="355">
        <v>9.0909090909090912E-2</v>
      </c>
      <c r="J1027" s="356">
        <v>2.8850799706628578E-2</v>
      </c>
      <c r="K1027" s="357" t="s">
        <v>111</v>
      </c>
      <c r="L1027" s="328">
        <f t="shared" ref="L1027:L1061" si="114">LN(O1027/P1027)</f>
        <v>-6.1330639476073597E-2</v>
      </c>
      <c r="M1027" s="328">
        <f t="shared" ref="M1027:M1061" si="115">L1027*(O1027-P1027)</f>
        <v>7.3360002454693214E-4</v>
      </c>
      <c r="N1027" s="328">
        <v>2.8125486300802499E-3</v>
      </c>
      <c r="O1027" s="327">
        <f t="shared" ref="O1027:O1061" si="116">E1027/V$2</f>
        <v>0.18911174785100288</v>
      </c>
      <c r="P1027" s="327">
        <f t="shared" ref="P1027:P1061" si="117">F1027/W$2</f>
        <v>0.20107314317989269</v>
      </c>
      <c r="Q1027" s="327">
        <f t="shared" ref="Q1027:Q1061" si="118">G1027/X$2</f>
        <v>0.2</v>
      </c>
    </row>
    <row r="1028" spans="1:17" ht="15">
      <c r="A1028" s="326" t="s">
        <v>41</v>
      </c>
      <c r="B1028" s="326">
        <v>0</v>
      </c>
      <c r="C1028" s="326">
        <v>0</v>
      </c>
      <c r="D1028" s="326">
        <v>1</v>
      </c>
      <c r="E1028" s="326">
        <v>130</v>
      </c>
      <c r="F1028" s="326">
        <v>1378</v>
      </c>
      <c r="G1028" s="326">
        <f t="shared" si="112"/>
        <v>1508</v>
      </c>
      <c r="H1028" s="327">
        <f t="shared" si="113"/>
        <v>8.6206896551724144E-2</v>
      </c>
      <c r="I1028" s="355">
        <v>7.1232876712328766E-2</v>
      </c>
      <c r="J1028" s="356">
        <v>8.6596381942944306E-2</v>
      </c>
      <c r="K1028" s="357" t="s">
        <v>41</v>
      </c>
      <c r="L1028" s="328">
        <f t="shared" si="114"/>
        <v>-4.3761471208544934E-2</v>
      </c>
      <c r="M1028" s="328">
        <f t="shared" si="115"/>
        <v>7.2918728956202633E-4</v>
      </c>
      <c r="N1028" s="328">
        <v>2.6319435997612601E-3</v>
      </c>
      <c r="O1028" s="327">
        <f t="shared" si="116"/>
        <v>0.37249283667621774</v>
      </c>
      <c r="P1028" s="327">
        <f t="shared" si="117"/>
        <v>0.38915560576108443</v>
      </c>
      <c r="Q1028" s="327">
        <f t="shared" si="118"/>
        <v>0.3876606683804627</v>
      </c>
    </row>
    <row r="1029" spans="1:17" ht="15">
      <c r="A1029" s="326" t="s">
        <v>41</v>
      </c>
      <c r="B1029" s="326">
        <v>1</v>
      </c>
      <c r="C1029" s="326">
        <v>2</v>
      </c>
      <c r="D1029" s="326">
        <v>2</v>
      </c>
      <c r="E1029" s="326">
        <v>60</v>
      </c>
      <c r="F1029" s="326">
        <v>590</v>
      </c>
      <c r="G1029" s="326">
        <f t="shared" si="112"/>
        <v>650</v>
      </c>
      <c r="H1029" s="327">
        <f t="shared" si="113"/>
        <v>9.2307692307692313E-2</v>
      </c>
      <c r="I1029" s="355">
        <v>8.6330935251798566E-2</v>
      </c>
      <c r="J1029" s="356">
        <v>8.6596381942944306E-2</v>
      </c>
      <c r="K1029" s="357" t="s">
        <v>41</v>
      </c>
      <c r="L1029" s="328">
        <f t="shared" si="114"/>
        <v>3.1314555231812202E-2</v>
      </c>
      <c r="M1029" s="328">
        <f t="shared" si="115"/>
        <v>1.6597252226547139E-4</v>
      </c>
      <c r="N1029" s="328">
        <v>2.6319435997612601E-3</v>
      </c>
      <c r="O1029" s="327">
        <f t="shared" si="116"/>
        <v>0.17191977077363896</v>
      </c>
      <c r="P1029" s="327">
        <f t="shared" si="117"/>
        <v>0.16661959898333803</v>
      </c>
      <c r="Q1029" s="327">
        <f t="shared" si="118"/>
        <v>0.16709511568123395</v>
      </c>
    </row>
    <row r="1030" spans="1:17" ht="15">
      <c r="A1030" s="326" t="s">
        <v>41</v>
      </c>
      <c r="B1030" s="326">
        <v>2</v>
      </c>
      <c r="C1030" s="326">
        <v>3</v>
      </c>
      <c r="D1030" s="326">
        <v>3</v>
      </c>
      <c r="E1030" s="326">
        <v>48</v>
      </c>
      <c r="F1030" s="326">
        <v>499</v>
      </c>
      <c r="G1030" s="326">
        <f t="shared" si="112"/>
        <v>547</v>
      </c>
      <c r="H1030" s="327">
        <f t="shared" si="113"/>
        <v>8.7751371115173671E-2</v>
      </c>
      <c r="I1030" s="355">
        <v>0.1145038167938931</v>
      </c>
      <c r="J1030" s="356">
        <v>8.6596381942944306E-2</v>
      </c>
      <c r="K1030" s="357" t="s">
        <v>41</v>
      </c>
      <c r="L1030" s="328">
        <f t="shared" si="114"/>
        <v>-2.431255493415118E-2</v>
      </c>
      <c r="M1030" s="328">
        <f t="shared" si="115"/>
        <v>8.2293798871471653E-5</v>
      </c>
      <c r="N1030" s="328">
        <v>2.6319435997612601E-3</v>
      </c>
      <c r="O1030" s="327">
        <f t="shared" si="116"/>
        <v>0.13753581661891118</v>
      </c>
      <c r="P1030" s="327">
        <f t="shared" si="117"/>
        <v>0.14092064388590794</v>
      </c>
      <c r="Q1030" s="327">
        <f t="shared" si="118"/>
        <v>0.14061696658097686</v>
      </c>
    </row>
    <row r="1031" spans="1:17" ht="15">
      <c r="A1031" s="326" t="s">
        <v>41</v>
      </c>
      <c r="B1031" s="326">
        <v>3</v>
      </c>
      <c r="C1031" s="326">
        <v>4</v>
      </c>
      <c r="D1031" s="326">
        <v>4</v>
      </c>
      <c r="E1031" s="326">
        <v>39</v>
      </c>
      <c r="F1031" s="326">
        <v>406</v>
      </c>
      <c r="G1031" s="326">
        <f t="shared" si="112"/>
        <v>445</v>
      </c>
      <c r="H1031" s="327">
        <f t="shared" si="113"/>
        <v>8.7640449438202248E-2</v>
      </c>
      <c r="I1031" s="355">
        <v>9.1836734693877556E-2</v>
      </c>
      <c r="J1031" s="356">
        <v>8.6596381942944306E-2</v>
      </c>
      <c r="K1031" s="357" t="s">
        <v>41</v>
      </c>
      <c r="L1031" s="328">
        <f t="shared" si="114"/>
        <v>-2.5698983562609648E-2</v>
      </c>
      <c r="M1031" s="328">
        <f t="shared" si="115"/>
        <v>7.4759000709318055E-5</v>
      </c>
      <c r="N1031" s="328">
        <v>2.6319435997612601E-3</v>
      </c>
      <c r="O1031" s="327">
        <f t="shared" si="116"/>
        <v>0.11174785100286533</v>
      </c>
      <c r="P1031" s="327">
        <f t="shared" si="117"/>
        <v>0.11465687658853431</v>
      </c>
      <c r="Q1031" s="327">
        <f t="shared" si="118"/>
        <v>0.11439588688946016</v>
      </c>
    </row>
    <row r="1032" spans="1:17" ht="15">
      <c r="A1032" s="326" t="s">
        <v>41</v>
      </c>
      <c r="B1032" s="326">
        <v>4</v>
      </c>
      <c r="C1032" s="326">
        <v>5</v>
      </c>
      <c r="D1032" s="326">
        <v>13</v>
      </c>
      <c r="E1032" s="326">
        <v>72</v>
      </c>
      <c r="F1032" s="326">
        <v>668</v>
      </c>
      <c r="G1032" s="326">
        <f t="shared" si="112"/>
        <v>740</v>
      </c>
      <c r="H1032" s="327">
        <f t="shared" si="113"/>
        <v>9.7297297297297303E-2</v>
      </c>
      <c r="I1032" s="355">
        <v>0.141025641025641</v>
      </c>
      <c r="J1032" s="356">
        <v>8.6596381942944306E-2</v>
      </c>
      <c r="K1032" s="357" t="s">
        <v>41</v>
      </c>
      <c r="L1032" s="328">
        <f t="shared" si="114"/>
        <v>8.9470475388886195E-2</v>
      </c>
      <c r="M1032" s="328">
        <f t="shared" si="115"/>
        <v>1.5797309883529714E-3</v>
      </c>
      <c r="N1032" s="328">
        <v>2.6319435997612601E-3</v>
      </c>
      <c r="O1032" s="327">
        <f t="shared" si="116"/>
        <v>0.20630372492836677</v>
      </c>
      <c r="P1032" s="327">
        <f t="shared" si="117"/>
        <v>0.18864727478113527</v>
      </c>
      <c r="Q1032" s="327">
        <f t="shared" si="118"/>
        <v>0.19023136246786632</v>
      </c>
    </row>
    <row r="1033" spans="1:17" ht="15">
      <c r="A1033" s="326" t="s">
        <v>306</v>
      </c>
      <c r="B1033" s="326">
        <v>0</v>
      </c>
      <c r="C1033" s="326">
        <v>0</v>
      </c>
      <c r="D1033" s="326">
        <v>0</v>
      </c>
      <c r="E1033" s="326">
        <v>280</v>
      </c>
      <c r="F1033" s="326">
        <v>2906</v>
      </c>
      <c r="G1033" s="326">
        <f t="shared" si="112"/>
        <v>3186</v>
      </c>
      <c r="H1033" s="327">
        <f t="shared" si="113"/>
        <v>8.7884494664155682E-2</v>
      </c>
      <c r="I1033" s="355">
        <v>9.1729323308270674E-2</v>
      </c>
      <c r="J1033" s="356">
        <v>3.0123484989811209E-3</v>
      </c>
      <c r="K1033" s="357" t="s">
        <v>306</v>
      </c>
      <c r="L1033" s="328">
        <f t="shared" si="114"/>
        <v>-2.2650711051502074E-2</v>
      </c>
      <c r="M1033" s="328">
        <f t="shared" si="115"/>
        <v>4.1631696388666738E-4</v>
      </c>
      <c r="N1033" s="328">
        <v>2.2097143618157902E-3</v>
      </c>
      <c r="O1033" s="327">
        <f t="shared" si="116"/>
        <v>0.80229226361031514</v>
      </c>
      <c r="P1033" s="327">
        <f t="shared" si="117"/>
        <v>0.82067212651793275</v>
      </c>
      <c r="Q1033" s="327">
        <f t="shared" si="118"/>
        <v>0.81902313624678669</v>
      </c>
    </row>
    <row r="1034" spans="1:17" ht="15">
      <c r="A1034" s="326" t="s">
        <v>306</v>
      </c>
      <c r="B1034" s="326">
        <v>4</v>
      </c>
      <c r="C1034" s="326">
        <v>1</v>
      </c>
      <c r="D1034" s="326">
        <v>58</v>
      </c>
      <c r="E1034" s="326">
        <v>69</v>
      </c>
      <c r="F1034" s="326">
        <v>635</v>
      </c>
      <c r="G1034" s="326">
        <f t="shared" si="112"/>
        <v>704</v>
      </c>
      <c r="H1034" s="327">
        <f t="shared" si="113"/>
        <v>9.8011363636363633E-2</v>
      </c>
      <c r="I1034" s="355">
        <v>0.1026785714285714</v>
      </c>
      <c r="J1034" s="356">
        <v>3.0123484989811209E-3</v>
      </c>
      <c r="K1034" s="357" t="s">
        <v>306</v>
      </c>
      <c r="L1034" s="328">
        <f t="shared" si="114"/>
        <v>9.757403561404418E-2</v>
      </c>
      <c r="M1034" s="328">
        <f t="shared" si="115"/>
        <v>1.7933973979291282E-3</v>
      </c>
      <c r="N1034" s="328">
        <v>2.2097143618157902E-3</v>
      </c>
      <c r="O1034" s="327">
        <f t="shared" si="116"/>
        <v>0.19770773638968481</v>
      </c>
      <c r="P1034" s="327">
        <f t="shared" si="117"/>
        <v>0.17932787348206722</v>
      </c>
      <c r="Q1034" s="327">
        <f t="shared" si="118"/>
        <v>0.18097686375321337</v>
      </c>
    </row>
    <row r="1035" spans="1:17" ht="15">
      <c r="A1035" s="326" t="s">
        <v>323</v>
      </c>
      <c r="B1035" s="326">
        <v>0</v>
      </c>
      <c r="C1035" s="326">
        <v>0</v>
      </c>
      <c r="D1035" s="326">
        <v>0</v>
      </c>
      <c r="E1035" s="326">
        <v>273</v>
      </c>
      <c r="F1035" s="326">
        <v>2809</v>
      </c>
      <c r="G1035" s="326">
        <f t="shared" si="112"/>
        <v>3082</v>
      </c>
      <c r="H1035" s="327">
        <f t="shared" si="113"/>
        <v>8.8578844905905257E-2</v>
      </c>
      <c r="I1035" s="355">
        <v>9.606986899563319E-2</v>
      </c>
      <c r="J1035" s="356">
        <v>1.3267108414208651E-3</v>
      </c>
      <c r="K1035" s="357" t="s">
        <v>323</v>
      </c>
      <c r="L1035" s="328">
        <f t="shared" si="114"/>
        <v>-1.4019502009807408E-2</v>
      </c>
      <c r="M1035" s="328">
        <f t="shared" si="115"/>
        <v>1.5482826507158602E-4</v>
      </c>
      <c r="N1035" s="328">
        <v>2.1921167594798302E-3</v>
      </c>
      <c r="O1035" s="327">
        <f t="shared" si="116"/>
        <v>0.7822349570200573</v>
      </c>
      <c r="P1035" s="327">
        <f t="shared" si="117"/>
        <v>0.79327873482067213</v>
      </c>
      <c r="Q1035" s="327">
        <f t="shared" si="118"/>
        <v>0.79228791773778917</v>
      </c>
    </row>
    <row r="1036" spans="1:17" ht="15">
      <c r="A1036" s="326" t="s">
        <v>323</v>
      </c>
      <c r="B1036" s="326">
        <v>3</v>
      </c>
      <c r="C1036" s="326">
        <v>1</v>
      </c>
      <c r="D1036" s="326">
        <v>1</v>
      </c>
      <c r="E1036" s="326">
        <v>69</v>
      </c>
      <c r="F1036" s="326">
        <v>646</v>
      </c>
      <c r="G1036" s="326">
        <f t="shared" si="112"/>
        <v>715</v>
      </c>
      <c r="H1036" s="327">
        <f t="shared" si="113"/>
        <v>9.6503496503496503E-2</v>
      </c>
      <c r="I1036" s="355">
        <v>8.8397790055248615E-2</v>
      </c>
      <c r="J1036" s="356">
        <v>1.3267108414208651E-3</v>
      </c>
      <c r="K1036" s="357" t="s">
        <v>323</v>
      </c>
      <c r="L1036" s="328">
        <f t="shared" si="114"/>
        <v>8.0399530724134013E-2</v>
      </c>
      <c r="M1036" s="328">
        <f t="shared" si="115"/>
        <v>1.2279738555213868E-3</v>
      </c>
      <c r="N1036" s="328">
        <v>2.1921167594798302E-3</v>
      </c>
      <c r="O1036" s="327">
        <f t="shared" si="116"/>
        <v>0.19770773638968481</v>
      </c>
      <c r="P1036" s="327">
        <f t="shared" si="117"/>
        <v>0.18243434058175656</v>
      </c>
      <c r="Q1036" s="327">
        <f t="shared" si="118"/>
        <v>0.18380462724935734</v>
      </c>
    </row>
    <row r="1037" spans="1:17" ht="15">
      <c r="A1037" s="326" t="s">
        <v>323</v>
      </c>
      <c r="B1037" s="326">
        <v>4</v>
      </c>
      <c r="C1037" s="326">
        <v>2</v>
      </c>
      <c r="D1037" s="326">
        <v>3</v>
      </c>
      <c r="E1037" s="326">
        <v>7</v>
      </c>
      <c r="F1037" s="326">
        <v>86</v>
      </c>
      <c r="G1037" s="326">
        <f t="shared" si="112"/>
        <v>93</v>
      </c>
      <c r="H1037" s="327">
        <f t="shared" si="113"/>
        <v>7.5268817204301078E-2</v>
      </c>
      <c r="I1037" s="355">
        <v>9.5238095238095233E-2</v>
      </c>
      <c r="J1037" s="356">
        <v>1.3267108414208651E-3</v>
      </c>
      <c r="K1037" s="357" t="s">
        <v>323</v>
      </c>
      <c r="L1037" s="328">
        <f t="shared" si="114"/>
        <v>-0.19134461728871766</v>
      </c>
      <c r="M1037" s="328">
        <f t="shared" si="115"/>
        <v>8.0931463888685596E-4</v>
      </c>
      <c r="N1037" s="328">
        <v>2.1921167594798302E-3</v>
      </c>
      <c r="O1037" s="327">
        <f t="shared" si="116"/>
        <v>2.0057306590257881E-2</v>
      </c>
      <c r="P1037" s="327">
        <f t="shared" si="117"/>
        <v>2.4286924597571306E-2</v>
      </c>
      <c r="Q1037" s="327">
        <f t="shared" si="118"/>
        <v>2.3907455012853469E-2</v>
      </c>
    </row>
    <row r="1038" spans="1:17" ht="15">
      <c r="A1038" s="326" t="s">
        <v>76</v>
      </c>
      <c r="B1038" s="326">
        <v>0</v>
      </c>
      <c r="C1038" s="326">
        <v>0</v>
      </c>
      <c r="D1038" s="326">
        <v>0</v>
      </c>
      <c r="E1038" s="326">
        <v>298</v>
      </c>
      <c r="F1038" s="326">
        <v>2967</v>
      </c>
      <c r="G1038" s="326">
        <f t="shared" si="112"/>
        <v>3265</v>
      </c>
      <c r="H1038" s="327">
        <f t="shared" si="113"/>
        <v>9.1271056661562017E-2</v>
      </c>
      <c r="I1038" s="355">
        <v>8.5164835164835168E-2</v>
      </c>
      <c r="J1038" s="356">
        <v>4.7358583906124081E-2</v>
      </c>
      <c r="K1038" s="357" t="s">
        <v>76</v>
      </c>
      <c r="L1038" s="328">
        <f t="shared" si="114"/>
        <v>1.887939612405904E-2</v>
      </c>
      <c r="M1038" s="328">
        <f t="shared" si="115"/>
        <v>3.0149066927680852E-4</v>
      </c>
      <c r="N1038" s="328">
        <v>1.9576860819890802E-3</v>
      </c>
      <c r="O1038" s="327">
        <f t="shared" si="116"/>
        <v>0.85386819484240684</v>
      </c>
      <c r="P1038" s="327">
        <f t="shared" si="117"/>
        <v>0.83789889861621014</v>
      </c>
      <c r="Q1038" s="327">
        <f t="shared" si="118"/>
        <v>0.83933161953727509</v>
      </c>
    </row>
    <row r="1039" spans="1:17" ht="15">
      <c r="A1039" s="326" t="s">
        <v>76</v>
      </c>
      <c r="B1039" s="326">
        <v>4</v>
      </c>
      <c r="C1039" s="326">
        <v>1</v>
      </c>
      <c r="D1039" s="326">
        <v>43</v>
      </c>
      <c r="E1039" s="326">
        <v>51</v>
      </c>
      <c r="F1039" s="326">
        <v>574</v>
      </c>
      <c r="G1039" s="326">
        <f t="shared" si="112"/>
        <v>625</v>
      </c>
      <c r="H1039" s="327">
        <f t="shared" si="113"/>
        <v>8.1600000000000006E-2</v>
      </c>
      <c r="I1039" s="355">
        <v>0.13664596273291929</v>
      </c>
      <c r="J1039" s="356">
        <v>4.7358583906124081E-2</v>
      </c>
      <c r="K1039" s="357" t="s">
        <v>76</v>
      </c>
      <c r="L1039" s="328">
        <f t="shared" si="114"/>
        <v>-0.10371123368576401</v>
      </c>
      <c r="M1039" s="328">
        <f t="shared" si="115"/>
        <v>1.6561954127122804E-3</v>
      </c>
      <c r="N1039" s="328">
        <v>1.9576860819890802E-3</v>
      </c>
      <c r="O1039" s="327">
        <f t="shared" si="116"/>
        <v>0.14613180515759314</v>
      </c>
      <c r="P1039" s="327">
        <f t="shared" si="117"/>
        <v>0.16210110138378989</v>
      </c>
      <c r="Q1039" s="327">
        <f t="shared" si="118"/>
        <v>0.16066838046272494</v>
      </c>
    </row>
    <row r="1040" spans="1:17" ht="15">
      <c r="A1040" s="326" t="s">
        <v>51</v>
      </c>
      <c r="B1040" s="326">
        <v>0</v>
      </c>
      <c r="C1040" s="326">
        <v>0</v>
      </c>
      <c r="D1040" s="326">
        <v>0</v>
      </c>
      <c r="E1040" s="326">
        <v>73</v>
      </c>
      <c r="F1040" s="326">
        <v>736</v>
      </c>
      <c r="G1040" s="326">
        <f t="shared" si="112"/>
        <v>809</v>
      </c>
      <c r="H1040" s="327">
        <f t="shared" si="113"/>
        <v>9.0234857849196534E-2</v>
      </c>
      <c r="I1040" s="355">
        <v>6.1111111111111109E-2</v>
      </c>
      <c r="J1040" s="356">
        <v>5.8550169141892511E-2</v>
      </c>
      <c r="K1040" s="357" t="s">
        <v>51</v>
      </c>
      <c r="L1040" s="328">
        <f t="shared" si="114"/>
        <v>6.3218523289915087E-3</v>
      </c>
      <c r="M1040" s="328">
        <f t="shared" si="115"/>
        <v>8.3332436031192267E-6</v>
      </c>
      <c r="N1040" s="328">
        <v>1.79143563657973E-3</v>
      </c>
      <c r="O1040" s="327">
        <f t="shared" si="116"/>
        <v>0.20916905444126074</v>
      </c>
      <c r="P1040" s="327">
        <f t="shared" si="117"/>
        <v>0.20785088957921491</v>
      </c>
      <c r="Q1040" s="327">
        <f t="shared" si="118"/>
        <v>0.20796915167095115</v>
      </c>
    </row>
    <row r="1041" spans="1:17" ht="15">
      <c r="A1041" s="326" t="s">
        <v>51</v>
      </c>
      <c r="B1041" s="326">
        <v>1</v>
      </c>
      <c r="C1041" s="326">
        <v>1</v>
      </c>
      <c r="D1041" s="326">
        <v>1</v>
      </c>
      <c r="E1041" s="326">
        <v>223</v>
      </c>
      <c r="F1041" s="326">
        <v>2213</v>
      </c>
      <c r="G1041" s="326">
        <f t="shared" si="112"/>
        <v>2436</v>
      </c>
      <c r="H1041" s="327">
        <f t="shared" si="113"/>
        <v>9.154351395730706E-2</v>
      </c>
      <c r="I1041" s="355">
        <v>9.6830985915492954E-2</v>
      </c>
      <c r="J1041" s="356">
        <v>5.8550169141892511E-2</v>
      </c>
      <c r="K1041" s="357" t="s">
        <v>51</v>
      </c>
      <c r="L1041" s="328">
        <f t="shared" si="114"/>
        <v>2.2159961318545664E-2</v>
      </c>
      <c r="M1041" s="328">
        <f t="shared" si="115"/>
        <v>3.1032327048820068E-4</v>
      </c>
      <c r="N1041" s="328">
        <v>1.79143563657973E-3</v>
      </c>
      <c r="O1041" s="327">
        <f t="shared" si="116"/>
        <v>0.63896848137535822</v>
      </c>
      <c r="P1041" s="327">
        <f t="shared" si="117"/>
        <v>0.62496469923750353</v>
      </c>
      <c r="Q1041" s="327">
        <f t="shared" si="118"/>
        <v>0.62622107969151675</v>
      </c>
    </row>
    <row r="1042" spans="1:17" ht="15">
      <c r="A1042" s="326" t="s">
        <v>51</v>
      </c>
      <c r="B1042" s="326">
        <v>4</v>
      </c>
      <c r="C1042" s="326">
        <v>2</v>
      </c>
      <c r="D1042" s="326">
        <v>2</v>
      </c>
      <c r="E1042" s="326">
        <v>53</v>
      </c>
      <c r="F1042" s="326">
        <v>592</v>
      </c>
      <c r="G1042" s="326">
        <f t="shared" si="112"/>
        <v>645</v>
      </c>
      <c r="H1042" s="327">
        <f t="shared" si="113"/>
        <v>8.2170542635658914E-2</v>
      </c>
      <c r="I1042" s="355">
        <v>0.1276595744680851</v>
      </c>
      <c r="J1042" s="356">
        <v>5.8550169141892511E-2</v>
      </c>
      <c r="K1042" s="357" t="s">
        <v>51</v>
      </c>
      <c r="L1042" s="328">
        <f t="shared" si="114"/>
        <v>-9.6122191422407299E-2</v>
      </c>
      <c r="M1042" s="328">
        <f t="shared" si="115"/>
        <v>1.4727791224884122E-3</v>
      </c>
      <c r="N1042" s="328">
        <v>1.79143563657973E-3</v>
      </c>
      <c r="O1042" s="327">
        <f t="shared" si="116"/>
        <v>0.15186246418338109</v>
      </c>
      <c r="P1042" s="327">
        <f t="shared" si="117"/>
        <v>0.16718441118328156</v>
      </c>
      <c r="Q1042" s="327">
        <f t="shared" si="118"/>
        <v>0.16580976863753213</v>
      </c>
    </row>
    <row r="1043" spans="1:17" ht="15">
      <c r="A1043" s="326" t="s">
        <v>228</v>
      </c>
      <c r="B1043" s="326">
        <v>0</v>
      </c>
      <c r="C1043" s="326">
        <v>0</v>
      </c>
      <c r="D1043" s="326">
        <v>0</v>
      </c>
      <c r="E1043" s="326">
        <v>305</v>
      </c>
      <c r="F1043" s="326">
        <v>3065</v>
      </c>
      <c r="G1043" s="326">
        <f t="shared" si="112"/>
        <v>3370</v>
      </c>
      <c r="H1043" s="327">
        <f t="shared" si="113"/>
        <v>9.050445103857567E-2</v>
      </c>
      <c r="I1043" s="355">
        <v>0.1038107752956636</v>
      </c>
      <c r="J1043" s="356">
        <v>9.7670324890605675E-2</v>
      </c>
      <c r="K1043" s="357" t="s">
        <v>228</v>
      </c>
      <c r="L1043" s="328">
        <f t="shared" si="114"/>
        <v>9.6014581465764821E-3</v>
      </c>
      <c r="M1043" s="328">
        <f t="shared" si="115"/>
        <v>8.0179904882283259E-5</v>
      </c>
      <c r="N1043" s="328">
        <v>6.1576455021663395E-4</v>
      </c>
      <c r="O1043" s="327">
        <f t="shared" si="116"/>
        <v>0.87392550143266479</v>
      </c>
      <c r="P1043" s="327">
        <f t="shared" si="117"/>
        <v>0.86557469641344253</v>
      </c>
      <c r="Q1043" s="327">
        <f t="shared" si="118"/>
        <v>0.86632390745501286</v>
      </c>
    </row>
    <row r="1044" spans="1:17" ht="15">
      <c r="A1044" s="326" t="s">
        <v>228</v>
      </c>
      <c r="B1044" s="326">
        <v>4</v>
      </c>
      <c r="C1044" s="326">
        <v>1</v>
      </c>
      <c r="D1044" s="326">
        <v>6</v>
      </c>
      <c r="E1044" s="326">
        <v>44</v>
      </c>
      <c r="F1044" s="326">
        <v>476</v>
      </c>
      <c r="G1044" s="326">
        <f t="shared" si="112"/>
        <v>520</v>
      </c>
      <c r="H1044" s="327">
        <f t="shared" si="113"/>
        <v>8.461538461538462E-2</v>
      </c>
      <c r="I1044" s="355">
        <v>3.90625E-2</v>
      </c>
      <c r="J1044" s="356">
        <v>9.7670324890605675E-2</v>
      </c>
      <c r="K1044" s="357" t="s">
        <v>228</v>
      </c>
      <c r="L1044" s="328">
        <f t="shared" si="114"/>
        <v>-6.4135690403682249E-2</v>
      </c>
      <c r="M1044" s="328">
        <f t="shared" si="115"/>
        <v>5.3558464533435234E-4</v>
      </c>
      <c r="N1044" s="328">
        <v>6.1576455021663395E-4</v>
      </c>
      <c r="O1044" s="327">
        <f t="shared" si="116"/>
        <v>0.12607449856733524</v>
      </c>
      <c r="P1044" s="327">
        <f t="shared" si="117"/>
        <v>0.13442530358655747</v>
      </c>
      <c r="Q1044" s="327">
        <f t="shared" si="118"/>
        <v>0.13367609254498714</v>
      </c>
    </row>
    <row r="1045" spans="1:17" ht="15">
      <c r="A1045" s="326" t="s">
        <v>326</v>
      </c>
      <c r="B1045" s="326">
        <v>0</v>
      </c>
      <c r="C1045" s="326">
        <v>0</v>
      </c>
      <c r="D1045" s="326">
        <v>0</v>
      </c>
      <c r="E1045" s="326">
        <v>281</v>
      </c>
      <c r="F1045" s="326">
        <v>2883</v>
      </c>
      <c r="G1045" s="326">
        <f t="shared" si="112"/>
        <v>3164</v>
      </c>
      <c r="H1045" s="327">
        <f t="shared" si="113"/>
        <v>8.8811630847029074E-2</v>
      </c>
      <c r="I1045" s="355">
        <v>9.2926490984743412E-2</v>
      </c>
      <c r="J1045" s="356">
        <v>1.396666482502689E-3</v>
      </c>
      <c r="K1045" s="357" t="s">
        <v>326</v>
      </c>
      <c r="L1045" s="328">
        <f t="shared" si="114"/>
        <v>-1.1139498395179989E-2</v>
      </c>
      <c r="M1045" s="328">
        <f t="shared" si="115"/>
        <v>1.004692870117287E-4</v>
      </c>
      <c r="N1045" s="328">
        <v>5.2793668343943505E-4</v>
      </c>
      <c r="O1045" s="327">
        <f t="shared" si="116"/>
        <v>0.80515759312320911</v>
      </c>
      <c r="P1045" s="327">
        <f t="shared" si="117"/>
        <v>0.81417678621858236</v>
      </c>
      <c r="Q1045" s="327">
        <f t="shared" si="118"/>
        <v>0.81336760925449869</v>
      </c>
    </row>
    <row r="1046" spans="1:17" ht="15">
      <c r="A1046" s="326" t="s">
        <v>326</v>
      </c>
      <c r="B1046" s="326">
        <v>4</v>
      </c>
      <c r="C1046" s="326">
        <v>1</v>
      </c>
      <c r="D1046" s="326">
        <v>5</v>
      </c>
      <c r="E1046" s="326">
        <v>68</v>
      </c>
      <c r="F1046" s="326">
        <v>658</v>
      </c>
      <c r="G1046" s="326">
        <f t="shared" si="112"/>
        <v>726</v>
      </c>
      <c r="H1046" s="327">
        <f t="shared" si="113"/>
        <v>9.366391184573003E-2</v>
      </c>
      <c r="I1046" s="355">
        <v>0.10119047619047621</v>
      </c>
      <c r="J1046" s="356">
        <v>1.396666482502689E-3</v>
      </c>
      <c r="K1046" s="357" t="s">
        <v>326</v>
      </c>
      <c r="L1046" s="328">
        <f t="shared" si="114"/>
        <v>4.73953037602661E-2</v>
      </c>
      <c r="M1046" s="328">
        <f t="shared" si="115"/>
        <v>4.2746739642770572E-4</v>
      </c>
      <c r="N1046" s="328">
        <v>5.2793668343943505E-4</v>
      </c>
      <c r="O1046" s="327">
        <f t="shared" si="116"/>
        <v>0.19484240687679083</v>
      </c>
      <c r="P1046" s="327">
        <f t="shared" si="117"/>
        <v>0.18582321378141767</v>
      </c>
      <c r="Q1046" s="327">
        <f t="shared" si="118"/>
        <v>0.18663239074550128</v>
      </c>
    </row>
    <row r="1047" spans="1:17" ht="15">
      <c r="A1047" s="326" t="s">
        <v>186</v>
      </c>
      <c r="B1047" s="326">
        <v>0</v>
      </c>
      <c r="C1047" s="326">
        <v>0</v>
      </c>
      <c r="D1047" s="326">
        <v>0</v>
      </c>
      <c r="E1047" s="326">
        <v>214</v>
      </c>
      <c r="F1047" s="326">
        <v>2135</v>
      </c>
      <c r="G1047" s="326">
        <f t="shared" si="112"/>
        <v>2349</v>
      </c>
      <c r="H1047" s="327">
        <f t="shared" si="113"/>
        <v>9.1102596849723286E-2</v>
      </c>
      <c r="I1047" s="355">
        <v>8.7030716723549492E-2</v>
      </c>
      <c r="J1047" s="356">
        <v>1.4796653847059979E-2</v>
      </c>
      <c r="K1047" s="357" t="s">
        <v>186</v>
      </c>
      <c r="L1047" s="328">
        <f t="shared" si="114"/>
        <v>1.6846619268602966E-2</v>
      </c>
      <c r="M1047" s="328">
        <f t="shared" si="115"/>
        <v>1.7256821508926048E-4</v>
      </c>
      <c r="N1047" s="328">
        <v>4.4220609651610902E-4</v>
      </c>
      <c r="O1047" s="327">
        <f t="shared" si="116"/>
        <v>0.61318051575931232</v>
      </c>
      <c r="P1047" s="327">
        <f t="shared" si="117"/>
        <v>0.60293702343970634</v>
      </c>
      <c r="Q1047" s="327">
        <f t="shared" si="118"/>
        <v>0.60385604113110536</v>
      </c>
    </row>
    <row r="1048" spans="1:17" ht="15">
      <c r="A1048" s="326" t="s">
        <v>186</v>
      </c>
      <c r="B1048" s="326">
        <v>3</v>
      </c>
      <c r="C1048" s="326">
        <v>2.0408163300000001E-2</v>
      </c>
      <c r="D1048" s="326">
        <v>0.14285714289999901</v>
      </c>
      <c r="E1048" s="326">
        <v>71</v>
      </c>
      <c r="F1048" s="326">
        <v>741</v>
      </c>
      <c r="G1048" s="326">
        <f t="shared" si="112"/>
        <v>812</v>
      </c>
      <c r="H1048" s="327">
        <f t="shared" si="113"/>
        <v>8.7438423645320201E-2</v>
      </c>
      <c r="I1048" s="355">
        <v>0.10526315789473679</v>
      </c>
      <c r="J1048" s="356">
        <v>1.4796653847059979E-2</v>
      </c>
      <c r="K1048" s="357" t="s">
        <v>186</v>
      </c>
      <c r="L1048" s="328">
        <f t="shared" si="114"/>
        <v>-2.8228218345294862E-2</v>
      </c>
      <c r="M1048" s="328">
        <f t="shared" si="115"/>
        <v>1.6441595396168192E-4</v>
      </c>
      <c r="N1048" s="328">
        <v>4.4220609651610902E-4</v>
      </c>
      <c r="O1048" s="327">
        <f t="shared" si="116"/>
        <v>0.20343839541547279</v>
      </c>
      <c r="P1048" s="327">
        <f t="shared" si="117"/>
        <v>0.20926292007907371</v>
      </c>
      <c r="Q1048" s="327">
        <f t="shared" si="118"/>
        <v>0.20874035989717224</v>
      </c>
    </row>
    <row r="1049" spans="1:17" ht="15">
      <c r="A1049" s="326" t="s">
        <v>186</v>
      </c>
      <c r="B1049" s="326">
        <v>4</v>
      </c>
      <c r="C1049" s="326">
        <v>0.14814814809999999</v>
      </c>
      <c r="D1049" s="326">
        <v>1</v>
      </c>
      <c r="E1049" s="326">
        <v>64</v>
      </c>
      <c r="F1049" s="326">
        <v>665</v>
      </c>
      <c r="G1049" s="326">
        <f t="shared" si="112"/>
        <v>729</v>
      </c>
      <c r="H1049" s="327">
        <f t="shared" si="113"/>
        <v>8.77914951989026E-2</v>
      </c>
      <c r="I1049" s="355">
        <v>0.11258278145695361</v>
      </c>
      <c r="J1049" s="356">
        <v>1.4796653847059979E-2</v>
      </c>
      <c r="K1049" s="357" t="s">
        <v>186</v>
      </c>
      <c r="L1049" s="328">
        <f t="shared" si="114"/>
        <v>-2.3811427386705768E-2</v>
      </c>
      <c r="M1049" s="328">
        <f t="shared" si="115"/>
        <v>1.05221927465167E-4</v>
      </c>
      <c r="N1049" s="328">
        <v>4.4220609651610902E-4</v>
      </c>
      <c r="O1049" s="327">
        <f t="shared" si="116"/>
        <v>0.18338108882521489</v>
      </c>
      <c r="P1049" s="327">
        <f t="shared" si="117"/>
        <v>0.18780005648122</v>
      </c>
      <c r="Q1049" s="327">
        <f t="shared" si="118"/>
        <v>0.18740359897172237</v>
      </c>
    </row>
    <row r="1050" spans="1:17" ht="15">
      <c r="A1050" s="326" t="s">
        <v>325</v>
      </c>
      <c r="B1050" s="326">
        <v>0</v>
      </c>
      <c r="C1050" s="326">
        <v>0</v>
      </c>
      <c r="D1050" s="326">
        <v>0</v>
      </c>
      <c r="E1050" s="326">
        <v>254</v>
      </c>
      <c r="F1050" s="326">
        <v>2590</v>
      </c>
      <c r="G1050" s="326">
        <f t="shared" si="112"/>
        <v>2844</v>
      </c>
      <c r="H1050" s="327">
        <f t="shared" si="113"/>
        <v>8.9310829817158932E-2</v>
      </c>
      <c r="I1050" s="355">
        <v>9.2449922958397532E-2</v>
      </c>
      <c r="J1050" s="356">
        <v>3.5234041314318159E-3</v>
      </c>
      <c r="K1050" s="357" t="s">
        <v>325</v>
      </c>
      <c r="L1050" s="328">
        <f t="shared" si="114"/>
        <v>-4.9863577655703383E-3</v>
      </c>
      <c r="M1050" s="328">
        <f t="shared" si="115"/>
        <v>1.8140881409671238E-5</v>
      </c>
      <c r="N1050" s="328">
        <v>3.7349088584137798E-4</v>
      </c>
      <c r="O1050" s="327">
        <f t="shared" si="116"/>
        <v>0.72779369627507162</v>
      </c>
      <c r="P1050" s="327">
        <f t="shared" si="117"/>
        <v>0.73143179892685684</v>
      </c>
      <c r="Q1050" s="327">
        <f t="shared" si="118"/>
        <v>0.7311053984575836</v>
      </c>
    </row>
    <row r="1051" spans="1:17" ht="15">
      <c r="A1051" s="326" t="s">
        <v>325</v>
      </c>
      <c r="B1051" s="326">
        <v>3</v>
      </c>
      <c r="C1051" s="326">
        <v>1</v>
      </c>
      <c r="D1051" s="326">
        <v>1</v>
      </c>
      <c r="E1051" s="326">
        <v>60</v>
      </c>
      <c r="F1051" s="326">
        <v>616</v>
      </c>
      <c r="G1051" s="326">
        <f t="shared" si="112"/>
        <v>676</v>
      </c>
      <c r="H1051" s="327">
        <f t="shared" si="113"/>
        <v>8.8757396449704137E-2</v>
      </c>
      <c r="I1051" s="355">
        <v>9.3959731543624164E-2</v>
      </c>
      <c r="J1051" s="356">
        <v>3.5234041314318159E-3</v>
      </c>
      <c r="K1051" s="357" t="s">
        <v>325</v>
      </c>
      <c r="L1051" s="328">
        <f t="shared" si="114"/>
        <v>-1.1809871401942592E-2</v>
      </c>
      <c r="M1051" s="328">
        <f t="shared" si="115"/>
        <v>2.4120325566898401E-5</v>
      </c>
      <c r="N1051" s="328">
        <v>3.7349088584137798E-4</v>
      </c>
      <c r="O1051" s="327">
        <f t="shared" si="116"/>
        <v>0.17191977077363896</v>
      </c>
      <c r="P1051" s="327">
        <f t="shared" si="117"/>
        <v>0.17396215758260378</v>
      </c>
      <c r="Q1051" s="327">
        <f t="shared" si="118"/>
        <v>0.1737789203084833</v>
      </c>
    </row>
    <row r="1052" spans="1:17" ht="15">
      <c r="A1052" s="326" t="s">
        <v>325</v>
      </c>
      <c r="B1052" s="326">
        <v>4</v>
      </c>
      <c r="C1052" s="326">
        <v>2</v>
      </c>
      <c r="D1052" s="326">
        <v>9</v>
      </c>
      <c r="E1052" s="326">
        <v>35</v>
      </c>
      <c r="F1052" s="326">
        <v>335</v>
      </c>
      <c r="G1052" s="326">
        <f t="shared" si="112"/>
        <v>370</v>
      </c>
      <c r="H1052" s="327">
        <f t="shared" si="113"/>
        <v>9.45945945945946E-2</v>
      </c>
      <c r="I1052" s="355">
        <v>0.1098901098901099</v>
      </c>
      <c r="J1052" s="356">
        <v>3.5234041314318159E-3</v>
      </c>
      <c r="K1052" s="357" t="s">
        <v>325</v>
      </c>
      <c r="L1052" s="328">
        <f t="shared" si="114"/>
        <v>5.8310059573823778E-2</v>
      </c>
      <c r="M1052" s="328">
        <f t="shared" si="115"/>
        <v>3.3122967886481007E-4</v>
      </c>
      <c r="N1052" s="328">
        <v>3.7349088584137798E-4</v>
      </c>
      <c r="O1052" s="327">
        <f t="shared" si="116"/>
        <v>0.10028653295128939</v>
      </c>
      <c r="P1052" s="327">
        <f t="shared" si="117"/>
        <v>9.4606043490539402E-2</v>
      </c>
      <c r="Q1052" s="327">
        <f t="shared" si="118"/>
        <v>9.5115681233933158E-2</v>
      </c>
    </row>
    <row r="1053" spans="1:17" ht="15">
      <c r="A1053" s="326" t="s">
        <v>256</v>
      </c>
      <c r="B1053" s="326">
        <v>0</v>
      </c>
      <c r="C1053" s="326">
        <v>0</v>
      </c>
      <c r="D1053" s="326">
        <v>0</v>
      </c>
      <c r="E1053" s="326">
        <v>222</v>
      </c>
      <c r="F1053" s="326">
        <v>2283</v>
      </c>
      <c r="G1053" s="326">
        <f t="shared" si="112"/>
        <v>2505</v>
      </c>
      <c r="H1053" s="327">
        <f t="shared" si="113"/>
        <v>8.862275449101796E-2</v>
      </c>
      <c r="I1053" s="355">
        <v>8.6538461538461536E-2</v>
      </c>
      <c r="J1053" s="356">
        <v>1.247450942983023E-2</v>
      </c>
      <c r="K1053" s="357" t="s">
        <v>256</v>
      </c>
      <c r="L1053" s="328">
        <f t="shared" si="114"/>
        <v>-1.3475734748039614E-2</v>
      </c>
      <c r="M1053" s="328">
        <f t="shared" si="115"/>
        <v>1.162952455337706E-4</v>
      </c>
      <c r="N1053" s="328">
        <v>3.3795475090196199E-4</v>
      </c>
      <c r="O1053" s="327">
        <f t="shared" si="116"/>
        <v>0.63610315186246413</v>
      </c>
      <c r="P1053" s="327">
        <f t="shared" si="117"/>
        <v>0.6447331262355267</v>
      </c>
      <c r="Q1053" s="327">
        <f t="shared" si="118"/>
        <v>0.64395886889460152</v>
      </c>
    </row>
    <row r="1054" spans="1:17" ht="15">
      <c r="A1054" s="326" t="s">
        <v>256</v>
      </c>
      <c r="B1054" s="326">
        <v>3</v>
      </c>
      <c r="C1054" s="326">
        <v>1</v>
      </c>
      <c r="D1054" s="326">
        <v>1</v>
      </c>
      <c r="E1054" s="326">
        <v>91</v>
      </c>
      <c r="F1054" s="326">
        <v>905</v>
      </c>
      <c r="G1054" s="326">
        <f t="shared" si="112"/>
        <v>996</v>
      </c>
      <c r="H1054" s="327">
        <f t="shared" si="113"/>
        <v>9.1365461847389556E-2</v>
      </c>
      <c r="I1054" s="355">
        <v>0.10358565737051791</v>
      </c>
      <c r="J1054" s="356">
        <v>1.247450942983023E-2</v>
      </c>
      <c r="K1054" s="357" t="s">
        <v>256</v>
      </c>
      <c r="L1054" s="328">
        <f t="shared" si="114"/>
        <v>2.0017092726400315E-2</v>
      </c>
      <c r="M1054" s="328">
        <f t="shared" si="115"/>
        <v>1.0343763004703109E-4</v>
      </c>
      <c r="N1054" s="328">
        <v>3.3795475090196199E-4</v>
      </c>
      <c r="O1054" s="327">
        <f t="shared" si="116"/>
        <v>0.26074498567335241</v>
      </c>
      <c r="P1054" s="327">
        <f t="shared" si="117"/>
        <v>0.25557752047444227</v>
      </c>
      <c r="Q1054" s="327">
        <f t="shared" si="118"/>
        <v>0.25604113110539845</v>
      </c>
    </row>
    <row r="1055" spans="1:17" ht="15">
      <c r="A1055" s="326" t="s">
        <v>256</v>
      </c>
      <c r="B1055" s="326">
        <v>4</v>
      </c>
      <c r="C1055" s="326">
        <v>2</v>
      </c>
      <c r="D1055" s="326">
        <v>5</v>
      </c>
      <c r="E1055" s="326">
        <v>36</v>
      </c>
      <c r="F1055" s="326">
        <v>353</v>
      </c>
      <c r="G1055" s="326">
        <f t="shared" si="112"/>
        <v>389</v>
      </c>
      <c r="H1055" s="327">
        <f t="shared" si="113"/>
        <v>9.2544987146529561E-2</v>
      </c>
      <c r="I1055" s="355">
        <v>0.1101694915254237</v>
      </c>
      <c r="J1055" s="356">
        <v>1.247450942983023E-2</v>
      </c>
      <c r="K1055" s="357" t="s">
        <v>256</v>
      </c>
      <c r="L1055" s="328">
        <f t="shared" si="114"/>
        <v>3.4143411432289883E-2</v>
      </c>
      <c r="M1055" s="328">
        <f t="shared" si="115"/>
        <v>1.1822187532116092E-4</v>
      </c>
      <c r="N1055" s="328">
        <v>3.3795475090196199E-4</v>
      </c>
      <c r="O1055" s="327">
        <f t="shared" si="116"/>
        <v>0.10315186246418338</v>
      </c>
      <c r="P1055" s="327">
        <f t="shared" si="117"/>
        <v>9.9689353290031063E-2</v>
      </c>
      <c r="Q1055" s="327">
        <f t="shared" si="118"/>
        <v>0.1</v>
      </c>
    </row>
    <row r="1056" spans="1:17" ht="15">
      <c r="A1056" s="326" t="s">
        <v>313</v>
      </c>
      <c r="B1056" s="326">
        <v>0</v>
      </c>
      <c r="C1056" s="326">
        <v>0</v>
      </c>
      <c r="D1056" s="326">
        <v>0</v>
      </c>
      <c r="E1056" s="326">
        <v>293</v>
      </c>
      <c r="F1056" s="326">
        <v>2953</v>
      </c>
      <c r="G1056" s="326">
        <f t="shared" si="112"/>
        <v>3246</v>
      </c>
      <c r="H1056" s="327">
        <f t="shared" si="113"/>
        <v>9.0264941466420209E-2</v>
      </c>
      <c r="I1056" s="355">
        <v>9.3617021276595741E-2</v>
      </c>
      <c r="J1056" s="356">
        <v>3.9269432582577691E-4</v>
      </c>
      <c r="K1056" s="357" t="s">
        <v>313</v>
      </c>
      <c r="L1056" s="328">
        <f t="shared" si="114"/>
        <v>6.688257182621159E-3</v>
      </c>
      <c r="M1056" s="328">
        <f t="shared" si="115"/>
        <v>3.7429721482047313E-5</v>
      </c>
      <c r="N1056" s="328">
        <v>2.2928731572894901E-4</v>
      </c>
      <c r="O1056" s="327">
        <f t="shared" si="116"/>
        <v>0.83954154727793695</v>
      </c>
      <c r="P1056" s="327">
        <f t="shared" si="117"/>
        <v>0.83394521321660553</v>
      </c>
      <c r="Q1056" s="327">
        <f t="shared" si="118"/>
        <v>0.83444730077120821</v>
      </c>
    </row>
    <row r="1057" spans="1:17" ht="15">
      <c r="A1057" s="326" t="s">
        <v>313</v>
      </c>
      <c r="B1057" s="326">
        <v>4</v>
      </c>
      <c r="C1057" s="326">
        <v>1</v>
      </c>
      <c r="D1057" s="326">
        <v>3</v>
      </c>
      <c r="E1057" s="326">
        <v>56</v>
      </c>
      <c r="F1057" s="326">
        <v>588</v>
      </c>
      <c r="G1057" s="326">
        <f t="shared" si="112"/>
        <v>644</v>
      </c>
      <c r="H1057" s="327">
        <f t="shared" si="113"/>
        <v>8.6956521739130432E-2</v>
      </c>
      <c r="I1057" s="355">
        <v>9.7826086956521743E-2</v>
      </c>
      <c r="J1057" s="356">
        <v>3.9269432582577691E-4</v>
      </c>
      <c r="K1057" s="357" t="s">
        <v>313</v>
      </c>
      <c r="L1057" s="328">
        <f t="shared" si="114"/>
        <v>-3.4282727254001083E-2</v>
      </c>
      <c r="M1057" s="328">
        <f t="shared" si="115"/>
        <v>1.9185759424690315E-4</v>
      </c>
      <c r="N1057" s="328">
        <v>2.2928731572894901E-4</v>
      </c>
      <c r="O1057" s="327">
        <f t="shared" si="116"/>
        <v>0.16045845272206305</v>
      </c>
      <c r="P1057" s="327">
        <f t="shared" si="117"/>
        <v>0.16605478678339453</v>
      </c>
      <c r="Q1057" s="327">
        <f t="shared" si="118"/>
        <v>0.16555269922879176</v>
      </c>
    </row>
    <row r="1058" spans="1:17" ht="15">
      <c r="A1058" s="326" t="s">
        <v>311</v>
      </c>
      <c r="B1058" s="326">
        <v>0</v>
      </c>
      <c r="C1058" s="326">
        <v>0</v>
      </c>
      <c r="D1058" s="326">
        <v>0</v>
      </c>
      <c r="E1058" s="326">
        <v>293</v>
      </c>
      <c r="F1058" s="326">
        <v>2953</v>
      </c>
      <c r="G1058" s="326">
        <f t="shared" si="112"/>
        <v>3246</v>
      </c>
      <c r="H1058" s="327">
        <f t="shared" si="113"/>
        <v>9.0264941466420209E-2</v>
      </c>
      <c r="I1058" s="355">
        <v>9.3617021276595741E-2</v>
      </c>
      <c r="J1058" s="356">
        <v>3.9269432582577691E-4</v>
      </c>
      <c r="K1058" s="357" t="s">
        <v>311</v>
      </c>
      <c r="L1058" s="328">
        <f t="shared" si="114"/>
        <v>6.688257182621159E-3</v>
      </c>
      <c r="M1058" s="328">
        <f t="shared" si="115"/>
        <v>3.7429721482047313E-5</v>
      </c>
      <c r="N1058" s="328">
        <v>2.2928731572894901E-4</v>
      </c>
      <c r="O1058" s="327">
        <f t="shared" si="116"/>
        <v>0.83954154727793695</v>
      </c>
      <c r="P1058" s="327">
        <f t="shared" si="117"/>
        <v>0.83394521321660553</v>
      </c>
      <c r="Q1058" s="327">
        <f t="shared" si="118"/>
        <v>0.83444730077120821</v>
      </c>
    </row>
    <row r="1059" spans="1:17" ht="15">
      <c r="A1059" s="326" t="s">
        <v>311</v>
      </c>
      <c r="B1059" s="326">
        <v>4</v>
      </c>
      <c r="C1059" s="326">
        <v>1</v>
      </c>
      <c r="D1059" s="326">
        <v>4</v>
      </c>
      <c r="E1059" s="326">
        <v>56</v>
      </c>
      <c r="F1059" s="326">
        <v>588</v>
      </c>
      <c r="G1059" s="326">
        <f t="shared" si="112"/>
        <v>644</v>
      </c>
      <c r="H1059" s="327">
        <f t="shared" si="113"/>
        <v>8.6956521739130432E-2</v>
      </c>
      <c r="I1059" s="355">
        <v>9.7826086956521743E-2</v>
      </c>
      <c r="J1059" s="356">
        <v>3.9269432582577691E-4</v>
      </c>
      <c r="K1059" s="357" t="s">
        <v>311</v>
      </c>
      <c r="L1059" s="328">
        <f t="shared" si="114"/>
        <v>-3.4282727254001083E-2</v>
      </c>
      <c r="M1059" s="328">
        <f t="shared" si="115"/>
        <v>1.9185759424690315E-4</v>
      </c>
      <c r="N1059" s="328">
        <v>2.2928731572894901E-4</v>
      </c>
      <c r="O1059" s="327">
        <f t="shared" si="116"/>
        <v>0.16045845272206305</v>
      </c>
      <c r="P1059" s="327">
        <f t="shared" si="117"/>
        <v>0.16605478678339453</v>
      </c>
      <c r="Q1059" s="327">
        <f t="shared" si="118"/>
        <v>0.16555269922879176</v>
      </c>
    </row>
    <row r="1060" spans="1:17" ht="15">
      <c r="A1060" s="326" t="s">
        <v>241</v>
      </c>
      <c r="B1060" s="326">
        <v>0</v>
      </c>
      <c r="C1060" s="326">
        <v>0</v>
      </c>
      <c r="D1060" s="326">
        <v>0</v>
      </c>
      <c r="E1060" s="326">
        <v>310</v>
      </c>
      <c r="F1060" s="326">
        <v>3149</v>
      </c>
      <c r="G1060" s="326">
        <f t="shared" si="112"/>
        <v>3459</v>
      </c>
      <c r="H1060" s="327">
        <f t="shared" si="113"/>
        <v>8.9621277825961257E-2</v>
      </c>
      <c r="I1060" s="355"/>
      <c r="J1060" s="356"/>
      <c r="K1060" s="357"/>
      <c r="L1060" s="328">
        <f t="shared" si="114"/>
        <v>-1.1753937123561483E-3</v>
      </c>
      <c r="M1060" s="328">
        <f t="shared" si="115"/>
        <v>1.2278865768511003E-6</v>
      </c>
      <c r="N1060" s="328">
        <v>1.10396828147978E-5</v>
      </c>
      <c r="O1060" s="327">
        <f t="shared" si="116"/>
        <v>0.88825214899713467</v>
      </c>
      <c r="P1060" s="327">
        <f t="shared" si="117"/>
        <v>0.88929680881107032</v>
      </c>
      <c r="Q1060" s="327">
        <f t="shared" si="118"/>
        <v>0.88920308483290489</v>
      </c>
    </row>
    <row r="1061" spans="1:17" ht="15">
      <c r="A1061" s="326" t="s">
        <v>241</v>
      </c>
      <c r="B1061" s="326">
        <v>4</v>
      </c>
      <c r="C1061" s="326">
        <v>1</v>
      </c>
      <c r="D1061" s="326">
        <v>66</v>
      </c>
      <c r="E1061" s="326">
        <v>39</v>
      </c>
      <c r="F1061" s="326">
        <v>392</v>
      </c>
      <c r="G1061" s="326">
        <f t="shared" si="112"/>
        <v>431</v>
      </c>
      <c r="H1061" s="327">
        <f t="shared" si="113"/>
        <v>9.0487238979118326E-2</v>
      </c>
      <c r="I1061" s="355"/>
      <c r="J1061" s="356"/>
      <c r="K1061" s="357"/>
      <c r="L1061" s="328">
        <f t="shared" si="114"/>
        <v>9.3923362486604441E-3</v>
      </c>
      <c r="M1061" s="328">
        <f t="shared" si="115"/>
        <v>9.8117962379466275E-6</v>
      </c>
      <c r="N1061" s="328">
        <v>1.10396828147978E-5</v>
      </c>
      <c r="O1061" s="327">
        <f t="shared" si="116"/>
        <v>0.11174785100286533</v>
      </c>
      <c r="P1061" s="327">
        <f t="shared" si="117"/>
        <v>0.11070319118892968</v>
      </c>
      <c r="Q1061" s="327">
        <f t="shared" si="118"/>
        <v>0.11079691516709511</v>
      </c>
    </row>
    <row r="1062" spans="1:17" ht="15">
      <c r="A1062" s="326"/>
      <c r="B1062" s="326"/>
      <c r="C1062" s="326"/>
      <c r="D1062" s="326"/>
      <c r="E1062" s="326"/>
      <c r="F1062" s="326"/>
      <c r="G1062" s="326"/>
      <c r="H1062" s="327"/>
      <c r="I1062" s="355"/>
      <c r="J1062" s="356"/>
      <c r="K1062" s="357"/>
      <c r="L1062" s="328"/>
      <c r="M1062" s="328"/>
      <c r="N1062" s="328"/>
      <c r="O1062" s="327"/>
      <c r="P1062" s="327"/>
      <c r="Q1062" s="327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7"/>
  <sheetViews>
    <sheetView showGridLines="0" topLeftCell="A256" workbookViewId="0">
      <selection activeCell="J274" sqref="J274"/>
    </sheetView>
  </sheetViews>
  <sheetFormatPr defaultRowHeight="13.5"/>
  <cols>
    <col min="1" max="1" width="37.125" style="1" bestFit="1" customWidth="1"/>
    <col min="2" max="2" width="4.875" style="1" bestFit="1" customWidth="1"/>
    <col min="3" max="4" width="11.25" style="1" bestFit="1" customWidth="1"/>
    <col min="5" max="5" width="4.75" style="1" bestFit="1" customWidth="1"/>
    <col min="6" max="6" width="6.25" style="1" bestFit="1" customWidth="1"/>
    <col min="7" max="7" width="5.125" style="1" bestFit="1" customWidth="1"/>
    <col min="8" max="8" width="9.5" style="1" bestFit="1" customWidth="1"/>
    <col min="9" max="9" width="9" style="360"/>
    <col min="10" max="11" width="9" style="362"/>
    <col min="12" max="12" width="6.5" style="1" bestFit="1" customWidth="1"/>
    <col min="13" max="13" width="5.875" style="1" bestFit="1" customWidth="1"/>
    <col min="14" max="14" width="6.125" style="1" bestFit="1" customWidth="1"/>
    <col min="15" max="15" width="8.75" style="1" bestFit="1" customWidth="1"/>
    <col min="16" max="16" width="10.25" style="1" bestFit="1" customWidth="1"/>
    <col min="17" max="17" width="9.125" style="1" bestFit="1" customWidth="1"/>
    <col min="18" max="16384" width="9" style="1"/>
  </cols>
  <sheetData>
    <row r="1" spans="1:24" ht="15">
      <c r="A1" s="326" t="s">
        <v>131</v>
      </c>
      <c r="B1" s="326" t="s">
        <v>380</v>
      </c>
      <c r="C1" s="326" t="s">
        <v>531</v>
      </c>
      <c r="D1" s="326" t="s">
        <v>532</v>
      </c>
      <c r="E1" s="326" t="s">
        <v>383</v>
      </c>
      <c r="F1" s="326" t="s">
        <v>384</v>
      </c>
      <c r="G1" s="326" t="s">
        <v>376</v>
      </c>
      <c r="H1" s="327" t="s">
        <v>533</v>
      </c>
      <c r="I1" s="359" t="s">
        <v>533</v>
      </c>
      <c r="J1" s="361" t="s">
        <v>130</v>
      </c>
      <c r="K1" s="361" t="s">
        <v>131</v>
      </c>
      <c r="L1" s="328" t="s">
        <v>389</v>
      </c>
      <c r="M1" s="328" t="s">
        <v>129</v>
      </c>
      <c r="N1" s="328" t="s">
        <v>130</v>
      </c>
      <c r="O1" s="326" t="s">
        <v>385</v>
      </c>
      <c r="P1" s="326" t="s">
        <v>386</v>
      </c>
      <c r="Q1" s="327" t="s">
        <v>534</v>
      </c>
    </row>
    <row r="2" spans="1:24" ht="15">
      <c r="A2" s="326" t="s">
        <v>101</v>
      </c>
      <c r="B2" s="326">
        <v>0</v>
      </c>
      <c r="C2" s="326">
        <v>0</v>
      </c>
      <c r="D2" s="326">
        <v>1</v>
      </c>
      <c r="E2" s="326">
        <v>50</v>
      </c>
      <c r="F2" s="326">
        <v>809</v>
      </c>
      <c r="G2" s="326">
        <v>859</v>
      </c>
      <c r="H2" s="327">
        <v>5.8207217694994103E-2</v>
      </c>
      <c r="I2" s="360">
        <v>8.4090909090909091E-2</v>
      </c>
      <c r="J2" s="362">
        <v>5.753151455503043E-2</v>
      </c>
      <c r="K2" s="362" t="s">
        <v>101</v>
      </c>
      <c r="L2" s="328">
        <v>-0.37055466835374801</v>
      </c>
      <c r="M2" s="328">
        <v>3.2086446765337603E-2</v>
      </c>
      <c r="N2" s="328">
        <v>0.124184316307035</v>
      </c>
      <c r="O2" s="327">
        <v>0.193050193050193</v>
      </c>
      <c r="P2" s="327">
        <v>0.27964051157967501</v>
      </c>
      <c r="Q2" s="327">
        <f>G2/X$3</f>
        <v>0.2725253807106599</v>
      </c>
    </row>
    <row r="3" spans="1:24" ht="15">
      <c r="A3" s="326" t="s">
        <v>101</v>
      </c>
      <c r="B3" s="326">
        <v>1</v>
      </c>
      <c r="C3" s="326">
        <v>2</v>
      </c>
      <c r="D3" s="326">
        <v>3</v>
      </c>
      <c r="E3" s="326">
        <v>61</v>
      </c>
      <c r="F3" s="326">
        <v>903</v>
      </c>
      <c r="G3" s="326">
        <v>964</v>
      </c>
      <c r="H3" s="327">
        <v>6.3278008298755101E-2</v>
      </c>
      <c r="I3" s="360">
        <v>9.4890510948905105E-2</v>
      </c>
      <c r="J3" s="362">
        <v>5.753151455503043E-2</v>
      </c>
      <c r="K3" s="362" t="s">
        <v>101</v>
      </c>
      <c r="L3" s="328">
        <v>-0.28162744596707601</v>
      </c>
      <c r="M3" s="328">
        <v>2.15759007006581E-2</v>
      </c>
      <c r="N3" s="328">
        <v>0.124184316307035</v>
      </c>
      <c r="O3" s="327">
        <v>0.235521235521235</v>
      </c>
      <c r="P3" s="327">
        <v>0.31213273418596599</v>
      </c>
      <c r="Q3" s="327">
        <f t="shared" ref="Q3:Q66" si="0">G3/X$3</f>
        <v>0.30583756345177665</v>
      </c>
      <c r="X3" s="1">
        <v>3152</v>
      </c>
    </row>
    <row r="4" spans="1:24" ht="15">
      <c r="A4" s="326" t="s">
        <v>101</v>
      </c>
      <c r="B4" s="326">
        <v>2</v>
      </c>
      <c r="C4" s="326">
        <v>4</v>
      </c>
      <c r="D4" s="326">
        <v>5</v>
      </c>
      <c r="E4" s="326">
        <v>65</v>
      </c>
      <c r="F4" s="326">
        <v>624</v>
      </c>
      <c r="G4" s="326">
        <v>689</v>
      </c>
      <c r="H4" s="327">
        <v>9.4339622641509399E-2</v>
      </c>
      <c r="I4" s="360">
        <v>0.11849710982658961</v>
      </c>
      <c r="J4" s="362">
        <v>5.753151455503043E-2</v>
      </c>
      <c r="K4" s="362" t="s">
        <v>101</v>
      </c>
      <c r="L4" s="328">
        <v>0.15145814480280601</v>
      </c>
      <c r="M4" s="328">
        <v>5.34226178886512E-3</v>
      </c>
      <c r="N4" s="328">
        <v>0.124184316307035</v>
      </c>
      <c r="O4" s="327">
        <v>0.25096525096525002</v>
      </c>
      <c r="P4" s="327">
        <v>0.21569305219495299</v>
      </c>
      <c r="Q4" s="327">
        <f t="shared" si="0"/>
        <v>0.21859137055837563</v>
      </c>
    </row>
    <row r="5" spans="1:24" ht="15">
      <c r="A5" s="326" t="s">
        <v>101</v>
      </c>
      <c r="B5" s="326">
        <v>3</v>
      </c>
      <c r="C5" s="326">
        <v>6</v>
      </c>
      <c r="D5" s="326">
        <v>16</v>
      </c>
      <c r="E5" s="326">
        <v>83</v>
      </c>
      <c r="F5" s="326">
        <v>557</v>
      </c>
      <c r="G5" s="326">
        <v>640</v>
      </c>
      <c r="H5" s="327">
        <v>0.12968750000000001</v>
      </c>
      <c r="I5" s="360">
        <v>0.15017064846416381</v>
      </c>
      <c r="J5" s="362">
        <v>5.753151455503043E-2</v>
      </c>
      <c r="K5" s="362" t="s">
        <v>101</v>
      </c>
      <c r="L5" s="328">
        <v>0.50949661114591105</v>
      </c>
      <c r="M5" s="328">
        <v>6.5179707052174199E-2</v>
      </c>
      <c r="N5" s="328">
        <v>0.124184316307035</v>
      </c>
      <c r="O5" s="327">
        <v>0.32046332046331999</v>
      </c>
      <c r="P5" s="327">
        <v>0.19253370203940501</v>
      </c>
      <c r="Q5" s="327">
        <f t="shared" si="0"/>
        <v>0.20304568527918782</v>
      </c>
    </row>
    <row r="6" spans="1:24" ht="15">
      <c r="A6" s="326" t="s">
        <v>138</v>
      </c>
      <c r="B6" s="326">
        <v>0</v>
      </c>
      <c r="C6" s="326">
        <v>0</v>
      </c>
      <c r="D6" s="326">
        <v>1</v>
      </c>
      <c r="E6" s="326">
        <v>72</v>
      </c>
      <c r="F6" s="326">
        <v>1173</v>
      </c>
      <c r="G6" s="326">
        <v>1245</v>
      </c>
      <c r="H6" s="327">
        <v>5.78313253012048E-2</v>
      </c>
      <c r="I6" s="360">
        <v>8.7537091988130561E-2</v>
      </c>
      <c r="J6" s="362">
        <v>9.3803608367765856E-2</v>
      </c>
      <c r="K6" s="362" t="s">
        <v>138</v>
      </c>
      <c r="L6" s="328">
        <v>-0.37743248636082199</v>
      </c>
      <c r="M6" s="328">
        <v>4.8111009806400602E-2</v>
      </c>
      <c r="N6" s="328">
        <v>0.12126741664282099</v>
      </c>
      <c r="O6" s="327">
        <v>0.27799227799227799</v>
      </c>
      <c r="P6" s="327">
        <v>0.405461458693397</v>
      </c>
      <c r="Q6" s="327">
        <f t="shared" si="0"/>
        <v>0.39498730964467005</v>
      </c>
    </row>
    <row r="7" spans="1:24" ht="15">
      <c r="A7" s="326" t="s">
        <v>138</v>
      </c>
      <c r="B7" s="326">
        <v>1</v>
      </c>
      <c r="C7" s="326">
        <v>2</v>
      </c>
      <c r="D7" s="326">
        <v>2</v>
      </c>
      <c r="E7" s="326">
        <v>43</v>
      </c>
      <c r="F7" s="326">
        <v>554</v>
      </c>
      <c r="G7" s="326">
        <v>597</v>
      </c>
      <c r="H7" s="327">
        <v>7.2026800670016697E-2</v>
      </c>
      <c r="I7" s="360">
        <v>8.6261980830670923E-2</v>
      </c>
      <c r="J7" s="362">
        <v>9.3803608367765856E-2</v>
      </c>
      <c r="K7" s="362" t="s">
        <v>138</v>
      </c>
      <c r="L7" s="328">
        <v>-0.14274332777712301</v>
      </c>
      <c r="M7" s="328">
        <v>3.63617932418681E-3</v>
      </c>
      <c r="N7" s="328">
        <v>0.12126741664282099</v>
      </c>
      <c r="O7" s="327">
        <v>0.166023166023166</v>
      </c>
      <c r="P7" s="327">
        <v>0.19149671621154499</v>
      </c>
      <c r="Q7" s="327">
        <f t="shared" si="0"/>
        <v>0.18940355329949238</v>
      </c>
    </row>
    <row r="8" spans="1:24" ht="15">
      <c r="A8" s="326" t="s">
        <v>138</v>
      </c>
      <c r="B8" s="326">
        <v>2</v>
      </c>
      <c r="C8" s="326">
        <v>3</v>
      </c>
      <c r="D8" s="326">
        <v>4</v>
      </c>
      <c r="E8" s="326">
        <v>73</v>
      </c>
      <c r="F8" s="326">
        <v>710</v>
      </c>
      <c r="G8" s="326">
        <v>783</v>
      </c>
      <c r="H8" s="327">
        <v>9.3231162196679401E-2</v>
      </c>
      <c r="I8" s="360">
        <v>0.11483253588516749</v>
      </c>
      <c r="J8" s="362">
        <v>9.3803608367765856E-2</v>
      </c>
      <c r="K8" s="362" t="s">
        <v>138</v>
      </c>
      <c r="L8" s="328">
        <v>0.13841571438962699</v>
      </c>
      <c r="M8" s="328">
        <v>5.0429416059833299E-3</v>
      </c>
      <c r="N8" s="328">
        <v>0.12126741664282099</v>
      </c>
      <c r="O8" s="327">
        <v>0.28185328185328101</v>
      </c>
      <c r="P8" s="327">
        <v>0.245419979260283</v>
      </c>
      <c r="Q8" s="327">
        <f t="shared" si="0"/>
        <v>0.24841370558375633</v>
      </c>
    </row>
    <row r="9" spans="1:24" ht="15">
      <c r="A9" s="326" t="s">
        <v>138</v>
      </c>
      <c r="B9" s="326">
        <v>3</v>
      </c>
      <c r="C9" s="326">
        <v>5</v>
      </c>
      <c r="D9" s="326">
        <v>13</v>
      </c>
      <c r="E9" s="326">
        <v>71</v>
      </c>
      <c r="F9" s="326">
        <v>456</v>
      </c>
      <c r="G9" s="326">
        <v>527</v>
      </c>
      <c r="H9" s="327">
        <v>0.134724857685009</v>
      </c>
      <c r="I9" s="360">
        <v>0.1801801801801802</v>
      </c>
      <c r="J9" s="362">
        <v>9.3803608367765856E-2</v>
      </c>
      <c r="K9" s="362" t="s">
        <v>138</v>
      </c>
      <c r="L9" s="328">
        <v>0.55340831080352604</v>
      </c>
      <c r="M9" s="328">
        <v>6.4477285906250903E-2</v>
      </c>
      <c r="N9" s="328">
        <v>0.12126741664282099</v>
      </c>
      <c r="O9" s="327">
        <v>0.27413127413127403</v>
      </c>
      <c r="P9" s="327">
        <v>0.15762184583477301</v>
      </c>
      <c r="Q9" s="327">
        <f t="shared" si="0"/>
        <v>0.16719543147208121</v>
      </c>
    </row>
    <row r="10" spans="1:24" ht="15">
      <c r="A10" s="326" t="s">
        <v>141</v>
      </c>
      <c r="B10" s="326">
        <v>0</v>
      </c>
      <c r="C10" s="326">
        <v>0</v>
      </c>
      <c r="D10" s="326">
        <v>1</v>
      </c>
      <c r="E10" s="326">
        <v>50</v>
      </c>
      <c r="F10" s="326">
        <v>821</v>
      </c>
      <c r="G10" s="326">
        <v>871</v>
      </c>
      <c r="H10" s="327">
        <v>5.7405281285878303E-2</v>
      </c>
      <c r="I10" s="360">
        <v>8.2959641255605385E-2</v>
      </c>
      <c r="J10" s="362">
        <v>5.2116416324526918E-2</v>
      </c>
      <c r="K10" s="362" t="s">
        <v>141</v>
      </c>
      <c r="L10" s="328">
        <v>-0.38527886074768403</v>
      </c>
      <c r="M10" s="328">
        <v>3.4959534148296001E-2</v>
      </c>
      <c r="N10" s="328">
        <v>0.115921484899543</v>
      </c>
      <c r="O10" s="327">
        <v>0.193050193050193</v>
      </c>
      <c r="P10" s="327">
        <v>0.28378845489111598</v>
      </c>
      <c r="Q10" s="327">
        <f t="shared" si="0"/>
        <v>0.27633248730964466</v>
      </c>
    </row>
    <row r="11" spans="1:24" ht="15">
      <c r="A11" s="326" t="s">
        <v>141</v>
      </c>
      <c r="B11" s="326">
        <v>1</v>
      </c>
      <c r="C11" s="326">
        <v>2</v>
      </c>
      <c r="D11" s="326">
        <v>3</v>
      </c>
      <c r="E11" s="326">
        <v>67</v>
      </c>
      <c r="F11" s="326">
        <v>932</v>
      </c>
      <c r="G11" s="326">
        <v>999</v>
      </c>
      <c r="H11" s="327">
        <v>6.7067067067066999E-2</v>
      </c>
      <c r="I11" s="360">
        <v>9.8920863309352514E-2</v>
      </c>
      <c r="J11" s="362">
        <v>5.2116416324526918E-2</v>
      </c>
      <c r="K11" s="362" t="s">
        <v>141</v>
      </c>
      <c r="L11" s="328">
        <v>-0.219418952018027</v>
      </c>
      <c r="M11" s="328">
        <v>1.3926448878896E-2</v>
      </c>
      <c r="N11" s="328">
        <v>0.115921484899543</v>
      </c>
      <c r="O11" s="327">
        <v>0.258687258687258</v>
      </c>
      <c r="P11" s="327">
        <v>0.32215693052194899</v>
      </c>
      <c r="Q11" s="327">
        <f t="shared" si="0"/>
        <v>0.31694162436548223</v>
      </c>
    </row>
    <row r="12" spans="1:24" ht="15">
      <c r="A12" s="326" t="s">
        <v>141</v>
      </c>
      <c r="B12" s="326">
        <v>2</v>
      </c>
      <c r="C12" s="326">
        <v>4</v>
      </c>
      <c r="D12" s="326">
        <v>5</v>
      </c>
      <c r="E12" s="326">
        <v>63</v>
      </c>
      <c r="F12" s="326">
        <v>611</v>
      </c>
      <c r="G12" s="326">
        <v>674</v>
      </c>
      <c r="H12" s="327">
        <v>9.3471810089020696E-2</v>
      </c>
      <c r="I12" s="360">
        <v>0.1174785100286533</v>
      </c>
      <c r="J12" s="362">
        <v>5.2116416324526918E-2</v>
      </c>
      <c r="K12" s="362" t="s">
        <v>141</v>
      </c>
      <c r="L12" s="328">
        <v>0.141259010496534</v>
      </c>
      <c r="M12" s="328">
        <v>4.5264749582226904E-3</v>
      </c>
      <c r="N12" s="328">
        <v>0.115921484899543</v>
      </c>
      <c r="O12" s="327">
        <v>0.24324324324324301</v>
      </c>
      <c r="P12" s="327">
        <v>0.21119944694089099</v>
      </c>
      <c r="Q12" s="327">
        <f t="shared" si="0"/>
        <v>0.21383248730964466</v>
      </c>
    </row>
    <row r="13" spans="1:24" ht="15">
      <c r="A13" s="326" t="s">
        <v>141</v>
      </c>
      <c r="B13" s="326">
        <v>3</v>
      </c>
      <c r="C13" s="326">
        <v>6</v>
      </c>
      <c r="D13" s="326">
        <v>16</v>
      </c>
      <c r="E13" s="326">
        <v>79</v>
      </c>
      <c r="F13" s="326">
        <v>529</v>
      </c>
      <c r="G13" s="326">
        <v>608</v>
      </c>
      <c r="H13" s="327">
        <v>0.12993421052631501</v>
      </c>
      <c r="I13" s="360">
        <v>0.14855072463768121</v>
      </c>
      <c r="J13" s="362">
        <v>5.2116416324526918E-2</v>
      </c>
      <c r="K13" s="362" t="s">
        <v>141</v>
      </c>
      <c r="L13" s="328">
        <v>0.51168066388531896</v>
      </c>
      <c r="M13" s="328">
        <v>6.2509026914128393E-2</v>
      </c>
      <c r="N13" s="328">
        <v>0.115921484899543</v>
      </c>
      <c r="O13" s="327">
        <v>0.30501930501930502</v>
      </c>
      <c r="P13" s="327">
        <v>0.18285516764604201</v>
      </c>
      <c r="Q13" s="327">
        <f t="shared" si="0"/>
        <v>0.19289340101522842</v>
      </c>
    </row>
    <row r="14" spans="1:24" ht="15">
      <c r="A14" s="326" t="s">
        <v>133</v>
      </c>
      <c r="B14" s="326">
        <v>0</v>
      </c>
      <c r="C14" s="326">
        <v>0</v>
      </c>
      <c r="D14" s="326">
        <v>3</v>
      </c>
      <c r="E14" s="326">
        <v>53</v>
      </c>
      <c r="F14" s="326">
        <v>923</v>
      </c>
      <c r="G14" s="326">
        <v>976</v>
      </c>
      <c r="H14" s="327">
        <v>5.4303278688524498E-2</v>
      </c>
      <c r="I14" s="360">
        <v>7.1803852889667244E-2</v>
      </c>
      <c r="J14" s="362">
        <v>9.1873753397372304E-2</v>
      </c>
      <c r="K14" s="362" t="s">
        <v>133</v>
      </c>
      <c r="L14" s="328">
        <v>-0.44411607767413203</v>
      </c>
      <c r="M14" s="328">
        <v>5.0812549939940298E-2</v>
      </c>
      <c r="N14" s="328">
        <v>0.107997900005346</v>
      </c>
      <c r="O14" s="327">
        <v>0.204633204633204</v>
      </c>
      <c r="P14" s="327">
        <v>0.31904597303836801</v>
      </c>
      <c r="Q14" s="327">
        <f t="shared" si="0"/>
        <v>0.30964467005076141</v>
      </c>
    </row>
    <row r="15" spans="1:24" ht="15">
      <c r="A15" s="326" t="s">
        <v>133</v>
      </c>
      <c r="B15" s="326">
        <v>1</v>
      </c>
      <c r="C15" s="326">
        <v>4</v>
      </c>
      <c r="D15" s="326">
        <v>5</v>
      </c>
      <c r="E15" s="326">
        <v>44</v>
      </c>
      <c r="F15" s="326">
        <v>606</v>
      </c>
      <c r="G15" s="326">
        <v>650</v>
      </c>
      <c r="H15" s="327">
        <v>6.7692307692307593E-2</v>
      </c>
      <c r="I15" s="360">
        <v>0.111731843575419</v>
      </c>
      <c r="J15" s="362">
        <v>9.1873753397372304E-2</v>
      </c>
      <c r="K15" s="362" t="s">
        <v>133</v>
      </c>
      <c r="L15" s="328">
        <v>-0.20946910887445599</v>
      </c>
      <c r="M15" s="328">
        <v>8.29224677251055E-3</v>
      </c>
      <c r="N15" s="328">
        <v>0.107997900005346</v>
      </c>
      <c r="O15" s="327">
        <v>0.16988416988416899</v>
      </c>
      <c r="P15" s="327">
        <v>0.20947113722779101</v>
      </c>
      <c r="Q15" s="327">
        <f t="shared" si="0"/>
        <v>0.20621827411167512</v>
      </c>
    </row>
    <row r="16" spans="1:24" ht="15">
      <c r="A16" s="326" t="s">
        <v>133</v>
      </c>
      <c r="B16" s="326">
        <v>2</v>
      </c>
      <c r="C16" s="326">
        <v>6</v>
      </c>
      <c r="D16" s="326">
        <v>8</v>
      </c>
      <c r="E16" s="326">
        <v>73</v>
      </c>
      <c r="F16" s="326">
        <v>682</v>
      </c>
      <c r="G16" s="326">
        <v>755</v>
      </c>
      <c r="H16" s="327">
        <v>9.6688741721854293E-2</v>
      </c>
      <c r="I16" s="360">
        <v>0.1216216216216216</v>
      </c>
      <c r="J16" s="362">
        <v>9.1873753397372304E-2</v>
      </c>
      <c r="K16" s="362" t="s">
        <v>133</v>
      </c>
      <c r="L16" s="328">
        <v>0.17865102658152601</v>
      </c>
      <c r="M16" s="328">
        <v>8.2379270151735195E-3</v>
      </c>
      <c r="N16" s="328">
        <v>0.107997900005346</v>
      </c>
      <c r="O16" s="327">
        <v>0.28185328185328101</v>
      </c>
      <c r="P16" s="327">
        <v>0.23574144486692</v>
      </c>
      <c r="Q16" s="327">
        <f t="shared" si="0"/>
        <v>0.23953045685279187</v>
      </c>
    </row>
    <row r="17" spans="1:17" ht="15">
      <c r="A17" s="326" t="s">
        <v>133</v>
      </c>
      <c r="B17" s="326">
        <v>3</v>
      </c>
      <c r="C17" s="326">
        <v>9</v>
      </c>
      <c r="D17" s="326">
        <v>26</v>
      </c>
      <c r="E17" s="326">
        <v>89</v>
      </c>
      <c r="F17" s="326">
        <v>682</v>
      </c>
      <c r="G17" s="326">
        <v>771</v>
      </c>
      <c r="H17" s="327">
        <v>0.11543450064850801</v>
      </c>
      <c r="I17" s="360">
        <v>0.14634146341463411</v>
      </c>
      <c r="J17" s="362">
        <v>9.1873753397372304E-2</v>
      </c>
      <c r="K17" s="362" t="s">
        <v>133</v>
      </c>
      <c r="L17" s="328">
        <v>0.37682795516527501</v>
      </c>
      <c r="M17" s="328">
        <v>4.0655176277722201E-2</v>
      </c>
      <c r="N17" s="328">
        <v>0.107997900005346</v>
      </c>
      <c r="O17" s="327">
        <v>0.343629343629343</v>
      </c>
      <c r="P17" s="327">
        <v>0.23574144486692</v>
      </c>
      <c r="Q17" s="327">
        <f t="shared" si="0"/>
        <v>0.24460659898477158</v>
      </c>
    </row>
    <row r="18" spans="1:17" ht="15">
      <c r="A18" s="326" t="s">
        <v>134</v>
      </c>
      <c r="B18" s="326">
        <v>0</v>
      </c>
      <c r="C18" s="326">
        <v>0</v>
      </c>
      <c r="D18" s="326">
        <v>3</v>
      </c>
      <c r="E18" s="326">
        <v>58</v>
      </c>
      <c r="F18" s="326">
        <v>971</v>
      </c>
      <c r="G18" s="326">
        <v>1029</v>
      </c>
      <c r="H18" s="327">
        <v>5.6365403304178802E-2</v>
      </c>
      <c r="I18" s="360">
        <v>8.203125E-2</v>
      </c>
      <c r="J18" s="362">
        <v>7.6804012613440428E-2</v>
      </c>
      <c r="K18" s="362" t="s">
        <v>134</v>
      </c>
      <c r="L18" s="328">
        <v>-0.40466221446830802</v>
      </c>
      <c r="M18" s="328">
        <v>4.52005760675483E-2</v>
      </c>
      <c r="N18" s="328">
        <v>9.10427627563727E-2</v>
      </c>
      <c r="O18" s="327">
        <v>0.22393822393822299</v>
      </c>
      <c r="P18" s="327">
        <v>0.33563774628413401</v>
      </c>
      <c r="Q18" s="327">
        <f t="shared" si="0"/>
        <v>0.32645939086294418</v>
      </c>
    </row>
    <row r="19" spans="1:17" ht="15">
      <c r="A19" s="326" t="s">
        <v>134</v>
      </c>
      <c r="B19" s="326">
        <v>1</v>
      </c>
      <c r="C19" s="326">
        <v>4</v>
      </c>
      <c r="D19" s="326">
        <v>5</v>
      </c>
      <c r="E19" s="326">
        <v>43</v>
      </c>
      <c r="F19" s="326">
        <v>546</v>
      </c>
      <c r="G19" s="326">
        <v>589</v>
      </c>
      <c r="H19" s="327">
        <v>7.3005093378607805E-2</v>
      </c>
      <c r="I19" s="360">
        <v>8.8414634146341459E-2</v>
      </c>
      <c r="J19" s="362">
        <v>7.6804012613440428E-2</v>
      </c>
      <c r="K19" s="362" t="s">
        <v>134</v>
      </c>
      <c r="L19" s="328">
        <v>-0.128197616774745</v>
      </c>
      <c r="M19" s="328">
        <v>2.91114412691304E-3</v>
      </c>
      <c r="N19" s="328">
        <v>9.10427627563727E-2</v>
      </c>
      <c r="O19" s="327">
        <v>0.166023166023166</v>
      </c>
      <c r="P19" s="327">
        <v>0.18873142067058399</v>
      </c>
      <c r="Q19" s="327">
        <f t="shared" si="0"/>
        <v>0.18686548223350255</v>
      </c>
    </row>
    <row r="20" spans="1:17" ht="15">
      <c r="A20" s="326" t="s">
        <v>134</v>
      </c>
      <c r="B20" s="326">
        <v>2</v>
      </c>
      <c r="C20" s="326">
        <v>6</v>
      </c>
      <c r="D20" s="326">
        <v>9</v>
      </c>
      <c r="E20" s="326">
        <v>78</v>
      </c>
      <c r="F20" s="326">
        <v>770</v>
      </c>
      <c r="G20" s="326">
        <v>848</v>
      </c>
      <c r="H20" s="327">
        <v>9.1981132075471594E-2</v>
      </c>
      <c r="I20" s="360">
        <v>0.1126436781609195</v>
      </c>
      <c r="J20" s="362">
        <v>7.6804012613440428E-2</v>
      </c>
      <c r="K20" s="362" t="s">
        <v>134</v>
      </c>
      <c r="L20" s="328">
        <v>0.123539555118459</v>
      </c>
      <c r="M20" s="328">
        <v>4.3237121335702898E-3</v>
      </c>
      <c r="N20" s="328">
        <v>9.10427627563727E-2</v>
      </c>
      <c r="O20" s="327">
        <v>0.301158301158301</v>
      </c>
      <c r="P20" s="327">
        <v>0.26615969581748999</v>
      </c>
      <c r="Q20" s="327">
        <f t="shared" si="0"/>
        <v>0.26903553299492383</v>
      </c>
    </row>
    <row r="21" spans="1:17" ht="15">
      <c r="A21" s="326" t="s">
        <v>134</v>
      </c>
      <c r="B21" s="326">
        <v>3</v>
      </c>
      <c r="C21" s="326">
        <v>10</v>
      </c>
      <c r="D21" s="326">
        <v>31</v>
      </c>
      <c r="E21" s="326">
        <v>80</v>
      </c>
      <c r="F21" s="326">
        <v>606</v>
      </c>
      <c r="G21" s="326">
        <v>686</v>
      </c>
      <c r="H21" s="327">
        <v>0.116618075801749</v>
      </c>
      <c r="I21" s="360">
        <v>0.15340909090909091</v>
      </c>
      <c r="J21" s="362">
        <v>7.6804012613440428E-2</v>
      </c>
      <c r="K21" s="362" t="s">
        <v>134</v>
      </c>
      <c r="L21" s="328">
        <v>0.388367891881164</v>
      </c>
      <c r="M21" s="328">
        <v>3.8607330428340997E-2</v>
      </c>
      <c r="N21" s="328">
        <v>9.10427627563727E-2</v>
      </c>
      <c r="O21" s="327">
        <v>0.30888030888030799</v>
      </c>
      <c r="P21" s="327">
        <v>0.20947113722779101</v>
      </c>
      <c r="Q21" s="327">
        <f t="shared" si="0"/>
        <v>0.21763959390862944</v>
      </c>
    </row>
    <row r="22" spans="1:17" ht="15">
      <c r="A22" s="326" t="s">
        <v>102</v>
      </c>
      <c r="B22" s="326">
        <v>0</v>
      </c>
      <c r="C22" s="326">
        <v>0</v>
      </c>
      <c r="D22" s="326">
        <v>3</v>
      </c>
      <c r="E22" s="326">
        <v>73</v>
      </c>
      <c r="F22" s="326">
        <v>1056</v>
      </c>
      <c r="G22" s="326">
        <v>1129</v>
      </c>
      <c r="H22" s="327">
        <v>6.4658990256864404E-2</v>
      </c>
      <c r="I22" s="360">
        <v>8.5470085470085472E-2</v>
      </c>
      <c r="J22" s="362">
        <v>4.241436543019711E-2</v>
      </c>
      <c r="K22" s="362" t="s">
        <v>102</v>
      </c>
      <c r="L22" s="328">
        <v>-0.258562779841218</v>
      </c>
      <c r="M22" s="328">
        <v>2.1503562220892E-2</v>
      </c>
      <c r="N22" s="328">
        <v>8.8697567863675206E-2</v>
      </c>
      <c r="O22" s="327">
        <v>0.28185328185328101</v>
      </c>
      <c r="P22" s="327">
        <v>0.36501901140684401</v>
      </c>
      <c r="Q22" s="327">
        <f t="shared" si="0"/>
        <v>0.35818527918781728</v>
      </c>
    </row>
    <row r="23" spans="1:17" ht="15">
      <c r="A23" s="326" t="s">
        <v>102</v>
      </c>
      <c r="B23" s="326">
        <v>1</v>
      </c>
      <c r="C23" s="326">
        <v>4</v>
      </c>
      <c r="D23" s="326">
        <v>7</v>
      </c>
      <c r="E23" s="326">
        <v>76</v>
      </c>
      <c r="F23" s="326">
        <v>1016</v>
      </c>
      <c r="G23" s="326">
        <v>1092</v>
      </c>
      <c r="H23" s="327">
        <v>6.95970695970696E-2</v>
      </c>
      <c r="I23" s="360">
        <v>0.10476190476190481</v>
      </c>
      <c r="J23" s="362">
        <v>4.241436543019711E-2</v>
      </c>
      <c r="K23" s="362" t="s">
        <v>102</v>
      </c>
      <c r="L23" s="328">
        <v>-0.17967404457549799</v>
      </c>
      <c r="M23" s="328">
        <v>1.0377297288020801E-2</v>
      </c>
      <c r="N23" s="328">
        <v>8.8697567863675206E-2</v>
      </c>
      <c r="O23" s="327">
        <v>0.29343629343629302</v>
      </c>
      <c r="P23" s="327">
        <v>0.35119253370203901</v>
      </c>
      <c r="Q23" s="327">
        <f t="shared" si="0"/>
        <v>0.34644670050761422</v>
      </c>
    </row>
    <row r="24" spans="1:17" ht="15">
      <c r="A24" s="326" t="s">
        <v>102</v>
      </c>
      <c r="B24" s="326">
        <v>2</v>
      </c>
      <c r="C24" s="326">
        <v>8</v>
      </c>
      <c r="D24" s="326">
        <v>27</v>
      </c>
      <c r="E24" s="326">
        <v>110</v>
      </c>
      <c r="F24" s="326">
        <v>821</v>
      </c>
      <c r="G24" s="326">
        <v>931</v>
      </c>
      <c r="H24" s="327">
        <v>0.118152524167561</v>
      </c>
      <c r="I24" s="360">
        <v>0.13346228239845259</v>
      </c>
      <c r="J24" s="362">
        <v>4.241436543019711E-2</v>
      </c>
      <c r="K24" s="362" t="s">
        <v>102</v>
      </c>
      <c r="L24" s="328">
        <v>0.40317849961658497</v>
      </c>
      <c r="M24" s="328">
        <v>5.6816708354762401E-2</v>
      </c>
      <c r="N24" s="328">
        <v>8.8697567863675206E-2</v>
      </c>
      <c r="O24" s="327">
        <v>0.42471042471042397</v>
      </c>
      <c r="P24" s="327">
        <v>0.28378845489111598</v>
      </c>
      <c r="Q24" s="327">
        <f t="shared" si="0"/>
        <v>0.29536802030456855</v>
      </c>
    </row>
    <row r="25" spans="1:17" ht="15">
      <c r="A25" s="326" t="s">
        <v>167</v>
      </c>
      <c r="B25" s="326">
        <v>0</v>
      </c>
      <c r="C25" s="326">
        <v>0</v>
      </c>
      <c r="D25" s="326">
        <v>2</v>
      </c>
      <c r="E25" s="326">
        <v>78</v>
      </c>
      <c r="F25" s="326">
        <v>1136</v>
      </c>
      <c r="G25" s="326">
        <v>1214</v>
      </c>
      <c r="H25" s="327">
        <v>6.4250411861614495E-2</v>
      </c>
      <c r="I25" s="360">
        <v>8.2934609250398722E-2</v>
      </c>
      <c r="J25" s="362">
        <v>5.8340881211060742E-2</v>
      </c>
      <c r="K25" s="362" t="s">
        <v>167</v>
      </c>
      <c r="L25" s="328">
        <v>-0.26533852931490698</v>
      </c>
      <c r="M25" s="328">
        <v>2.42821014579503E-2</v>
      </c>
      <c r="N25" s="328">
        <v>8.1689084580057705E-2</v>
      </c>
      <c r="O25" s="327">
        <v>0.301158301158301</v>
      </c>
      <c r="P25" s="327">
        <v>0.392671966816453</v>
      </c>
      <c r="Q25" s="327">
        <f t="shared" si="0"/>
        <v>0.38515228426395937</v>
      </c>
    </row>
    <row r="26" spans="1:17" ht="15">
      <c r="A26" s="326" t="s">
        <v>167</v>
      </c>
      <c r="B26" s="326">
        <v>1</v>
      </c>
      <c r="C26" s="326">
        <v>3</v>
      </c>
      <c r="D26" s="326">
        <v>3</v>
      </c>
      <c r="E26" s="326">
        <v>27</v>
      </c>
      <c r="F26" s="326">
        <v>378</v>
      </c>
      <c r="G26" s="326">
        <v>405</v>
      </c>
      <c r="H26" s="327">
        <v>6.6666666666666596E-2</v>
      </c>
      <c r="I26" s="360">
        <v>0.1111111111111111</v>
      </c>
      <c r="J26" s="362">
        <v>5.8340881211060742E-2</v>
      </c>
      <c r="K26" s="362" t="s">
        <v>167</v>
      </c>
      <c r="L26" s="328">
        <v>-0.22583608633866101</v>
      </c>
      <c r="M26" s="328">
        <v>5.96503340472802E-3</v>
      </c>
      <c r="N26" s="328">
        <v>8.1689084580057705E-2</v>
      </c>
      <c r="O26" s="327">
        <v>0.104247104247104</v>
      </c>
      <c r="P26" s="327">
        <v>0.130660214310404</v>
      </c>
      <c r="Q26" s="327">
        <f t="shared" si="0"/>
        <v>0.12848984771573604</v>
      </c>
    </row>
    <row r="27" spans="1:17" ht="15">
      <c r="A27" s="326" t="s">
        <v>167</v>
      </c>
      <c r="B27" s="326">
        <v>2</v>
      </c>
      <c r="C27" s="326">
        <v>4</v>
      </c>
      <c r="D27" s="326">
        <v>6</v>
      </c>
      <c r="E27" s="326">
        <v>74</v>
      </c>
      <c r="F27" s="326">
        <v>812</v>
      </c>
      <c r="G27" s="326">
        <v>886</v>
      </c>
      <c r="H27" s="327">
        <v>8.35214446952596E-2</v>
      </c>
      <c r="I27" s="360">
        <v>0.1078651685393258</v>
      </c>
      <c r="J27" s="362">
        <v>5.8340881211060742E-2</v>
      </c>
      <c r="K27" s="362" t="s">
        <v>167</v>
      </c>
      <c r="L27" s="328">
        <v>1.7785996319089101E-2</v>
      </c>
      <c r="M27" s="328">
        <v>8.9584298283890997E-5</v>
      </c>
      <c r="N27" s="328">
        <v>8.1689084580057705E-2</v>
      </c>
      <c r="O27" s="327">
        <v>0.28571428571428498</v>
      </c>
      <c r="P27" s="327">
        <v>0.280677497407535</v>
      </c>
      <c r="Q27" s="327">
        <f t="shared" si="0"/>
        <v>0.28109137055837563</v>
      </c>
    </row>
    <row r="28" spans="1:17" ht="15">
      <c r="A28" s="326" t="s">
        <v>167</v>
      </c>
      <c r="B28" s="326">
        <v>3</v>
      </c>
      <c r="C28" s="326">
        <v>7</v>
      </c>
      <c r="D28" s="326">
        <v>23</v>
      </c>
      <c r="E28" s="326">
        <v>80</v>
      </c>
      <c r="F28" s="326">
        <v>567</v>
      </c>
      <c r="G28" s="326">
        <v>647</v>
      </c>
      <c r="H28" s="327">
        <v>0.123647604327666</v>
      </c>
      <c r="I28" s="360">
        <v>0.1448087431693989</v>
      </c>
      <c r="J28" s="362">
        <v>5.8340881211060742E-2</v>
      </c>
      <c r="K28" s="362" t="s">
        <v>167</v>
      </c>
      <c r="L28" s="328">
        <v>0.45488857422272599</v>
      </c>
      <c r="M28" s="328">
        <v>5.1352365419095401E-2</v>
      </c>
      <c r="N28" s="328">
        <v>8.1689084580057705E-2</v>
      </c>
      <c r="O28" s="327">
        <v>0.30888030888030799</v>
      </c>
      <c r="P28" s="327">
        <v>0.19599032146560599</v>
      </c>
      <c r="Q28" s="327">
        <f t="shared" si="0"/>
        <v>0.20526649746192893</v>
      </c>
    </row>
    <row r="29" spans="1:17" ht="15">
      <c r="A29" s="326" t="s">
        <v>35</v>
      </c>
      <c r="B29" s="326">
        <v>0</v>
      </c>
      <c r="C29" s="326">
        <v>0</v>
      </c>
      <c r="D29" s="326">
        <v>63</v>
      </c>
      <c r="E29" s="326">
        <v>118</v>
      </c>
      <c r="F29" s="326">
        <v>951</v>
      </c>
      <c r="G29" s="326">
        <v>1069</v>
      </c>
      <c r="H29" s="327">
        <v>0.110383536014967</v>
      </c>
      <c r="I29" s="360">
        <v>0.11350293542074361</v>
      </c>
      <c r="J29" s="362">
        <v>2.9198317918047471E-3</v>
      </c>
      <c r="K29" s="362" t="s">
        <v>35</v>
      </c>
      <c r="L29" s="328">
        <v>0.326391805196871</v>
      </c>
      <c r="M29" s="328">
        <v>4.1410616974591301E-2</v>
      </c>
      <c r="N29" s="328">
        <v>8.0478939543886102E-2</v>
      </c>
      <c r="O29" s="327">
        <v>0.45559845559845502</v>
      </c>
      <c r="P29" s="327">
        <v>0.32872450743173098</v>
      </c>
      <c r="Q29" s="327">
        <f t="shared" si="0"/>
        <v>0.3391497461928934</v>
      </c>
    </row>
    <row r="30" spans="1:17" ht="15">
      <c r="A30" s="326" t="s">
        <v>35</v>
      </c>
      <c r="B30" s="326">
        <v>1</v>
      </c>
      <c r="C30" s="326">
        <v>64</v>
      </c>
      <c r="D30" s="326">
        <v>109</v>
      </c>
      <c r="E30" s="326">
        <v>81</v>
      </c>
      <c r="F30" s="326">
        <v>977</v>
      </c>
      <c r="G30" s="326">
        <v>1058</v>
      </c>
      <c r="H30" s="327">
        <v>7.6559546313799604E-2</v>
      </c>
      <c r="I30" s="360">
        <v>0.1002132196162047</v>
      </c>
      <c r="J30" s="362">
        <v>2.9198317918047471E-3</v>
      </c>
      <c r="K30" s="362" t="s">
        <v>35</v>
      </c>
      <c r="L30" s="328">
        <v>-7.6816254093746705E-2</v>
      </c>
      <c r="M30" s="328">
        <v>1.9181329905550201E-3</v>
      </c>
      <c r="N30" s="328">
        <v>8.0478939543886102E-2</v>
      </c>
      <c r="O30" s="327">
        <v>0.31274131274131201</v>
      </c>
      <c r="P30" s="327">
        <v>0.33771171793985399</v>
      </c>
      <c r="Q30" s="327">
        <f t="shared" si="0"/>
        <v>0.33565989847715738</v>
      </c>
    </row>
    <row r="31" spans="1:17" ht="15">
      <c r="A31" s="326" t="s">
        <v>35</v>
      </c>
      <c r="B31" s="326">
        <v>2</v>
      </c>
      <c r="C31" s="326">
        <v>110</v>
      </c>
      <c r="D31" s="326">
        <v>262</v>
      </c>
      <c r="E31" s="326">
        <v>60</v>
      </c>
      <c r="F31" s="326">
        <v>965</v>
      </c>
      <c r="G31" s="326">
        <v>1025</v>
      </c>
      <c r="H31" s="327">
        <v>5.85365853658536E-2</v>
      </c>
      <c r="I31" s="360">
        <v>0.1066460587326121</v>
      </c>
      <c r="J31" s="362">
        <v>2.9198317918047471E-3</v>
      </c>
      <c r="K31" s="362" t="s">
        <v>35</v>
      </c>
      <c r="L31" s="328">
        <v>-0.36456229584028699</v>
      </c>
      <c r="M31" s="328">
        <v>3.7150189578739702E-2</v>
      </c>
      <c r="N31" s="328">
        <v>8.0478939543886102E-2</v>
      </c>
      <c r="O31" s="327">
        <v>0.231660231660231</v>
      </c>
      <c r="P31" s="327">
        <v>0.33356377462841302</v>
      </c>
      <c r="Q31" s="327">
        <f t="shared" si="0"/>
        <v>0.32519035532994922</v>
      </c>
    </row>
    <row r="32" spans="1:17" ht="15">
      <c r="A32" s="326" t="s">
        <v>664</v>
      </c>
      <c r="B32" s="326">
        <v>0</v>
      </c>
      <c r="C32" s="326">
        <v>-9</v>
      </c>
      <c r="D32" s="326">
        <v>63</v>
      </c>
      <c r="E32" s="326">
        <v>118</v>
      </c>
      <c r="F32" s="326">
        <v>951</v>
      </c>
      <c r="G32" s="326">
        <v>1069</v>
      </c>
      <c r="H32" s="327">
        <v>0.110383536014967</v>
      </c>
      <c r="I32" s="360">
        <v>0.11350293542074361</v>
      </c>
      <c r="J32" s="362">
        <v>2.9198317918047471E-3</v>
      </c>
      <c r="K32" s="362" t="s">
        <v>664</v>
      </c>
      <c r="L32" s="328">
        <v>0.326391805196871</v>
      </c>
      <c r="M32" s="328">
        <v>4.1410616974591301E-2</v>
      </c>
      <c r="N32" s="328">
        <v>8.0478939543886102E-2</v>
      </c>
      <c r="O32" s="327">
        <v>0.45559845559845502</v>
      </c>
      <c r="P32" s="327">
        <v>0.32872450743173098</v>
      </c>
      <c r="Q32" s="327">
        <f t="shared" si="0"/>
        <v>0.3391497461928934</v>
      </c>
    </row>
    <row r="33" spans="1:17" ht="15">
      <c r="A33" s="326" t="s">
        <v>664</v>
      </c>
      <c r="B33" s="326">
        <v>1</v>
      </c>
      <c r="C33" s="326">
        <v>64</v>
      </c>
      <c r="D33" s="326">
        <v>109</v>
      </c>
      <c r="E33" s="326">
        <v>81</v>
      </c>
      <c r="F33" s="326">
        <v>977</v>
      </c>
      <c r="G33" s="326">
        <v>1058</v>
      </c>
      <c r="H33" s="327">
        <v>7.6559546313799604E-2</v>
      </c>
      <c r="I33" s="360">
        <v>0.1002132196162047</v>
      </c>
      <c r="J33" s="362">
        <v>2.9198317918047471E-3</v>
      </c>
      <c r="K33" s="362" t="s">
        <v>664</v>
      </c>
      <c r="L33" s="328">
        <v>-7.6816254093746705E-2</v>
      </c>
      <c r="M33" s="328">
        <v>1.9181329905550201E-3</v>
      </c>
      <c r="N33" s="328">
        <v>8.0478939543886102E-2</v>
      </c>
      <c r="O33" s="327">
        <v>0.31274131274131201</v>
      </c>
      <c r="P33" s="327">
        <v>0.33771171793985399</v>
      </c>
      <c r="Q33" s="327">
        <f t="shared" si="0"/>
        <v>0.33565989847715738</v>
      </c>
    </row>
    <row r="34" spans="1:17" ht="15">
      <c r="A34" s="326" t="s">
        <v>664</v>
      </c>
      <c r="B34" s="326">
        <v>2</v>
      </c>
      <c r="C34" s="326">
        <v>110</v>
      </c>
      <c r="D34" s="326">
        <v>262</v>
      </c>
      <c r="E34" s="326">
        <v>60</v>
      </c>
      <c r="F34" s="326">
        <v>965</v>
      </c>
      <c r="G34" s="326">
        <v>1025</v>
      </c>
      <c r="H34" s="327">
        <v>5.85365853658536E-2</v>
      </c>
      <c r="I34" s="360">
        <v>0.1066460587326121</v>
      </c>
      <c r="J34" s="362">
        <v>2.9198317918047471E-3</v>
      </c>
      <c r="K34" s="362" t="s">
        <v>664</v>
      </c>
      <c r="L34" s="328">
        <v>-0.36456229584028699</v>
      </c>
      <c r="M34" s="328">
        <v>3.7150189578739702E-2</v>
      </c>
      <c r="N34" s="328">
        <v>8.0478939543886102E-2</v>
      </c>
      <c r="O34" s="327">
        <v>0.231660231660231</v>
      </c>
      <c r="P34" s="327">
        <v>0.33356377462841302</v>
      </c>
      <c r="Q34" s="327">
        <f t="shared" si="0"/>
        <v>0.32519035532994922</v>
      </c>
    </row>
    <row r="35" spans="1:17" ht="15">
      <c r="A35" s="326" t="s">
        <v>99</v>
      </c>
      <c r="B35" s="326">
        <v>0</v>
      </c>
      <c r="C35" s="326">
        <v>0</v>
      </c>
      <c r="D35" s="326">
        <v>1</v>
      </c>
      <c r="E35" s="326">
        <v>97</v>
      </c>
      <c r="F35" s="326">
        <v>1450</v>
      </c>
      <c r="G35" s="326">
        <v>1547</v>
      </c>
      <c r="H35" s="327">
        <v>6.2702003878474397E-2</v>
      </c>
      <c r="I35" s="360">
        <v>9.1390728476821198E-2</v>
      </c>
      <c r="J35" s="362">
        <v>2.634433046166362E-2</v>
      </c>
      <c r="K35" s="362" t="s">
        <v>99</v>
      </c>
      <c r="L35" s="328">
        <v>-0.29138661363464002</v>
      </c>
      <c r="M35" s="328">
        <v>3.6916481729594601E-2</v>
      </c>
      <c r="N35" s="328">
        <v>8.0242977584849606E-2</v>
      </c>
      <c r="O35" s="327">
        <v>0.37451737451737399</v>
      </c>
      <c r="P35" s="327">
        <v>0.50120981679916998</v>
      </c>
      <c r="Q35" s="327">
        <f t="shared" si="0"/>
        <v>0.4907994923857868</v>
      </c>
    </row>
    <row r="36" spans="1:17" ht="15">
      <c r="A36" s="326" t="s">
        <v>99</v>
      </c>
      <c r="B36" s="326">
        <v>1</v>
      </c>
      <c r="C36" s="326">
        <v>2</v>
      </c>
      <c r="D36" s="326">
        <v>2</v>
      </c>
      <c r="E36" s="326">
        <v>64</v>
      </c>
      <c r="F36" s="326">
        <v>646</v>
      </c>
      <c r="G36" s="326">
        <v>710</v>
      </c>
      <c r="H36" s="327">
        <v>9.0140845070422498E-2</v>
      </c>
      <c r="I36" s="360">
        <v>0.12760416666666671</v>
      </c>
      <c r="J36" s="362">
        <v>2.634433046166362E-2</v>
      </c>
      <c r="K36" s="362" t="s">
        <v>99</v>
      </c>
      <c r="L36" s="328">
        <v>0.101304822853667</v>
      </c>
      <c r="M36" s="328">
        <v>2.4117266548915402E-3</v>
      </c>
      <c r="N36" s="328">
        <v>8.0242977584849606E-2</v>
      </c>
      <c r="O36" s="327">
        <v>0.247104247104247</v>
      </c>
      <c r="P36" s="327">
        <v>0.22329761493259501</v>
      </c>
      <c r="Q36" s="327">
        <f t="shared" si="0"/>
        <v>0.22525380710659898</v>
      </c>
    </row>
    <row r="37" spans="1:17" ht="15">
      <c r="A37" s="326" t="s">
        <v>99</v>
      </c>
      <c r="B37" s="326">
        <v>2</v>
      </c>
      <c r="C37" s="326">
        <v>3</v>
      </c>
      <c r="D37" s="326">
        <v>3</v>
      </c>
      <c r="E37" s="326">
        <v>39</v>
      </c>
      <c r="F37" s="326">
        <v>380</v>
      </c>
      <c r="G37" s="326">
        <v>419</v>
      </c>
      <c r="H37" s="327">
        <v>9.3078758949880602E-2</v>
      </c>
      <c r="I37" s="360">
        <v>0.10943396226415091</v>
      </c>
      <c r="J37" s="362">
        <v>2.634433046166362E-2</v>
      </c>
      <c r="K37" s="362" t="s">
        <v>99</v>
      </c>
      <c r="L37" s="328">
        <v>0.136611636685812</v>
      </c>
      <c r="M37" s="328">
        <v>2.6267155972711401E-3</v>
      </c>
      <c r="N37" s="328">
        <v>8.0242977584849606E-2</v>
      </c>
      <c r="O37" s="327">
        <v>0.15057915057915</v>
      </c>
      <c r="P37" s="327">
        <v>0.13135153819564399</v>
      </c>
      <c r="Q37" s="327">
        <f t="shared" si="0"/>
        <v>0.13293147208121828</v>
      </c>
    </row>
    <row r="38" spans="1:17" ht="15">
      <c r="A38" s="326" t="s">
        <v>99</v>
      </c>
      <c r="B38" s="326">
        <v>3</v>
      </c>
      <c r="C38" s="326">
        <v>4</v>
      </c>
      <c r="D38" s="326">
        <v>9</v>
      </c>
      <c r="E38" s="326">
        <v>59</v>
      </c>
      <c r="F38" s="326">
        <v>417</v>
      </c>
      <c r="G38" s="326">
        <v>476</v>
      </c>
      <c r="H38" s="327">
        <v>0.123949579831932</v>
      </c>
      <c r="I38" s="360">
        <v>0.1210762331838565</v>
      </c>
      <c r="J38" s="362">
        <v>2.634433046166362E-2</v>
      </c>
      <c r="K38" s="362" t="s">
        <v>99</v>
      </c>
      <c r="L38" s="328">
        <v>0.45767246538351503</v>
      </c>
      <c r="M38" s="328">
        <v>3.8288053603092301E-2</v>
      </c>
      <c r="N38" s="328">
        <v>8.0242977584849606E-2</v>
      </c>
      <c r="O38" s="327">
        <v>0.22779922779922701</v>
      </c>
      <c r="P38" s="327">
        <v>0.14414103007258899</v>
      </c>
      <c r="Q38" s="327">
        <f t="shared" si="0"/>
        <v>0.15101522842639595</v>
      </c>
    </row>
    <row r="39" spans="1:17" ht="15">
      <c r="A39" s="326" t="s">
        <v>139</v>
      </c>
      <c r="B39" s="326">
        <v>0</v>
      </c>
      <c r="C39" s="326">
        <v>0</v>
      </c>
      <c r="D39" s="326">
        <v>4</v>
      </c>
      <c r="E39" s="326">
        <v>46</v>
      </c>
      <c r="F39" s="326">
        <v>771</v>
      </c>
      <c r="G39" s="326">
        <v>817</v>
      </c>
      <c r="H39" s="327">
        <v>5.6303549571603398E-2</v>
      </c>
      <c r="I39" s="360">
        <v>7.3991031390134535E-2</v>
      </c>
      <c r="J39" s="362">
        <v>7.0930420772898475E-2</v>
      </c>
      <c r="K39" s="362" t="s">
        <v>139</v>
      </c>
      <c r="L39" s="328">
        <v>-0.40582573379763698</v>
      </c>
      <c r="M39" s="328">
        <v>3.60775750199782E-2</v>
      </c>
      <c r="N39" s="328">
        <v>7.8497073035107195E-2</v>
      </c>
      <c r="O39" s="327">
        <v>0.177606177606177</v>
      </c>
      <c r="P39" s="327">
        <v>0.26650535776010997</v>
      </c>
      <c r="Q39" s="327">
        <f t="shared" si="0"/>
        <v>0.2592005076142132</v>
      </c>
    </row>
    <row r="40" spans="1:17" ht="15">
      <c r="A40" s="326" t="s">
        <v>139</v>
      </c>
      <c r="B40" s="326">
        <v>1</v>
      </c>
      <c r="C40" s="326">
        <v>5</v>
      </c>
      <c r="D40" s="326">
        <v>8</v>
      </c>
      <c r="E40" s="326">
        <v>62</v>
      </c>
      <c r="F40" s="326">
        <v>802</v>
      </c>
      <c r="G40" s="326">
        <v>864</v>
      </c>
      <c r="H40" s="327">
        <v>7.1759259259259203E-2</v>
      </c>
      <c r="I40" s="360">
        <v>0.1002087682672234</v>
      </c>
      <c r="J40" s="362">
        <v>7.0930420772898475E-2</v>
      </c>
      <c r="K40" s="362" t="s">
        <v>139</v>
      </c>
      <c r="L40" s="328">
        <v>-0.146752979544825</v>
      </c>
      <c r="M40" s="328">
        <v>5.55293295633702E-3</v>
      </c>
      <c r="N40" s="328">
        <v>7.8497073035107195E-2</v>
      </c>
      <c r="O40" s="327">
        <v>0.23938223938223899</v>
      </c>
      <c r="P40" s="327">
        <v>0.27722087798133399</v>
      </c>
      <c r="Q40" s="327">
        <f t="shared" si="0"/>
        <v>0.27411167512690354</v>
      </c>
    </row>
    <row r="41" spans="1:17" ht="15">
      <c r="A41" s="326" t="s">
        <v>139</v>
      </c>
      <c r="B41" s="326">
        <v>2</v>
      </c>
      <c r="C41" s="326">
        <v>9</v>
      </c>
      <c r="D41" s="326">
        <v>12</v>
      </c>
      <c r="E41" s="326">
        <v>63</v>
      </c>
      <c r="F41" s="326">
        <v>620</v>
      </c>
      <c r="G41" s="326">
        <v>683</v>
      </c>
      <c r="H41" s="327">
        <v>9.22401171303074E-2</v>
      </c>
      <c r="I41" s="360">
        <v>0.1227544910179641</v>
      </c>
      <c r="J41" s="362">
        <v>7.0930420772898475E-2</v>
      </c>
      <c r="K41" s="362" t="s">
        <v>139</v>
      </c>
      <c r="L41" s="328">
        <v>0.12663649162899199</v>
      </c>
      <c r="M41" s="328">
        <v>3.6639532008762199E-3</v>
      </c>
      <c r="N41" s="328">
        <v>7.8497073035107195E-2</v>
      </c>
      <c r="O41" s="327">
        <v>0.24324324324324301</v>
      </c>
      <c r="P41" s="327">
        <v>0.214310404424472</v>
      </c>
      <c r="Q41" s="327">
        <f t="shared" si="0"/>
        <v>0.21668781725888325</v>
      </c>
    </row>
    <row r="42" spans="1:17" ht="15">
      <c r="A42" s="326" t="s">
        <v>139</v>
      </c>
      <c r="B42" s="326">
        <v>3</v>
      </c>
      <c r="C42" s="326">
        <v>13</v>
      </c>
      <c r="D42" s="326">
        <v>40</v>
      </c>
      <c r="E42" s="326">
        <v>88</v>
      </c>
      <c r="F42" s="326">
        <v>700</v>
      </c>
      <c r="G42" s="326">
        <v>788</v>
      </c>
      <c r="H42" s="327">
        <v>0.111675126903553</v>
      </c>
      <c r="I42" s="360">
        <v>0.14130434782608689</v>
      </c>
      <c r="J42" s="362">
        <v>7.0930420772898475E-2</v>
      </c>
      <c r="K42" s="362" t="s">
        <v>139</v>
      </c>
      <c r="L42" s="328">
        <v>0.33947772271139898</v>
      </c>
      <c r="M42" s="328">
        <v>3.3202611857915801E-2</v>
      </c>
      <c r="N42" s="328">
        <v>7.8497073035107195E-2</v>
      </c>
      <c r="O42" s="327">
        <v>0.33976833976833898</v>
      </c>
      <c r="P42" s="327">
        <v>0.24196335983408199</v>
      </c>
      <c r="Q42" s="327">
        <f t="shared" si="0"/>
        <v>0.25</v>
      </c>
    </row>
    <row r="43" spans="1:17" ht="15">
      <c r="A43" s="326" t="s">
        <v>135</v>
      </c>
      <c r="B43" s="326">
        <v>0</v>
      </c>
      <c r="C43" s="326">
        <v>0</v>
      </c>
      <c r="D43" s="326">
        <v>1</v>
      </c>
      <c r="E43" s="326">
        <v>54</v>
      </c>
      <c r="F43" s="326">
        <v>818</v>
      </c>
      <c r="G43" s="326">
        <v>872</v>
      </c>
      <c r="H43" s="327">
        <v>6.1926605504587097E-2</v>
      </c>
      <c r="I43" s="360">
        <v>7.6009501187648459E-2</v>
      </c>
      <c r="J43" s="362">
        <v>4.6199270716141987E-2</v>
      </c>
      <c r="K43" s="362" t="s">
        <v>135</v>
      </c>
      <c r="L43" s="328">
        <v>-0.30465704676187499</v>
      </c>
      <c r="M43" s="328">
        <v>2.26229977055931E-2</v>
      </c>
      <c r="N43" s="328">
        <v>7.8447015881559695E-2</v>
      </c>
      <c r="O43" s="327">
        <v>0.20849420849420799</v>
      </c>
      <c r="P43" s="327">
        <v>0.28275146906325599</v>
      </c>
      <c r="Q43" s="327">
        <f t="shared" si="0"/>
        <v>0.2766497461928934</v>
      </c>
    </row>
    <row r="44" spans="1:17" ht="15">
      <c r="A44" s="326" t="s">
        <v>135</v>
      </c>
      <c r="B44" s="326">
        <v>1</v>
      </c>
      <c r="C44" s="326">
        <v>2</v>
      </c>
      <c r="D44" s="326">
        <v>3</v>
      </c>
      <c r="E44" s="326">
        <v>70</v>
      </c>
      <c r="F44" s="326">
        <v>933</v>
      </c>
      <c r="G44" s="326">
        <v>1003</v>
      </c>
      <c r="H44" s="327">
        <v>6.9790628115652995E-2</v>
      </c>
      <c r="I44" s="360">
        <v>0.11389961389961389</v>
      </c>
      <c r="J44" s="362">
        <v>4.6199270716141987E-2</v>
      </c>
      <c r="K44" s="362" t="s">
        <v>135</v>
      </c>
      <c r="L44" s="328">
        <v>-0.17668871552138701</v>
      </c>
      <c r="M44" s="328">
        <v>9.2288619172100107E-3</v>
      </c>
      <c r="N44" s="328">
        <v>7.8447015881559695E-2</v>
      </c>
      <c r="O44" s="327">
        <v>0.27027027027027001</v>
      </c>
      <c r="P44" s="327">
        <v>0.32250259246456903</v>
      </c>
      <c r="Q44" s="327">
        <f t="shared" si="0"/>
        <v>0.31821065989847713</v>
      </c>
    </row>
    <row r="45" spans="1:17" ht="15">
      <c r="A45" s="326" t="s">
        <v>135</v>
      </c>
      <c r="B45" s="326">
        <v>2</v>
      </c>
      <c r="C45" s="326">
        <v>4</v>
      </c>
      <c r="D45" s="326">
        <v>5</v>
      </c>
      <c r="E45" s="326">
        <v>68</v>
      </c>
      <c r="F45" s="326">
        <v>665</v>
      </c>
      <c r="G45" s="326">
        <v>733</v>
      </c>
      <c r="H45" s="327">
        <v>9.2769440654843105E-2</v>
      </c>
      <c r="I45" s="360">
        <v>0.1111111111111111</v>
      </c>
      <c r="J45" s="362">
        <v>4.6199270716141987E-2</v>
      </c>
      <c r="K45" s="362" t="s">
        <v>135</v>
      </c>
      <c r="L45" s="328">
        <v>0.132941907796849</v>
      </c>
      <c r="M45" s="328">
        <v>4.3449497722996E-3</v>
      </c>
      <c r="N45" s="328">
        <v>7.8447015881559695E-2</v>
      </c>
      <c r="O45" s="327">
        <v>0.26254826254826202</v>
      </c>
      <c r="P45" s="327">
        <v>0.229865191842378</v>
      </c>
      <c r="Q45" s="327">
        <f t="shared" si="0"/>
        <v>0.23255076142131981</v>
      </c>
    </row>
    <row r="46" spans="1:17" ht="15">
      <c r="A46" s="326" t="s">
        <v>135</v>
      </c>
      <c r="B46" s="326">
        <v>3</v>
      </c>
      <c r="C46" s="326">
        <v>6</v>
      </c>
      <c r="D46" s="326">
        <v>10</v>
      </c>
      <c r="E46" s="326">
        <v>67</v>
      </c>
      <c r="F46" s="326">
        <v>477</v>
      </c>
      <c r="G46" s="326">
        <v>544</v>
      </c>
      <c r="H46" s="327">
        <v>0.123161764705882</v>
      </c>
      <c r="I46" s="360">
        <v>0.13356164383561639</v>
      </c>
      <c r="J46" s="362">
        <v>4.6199270716141987E-2</v>
      </c>
      <c r="K46" s="362" t="s">
        <v>135</v>
      </c>
      <c r="L46" s="328">
        <v>0.45039737177922201</v>
      </c>
      <c r="M46" s="328">
        <v>4.2250206486456998E-2</v>
      </c>
      <c r="N46" s="328">
        <v>7.8447015881559695E-2</v>
      </c>
      <c r="O46" s="327">
        <v>0.258687258687258</v>
      </c>
      <c r="P46" s="327">
        <v>0.16488074662979599</v>
      </c>
      <c r="Q46" s="327">
        <f t="shared" si="0"/>
        <v>0.17258883248730963</v>
      </c>
    </row>
    <row r="47" spans="1:17" ht="15">
      <c r="A47" s="326" t="s">
        <v>144</v>
      </c>
      <c r="B47" s="326">
        <v>0</v>
      </c>
      <c r="C47" s="326">
        <v>0</v>
      </c>
      <c r="D47" s="326">
        <v>0</v>
      </c>
      <c r="E47" s="326">
        <v>69</v>
      </c>
      <c r="F47" s="326">
        <v>982</v>
      </c>
      <c r="G47" s="326">
        <v>1051</v>
      </c>
      <c r="H47" s="327">
        <v>6.5651760228353895E-2</v>
      </c>
      <c r="I47" s="360">
        <v>7.9629629629629634E-2</v>
      </c>
      <c r="J47" s="362">
        <v>4.6683900469960821E-2</v>
      </c>
      <c r="K47" s="362" t="s">
        <v>144</v>
      </c>
      <c r="L47" s="328">
        <v>-0.24226356048060901</v>
      </c>
      <c r="M47" s="328">
        <v>1.7692692243505299E-2</v>
      </c>
      <c r="N47" s="328">
        <v>7.7551970078794705E-2</v>
      </c>
      <c r="O47" s="327">
        <v>0.26640926640926599</v>
      </c>
      <c r="P47" s="327">
        <v>0.339440027652955</v>
      </c>
      <c r="Q47" s="327">
        <f t="shared" si="0"/>
        <v>0.33343908629441626</v>
      </c>
    </row>
    <row r="48" spans="1:17" ht="15">
      <c r="A48" s="326" t="s">
        <v>144</v>
      </c>
      <c r="B48" s="326">
        <v>1</v>
      </c>
      <c r="C48" s="326">
        <v>1</v>
      </c>
      <c r="D48" s="326">
        <v>2</v>
      </c>
      <c r="E48" s="326">
        <v>123</v>
      </c>
      <c r="F48" s="326">
        <v>1473</v>
      </c>
      <c r="G48" s="326">
        <v>1596</v>
      </c>
      <c r="H48" s="327">
        <v>7.7067669172932299E-2</v>
      </c>
      <c r="I48" s="360">
        <v>0.12425328554360809</v>
      </c>
      <c r="J48" s="362">
        <v>4.6683900469960821E-2</v>
      </c>
      <c r="K48" s="362" t="s">
        <v>144</v>
      </c>
      <c r="L48" s="328">
        <v>-6.9650817813615498E-2</v>
      </c>
      <c r="M48" s="328">
        <v>2.3859978775020601E-3</v>
      </c>
      <c r="N48" s="328">
        <v>7.7551970078794705E-2</v>
      </c>
      <c r="O48" s="327">
        <v>0.47490347490347401</v>
      </c>
      <c r="P48" s="327">
        <v>0.50916004147943295</v>
      </c>
      <c r="Q48" s="327">
        <f t="shared" si="0"/>
        <v>0.50634517766497467</v>
      </c>
    </row>
    <row r="49" spans="1:17" ht="15">
      <c r="A49" s="326" t="s">
        <v>144</v>
      </c>
      <c r="B49" s="326">
        <v>2</v>
      </c>
      <c r="C49" s="326">
        <v>3</v>
      </c>
      <c r="D49" s="326">
        <v>9</v>
      </c>
      <c r="E49" s="326">
        <v>67</v>
      </c>
      <c r="F49" s="326">
        <v>438</v>
      </c>
      <c r="G49" s="326">
        <v>505</v>
      </c>
      <c r="H49" s="327">
        <v>0.13267326732673199</v>
      </c>
      <c r="I49" s="360">
        <v>0.108</v>
      </c>
      <c r="J49" s="362">
        <v>4.6683900469960821E-2</v>
      </c>
      <c r="K49" s="362" t="s">
        <v>144</v>
      </c>
      <c r="L49" s="328">
        <v>0.53569495229111697</v>
      </c>
      <c r="M49" s="328">
        <v>5.7473279957787303E-2</v>
      </c>
      <c r="N49" s="328">
        <v>7.7551970078794705E-2</v>
      </c>
      <c r="O49" s="327">
        <v>0.258687258687258</v>
      </c>
      <c r="P49" s="327">
        <v>0.151399930867611</v>
      </c>
      <c r="Q49" s="327">
        <f t="shared" si="0"/>
        <v>0.16021573604060912</v>
      </c>
    </row>
    <row r="50" spans="1:17" ht="15">
      <c r="A50" s="326" t="s">
        <v>100</v>
      </c>
      <c r="B50" s="326">
        <v>0</v>
      </c>
      <c r="C50" s="326">
        <v>0</v>
      </c>
      <c r="D50" s="326">
        <v>1</v>
      </c>
      <c r="E50" s="326">
        <v>99</v>
      </c>
      <c r="F50" s="326">
        <v>1472</v>
      </c>
      <c r="G50" s="326">
        <v>1571</v>
      </c>
      <c r="H50" s="327">
        <v>6.3017186505410494E-2</v>
      </c>
      <c r="I50" s="360">
        <v>8.9960886571056067E-2</v>
      </c>
      <c r="J50" s="362">
        <v>4.0699603234279402E-2</v>
      </c>
      <c r="K50" s="362" t="s">
        <v>100</v>
      </c>
      <c r="L50" s="328">
        <v>-0.28603620587763401</v>
      </c>
      <c r="M50" s="328">
        <v>3.6205031985928803E-2</v>
      </c>
      <c r="N50" s="328">
        <v>7.66390581926049E-2</v>
      </c>
      <c r="O50" s="327">
        <v>0.38223938223938198</v>
      </c>
      <c r="P50" s="327">
        <v>0.50881437953681297</v>
      </c>
      <c r="Q50" s="327">
        <f t="shared" si="0"/>
        <v>0.49841370558375636</v>
      </c>
    </row>
    <row r="51" spans="1:17" ht="15">
      <c r="A51" s="326" t="s">
        <v>100</v>
      </c>
      <c r="B51" s="326">
        <v>1</v>
      </c>
      <c r="C51" s="326">
        <v>2</v>
      </c>
      <c r="D51" s="326">
        <v>2</v>
      </c>
      <c r="E51" s="326">
        <v>64</v>
      </c>
      <c r="F51" s="326">
        <v>664</v>
      </c>
      <c r="G51" s="326">
        <v>728</v>
      </c>
      <c r="H51" s="327">
        <v>8.7912087912087905E-2</v>
      </c>
      <c r="I51" s="360">
        <v>0.13451776649746189</v>
      </c>
      <c r="J51" s="362">
        <v>4.0699603234279402E-2</v>
      </c>
      <c r="K51" s="362" t="s">
        <v>100</v>
      </c>
      <c r="L51" s="328">
        <v>7.38221771598353E-2</v>
      </c>
      <c r="M51" s="328">
        <v>1.2981421087753899E-3</v>
      </c>
      <c r="N51" s="328">
        <v>7.66390581926049E-2</v>
      </c>
      <c r="O51" s="327">
        <v>0.247104247104247</v>
      </c>
      <c r="P51" s="327">
        <v>0.22951952989975799</v>
      </c>
      <c r="Q51" s="327">
        <f t="shared" si="0"/>
        <v>0.23096446700507614</v>
      </c>
    </row>
    <row r="52" spans="1:17" ht="15">
      <c r="A52" s="326" t="s">
        <v>100</v>
      </c>
      <c r="B52" s="326">
        <v>2</v>
      </c>
      <c r="C52" s="326">
        <v>3</v>
      </c>
      <c r="D52" s="326">
        <v>3</v>
      </c>
      <c r="E52" s="326">
        <v>45</v>
      </c>
      <c r="F52" s="326">
        <v>378</v>
      </c>
      <c r="G52" s="326">
        <v>423</v>
      </c>
      <c r="H52" s="327">
        <v>0.10638297872340401</v>
      </c>
      <c r="I52" s="360">
        <v>9.8814229249011856E-2</v>
      </c>
      <c r="J52" s="362">
        <v>4.0699603234279402E-2</v>
      </c>
      <c r="K52" s="362" t="s">
        <v>100</v>
      </c>
      <c r="L52" s="328">
        <v>0.28498953742732902</v>
      </c>
      <c r="M52" s="328">
        <v>1.22787626593901E-2</v>
      </c>
      <c r="N52" s="328">
        <v>7.66390581926049E-2</v>
      </c>
      <c r="O52" s="327">
        <v>0.17374517374517301</v>
      </c>
      <c r="P52" s="327">
        <v>0.130660214310404</v>
      </c>
      <c r="Q52" s="327">
        <f t="shared" si="0"/>
        <v>0.1342005076142132</v>
      </c>
    </row>
    <row r="53" spans="1:17" ht="15">
      <c r="A53" s="326" t="s">
        <v>100</v>
      </c>
      <c r="B53" s="326">
        <v>3</v>
      </c>
      <c r="C53" s="326">
        <v>4</v>
      </c>
      <c r="D53" s="326">
        <v>9</v>
      </c>
      <c r="E53" s="326">
        <v>51</v>
      </c>
      <c r="F53" s="326">
        <v>379</v>
      </c>
      <c r="G53" s="326">
        <v>430</v>
      </c>
      <c r="H53" s="327">
        <v>0.11860465116279</v>
      </c>
      <c r="I53" s="360">
        <v>0.12676056338028169</v>
      </c>
      <c r="J53" s="362">
        <v>4.0699603234279402E-2</v>
      </c>
      <c r="K53" s="362" t="s">
        <v>100</v>
      </c>
      <c r="L53" s="328">
        <v>0.40751067091849602</v>
      </c>
      <c r="M53" s="328">
        <v>2.6857121438510399E-2</v>
      </c>
      <c r="N53" s="328">
        <v>7.66390581926049E-2</v>
      </c>
      <c r="O53" s="327">
        <v>0.19691119691119599</v>
      </c>
      <c r="P53" s="327">
        <v>0.13100587625302401</v>
      </c>
      <c r="Q53" s="327">
        <f t="shared" si="0"/>
        <v>0.13642131979695432</v>
      </c>
    </row>
    <row r="54" spans="1:17" ht="15">
      <c r="A54" s="326" t="s">
        <v>149</v>
      </c>
      <c r="B54" s="326">
        <v>0</v>
      </c>
      <c r="C54" s="326">
        <v>0</v>
      </c>
      <c r="D54" s="326">
        <v>1</v>
      </c>
      <c r="E54" s="326">
        <v>99</v>
      </c>
      <c r="F54" s="326">
        <v>1472</v>
      </c>
      <c r="G54" s="326">
        <v>1571</v>
      </c>
      <c r="H54" s="327">
        <v>6.3017186505410494E-2</v>
      </c>
      <c r="I54" s="360">
        <v>8.9960886571056067E-2</v>
      </c>
      <c r="J54" s="362">
        <v>4.0699603234279402E-2</v>
      </c>
      <c r="K54" s="362" t="s">
        <v>149</v>
      </c>
      <c r="L54" s="328">
        <v>-0.28603620587763401</v>
      </c>
      <c r="M54" s="328">
        <v>3.6205031985928803E-2</v>
      </c>
      <c r="N54" s="328">
        <v>7.66390581926049E-2</v>
      </c>
      <c r="O54" s="327">
        <v>0.38223938223938198</v>
      </c>
      <c r="P54" s="327">
        <v>0.50881437953681297</v>
      </c>
      <c r="Q54" s="327">
        <f t="shared" si="0"/>
        <v>0.49841370558375636</v>
      </c>
    </row>
    <row r="55" spans="1:17" ht="15">
      <c r="A55" s="326" t="s">
        <v>149</v>
      </c>
      <c r="B55" s="326">
        <v>1</v>
      </c>
      <c r="C55" s="326">
        <v>2</v>
      </c>
      <c r="D55" s="326">
        <v>2</v>
      </c>
      <c r="E55" s="326">
        <v>64</v>
      </c>
      <c r="F55" s="326">
        <v>664</v>
      </c>
      <c r="G55" s="326">
        <v>728</v>
      </c>
      <c r="H55" s="327">
        <v>8.7912087912087905E-2</v>
      </c>
      <c r="I55" s="360">
        <v>0.13451776649746189</v>
      </c>
      <c r="J55" s="362">
        <v>4.0699603234279402E-2</v>
      </c>
      <c r="K55" s="362" t="s">
        <v>149</v>
      </c>
      <c r="L55" s="328">
        <v>7.38221771598353E-2</v>
      </c>
      <c r="M55" s="328">
        <v>1.2981421087753899E-3</v>
      </c>
      <c r="N55" s="328">
        <v>7.66390581926049E-2</v>
      </c>
      <c r="O55" s="327">
        <v>0.247104247104247</v>
      </c>
      <c r="P55" s="327">
        <v>0.22951952989975799</v>
      </c>
      <c r="Q55" s="327">
        <f t="shared" si="0"/>
        <v>0.23096446700507614</v>
      </c>
    </row>
    <row r="56" spans="1:17" ht="15">
      <c r="A56" s="326" t="s">
        <v>149</v>
      </c>
      <c r="B56" s="326">
        <v>2</v>
      </c>
      <c r="C56" s="326">
        <v>3</v>
      </c>
      <c r="D56" s="326">
        <v>3</v>
      </c>
      <c r="E56" s="326">
        <v>45</v>
      </c>
      <c r="F56" s="326">
        <v>378</v>
      </c>
      <c r="G56" s="326">
        <v>423</v>
      </c>
      <c r="H56" s="327">
        <v>0.10638297872340401</v>
      </c>
      <c r="I56" s="360">
        <v>9.8814229249011856E-2</v>
      </c>
      <c r="J56" s="362">
        <v>4.0699603234279402E-2</v>
      </c>
      <c r="K56" s="362" t="s">
        <v>149</v>
      </c>
      <c r="L56" s="328">
        <v>0.28498953742732902</v>
      </c>
      <c r="M56" s="328">
        <v>1.22787626593901E-2</v>
      </c>
      <c r="N56" s="328">
        <v>7.66390581926049E-2</v>
      </c>
      <c r="O56" s="327">
        <v>0.17374517374517301</v>
      </c>
      <c r="P56" s="327">
        <v>0.130660214310404</v>
      </c>
      <c r="Q56" s="327">
        <f t="shared" si="0"/>
        <v>0.1342005076142132</v>
      </c>
    </row>
    <row r="57" spans="1:17" ht="15">
      <c r="A57" s="326" t="s">
        <v>149</v>
      </c>
      <c r="B57" s="326">
        <v>3</v>
      </c>
      <c r="C57" s="326">
        <v>4</v>
      </c>
      <c r="D57" s="326">
        <v>9</v>
      </c>
      <c r="E57" s="326">
        <v>51</v>
      </c>
      <c r="F57" s="326">
        <v>379</v>
      </c>
      <c r="G57" s="326">
        <v>430</v>
      </c>
      <c r="H57" s="327">
        <v>0.11860465116279</v>
      </c>
      <c r="I57" s="360">
        <v>0.12676056338028169</v>
      </c>
      <c r="J57" s="362">
        <v>4.0699603234279402E-2</v>
      </c>
      <c r="K57" s="362" t="s">
        <v>149</v>
      </c>
      <c r="L57" s="328">
        <v>0.40751067091849602</v>
      </c>
      <c r="M57" s="328">
        <v>2.6857121438510399E-2</v>
      </c>
      <c r="N57" s="328">
        <v>7.66390581926049E-2</v>
      </c>
      <c r="O57" s="327">
        <v>0.19691119691119599</v>
      </c>
      <c r="P57" s="327">
        <v>0.13100587625302401</v>
      </c>
      <c r="Q57" s="327">
        <f t="shared" si="0"/>
        <v>0.13642131979695432</v>
      </c>
    </row>
    <row r="58" spans="1:17" ht="15">
      <c r="A58" s="326" t="s">
        <v>562</v>
      </c>
      <c r="B58" s="326">
        <v>0</v>
      </c>
      <c r="C58" s="326">
        <v>0</v>
      </c>
      <c r="D58" s="326">
        <v>54</v>
      </c>
      <c r="E58" s="326">
        <v>87</v>
      </c>
      <c r="F58" s="326">
        <v>709</v>
      </c>
      <c r="G58" s="326">
        <v>796</v>
      </c>
      <c r="H58" s="327">
        <v>0.10929648241206</v>
      </c>
      <c r="I58" s="360">
        <v>0.1216931216931217</v>
      </c>
      <c r="J58" s="362">
        <v>1.2977184176974211E-2</v>
      </c>
      <c r="K58" s="362" t="s">
        <v>562</v>
      </c>
      <c r="L58" s="328">
        <v>0.31527383539905302</v>
      </c>
      <c r="M58" s="328">
        <v>2.8637274151639601E-2</v>
      </c>
      <c r="N58" s="328">
        <v>7.4907459765077497E-2</v>
      </c>
      <c r="O58" s="327">
        <v>0.33590733590733501</v>
      </c>
      <c r="P58" s="327">
        <v>0.24507431731766299</v>
      </c>
      <c r="Q58" s="327">
        <f t="shared" si="0"/>
        <v>0.25253807106598986</v>
      </c>
    </row>
    <row r="59" spans="1:17" ht="15">
      <c r="A59" s="326" t="s">
        <v>562</v>
      </c>
      <c r="B59" s="326">
        <v>1</v>
      </c>
      <c r="C59" s="326">
        <v>55</v>
      </c>
      <c r="D59" s="326">
        <v>97</v>
      </c>
      <c r="E59" s="326">
        <v>74</v>
      </c>
      <c r="F59" s="326">
        <v>710</v>
      </c>
      <c r="G59" s="326">
        <v>784</v>
      </c>
      <c r="H59" s="327">
        <v>9.4387755102040796E-2</v>
      </c>
      <c r="I59" s="360">
        <v>0.1051212938005391</v>
      </c>
      <c r="J59" s="362">
        <v>1.2977184176974211E-2</v>
      </c>
      <c r="K59" s="362" t="s">
        <v>562</v>
      </c>
      <c r="L59" s="328">
        <v>0.15202136644540501</v>
      </c>
      <c r="M59" s="328">
        <v>6.1255955271073597E-3</v>
      </c>
      <c r="N59" s="328">
        <v>7.4907459765077497E-2</v>
      </c>
      <c r="O59" s="327">
        <v>0.28571428571428498</v>
      </c>
      <c r="P59" s="327">
        <v>0.245419979260283</v>
      </c>
      <c r="Q59" s="327">
        <f t="shared" si="0"/>
        <v>0.24873096446700507</v>
      </c>
    </row>
    <row r="60" spans="1:17" ht="15">
      <c r="A60" s="326" t="s">
        <v>562</v>
      </c>
      <c r="B60" s="326">
        <v>2</v>
      </c>
      <c r="C60" s="326">
        <v>98</v>
      </c>
      <c r="D60" s="326">
        <v>127</v>
      </c>
      <c r="E60" s="326">
        <v>52</v>
      </c>
      <c r="F60" s="326">
        <v>745</v>
      </c>
      <c r="G60" s="326">
        <v>797</v>
      </c>
      <c r="H60" s="327">
        <v>6.5244667503136705E-2</v>
      </c>
      <c r="I60" s="360">
        <v>9.1133004926108374E-2</v>
      </c>
      <c r="J60" s="362">
        <v>1.2977184176974211E-2</v>
      </c>
      <c r="K60" s="362" t="s">
        <v>562</v>
      </c>
      <c r="L60" s="328">
        <v>-0.24891925652153399</v>
      </c>
      <c r="M60" s="328">
        <v>1.41251588083593E-2</v>
      </c>
      <c r="N60" s="328">
        <v>7.4907459765077497E-2</v>
      </c>
      <c r="O60" s="327">
        <v>0.20077220077220001</v>
      </c>
      <c r="P60" s="327">
        <v>0.25751814725198702</v>
      </c>
      <c r="Q60" s="327">
        <f t="shared" si="0"/>
        <v>0.25285532994923859</v>
      </c>
    </row>
    <row r="61" spans="1:17" ht="15">
      <c r="A61" s="326" t="s">
        <v>562</v>
      </c>
      <c r="B61" s="326">
        <v>3</v>
      </c>
      <c r="C61" s="326">
        <v>128</v>
      </c>
      <c r="D61" s="326">
        <v>319</v>
      </c>
      <c r="E61" s="326">
        <v>46</v>
      </c>
      <c r="F61" s="326">
        <v>729</v>
      </c>
      <c r="G61" s="326">
        <v>775</v>
      </c>
      <c r="H61" s="327">
        <v>5.93548387096774E-2</v>
      </c>
      <c r="I61" s="360">
        <v>0.1101694915254237</v>
      </c>
      <c r="J61" s="362">
        <v>1.2977184176974211E-2</v>
      </c>
      <c r="K61" s="362" t="s">
        <v>562</v>
      </c>
      <c r="L61" s="328">
        <v>-0.34981109224296503</v>
      </c>
      <c r="M61" s="328">
        <v>2.6019431277971201E-2</v>
      </c>
      <c r="N61" s="328">
        <v>7.4907459765077497E-2</v>
      </c>
      <c r="O61" s="327">
        <v>0.177606177606177</v>
      </c>
      <c r="P61" s="327">
        <v>0.25198755617006502</v>
      </c>
      <c r="Q61" s="327">
        <f t="shared" si="0"/>
        <v>0.24587563451776651</v>
      </c>
    </row>
    <row r="62" spans="1:17" ht="15">
      <c r="A62" s="326" t="s">
        <v>143</v>
      </c>
      <c r="B62" s="326">
        <v>0</v>
      </c>
      <c r="C62" s="326">
        <v>0</v>
      </c>
      <c r="D62" s="326">
        <v>3</v>
      </c>
      <c r="E62" s="326">
        <v>54</v>
      </c>
      <c r="F62" s="326">
        <v>889</v>
      </c>
      <c r="G62" s="326">
        <v>943</v>
      </c>
      <c r="H62" s="327">
        <v>5.7264050901378503E-2</v>
      </c>
      <c r="I62" s="360">
        <v>7.8891257995735611E-2</v>
      </c>
      <c r="J62" s="362">
        <v>6.4885086181116491E-2</v>
      </c>
      <c r="K62" s="362" t="s">
        <v>143</v>
      </c>
      <c r="L62" s="328">
        <v>-0.38789194567303298</v>
      </c>
      <c r="M62" s="328">
        <v>3.8323436608707899E-2</v>
      </c>
      <c r="N62" s="328">
        <v>7.4308766171391705E-2</v>
      </c>
      <c r="O62" s="327">
        <v>0.20849420849420799</v>
      </c>
      <c r="P62" s="327">
        <v>0.307293466989284</v>
      </c>
      <c r="Q62" s="327">
        <f t="shared" si="0"/>
        <v>0.2991751269035533</v>
      </c>
    </row>
    <row r="63" spans="1:17" ht="15">
      <c r="A63" s="326" t="s">
        <v>143</v>
      </c>
      <c r="B63" s="326">
        <v>1</v>
      </c>
      <c r="C63" s="326">
        <v>4</v>
      </c>
      <c r="D63" s="326">
        <v>6</v>
      </c>
      <c r="E63" s="326">
        <v>64</v>
      </c>
      <c r="F63" s="326">
        <v>748</v>
      </c>
      <c r="G63" s="326">
        <v>812</v>
      </c>
      <c r="H63" s="327">
        <v>7.8817733990147701E-2</v>
      </c>
      <c r="I63" s="360">
        <v>0.1079136690647482</v>
      </c>
      <c r="J63" s="362">
        <v>6.4885086181116491E-2</v>
      </c>
      <c r="K63" s="362" t="s">
        <v>143</v>
      </c>
      <c r="L63" s="328">
        <v>-4.5298651338207901E-2</v>
      </c>
      <c r="M63" s="328">
        <v>5.1870969132231505E-4</v>
      </c>
      <c r="N63" s="328">
        <v>7.4308766171391705E-2</v>
      </c>
      <c r="O63" s="327">
        <v>0.247104247104247</v>
      </c>
      <c r="P63" s="327">
        <v>0.25855513307984701</v>
      </c>
      <c r="Q63" s="327">
        <f t="shared" si="0"/>
        <v>0.25761421319796957</v>
      </c>
    </row>
    <row r="64" spans="1:17" ht="15">
      <c r="A64" s="326" t="s">
        <v>143</v>
      </c>
      <c r="B64" s="326">
        <v>2</v>
      </c>
      <c r="C64" s="326">
        <v>7</v>
      </c>
      <c r="D64" s="326">
        <v>10</v>
      </c>
      <c r="E64" s="326">
        <v>65</v>
      </c>
      <c r="F64" s="326">
        <v>671</v>
      </c>
      <c r="G64" s="326">
        <v>736</v>
      </c>
      <c r="H64" s="327">
        <v>8.8315217391304296E-2</v>
      </c>
      <c r="I64" s="360">
        <v>0.10249999999999999</v>
      </c>
      <c r="J64" s="362">
        <v>6.4885086181116491E-2</v>
      </c>
      <c r="K64" s="362" t="s">
        <v>143</v>
      </c>
      <c r="L64" s="328">
        <v>7.8839376200552494E-2</v>
      </c>
      <c r="M64" s="328">
        <v>1.50000486744742E-3</v>
      </c>
      <c r="N64" s="328">
        <v>7.4308766171391705E-2</v>
      </c>
      <c r="O64" s="327">
        <v>0.25096525096525002</v>
      </c>
      <c r="P64" s="327">
        <v>0.23193916349809801</v>
      </c>
      <c r="Q64" s="327">
        <f t="shared" si="0"/>
        <v>0.233502538071066</v>
      </c>
    </row>
    <row r="65" spans="1:17" ht="15">
      <c r="A65" s="326" t="s">
        <v>143</v>
      </c>
      <c r="B65" s="326">
        <v>3</v>
      </c>
      <c r="C65" s="326">
        <v>11</v>
      </c>
      <c r="D65" s="326">
        <v>34</v>
      </c>
      <c r="E65" s="326">
        <v>76</v>
      </c>
      <c r="F65" s="326">
        <v>585</v>
      </c>
      <c r="G65" s="326">
        <v>661</v>
      </c>
      <c r="H65" s="327">
        <v>0.11497730711043801</v>
      </c>
      <c r="I65" s="360">
        <v>0.14956011730205279</v>
      </c>
      <c r="J65" s="362">
        <v>6.4885086181116491E-2</v>
      </c>
      <c r="K65" s="362" t="s">
        <v>143</v>
      </c>
      <c r="L65" s="328">
        <v>0.37234273633107201</v>
      </c>
      <c r="M65" s="328">
        <v>3.3966615003914E-2</v>
      </c>
      <c r="N65" s="328">
        <v>7.4308766171391705E-2</v>
      </c>
      <c r="O65" s="327">
        <v>0.29343629343629302</v>
      </c>
      <c r="P65" s="327">
        <v>0.20221223643276801</v>
      </c>
      <c r="Q65" s="327">
        <f t="shared" si="0"/>
        <v>0.20970812182741116</v>
      </c>
    </row>
    <row r="66" spans="1:17" ht="15">
      <c r="A66" s="326" t="s">
        <v>52</v>
      </c>
      <c r="B66" s="326">
        <v>0</v>
      </c>
      <c r="C66" s="326">
        <v>0</v>
      </c>
      <c r="D66" s="326">
        <v>0</v>
      </c>
      <c r="E66" s="326">
        <v>184</v>
      </c>
      <c r="F66" s="326">
        <v>1840</v>
      </c>
      <c r="G66" s="326">
        <v>2024</v>
      </c>
      <c r="H66" s="327">
        <v>9.0909090909090898E-2</v>
      </c>
      <c r="I66" s="360">
        <v>0.1155660377358491</v>
      </c>
      <c r="J66" s="362">
        <v>3.4424188577655362E-2</v>
      </c>
      <c r="K66" s="362" t="s">
        <v>52</v>
      </c>
      <c r="L66" s="328">
        <v>0.110636150282551</v>
      </c>
      <c r="M66" s="328">
        <v>8.2320748265388502E-3</v>
      </c>
      <c r="N66" s="328">
        <v>7.20541882237416E-2</v>
      </c>
      <c r="O66" s="327">
        <v>0.71042471042471</v>
      </c>
      <c r="P66" s="327">
        <v>0.63601797442101604</v>
      </c>
      <c r="Q66" s="327">
        <f t="shared" si="0"/>
        <v>0.64213197969543145</v>
      </c>
    </row>
    <row r="67" spans="1:17" ht="15">
      <c r="A67" s="326" t="s">
        <v>52</v>
      </c>
      <c r="B67" s="326">
        <v>1</v>
      </c>
      <c r="C67" s="326">
        <v>1</v>
      </c>
      <c r="D67" s="326">
        <v>1</v>
      </c>
      <c r="E67" s="326">
        <v>70</v>
      </c>
      <c r="F67" s="326">
        <v>856</v>
      </c>
      <c r="G67" s="326">
        <v>926</v>
      </c>
      <c r="H67" s="327">
        <v>7.5593952483801297E-2</v>
      </c>
      <c r="I67" s="360">
        <v>7.2664359861591699E-2</v>
      </c>
      <c r="J67" s="362">
        <v>3.4424188577655362E-2</v>
      </c>
      <c r="K67" s="362" t="s">
        <v>52</v>
      </c>
      <c r="L67" s="328">
        <v>-9.0553890815785604E-2</v>
      </c>
      <c r="M67" s="328">
        <v>2.3196603975755401E-3</v>
      </c>
      <c r="N67" s="328">
        <v>7.20541882237416E-2</v>
      </c>
      <c r="O67" s="327">
        <v>0.27027027027027001</v>
      </c>
      <c r="P67" s="327">
        <v>0.29588662288282003</v>
      </c>
      <c r="Q67" s="327">
        <f t="shared" ref="Q67:Q130" si="1">G67/X$3</f>
        <v>0.29378172588832485</v>
      </c>
    </row>
    <row r="68" spans="1:17" ht="15">
      <c r="A68" s="326" t="s">
        <v>52</v>
      </c>
      <c r="B68" s="326">
        <v>2</v>
      </c>
      <c r="C68" s="326">
        <v>2</v>
      </c>
      <c r="D68" s="326">
        <v>100</v>
      </c>
      <c r="E68" s="326">
        <v>5</v>
      </c>
      <c r="F68" s="326">
        <v>197</v>
      </c>
      <c r="G68" s="326">
        <v>202</v>
      </c>
      <c r="H68" s="327">
        <v>2.4752475247524702E-2</v>
      </c>
      <c r="I68" s="360">
        <v>9.0909090909090912E-2</v>
      </c>
      <c r="J68" s="362">
        <v>3.4424188577655362E-2</v>
      </c>
      <c r="K68" s="362" t="s">
        <v>52</v>
      </c>
      <c r="L68" s="328">
        <v>-1.2605445730272899</v>
      </c>
      <c r="M68" s="328">
        <v>6.15024529996272E-2</v>
      </c>
      <c r="N68" s="328">
        <v>7.20541882237416E-2</v>
      </c>
      <c r="O68" s="327">
        <v>1.9305019305019301E-2</v>
      </c>
      <c r="P68" s="327">
        <v>6.8095402696163099E-2</v>
      </c>
      <c r="Q68" s="327">
        <f t="shared" si="1"/>
        <v>6.4086294416243653E-2</v>
      </c>
    </row>
    <row r="69" spans="1:17" ht="15">
      <c r="A69" s="326" t="s">
        <v>98</v>
      </c>
      <c r="B69" s="326">
        <v>0</v>
      </c>
      <c r="C69" s="326">
        <v>0</v>
      </c>
      <c r="D69" s="326">
        <v>1</v>
      </c>
      <c r="E69" s="326">
        <v>112</v>
      </c>
      <c r="F69" s="326">
        <v>1626</v>
      </c>
      <c r="G69" s="326">
        <v>1738</v>
      </c>
      <c r="H69" s="327">
        <v>6.4441887226697303E-2</v>
      </c>
      <c r="I69" s="360">
        <v>9.400705052878966E-2</v>
      </c>
      <c r="J69" s="362">
        <v>2.2890590919701959E-2</v>
      </c>
      <c r="K69" s="362" t="s">
        <v>98</v>
      </c>
      <c r="L69" s="328">
        <v>-0.26215817553606302</v>
      </c>
      <c r="M69" s="328">
        <v>3.3979339948125901E-2</v>
      </c>
      <c r="N69" s="328">
        <v>7.1886686677003903E-2</v>
      </c>
      <c r="O69" s="327">
        <v>0.43243243243243201</v>
      </c>
      <c r="P69" s="327">
        <v>0.56204631870031097</v>
      </c>
      <c r="Q69" s="327">
        <f t="shared" si="1"/>
        <v>0.55139593908629436</v>
      </c>
    </row>
    <row r="70" spans="1:17" ht="15">
      <c r="A70" s="326" t="s">
        <v>98</v>
      </c>
      <c r="B70" s="326">
        <v>1</v>
      </c>
      <c r="C70" s="326">
        <v>2</v>
      </c>
      <c r="D70" s="326">
        <v>2</v>
      </c>
      <c r="E70" s="326">
        <v>77</v>
      </c>
      <c r="F70" s="326">
        <v>722</v>
      </c>
      <c r="G70" s="326">
        <v>799</v>
      </c>
      <c r="H70" s="327">
        <v>9.6370463078848501E-2</v>
      </c>
      <c r="I70" s="360">
        <v>0.12820512820512819</v>
      </c>
      <c r="J70" s="362">
        <v>2.2890590919701959E-2</v>
      </c>
      <c r="K70" s="362" t="s">
        <v>98</v>
      </c>
      <c r="L70" s="328">
        <v>0.17500152623745399</v>
      </c>
      <c r="M70" s="328">
        <v>8.3527134233345804E-3</v>
      </c>
      <c r="N70" s="328">
        <v>7.1886686677003903E-2</v>
      </c>
      <c r="O70" s="327">
        <v>0.29729729729729698</v>
      </c>
      <c r="P70" s="327">
        <v>0.249567922571724</v>
      </c>
      <c r="Q70" s="327">
        <f t="shared" si="1"/>
        <v>0.25348984771573602</v>
      </c>
    </row>
    <row r="71" spans="1:17" ht="15">
      <c r="A71" s="326" t="s">
        <v>98</v>
      </c>
      <c r="B71" s="326">
        <v>2</v>
      </c>
      <c r="C71" s="326">
        <v>3</v>
      </c>
      <c r="D71" s="326">
        <v>6</v>
      </c>
      <c r="E71" s="326">
        <v>70</v>
      </c>
      <c r="F71" s="326">
        <v>545</v>
      </c>
      <c r="G71" s="326">
        <v>615</v>
      </c>
      <c r="H71" s="327">
        <v>0.113821138211382</v>
      </c>
      <c r="I71" s="360">
        <v>0.1123919308357349</v>
      </c>
      <c r="J71" s="362">
        <v>2.2890590919701959E-2</v>
      </c>
      <c r="K71" s="362" t="s">
        <v>98</v>
      </c>
      <c r="L71" s="328">
        <v>0.36093069066271199</v>
      </c>
      <c r="M71" s="328">
        <v>2.95546333055434E-2</v>
      </c>
      <c r="N71" s="328">
        <v>7.1886686677003903E-2</v>
      </c>
      <c r="O71" s="327">
        <v>0.27027027027027001</v>
      </c>
      <c r="P71" s="327">
        <v>0.18838575872796401</v>
      </c>
      <c r="Q71" s="327">
        <f t="shared" si="1"/>
        <v>0.19511421319796954</v>
      </c>
    </row>
    <row r="72" spans="1:17" ht="15">
      <c r="A72" s="326" t="s">
        <v>172</v>
      </c>
      <c r="B72" s="326">
        <v>0</v>
      </c>
      <c r="C72" s="326">
        <v>0</v>
      </c>
      <c r="D72" s="326">
        <v>8</v>
      </c>
      <c r="E72" s="326">
        <v>50</v>
      </c>
      <c r="F72" s="326">
        <v>855</v>
      </c>
      <c r="G72" s="326">
        <v>905</v>
      </c>
      <c r="H72" s="327">
        <v>5.5248618784530301E-2</v>
      </c>
      <c r="I72" s="360">
        <v>8.2815734989648032E-2</v>
      </c>
      <c r="J72" s="362">
        <v>5.6087120820262827E-2</v>
      </c>
      <c r="K72" s="362" t="s">
        <v>172</v>
      </c>
      <c r="L72" s="328">
        <v>-0.425857220232016</v>
      </c>
      <c r="M72" s="328">
        <v>4.3646433513083401E-2</v>
      </c>
      <c r="N72" s="328">
        <v>7.1472009635580994E-2</v>
      </c>
      <c r="O72" s="327">
        <v>0.193050193050193</v>
      </c>
      <c r="P72" s="327">
        <v>0.29554096094019999</v>
      </c>
      <c r="Q72" s="327">
        <f t="shared" si="1"/>
        <v>0.2871192893401015</v>
      </c>
    </row>
    <row r="73" spans="1:17" ht="15">
      <c r="A73" s="326" t="s">
        <v>172</v>
      </c>
      <c r="B73" s="326">
        <v>1</v>
      </c>
      <c r="C73" s="326">
        <v>9</v>
      </c>
      <c r="D73" s="326">
        <v>13</v>
      </c>
      <c r="E73" s="326">
        <v>59</v>
      </c>
      <c r="F73" s="326">
        <v>650</v>
      </c>
      <c r="G73" s="326">
        <v>709</v>
      </c>
      <c r="H73" s="327">
        <v>8.3215796897037994E-2</v>
      </c>
      <c r="I73" s="360">
        <v>9.1836734693877556E-2</v>
      </c>
      <c r="J73" s="362">
        <v>5.6087120820262827E-2</v>
      </c>
      <c r="K73" s="362" t="s">
        <v>172</v>
      </c>
      <c r="L73" s="328">
        <v>1.3786324292633999E-2</v>
      </c>
      <c r="M73" s="328">
        <v>4.2999064272949497E-5</v>
      </c>
      <c r="N73" s="328">
        <v>7.1472009635580994E-2</v>
      </c>
      <c r="O73" s="327">
        <v>0.22779922779922701</v>
      </c>
      <c r="P73" s="327">
        <v>0.22468026270307601</v>
      </c>
      <c r="Q73" s="327">
        <f t="shared" si="1"/>
        <v>0.22493654822335024</v>
      </c>
    </row>
    <row r="74" spans="1:17" ht="15">
      <c r="A74" s="326" t="s">
        <v>172</v>
      </c>
      <c r="B74" s="326">
        <v>2</v>
      </c>
      <c r="C74" s="326">
        <v>14</v>
      </c>
      <c r="D74" s="326">
        <v>21</v>
      </c>
      <c r="E74" s="326">
        <v>68</v>
      </c>
      <c r="F74" s="326">
        <v>720</v>
      </c>
      <c r="G74" s="326">
        <v>788</v>
      </c>
      <c r="H74" s="327">
        <v>8.6294416243654803E-2</v>
      </c>
      <c r="I74" s="360">
        <v>0.111358574610245</v>
      </c>
      <c r="J74" s="362">
        <v>5.6087120820262827E-2</v>
      </c>
      <c r="K74" s="362" t="s">
        <v>172</v>
      </c>
      <c r="L74" s="328">
        <v>5.3477736442603001E-2</v>
      </c>
      <c r="M74" s="328">
        <v>7.3112963673201798E-4</v>
      </c>
      <c r="N74" s="328">
        <v>7.1472009635580994E-2</v>
      </c>
      <c r="O74" s="327">
        <v>0.26254826254826202</v>
      </c>
      <c r="P74" s="327">
        <v>0.24887659868648401</v>
      </c>
      <c r="Q74" s="327">
        <f t="shared" si="1"/>
        <v>0.25</v>
      </c>
    </row>
    <row r="75" spans="1:17" ht="15">
      <c r="A75" s="326" t="s">
        <v>172</v>
      </c>
      <c r="B75" s="326">
        <v>3</v>
      </c>
      <c r="C75" s="326">
        <v>22</v>
      </c>
      <c r="D75" s="326">
        <v>63</v>
      </c>
      <c r="E75" s="326">
        <v>82</v>
      </c>
      <c r="F75" s="326">
        <v>668</v>
      </c>
      <c r="G75" s="326">
        <v>750</v>
      </c>
      <c r="H75" s="327">
        <v>0.109333333333333</v>
      </c>
      <c r="I75" s="360">
        <v>0.14214463840399</v>
      </c>
      <c r="J75" s="362">
        <v>5.6087120820262827E-2</v>
      </c>
      <c r="K75" s="362" t="s">
        <v>172</v>
      </c>
      <c r="L75" s="328">
        <v>0.31565231700420399</v>
      </c>
      <c r="M75" s="328">
        <v>2.7051447421492601E-2</v>
      </c>
      <c r="N75" s="328">
        <v>7.1472009635580994E-2</v>
      </c>
      <c r="O75" s="327">
        <v>0.31660231660231603</v>
      </c>
      <c r="P75" s="327">
        <v>0.23090217767023799</v>
      </c>
      <c r="Q75" s="327">
        <f t="shared" si="1"/>
        <v>0.23794416243654823</v>
      </c>
    </row>
    <row r="76" spans="1:17" ht="15">
      <c r="A76" s="326" t="s">
        <v>191</v>
      </c>
      <c r="B76" s="326">
        <v>0</v>
      </c>
      <c r="C76" s="326">
        <v>0</v>
      </c>
      <c r="D76" s="326">
        <v>5</v>
      </c>
      <c r="E76" s="326">
        <v>50</v>
      </c>
      <c r="F76" s="326">
        <v>813</v>
      </c>
      <c r="G76" s="326">
        <v>863</v>
      </c>
      <c r="H76" s="327">
        <v>5.7937427578215503E-2</v>
      </c>
      <c r="I76" s="360">
        <v>8.8372093023255813E-2</v>
      </c>
      <c r="J76" s="362">
        <v>6.0855909706985588E-2</v>
      </c>
      <c r="K76" s="362" t="s">
        <v>191</v>
      </c>
      <c r="L76" s="328">
        <v>-0.37548686084306698</v>
      </c>
      <c r="M76" s="328">
        <v>3.3032692955025797E-2</v>
      </c>
      <c r="N76" s="328">
        <v>7.0866653145451694E-2</v>
      </c>
      <c r="O76" s="327">
        <v>0.193050193050193</v>
      </c>
      <c r="P76" s="327">
        <v>0.28102315935015498</v>
      </c>
      <c r="Q76" s="327">
        <f t="shared" si="1"/>
        <v>0.2737944162436548</v>
      </c>
    </row>
    <row r="77" spans="1:17" ht="15">
      <c r="A77" s="326" t="s">
        <v>191</v>
      </c>
      <c r="B77" s="326">
        <v>1</v>
      </c>
      <c r="C77" s="326">
        <v>6</v>
      </c>
      <c r="D77" s="326">
        <v>9</v>
      </c>
      <c r="E77" s="326">
        <v>55</v>
      </c>
      <c r="F77" s="326">
        <v>668</v>
      </c>
      <c r="G77" s="326">
        <v>723</v>
      </c>
      <c r="H77" s="327">
        <v>7.6071922544951501E-2</v>
      </c>
      <c r="I77" s="360">
        <v>7.598784194528875E-2</v>
      </c>
      <c r="J77" s="362">
        <v>6.0855909706985588E-2</v>
      </c>
      <c r="K77" s="362" t="s">
        <v>191</v>
      </c>
      <c r="L77" s="328">
        <v>-8.3733745027577494E-2</v>
      </c>
      <c r="M77" s="328">
        <v>1.5530068647237199E-3</v>
      </c>
      <c r="N77" s="328">
        <v>7.0866653145451694E-2</v>
      </c>
      <c r="O77" s="327">
        <v>0.21235521235521199</v>
      </c>
      <c r="P77" s="327">
        <v>0.23090217767023799</v>
      </c>
      <c r="Q77" s="327">
        <f t="shared" si="1"/>
        <v>0.22937817258883247</v>
      </c>
    </row>
    <row r="78" spans="1:17" ht="15">
      <c r="A78" s="326" t="s">
        <v>191</v>
      </c>
      <c r="B78" s="326">
        <v>2</v>
      </c>
      <c r="C78" s="326">
        <v>10</v>
      </c>
      <c r="D78" s="326">
        <v>16</v>
      </c>
      <c r="E78" s="326">
        <v>69</v>
      </c>
      <c r="F78" s="326">
        <v>751</v>
      </c>
      <c r="G78" s="326">
        <v>820</v>
      </c>
      <c r="H78" s="327">
        <v>8.4146341463414598E-2</v>
      </c>
      <c r="I78" s="360">
        <v>0.1217798594847775</v>
      </c>
      <c r="J78" s="362">
        <v>6.0855909706985588E-2</v>
      </c>
      <c r="K78" s="362" t="s">
        <v>191</v>
      </c>
      <c r="L78" s="328">
        <v>2.59220961097219E-2</v>
      </c>
      <c r="M78" s="328">
        <v>1.7671475272954101E-4</v>
      </c>
      <c r="N78" s="328">
        <v>7.0866653145451694E-2</v>
      </c>
      <c r="O78" s="327">
        <v>0.26640926640926599</v>
      </c>
      <c r="P78" s="327">
        <v>0.259592118907708</v>
      </c>
      <c r="Q78" s="327">
        <f t="shared" si="1"/>
        <v>0.26015228426395937</v>
      </c>
    </row>
    <row r="79" spans="1:17" ht="15">
      <c r="A79" s="326" t="s">
        <v>191</v>
      </c>
      <c r="B79" s="326">
        <v>3</v>
      </c>
      <c r="C79" s="326">
        <v>17</v>
      </c>
      <c r="D79" s="326">
        <v>48</v>
      </c>
      <c r="E79" s="326">
        <v>85</v>
      </c>
      <c r="F79" s="326">
        <v>661</v>
      </c>
      <c r="G79" s="326">
        <v>746</v>
      </c>
      <c r="H79" s="327">
        <v>0.113941018766756</v>
      </c>
      <c r="I79" s="360">
        <v>0.13378684807256239</v>
      </c>
      <c r="J79" s="362">
        <v>6.0855909706985588E-2</v>
      </c>
      <c r="K79" s="362" t="s">
        <v>191</v>
      </c>
      <c r="L79" s="328">
        <v>0.36211865991522701</v>
      </c>
      <c r="M79" s="328">
        <v>3.6104238572972597E-2</v>
      </c>
      <c r="N79" s="328">
        <v>7.0866653145451694E-2</v>
      </c>
      <c r="O79" s="327">
        <v>0.32818532818532797</v>
      </c>
      <c r="P79" s="327">
        <v>0.228482544071897</v>
      </c>
      <c r="Q79" s="327">
        <f t="shared" si="1"/>
        <v>0.2366751269035533</v>
      </c>
    </row>
    <row r="80" spans="1:17" ht="15">
      <c r="A80" s="326" t="s">
        <v>136</v>
      </c>
      <c r="B80" s="326">
        <v>0</v>
      </c>
      <c r="C80" s="326">
        <v>0</v>
      </c>
      <c r="D80" s="326">
        <v>5</v>
      </c>
      <c r="E80" s="326">
        <v>48</v>
      </c>
      <c r="F80" s="326">
        <v>774</v>
      </c>
      <c r="G80" s="326">
        <v>822</v>
      </c>
      <c r="H80" s="327">
        <v>5.8394160583941597E-2</v>
      </c>
      <c r="I80" s="360">
        <v>7.3434125269978404E-2</v>
      </c>
      <c r="J80" s="362">
        <v>7.379914267077875E-2</v>
      </c>
      <c r="K80" s="362" t="s">
        <v>136</v>
      </c>
      <c r="L80" s="328">
        <v>-0.36714961940523799</v>
      </c>
      <c r="M80" s="328">
        <v>3.0184896914802299E-2</v>
      </c>
      <c r="N80" s="328">
        <v>7.0530692874409107E-2</v>
      </c>
      <c r="O80" s="327">
        <v>0.18532818532818501</v>
      </c>
      <c r="P80" s="327">
        <v>0.26754234358797002</v>
      </c>
      <c r="Q80" s="327">
        <f t="shared" si="1"/>
        <v>0.26078680203045684</v>
      </c>
    </row>
    <row r="81" spans="1:17" ht="15">
      <c r="A81" s="326" t="s">
        <v>136</v>
      </c>
      <c r="B81" s="326">
        <v>1</v>
      </c>
      <c r="C81" s="326">
        <v>6</v>
      </c>
      <c r="D81" s="326">
        <v>9</v>
      </c>
      <c r="E81" s="326">
        <v>59</v>
      </c>
      <c r="F81" s="326">
        <v>760</v>
      </c>
      <c r="G81" s="326">
        <v>819</v>
      </c>
      <c r="H81" s="327">
        <v>7.2039072039072005E-2</v>
      </c>
      <c r="I81" s="360">
        <v>0.1079691516709512</v>
      </c>
      <c r="J81" s="362">
        <v>7.379914267077875E-2</v>
      </c>
      <c r="K81" s="362" t="s">
        <v>136</v>
      </c>
      <c r="L81" s="328">
        <v>-0.14255974609805999</v>
      </c>
      <c r="M81" s="328">
        <v>4.9758837931294202E-3</v>
      </c>
      <c r="N81" s="328">
        <v>7.0530692874409107E-2</v>
      </c>
      <c r="O81" s="327">
        <v>0.22779922779922701</v>
      </c>
      <c r="P81" s="327">
        <v>0.26270307639128898</v>
      </c>
      <c r="Q81" s="327">
        <f t="shared" si="1"/>
        <v>0.25983502538071068</v>
      </c>
    </row>
    <row r="82" spans="1:17" ht="15">
      <c r="A82" s="326" t="s">
        <v>136</v>
      </c>
      <c r="B82" s="326">
        <v>2</v>
      </c>
      <c r="C82" s="326">
        <v>10</v>
      </c>
      <c r="D82" s="326">
        <v>14</v>
      </c>
      <c r="E82" s="326">
        <v>68</v>
      </c>
      <c r="F82" s="326">
        <v>698</v>
      </c>
      <c r="G82" s="326">
        <v>766</v>
      </c>
      <c r="H82" s="327">
        <v>8.8772845953002597E-2</v>
      </c>
      <c r="I82" s="360">
        <v>0.10858585858585861</v>
      </c>
      <c r="J82" s="362">
        <v>7.379914267077875E-2</v>
      </c>
      <c r="K82" s="362" t="s">
        <v>136</v>
      </c>
      <c r="L82" s="328">
        <v>8.4509845690331403E-2</v>
      </c>
      <c r="M82" s="328">
        <v>1.79805062678955E-3</v>
      </c>
      <c r="N82" s="328">
        <v>7.0530692874409107E-2</v>
      </c>
      <c r="O82" s="327">
        <v>0.26254826254826202</v>
      </c>
      <c r="P82" s="327">
        <v>0.241272035948842</v>
      </c>
      <c r="Q82" s="327">
        <f t="shared" si="1"/>
        <v>0.24302030456852791</v>
      </c>
    </row>
    <row r="83" spans="1:17" ht="15">
      <c r="A83" s="326" t="s">
        <v>136</v>
      </c>
      <c r="B83" s="326">
        <v>3</v>
      </c>
      <c r="C83" s="326">
        <v>15</v>
      </c>
      <c r="D83" s="326">
        <v>43</v>
      </c>
      <c r="E83" s="326">
        <v>84</v>
      </c>
      <c r="F83" s="326">
        <v>661</v>
      </c>
      <c r="G83" s="326">
        <v>745</v>
      </c>
      <c r="H83" s="327">
        <v>0.11275167785234801</v>
      </c>
      <c r="I83" s="360">
        <v>0.14511873350923479</v>
      </c>
      <c r="J83" s="362">
        <v>7.379914267077875E-2</v>
      </c>
      <c r="K83" s="362" t="s">
        <v>136</v>
      </c>
      <c r="L83" s="328">
        <v>0.35028420226822399</v>
      </c>
      <c r="M83" s="328">
        <v>3.3571861539687699E-2</v>
      </c>
      <c r="N83" s="328">
        <v>7.0530692874409107E-2</v>
      </c>
      <c r="O83" s="327">
        <v>0.32432432432432401</v>
      </c>
      <c r="P83" s="327">
        <v>0.228482544071897</v>
      </c>
      <c r="Q83" s="327">
        <f t="shared" si="1"/>
        <v>0.23635786802030456</v>
      </c>
    </row>
    <row r="84" spans="1:17" ht="15">
      <c r="A84" s="326" t="s">
        <v>166</v>
      </c>
      <c r="B84" s="326">
        <v>0</v>
      </c>
      <c r="C84" s="326">
        <v>0</v>
      </c>
      <c r="D84" s="326">
        <v>5</v>
      </c>
      <c r="E84" s="326">
        <v>57</v>
      </c>
      <c r="F84" s="326">
        <v>908</v>
      </c>
      <c r="G84" s="326">
        <v>965</v>
      </c>
      <c r="H84" s="327">
        <v>5.9067357512953299E-2</v>
      </c>
      <c r="I84" s="360">
        <v>8.8983050847457626E-2</v>
      </c>
      <c r="J84" s="362">
        <v>7.5020143136577608E-2</v>
      </c>
      <c r="K84" s="362" t="s">
        <v>166</v>
      </c>
      <c r="L84" s="328">
        <v>-0.35497186749014498</v>
      </c>
      <c r="M84" s="328">
        <v>3.3290619082407699E-2</v>
      </c>
      <c r="N84" s="328">
        <v>6.8808254101410393E-2</v>
      </c>
      <c r="O84" s="327">
        <v>0.22007722007722</v>
      </c>
      <c r="P84" s="327">
        <v>0.31386104389906599</v>
      </c>
      <c r="Q84" s="327">
        <f t="shared" si="1"/>
        <v>0.30615482233502539</v>
      </c>
    </row>
    <row r="85" spans="1:17" ht="15">
      <c r="A85" s="326" t="s">
        <v>166</v>
      </c>
      <c r="B85" s="326">
        <v>1</v>
      </c>
      <c r="C85" s="326">
        <v>6</v>
      </c>
      <c r="D85" s="326">
        <v>9</v>
      </c>
      <c r="E85" s="326">
        <v>56</v>
      </c>
      <c r="F85" s="326">
        <v>672</v>
      </c>
      <c r="G85" s="326">
        <v>728</v>
      </c>
      <c r="H85" s="327">
        <v>7.69230769230769E-2</v>
      </c>
      <c r="I85" s="360">
        <v>7.2674418604651167E-2</v>
      </c>
      <c r="J85" s="362">
        <v>7.5020143136577608E-2</v>
      </c>
      <c r="K85" s="362" t="s">
        <v>166</v>
      </c>
      <c r="L85" s="328">
        <v>-7.1685406511402899E-2</v>
      </c>
      <c r="M85" s="328">
        <v>1.15188478433135E-3</v>
      </c>
      <c r="N85" s="328">
        <v>6.8808254101410393E-2</v>
      </c>
      <c r="O85" s="327">
        <v>0.21621621621621601</v>
      </c>
      <c r="P85" s="327">
        <v>0.23228482544071899</v>
      </c>
      <c r="Q85" s="327">
        <f t="shared" si="1"/>
        <v>0.23096446700507614</v>
      </c>
    </row>
    <row r="86" spans="1:17" ht="15">
      <c r="A86" s="326" t="s">
        <v>166</v>
      </c>
      <c r="B86" s="326">
        <v>2</v>
      </c>
      <c r="C86" s="326">
        <v>10</v>
      </c>
      <c r="D86" s="326">
        <v>15</v>
      </c>
      <c r="E86" s="326">
        <v>66</v>
      </c>
      <c r="F86" s="326">
        <v>688</v>
      </c>
      <c r="G86" s="326">
        <v>754</v>
      </c>
      <c r="H86" s="327">
        <v>8.75331564986737E-2</v>
      </c>
      <c r="I86" s="360">
        <v>0.12787723785166241</v>
      </c>
      <c r="J86" s="362">
        <v>7.5020143136577608E-2</v>
      </c>
      <c r="K86" s="362" t="s">
        <v>166</v>
      </c>
      <c r="L86" s="328">
        <v>6.9087147369679205E-2</v>
      </c>
      <c r="M86" s="328">
        <v>1.1752302927635599E-3</v>
      </c>
      <c r="N86" s="328">
        <v>6.8808254101410393E-2</v>
      </c>
      <c r="O86" s="327">
        <v>0.25482625482625398</v>
      </c>
      <c r="P86" s="327">
        <v>0.23781541652263999</v>
      </c>
      <c r="Q86" s="327">
        <f t="shared" si="1"/>
        <v>0.23921319796954316</v>
      </c>
    </row>
    <row r="87" spans="1:17" ht="15">
      <c r="A87" s="326" t="s">
        <v>166</v>
      </c>
      <c r="B87" s="326">
        <v>3</v>
      </c>
      <c r="C87" s="326">
        <v>16</v>
      </c>
      <c r="D87" s="326">
        <v>45</v>
      </c>
      <c r="E87" s="326">
        <v>80</v>
      </c>
      <c r="F87" s="326">
        <v>625</v>
      </c>
      <c r="G87" s="326">
        <v>705</v>
      </c>
      <c r="H87" s="327">
        <v>0.113475177304964</v>
      </c>
      <c r="I87" s="360">
        <v>0.1357142857142857</v>
      </c>
      <c r="J87" s="362">
        <v>7.5020143136577608E-2</v>
      </c>
      <c r="K87" s="362" t="s">
        <v>166</v>
      </c>
      <c r="L87" s="328">
        <v>0.35749622821407701</v>
      </c>
      <c r="M87" s="328">
        <v>3.3190519941907803E-2</v>
      </c>
      <c r="N87" s="328">
        <v>6.8808254101410393E-2</v>
      </c>
      <c r="O87" s="327">
        <v>0.30888030888030799</v>
      </c>
      <c r="P87" s="327">
        <v>0.216038714137573</v>
      </c>
      <c r="Q87" s="327">
        <f t="shared" si="1"/>
        <v>0.22366751269035534</v>
      </c>
    </row>
    <row r="88" spans="1:17" ht="15">
      <c r="A88" s="326" t="s">
        <v>150</v>
      </c>
      <c r="B88" s="326">
        <v>0</v>
      </c>
      <c r="C88" s="326">
        <v>0</v>
      </c>
      <c r="D88" s="326">
        <v>3</v>
      </c>
      <c r="E88" s="326">
        <v>87</v>
      </c>
      <c r="F88" s="326">
        <v>1240</v>
      </c>
      <c r="G88" s="326">
        <v>1327</v>
      </c>
      <c r="H88" s="327">
        <v>6.5561416729464903E-2</v>
      </c>
      <c r="I88" s="360">
        <v>8.5348506401137975E-2</v>
      </c>
      <c r="J88" s="362">
        <v>5.4515311648306329E-2</v>
      </c>
      <c r="K88" s="362" t="s">
        <v>150</v>
      </c>
      <c r="L88" s="328">
        <v>-0.243737296667901</v>
      </c>
      <c r="M88" s="328">
        <v>2.25977312594806E-2</v>
      </c>
      <c r="N88" s="328">
        <v>6.59076825506235E-2</v>
      </c>
      <c r="O88" s="327">
        <v>0.33590733590733501</v>
      </c>
      <c r="P88" s="327">
        <v>0.42862080884894499</v>
      </c>
      <c r="Q88" s="327">
        <f t="shared" si="1"/>
        <v>0.42100253807106597</v>
      </c>
    </row>
    <row r="89" spans="1:17" ht="15">
      <c r="A89" s="326" t="s">
        <v>150</v>
      </c>
      <c r="B89" s="326">
        <v>1</v>
      </c>
      <c r="C89" s="326">
        <v>4</v>
      </c>
      <c r="D89" s="326">
        <v>6</v>
      </c>
      <c r="E89" s="326">
        <v>79</v>
      </c>
      <c r="F89" s="326">
        <v>939</v>
      </c>
      <c r="G89" s="326">
        <v>1018</v>
      </c>
      <c r="H89" s="327">
        <v>7.7603143418467496E-2</v>
      </c>
      <c r="I89" s="360">
        <v>0.1082677165354331</v>
      </c>
      <c r="J89" s="362">
        <v>5.4515311648306329E-2</v>
      </c>
      <c r="K89" s="362" t="s">
        <v>150</v>
      </c>
      <c r="L89" s="328">
        <v>-6.2146383464643899E-2</v>
      </c>
      <c r="M89" s="328">
        <v>1.2154129236072299E-3</v>
      </c>
      <c r="N89" s="328">
        <v>6.59076825506235E-2</v>
      </c>
      <c r="O89" s="327">
        <v>0.30501930501930502</v>
      </c>
      <c r="P89" s="327">
        <v>0.32457656412029001</v>
      </c>
      <c r="Q89" s="327">
        <f t="shared" si="1"/>
        <v>0.3229695431472081</v>
      </c>
    </row>
    <row r="90" spans="1:17" ht="15">
      <c r="A90" s="326" t="s">
        <v>150</v>
      </c>
      <c r="B90" s="326">
        <v>2</v>
      </c>
      <c r="C90" s="326">
        <v>7</v>
      </c>
      <c r="D90" s="326">
        <v>20</v>
      </c>
      <c r="E90" s="326">
        <v>93</v>
      </c>
      <c r="F90" s="326">
        <v>714</v>
      </c>
      <c r="G90" s="326">
        <v>807</v>
      </c>
      <c r="H90" s="327">
        <v>0.11524163568773201</v>
      </c>
      <c r="I90" s="360">
        <v>0.1418269230769231</v>
      </c>
      <c r="J90" s="362">
        <v>5.4515311648306329E-2</v>
      </c>
      <c r="K90" s="362" t="s">
        <v>150</v>
      </c>
      <c r="L90" s="328">
        <v>0.37493777409026802</v>
      </c>
      <c r="M90" s="328">
        <v>4.20945383675356E-2</v>
      </c>
      <c r="N90" s="328">
        <v>6.59076825506235E-2</v>
      </c>
      <c r="O90" s="327">
        <v>0.35907335907335902</v>
      </c>
      <c r="P90" s="327">
        <v>0.246802627030763</v>
      </c>
      <c r="Q90" s="327">
        <f t="shared" si="1"/>
        <v>0.25602791878172587</v>
      </c>
    </row>
    <row r="91" spans="1:17" ht="15">
      <c r="A91" s="326" t="s">
        <v>142</v>
      </c>
      <c r="B91" s="326">
        <v>0</v>
      </c>
      <c r="C91" s="326">
        <v>0</v>
      </c>
      <c r="D91" s="326">
        <v>2</v>
      </c>
      <c r="E91" s="326">
        <v>78</v>
      </c>
      <c r="F91" s="326">
        <v>1189</v>
      </c>
      <c r="G91" s="326">
        <v>1267</v>
      </c>
      <c r="H91" s="327">
        <v>6.1562746645619497E-2</v>
      </c>
      <c r="I91" s="360">
        <v>8.7301587301587297E-2</v>
      </c>
      <c r="J91" s="362">
        <v>3.228551170090975E-2</v>
      </c>
      <c r="K91" s="362" t="s">
        <v>142</v>
      </c>
      <c r="L91" s="328">
        <v>-0.31093782672459203</v>
      </c>
      <c r="M91" s="328">
        <v>3.4151467095990901E-2</v>
      </c>
      <c r="N91" s="328">
        <v>6.4788897302877499E-2</v>
      </c>
      <c r="O91" s="327">
        <v>0.301158301158301</v>
      </c>
      <c r="P91" s="327">
        <v>0.410992049775319</v>
      </c>
      <c r="Q91" s="327">
        <f t="shared" si="1"/>
        <v>0.40196700507614214</v>
      </c>
    </row>
    <row r="92" spans="1:17" ht="15">
      <c r="A92" s="326" t="s">
        <v>142</v>
      </c>
      <c r="B92" s="326">
        <v>1</v>
      </c>
      <c r="C92" s="326">
        <v>3</v>
      </c>
      <c r="D92" s="326">
        <v>4</v>
      </c>
      <c r="E92" s="326">
        <v>75</v>
      </c>
      <c r="F92" s="326">
        <v>821</v>
      </c>
      <c r="G92" s="326">
        <v>896</v>
      </c>
      <c r="H92" s="327">
        <v>8.3705357142857095E-2</v>
      </c>
      <c r="I92" s="360">
        <v>0.1096196868008949</v>
      </c>
      <c r="J92" s="362">
        <v>3.228551170090975E-2</v>
      </c>
      <c r="K92" s="362" t="s">
        <v>142</v>
      </c>
      <c r="L92" s="328">
        <v>2.0186247360479401E-2</v>
      </c>
      <c r="M92" s="328">
        <v>1.16814476368919E-4</v>
      </c>
      <c r="N92" s="328">
        <v>6.4788897302877499E-2</v>
      </c>
      <c r="O92" s="327">
        <v>0.289575289575289</v>
      </c>
      <c r="P92" s="327">
        <v>0.28378845489111598</v>
      </c>
      <c r="Q92" s="327">
        <f t="shared" si="1"/>
        <v>0.28426395939086296</v>
      </c>
    </row>
    <row r="93" spans="1:17" ht="15">
      <c r="A93" s="326" t="s">
        <v>142</v>
      </c>
      <c r="B93" s="326">
        <v>2</v>
      </c>
      <c r="C93" s="326">
        <v>5</v>
      </c>
      <c r="D93" s="326">
        <v>10</v>
      </c>
      <c r="E93" s="326">
        <v>106</v>
      </c>
      <c r="F93" s="326">
        <v>883</v>
      </c>
      <c r="G93" s="326">
        <v>989</v>
      </c>
      <c r="H93" s="327">
        <v>0.107178968655207</v>
      </c>
      <c r="I93" s="360">
        <v>0.12727272727272729</v>
      </c>
      <c r="J93" s="362">
        <v>3.228551170090975E-2</v>
      </c>
      <c r="K93" s="362" t="s">
        <v>142</v>
      </c>
      <c r="L93" s="328">
        <v>0.29333513678470402</v>
      </c>
      <c r="M93" s="328">
        <v>3.0520615730517599E-2</v>
      </c>
      <c r="N93" s="328">
        <v>6.4788897302877499E-2</v>
      </c>
      <c r="O93" s="327">
        <v>0.409266409266409</v>
      </c>
      <c r="P93" s="327">
        <v>0.30521949533356302</v>
      </c>
      <c r="Q93" s="327">
        <f t="shared" si="1"/>
        <v>0.3137690355329949</v>
      </c>
    </row>
    <row r="94" spans="1:17" ht="15">
      <c r="A94" s="326" t="s">
        <v>146</v>
      </c>
      <c r="B94" s="326">
        <v>0</v>
      </c>
      <c r="C94" s="326">
        <v>0</v>
      </c>
      <c r="D94" s="326">
        <v>3</v>
      </c>
      <c r="E94" s="326">
        <v>76</v>
      </c>
      <c r="F94" s="326">
        <v>1094</v>
      </c>
      <c r="G94" s="326">
        <v>1170</v>
      </c>
      <c r="H94" s="327">
        <v>6.4957264957264907E-2</v>
      </c>
      <c r="I94" s="360">
        <v>8.5858585858585856E-2</v>
      </c>
      <c r="J94" s="362">
        <v>4.2844090784518923E-2</v>
      </c>
      <c r="K94" s="362" t="s">
        <v>146</v>
      </c>
      <c r="L94" s="328">
        <v>-0.25364139941899699</v>
      </c>
      <c r="M94" s="328">
        <v>2.1487959556643999E-2</v>
      </c>
      <c r="N94" s="328">
        <v>6.3826521423742996E-2</v>
      </c>
      <c r="O94" s="327">
        <v>0.29343629343629302</v>
      </c>
      <c r="P94" s="327">
        <v>0.37815416522640799</v>
      </c>
      <c r="Q94" s="327">
        <f t="shared" si="1"/>
        <v>0.37119289340101524</v>
      </c>
    </row>
    <row r="95" spans="1:17" ht="15">
      <c r="A95" s="326" t="s">
        <v>146</v>
      </c>
      <c r="B95" s="326">
        <v>1</v>
      </c>
      <c r="C95" s="326">
        <v>4</v>
      </c>
      <c r="D95" s="326">
        <v>7</v>
      </c>
      <c r="E95" s="326">
        <v>85</v>
      </c>
      <c r="F95" s="326">
        <v>1031</v>
      </c>
      <c r="G95" s="326">
        <v>1116</v>
      </c>
      <c r="H95" s="327">
        <v>7.6164874551971296E-2</v>
      </c>
      <c r="I95" s="360">
        <v>0.1046728971962617</v>
      </c>
      <c r="J95" s="362">
        <v>4.2844090784518923E-2</v>
      </c>
      <c r="K95" s="362" t="s">
        <v>146</v>
      </c>
      <c r="L95" s="328">
        <v>-8.2411984250046005E-2</v>
      </c>
      <c r="M95" s="328">
        <v>2.3233697572465099E-3</v>
      </c>
      <c r="N95" s="328">
        <v>6.3826521423742996E-2</v>
      </c>
      <c r="O95" s="327">
        <v>0.32818532818532797</v>
      </c>
      <c r="P95" s="327">
        <v>0.35637746284134098</v>
      </c>
      <c r="Q95" s="327">
        <f t="shared" si="1"/>
        <v>0.35406091370558374</v>
      </c>
    </row>
    <row r="96" spans="1:17" ht="15">
      <c r="A96" s="326" t="s">
        <v>146</v>
      </c>
      <c r="B96" s="326">
        <v>2</v>
      </c>
      <c r="C96" s="326">
        <v>8</v>
      </c>
      <c r="D96" s="326">
        <v>27</v>
      </c>
      <c r="E96" s="326">
        <v>98</v>
      </c>
      <c r="F96" s="326">
        <v>768</v>
      </c>
      <c r="G96" s="326">
        <v>866</v>
      </c>
      <c r="H96" s="327">
        <v>0.113163972286374</v>
      </c>
      <c r="I96" s="360">
        <v>0.1345381526104418</v>
      </c>
      <c r="J96" s="362">
        <v>4.2844090784518923E-2</v>
      </c>
      <c r="K96" s="362" t="s">
        <v>146</v>
      </c>
      <c r="L96" s="328">
        <v>0.35439898879949699</v>
      </c>
      <c r="M96" s="328">
        <v>4.00151921098525E-2</v>
      </c>
      <c r="N96" s="328">
        <v>6.3826521423742996E-2</v>
      </c>
      <c r="O96" s="327">
        <v>0.37837837837837801</v>
      </c>
      <c r="P96" s="327">
        <v>0.26546837193224998</v>
      </c>
      <c r="Q96" s="327">
        <f t="shared" si="1"/>
        <v>0.27474619289340102</v>
      </c>
    </row>
    <row r="97" spans="1:17" ht="15">
      <c r="A97" s="326" t="s">
        <v>103</v>
      </c>
      <c r="B97" s="326">
        <v>0</v>
      </c>
      <c r="C97" s="326">
        <v>0</v>
      </c>
      <c r="D97" s="326">
        <v>3</v>
      </c>
      <c r="E97" s="326">
        <v>54</v>
      </c>
      <c r="F97" s="326">
        <v>772</v>
      </c>
      <c r="G97" s="326">
        <v>826</v>
      </c>
      <c r="H97" s="327">
        <v>6.5375302663438203E-2</v>
      </c>
      <c r="I97" s="360">
        <v>8.9588377723970949E-2</v>
      </c>
      <c r="J97" s="362">
        <v>4.2467917924747703E-2</v>
      </c>
      <c r="K97" s="362" t="s">
        <v>103</v>
      </c>
      <c r="L97" s="328">
        <v>-0.246779260183904</v>
      </c>
      <c r="M97" s="328">
        <v>1.44012506967309E-2</v>
      </c>
      <c r="N97" s="328">
        <v>6.3780190590327995E-2</v>
      </c>
      <c r="O97" s="327">
        <v>0.20849420849420799</v>
      </c>
      <c r="P97" s="327">
        <v>0.26685101970273001</v>
      </c>
      <c r="Q97" s="327">
        <f t="shared" si="1"/>
        <v>0.2620558375634518</v>
      </c>
    </row>
    <row r="98" spans="1:17" ht="15">
      <c r="A98" s="326" t="s">
        <v>103</v>
      </c>
      <c r="B98" s="326">
        <v>1</v>
      </c>
      <c r="C98" s="326">
        <v>4</v>
      </c>
      <c r="D98" s="326">
        <v>7</v>
      </c>
      <c r="E98" s="326">
        <v>65</v>
      </c>
      <c r="F98" s="326">
        <v>884</v>
      </c>
      <c r="G98" s="326">
        <v>949</v>
      </c>
      <c r="H98" s="327">
        <v>6.8493150684931503E-2</v>
      </c>
      <c r="I98" s="360">
        <v>9.420289855072464E-2</v>
      </c>
      <c r="J98" s="362">
        <v>4.2467917924747703E-2</v>
      </c>
      <c r="K98" s="362" t="s">
        <v>103</v>
      </c>
      <c r="L98" s="328">
        <v>-0.196848549465408</v>
      </c>
      <c r="M98" s="328">
        <v>1.07479123582543E-2</v>
      </c>
      <c r="N98" s="328">
        <v>6.3780190590327995E-2</v>
      </c>
      <c r="O98" s="327">
        <v>0.25096525096525002</v>
      </c>
      <c r="P98" s="327">
        <v>0.305565157276183</v>
      </c>
      <c r="Q98" s="327">
        <f t="shared" si="1"/>
        <v>0.30107868020304568</v>
      </c>
    </row>
    <row r="99" spans="1:17" ht="15">
      <c r="A99" s="326" t="s">
        <v>103</v>
      </c>
      <c r="B99" s="326">
        <v>2</v>
      </c>
      <c r="C99" s="326">
        <v>8</v>
      </c>
      <c r="D99" s="326">
        <v>11</v>
      </c>
      <c r="E99" s="326">
        <v>56</v>
      </c>
      <c r="F99" s="326">
        <v>592</v>
      </c>
      <c r="G99" s="326">
        <v>648</v>
      </c>
      <c r="H99" s="327">
        <v>8.6419753086419707E-2</v>
      </c>
      <c r="I99" s="360">
        <v>0.1005917159763314</v>
      </c>
      <c r="J99" s="362">
        <v>4.2467917924747703E-2</v>
      </c>
      <c r="K99" s="362" t="s">
        <v>103</v>
      </c>
      <c r="L99" s="328">
        <v>5.5066299127740997E-2</v>
      </c>
      <c r="M99" s="328">
        <v>6.3790707222838804E-4</v>
      </c>
      <c r="N99" s="328">
        <v>6.3780190590327995E-2</v>
      </c>
      <c r="O99" s="327">
        <v>0.21621621621621601</v>
      </c>
      <c r="P99" s="327">
        <v>0.204631870031109</v>
      </c>
      <c r="Q99" s="327">
        <f t="shared" si="1"/>
        <v>0.20558375634517767</v>
      </c>
    </row>
    <row r="100" spans="1:17" ht="15">
      <c r="A100" s="326" t="s">
        <v>103</v>
      </c>
      <c r="B100" s="326">
        <v>3</v>
      </c>
      <c r="C100" s="326">
        <v>12</v>
      </c>
      <c r="D100" s="326">
        <v>50</v>
      </c>
      <c r="E100" s="326">
        <v>84</v>
      </c>
      <c r="F100" s="326">
        <v>645</v>
      </c>
      <c r="G100" s="326">
        <v>729</v>
      </c>
      <c r="H100" s="327">
        <v>0.11522633744855899</v>
      </c>
      <c r="I100" s="360">
        <v>0.1385281385281385</v>
      </c>
      <c r="J100" s="362">
        <v>4.2467917924747703E-2</v>
      </c>
      <c r="K100" s="362" t="s">
        <v>103</v>
      </c>
      <c r="L100" s="328">
        <v>0.37478772532413801</v>
      </c>
      <c r="M100" s="328">
        <v>3.7993120463114302E-2</v>
      </c>
      <c r="N100" s="328">
        <v>6.3780190590327995E-2</v>
      </c>
      <c r="O100" s="327">
        <v>0.32432432432432401</v>
      </c>
      <c r="P100" s="327">
        <v>0.222951952989975</v>
      </c>
      <c r="Q100" s="327">
        <f t="shared" si="1"/>
        <v>0.23128172588832488</v>
      </c>
    </row>
    <row r="101" spans="1:17" ht="15">
      <c r="A101" s="326" t="s">
        <v>104</v>
      </c>
      <c r="B101" s="326">
        <v>0</v>
      </c>
      <c r="C101" s="326">
        <v>0</v>
      </c>
      <c r="D101" s="326">
        <v>3</v>
      </c>
      <c r="E101" s="326">
        <v>57</v>
      </c>
      <c r="F101" s="326">
        <v>807</v>
      </c>
      <c r="G101" s="326">
        <v>864</v>
      </c>
      <c r="H101" s="327">
        <v>6.5972222222222196E-2</v>
      </c>
      <c r="I101" s="360">
        <v>8.9411764705882357E-2</v>
      </c>
      <c r="J101" s="362">
        <v>3.7569513465312662E-2</v>
      </c>
      <c r="K101" s="362" t="s">
        <v>104</v>
      </c>
      <c r="L101" s="328">
        <v>-0.23705115715880101</v>
      </c>
      <c r="M101" s="328">
        <v>1.39556680478762E-2</v>
      </c>
      <c r="N101" s="328">
        <v>5.9952651486656697E-2</v>
      </c>
      <c r="O101" s="327">
        <v>0.22007722007722</v>
      </c>
      <c r="P101" s="327">
        <v>0.278949187694434</v>
      </c>
      <c r="Q101" s="327">
        <f t="shared" si="1"/>
        <v>0.27411167512690354</v>
      </c>
    </row>
    <row r="102" spans="1:17" ht="15">
      <c r="A102" s="326" t="s">
        <v>104</v>
      </c>
      <c r="B102" s="326">
        <v>1</v>
      </c>
      <c r="C102" s="326">
        <v>4</v>
      </c>
      <c r="D102" s="326">
        <v>6</v>
      </c>
      <c r="E102" s="326">
        <v>52</v>
      </c>
      <c r="F102" s="326">
        <v>723</v>
      </c>
      <c r="G102" s="326">
        <v>775</v>
      </c>
      <c r="H102" s="327">
        <v>6.70967741935483E-2</v>
      </c>
      <c r="I102" s="360">
        <v>9.1772151898734181E-2</v>
      </c>
      <c r="J102" s="362">
        <v>3.7569513465312662E-2</v>
      </c>
      <c r="K102" s="362" t="s">
        <v>104</v>
      </c>
      <c r="L102" s="328">
        <v>-0.21894426030073999</v>
      </c>
      <c r="M102" s="328">
        <v>1.0759223913578499E-2</v>
      </c>
      <c r="N102" s="328">
        <v>5.9952651486656697E-2</v>
      </c>
      <c r="O102" s="327">
        <v>0.20077220077220001</v>
      </c>
      <c r="P102" s="327">
        <v>0.24991358451434401</v>
      </c>
      <c r="Q102" s="327">
        <f t="shared" si="1"/>
        <v>0.24587563451776651</v>
      </c>
    </row>
    <row r="103" spans="1:17" ht="15">
      <c r="A103" s="326" t="s">
        <v>104</v>
      </c>
      <c r="B103" s="326">
        <v>2</v>
      </c>
      <c r="C103" s="326">
        <v>7</v>
      </c>
      <c r="D103" s="326">
        <v>10</v>
      </c>
      <c r="E103" s="326">
        <v>63</v>
      </c>
      <c r="F103" s="326">
        <v>679</v>
      </c>
      <c r="G103" s="326">
        <v>742</v>
      </c>
      <c r="H103" s="327">
        <v>8.4905660377358402E-2</v>
      </c>
      <c r="I103" s="360">
        <v>0.1031746031746032</v>
      </c>
      <c r="J103" s="362">
        <v>3.7569513465312662E-2</v>
      </c>
      <c r="K103" s="362" t="s">
        <v>104</v>
      </c>
      <c r="L103" s="328">
        <v>3.5734842109433999E-2</v>
      </c>
      <c r="M103" s="328">
        <v>3.0513210534302597E-4</v>
      </c>
      <c r="N103" s="328">
        <v>5.9952651486656697E-2</v>
      </c>
      <c r="O103" s="327">
        <v>0.24324324324324301</v>
      </c>
      <c r="P103" s="327">
        <v>0.23470445903905901</v>
      </c>
      <c r="Q103" s="327">
        <f t="shared" si="1"/>
        <v>0.23540609137055837</v>
      </c>
    </row>
    <row r="104" spans="1:17" ht="15">
      <c r="A104" s="326" t="s">
        <v>104</v>
      </c>
      <c r="B104" s="326">
        <v>3</v>
      </c>
      <c r="C104" s="326">
        <v>11</v>
      </c>
      <c r="D104" s="326">
        <v>46</v>
      </c>
      <c r="E104" s="326">
        <v>87</v>
      </c>
      <c r="F104" s="326">
        <v>684</v>
      </c>
      <c r="G104" s="326">
        <v>771</v>
      </c>
      <c r="H104" s="327">
        <v>0.11284046692607</v>
      </c>
      <c r="I104" s="360">
        <v>0.13385826771653539</v>
      </c>
      <c r="J104" s="362">
        <v>3.7569513465312662E-2</v>
      </c>
      <c r="K104" s="362" t="s">
        <v>104</v>
      </c>
      <c r="L104" s="328">
        <v>0.35117144430863001</v>
      </c>
      <c r="M104" s="328">
        <v>3.4932627419858801E-2</v>
      </c>
      <c r="N104" s="328">
        <v>5.9952651486656697E-2</v>
      </c>
      <c r="O104" s="327">
        <v>0.33590733590733501</v>
      </c>
      <c r="P104" s="327">
        <v>0.23643276875215999</v>
      </c>
      <c r="Q104" s="327">
        <f t="shared" si="1"/>
        <v>0.24460659898477158</v>
      </c>
    </row>
    <row r="105" spans="1:17" ht="15">
      <c r="A105" s="326" t="s">
        <v>226</v>
      </c>
      <c r="B105" s="326">
        <v>0</v>
      </c>
      <c r="C105" s="326">
        <v>0</v>
      </c>
      <c r="D105" s="326">
        <v>3</v>
      </c>
      <c r="E105" s="326">
        <v>57</v>
      </c>
      <c r="F105" s="326">
        <v>807</v>
      </c>
      <c r="G105" s="326">
        <v>864</v>
      </c>
      <c r="H105" s="327">
        <v>6.5972222222222196E-2</v>
      </c>
      <c r="I105" s="360">
        <v>8.9411764705882357E-2</v>
      </c>
      <c r="J105" s="362">
        <v>3.7569513465312662E-2</v>
      </c>
      <c r="K105" s="362" t="s">
        <v>226</v>
      </c>
      <c r="L105" s="328">
        <v>-0.23705115715880101</v>
      </c>
      <c r="M105" s="328">
        <v>1.39556680478762E-2</v>
      </c>
      <c r="N105" s="328">
        <v>5.9952651486656697E-2</v>
      </c>
      <c r="O105" s="327">
        <v>0.22007722007722</v>
      </c>
      <c r="P105" s="327">
        <v>0.278949187694434</v>
      </c>
      <c r="Q105" s="327">
        <f t="shared" si="1"/>
        <v>0.27411167512690354</v>
      </c>
    </row>
    <row r="106" spans="1:17" ht="15">
      <c r="A106" s="326" t="s">
        <v>226</v>
      </c>
      <c r="B106" s="326">
        <v>1</v>
      </c>
      <c r="C106" s="326">
        <v>4</v>
      </c>
      <c r="D106" s="326">
        <v>6</v>
      </c>
      <c r="E106" s="326">
        <v>52</v>
      </c>
      <c r="F106" s="326">
        <v>723</v>
      </c>
      <c r="G106" s="326">
        <v>775</v>
      </c>
      <c r="H106" s="327">
        <v>6.70967741935483E-2</v>
      </c>
      <c r="I106" s="360">
        <v>9.1772151898734181E-2</v>
      </c>
      <c r="J106" s="362">
        <v>3.7569513465312662E-2</v>
      </c>
      <c r="K106" s="362" t="s">
        <v>226</v>
      </c>
      <c r="L106" s="328">
        <v>-0.21894426030073999</v>
      </c>
      <c r="M106" s="328">
        <v>1.0759223913578499E-2</v>
      </c>
      <c r="N106" s="328">
        <v>5.9952651486656697E-2</v>
      </c>
      <c r="O106" s="327">
        <v>0.20077220077220001</v>
      </c>
      <c r="P106" s="327">
        <v>0.24991358451434401</v>
      </c>
      <c r="Q106" s="327">
        <f t="shared" si="1"/>
        <v>0.24587563451776651</v>
      </c>
    </row>
    <row r="107" spans="1:17" ht="15">
      <c r="A107" s="326" t="s">
        <v>226</v>
      </c>
      <c r="B107" s="326">
        <v>2</v>
      </c>
      <c r="C107" s="326">
        <v>7</v>
      </c>
      <c r="D107" s="326">
        <v>10</v>
      </c>
      <c r="E107" s="326">
        <v>63</v>
      </c>
      <c r="F107" s="326">
        <v>679</v>
      </c>
      <c r="G107" s="326">
        <v>742</v>
      </c>
      <c r="H107" s="327">
        <v>8.4905660377358402E-2</v>
      </c>
      <c r="I107" s="360">
        <v>0.1031746031746032</v>
      </c>
      <c r="J107" s="362">
        <v>3.7569513465312662E-2</v>
      </c>
      <c r="K107" s="362" t="s">
        <v>226</v>
      </c>
      <c r="L107" s="328">
        <v>3.5734842109433999E-2</v>
      </c>
      <c r="M107" s="328">
        <v>3.0513210534302597E-4</v>
      </c>
      <c r="N107" s="328">
        <v>5.9952651486656697E-2</v>
      </c>
      <c r="O107" s="327">
        <v>0.24324324324324301</v>
      </c>
      <c r="P107" s="327">
        <v>0.23470445903905901</v>
      </c>
      <c r="Q107" s="327">
        <f t="shared" si="1"/>
        <v>0.23540609137055837</v>
      </c>
    </row>
    <row r="108" spans="1:17" ht="15">
      <c r="A108" s="326" t="s">
        <v>226</v>
      </c>
      <c r="B108" s="326">
        <v>3</v>
      </c>
      <c r="C108" s="326">
        <v>11</v>
      </c>
      <c r="D108" s="326">
        <v>46</v>
      </c>
      <c r="E108" s="326">
        <v>87</v>
      </c>
      <c r="F108" s="326">
        <v>684</v>
      </c>
      <c r="G108" s="326">
        <v>771</v>
      </c>
      <c r="H108" s="327">
        <v>0.11284046692607</v>
      </c>
      <c r="I108" s="360">
        <v>0.13385826771653539</v>
      </c>
      <c r="J108" s="362">
        <v>3.7569513465312662E-2</v>
      </c>
      <c r="K108" s="362" t="s">
        <v>226</v>
      </c>
      <c r="L108" s="328">
        <v>0.35117144430863001</v>
      </c>
      <c r="M108" s="328">
        <v>3.4932627419858801E-2</v>
      </c>
      <c r="N108" s="328">
        <v>5.9952651486656697E-2</v>
      </c>
      <c r="O108" s="327">
        <v>0.33590733590733501</v>
      </c>
      <c r="P108" s="327">
        <v>0.23643276875215999</v>
      </c>
      <c r="Q108" s="327">
        <f t="shared" si="1"/>
        <v>0.24460659898477158</v>
      </c>
    </row>
    <row r="109" spans="1:17" ht="15">
      <c r="A109" s="326" t="s">
        <v>132</v>
      </c>
      <c r="B109" s="326">
        <v>0</v>
      </c>
      <c r="C109" s="326">
        <v>0</v>
      </c>
      <c r="D109" s="326">
        <v>2</v>
      </c>
      <c r="E109" s="326">
        <v>99</v>
      </c>
      <c r="F109" s="326">
        <v>1397</v>
      </c>
      <c r="G109" s="326">
        <v>1496</v>
      </c>
      <c r="H109" s="327">
        <v>6.6176470588235295E-2</v>
      </c>
      <c r="I109" s="360">
        <v>8.6340206185567009E-2</v>
      </c>
      <c r="J109" s="362">
        <v>5.0009005107518698E-2</v>
      </c>
      <c r="K109" s="362" t="s">
        <v>132</v>
      </c>
      <c r="L109" s="328">
        <v>-0.23374126584577401</v>
      </c>
      <c r="M109" s="328">
        <v>2.3526140591021701E-2</v>
      </c>
      <c r="N109" s="328">
        <v>5.9192013522796599E-2</v>
      </c>
      <c r="O109" s="327">
        <v>0.38223938223938198</v>
      </c>
      <c r="P109" s="327">
        <v>0.48288973384030398</v>
      </c>
      <c r="Q109" s="327">
        <f t="shared" si="1"/>
        <v>0.4746192893401015</v>
      </c>
    </row>
    <row r="110" spans="1:17" ht="15">
      <c r="A110" s="326" t="s">
        <v>132</v>
      </c>
      <c r="B110" s="326">
        <v>1</v>
      </c>
      <c r="C110" s="326">
        <v>3</v>
      </c>
      <c r="D110" s="326">
        <v>4</v>
      </c>
      <c r="E110" s="326">
        <v>71</v>
      </c>
      <c r="F110" s="326">
        <v>796</v>
      </c>
      <c r="G110" s="326">
        <v>867</v>
      </c>
      <c r="H110" s="327">
        <v>8.1891580161476296E-2</v>
      </c>
      <c r="I110" s="360">
        <v>0.1152263374485597</v>
      </c>
      <c r="J110" s="362">
        <v>5.0009005107518698E-2</v>
      </c>
      <c r="K110" s="362" t="s">
        <v>132</v>
      </c>
      <c r="L110" s="328">
        <v>-3.69806552647031E-3</v>
      </c>
      <c r="M110" s="328">
        <v>3.7558744054600102E-6</v>
      </c>
      <c r="N110" s="328">
        <v>5.9192013522796599E-2</v>
      </c>
      <c r="O110" s="327">
        <v>0.27413127413127403</v>
      </c>
      <c r="P110" s="327">
        <v>0.27514690632561301</v>
      </c>
      <c r="Q110" s="327">
        <f t="shared" si="1"/>
        <v>0.27506345177664976</v>
      </c>
    </row>
    <row r="111" spans="1:17" ht="15">
      <c r="A111" s="326" t="s">
        <v>132</v>
      </c>
      <c r="B111" s="326">
        <v>2</v>
      </c>
      <c r="C111" s="326">
        <v>5</v>
      </c>
      <c r="D111" s="326">
        <v>15</v>
      </c>
      <c r="E111" s="326">
        <v>89</v>
      </c>
      <c r="F111" s="326">
        <v>700</v>
      </c>
      <c r="G111" s="326">
        <v>789</v>
      </c>
      <c r="H111" s="327">
        <v>0.112801013941698</v>
      </c>
      <c r="I111" s="360">
        <v>0.13972602739726031</v>
      </c>
      <c r="J111" s="362">
        <v>5.0009005107518698E-2</v>
      </c>
      <c r="K111" s="362" t="s">
        <v>132</v>
      </c>
      <c r="L111" s="328">
        <v>0.35077727796533198</v>
      </c>
      <c r="M111" s="328">
        <v>3.5662117057369297E-2</v>
      </c>
      <c r="N111" s="328">
        <v>5.9192013522796599E-2</v>
      </c>
      <c r="O111" s="327">
        <v>0.343629343629343</v>
      </c>
      <c r="P111" s="327">
        <v>0.24196335983408199</v>
      </c>
      <c r="Q111" s="327">
        <f t="shared" si="1"/>
        <v>0.25031725888324874</v>
      </c>
    </row>
    <row r="112" spans="1:17" ht="15">
      <c r="A112" s="326" t="s">
        <v>156</v>
      </c>
      <c r="B112" s="326">
        <v>0</v>
      </c>
      <c r="C112" s="326">
        <v>0</v>
      </c>
      <c r="D112" s="326">
        <v>0</v>
      </c>
      <c r="E112" s="326">
        <v>98</v>
      </c>
      <c r="F112" s="326">
        <v>1299</v>
      </c>
      <c r="G112" s="326">
        <v>1397</v>
      </c>
      <c r="H112" s="327">
        <v>7.0150322118826006E-2</v>
      </c>
      <c r="I112" s="360">
        <v>8.937823834196891E-2</v>
      </c>
      <c r="J112" s="362">
        <v>6.278145207347588E-2</v>
      </c>
      <c r="K112" s="362" t="s">
        <v>156</v>
      </c>
      <c r="L112" s="328">
        <v>-0.17116129472343</v>
      </c>
      <c r="M112" s="328">
        <v>1.2090232241887201E-2</v>
      </c>
      <c r="N112" s="328">
        <v>5.5443257916180898E-2</v>
      </c>
      <c r="O112" s="327">
        <v>0.37837837837837801</v>
      </c>
      <c r="P112" s="327">
        <v>0.44901486346353198</v>
      </c>
      <c r="Q112" s="327">
        <f t="shared" si="1"/>
        <v>0.44321065989847713</v>
      </c>
    </row>
    <row r="113" spans="1:17" ht="15">
      <c r="A113" s="326" t="s">
        <v>156</v>
      </c>
      <c r="B113" s="326">
        <v>1</v>
      </c>
      <c r="C113" s="326">
        <v>1</v>
      </c>
      <c r="D113" s="326">
        <v>1</v>
      </c>
      <c r="E113" s="326">
        <v>53</v>
      </c>
      <c r="F113" s="326">
        <v>674</v>
      </c>
      <c r="G113" s="326">
        <v>727</v>
      </c>
      <c r="H113" s="327">
        <v>7.2902338376891307E-2</v>
      </c>
      <c r="I113" s="360">
        <v>0.10669975186104221</v>
      </c>
      <c r="J113" s="362">
        <v>6.278145207347588E-2</v>
      </c>
      <c r="K113" s="362" t="s">
        <v>156</v>
      </c>
      <c r="L113" s="328">
        <v>-0.12971695408358699</v>
      </c>
      <c r="M113" s="328">
        <v>3.6765604553037098E-3</v>
      </c>
      <c r="N113" s="328">
        <v>5.5443257916180898E-2</v>
      </c>
      <c r="O113" s="327">
        <v>0.204633204633204</v>
      </c>
      <c r="P113" s="327">
        <v>0.232976149325959</v>
      </c>
      <c r="Q113" s="327">
        <f t="shared" si="1"/>
        <v>0.2306472081218274</v>
      </c>
    </row>
    <row r="114" spans="1:17" ht="15">
      <c r="A114" s="326" t="s">
        <v>156</v>
      </c>
      <c r="B114" s="326">
        <v>2</v>
      </c>
      <c r="C114" s="326">
        <v>2</v>
      </c>
      <c r="D114" s="326">
        <v>2</v>
      </c>
      <c r="E114" s="326">
        <v>42</v>
      </c>
      <c r="F114" s="326">
        <v>443</v>
      </c>
      <c r="G114" s="326">
        <v>485</v>
      </c>
      <c r="H114" s="327">
        <v>8.6597938144329895E-2</v>
      </c>
      <c r="I114" s="360">
        <v>0.10775862068965519</v>
      </c>
      <c r="J114" s="362">
        <v>6.278145207347588E-2</v>
      </c>
      <c r="K114" s="362" t="s">
        <v>156</v>
      </c>
      <c r="L114" s="328">
        <v>5.7321091514830003E-2</v>
      </c>
      <c r="M114" s="328">
        <v>5.1783424570810003E-4</v>
      </c>
      <c r="N114" s="328">
        <v>5.5443257916180898E-2</v>
      </c>
      <c r="O114" s="327">
        <v>0.162162162162162</v>
      </c>
      <c r="P114" s="327">
        <v>0.15312824058071201</v>
      </c>
      <c r="Q114" s="327">
        <f t="shared" si="1"/>
        <v>0.15387055837563451</v>
      </c>
    </row>
    <row r="115" spans="1:17" ht="15">
      <c r="A115" s="326" t="s">
        <v>156</v>
      </c>
      <c r="B115" s="326">
        <v>3</v>
      </c>
      <c r="C115" s="326">
        <v>3</v>
      </c>
      <c r="D115" s="326">
        <v>12</v>
      </c>
      <c r="E115" s="326">
        <v>66</v>
      </c>
      <c r="F115" s="326">
        <v>477</v>
      </c>
      <c r="G115" s="326">
        <v>543</v>
      </c>
      <c r="H115" s="327">
        <v>0.121546961325966</v>
      </c>
      <c r="I115" s="360">
        <v>0.16818181818181821</v>
      </c>
      <c r="J115" s="362">
        <v>6.278145207347588E-2</v>
      </c>
      <c r="K115" s="362" t="s">
        <v>156</v>
      </c>
      <c r="L115" s="328">
        <v>0.43535949441468103</v>
      </c>
      <c r="M115" s="328">
        <v>3.9158630973281802E-2</v>
      </c>
      <c r="N115" s="328">
        <v>5.5443257916180898E-2</v>
      </c>
      <c r="O115" s="327">
        <v>0.25482625482625398</v>
      </c>
      <c r="P115" s="327">
        <v>0.16488074662979599</v>
      </c>
      <c r="Q115" s="327">
        <f t="shared" si="1"/>
        <v>0.17227157360406092</v>
      </c>
    </row>
    <row r="116" spans="1:17" ht="15">
      <c r="A116" s="326" t="s">
        <v>18</v>
      </c>
      <c r="B116" s="326">
        <v>0</v>
      </c>
      <c r="C116" s="326">
        <v>0</v>
      </c>
      <c r="D116" s="326">
        <v>0</v>
      </c>
      <c r="E116" s="326">
        <v>92</v>
      </c>
      <c r="F116" s="326">
        <v>852</v>
      </c>
      <c r="G116" s="326">
        <v>944</v>
      </c>
      <c r="H116" s="327">
        <v>9.7457627118644002E-2</v>
      </c>
      <c r="I116" s="360">
        <v>0.1201550387596899</v>
      </c>
      <c r="J116" s="362">
        <v>4.4982165790927411E-2</v>
      </c>
      <c r="K116" s="362" t="s">
        <v>18</v>
      </c>
      <c r="L116" s="328">
        <v>0.187423293496322</v>
      </c>
      <c r="M116" s="328">
        <v>1.1378164541171401E-2</v>
      </c>
      <c r="N116" s="328">
        <v>5.4962230379890398E-2</v>
      </c>
      <c r="O116" s="327">
        <v>0.355212355212355</v>
      </c>
      <c r="P116" s="327">
        <v>0.29450397511234</v>
      </c>
      <c r="Q116" s="327">
        <f t="shared" si="1"/>
        <v>0.29949238578680204</v>
      </c>
    </row>
    <row r="117" spans="1:17" ht="15">
      <c r="A117" s="326" t="s">
        <v>18</v>
      </c>
      <c r="B117" s="326">
        <v>1</v>
      </c>
      <c r="C117" s="326">
        <v>1</v>
      </c>
      <c r="D117" s="326">
        <v>3</v>
      </c>
      <c r="E117" s="326">
        <v>76</v>
      </c>
      <c r="F117" s="326">
        <v>719</v>
      </c>
      <c r="G117" s="326">
        <v>795</v>
      </c>
      <c r="H117" s="327">
        <v>9.5597484276729497E-2</v>
      </c>
      <c r="I117" s="360">
        <v>0.11351351351351351</v>
      </c>
      <c r="J117" s="362">
        <v>4.4982165790927411E-2</v>
      </c>
      <c r="K117" s="362" t="s">
        <v>18</v>
      </c>
      <c r="L117" s="328">
        <v>0.16609322584188099</v>
      </c>
      <c r="M117" s="328">
        <v>7.45847555062586E-3</v>
      </c>
      <c r="N117" s="328">
        <v>5.4962230379890398E-2</v>
      </c>
      <c r="O117" s="327">
        <v>0.29343629343629302</v>
      </c>
      <c r="P117" s="327">
        <v>0.24853093674386401</v>
      </c>
      <c r="Q117" s="327">
        <f t="shared" si="1"/>
        <v>0.25222081218274112</v>
      </c>
    </row>
    <row r="118" spans="1:17" ht="15">
      <c r="A118" s="326" t="s">
        <v>18</v>
      </c>
      <c r="B118" s="326">
        <v>2</v>
      </c>
      <c r="C118" s="326">
        <v>4</v>
      </c>
      <c r="D118" s="326">
        <v>10</v>
      </c>
      <c r="E118" s="326">
        <v>51</v>
      </c>
      <c r="F118" s="326">
        <v>646</v>
      </c>
      <c r="G118" s="326">
        <v>697</v>
      </c>
      <c r="H118" s="327">
        <v>7.3170731707316999E-2</v>
      </c>
      <c r="I118" s="360">
        <v>0.11849710982658961</v>
      </c>
      <c r="J118" s="362">
        <v>4.4982165790927411E-2</v>
      </c>
      <c r="K118" s="362" t="s">
        <v>18</v>
      </c>
      <c r="L118" s="328">
        <v>-0.12575262778167801</v>
      </c>
      <c r="M118" s="328">
        <v>3.3181614039367699E-3</v>
      </c>
      <c r="N118" s="328">
        <v>5.4962230379890398E-2</v>
      </c>
      <c r="O118" s="327">
        <v>0.19691119691119599</v>
      </c>
      <c r="P118" s="327">
        <v>0.22329761493259501</v>
      </c>
      <c r="Q118" s="327">
        <f t="shared" si="1"/>
        <v>0.22112944162436549</v>
      </c>
    </row>
    <row r="119" spans="1:17" ht="15">
      <c r="A119" s="326" t="s">
        <v>18</v>
      </c>
      <c r="B119" s="326">
        <v>3</v>
      </c>
      <c r="C119" s="326">
        <v>11</v>
      </c>
      <c r="D119" s="326">
        <v>202</v>
      </c>
      <c r="E119" s="326">
        <v>40</v>
      </c>
      <c r="F119" s="326">
        <v>676</v>
      </c>
      <c r="G119" s="326">
        <v>716</v>
      </c>
      <c r="H119" s="327">
        <v>5.5865921787709397E-2</v>
      </c>
      <c r="I119" s="360">
        <v>7.3417721518987344E-2</v>
      </c>
      <c r="J119" s="362">
        <v>4.4982165790927411E-2</v>
      </c>
      <c r="K119" s="362" t="s">
        <v>18</v>
      </c>
      <c r="L119" s="328">
        <v>-0.41409237865242998</v>
      </c>
      <c r="M119" s="328">
        <v>3.2807428884156303E-2</v>
      </c>
      <c r="N119" s="328">
        <v>5.4962230379890398E-2</v>
      </c>
      <c r="O119" s="327">
        <v>0.15444015444015399</v>
      </c>
      <c r="P119" s="327">
        <v>0.23366747321119899</v>
      </c>
      <c r="Q119" s="327">
        <f t="shared" si="1"/>
        <v>0.22715736040609136</v>
      </c>
    </row>
    <row r="120" spans="1:17" ht="15">
      <c r="A120" s="326" t="s">
        <v>72</v>
      </c>
      <c r="B120" s="326">
        <v>0</v>
      </c>
      <c r="C120" s="326">
        <v>0</v>
      </c>
      <c r="D120" s="326">
        <v>30000</v>
      </c>
      <c r="E120" s="326">
        <v>87</v>
      </c>
      <c r="F120" s="326">
        <v>707</v>
      </c>
      <c r="G120" s="326">
        <v>794</v>
      </c>
      <c r="H120" s="327">
        <v>0.109571788413098</v>
      </c>
      <c r="I120" s="360">
        <v>0.1244343891402715</v>
      </c>
      <c r="J120" s="362">
        <v>1.466909523967377E-2</v>
      </c>
      <c r="K120" s="362" t="s">
        <v>72</v>
      </c>
      <c r="L120" s="328">
        <v>0.318098696034608</v>
      </c>
      <c r="M120" s="328">
        <v>2.9113773996694601E-2</v>
      </c>
      <c r="N120" s="328">
        <v>5.4851401151218997E-2</v>
      </c>
      <c r="O120" s="327">
        <v>0.33590733590733501</v>
      </c>
      <c r="P120" s="327">
        <v>0.24438299343242301</v>
      </c>
      <c r="Q120" s="327">
        <f t="shared" si="1"/>
        <v>0.25190355329949238</v>
      </c>
    </row>
    <row r="121" spans="1:17" ht="15">
      <c r="A121" s="326" t="s">
        <v>72</v>
      </c>
      <c r="B121" s="326">
        <v>1</v>
      </c>
      <c r="C121" s="326">
        <v>31000</v>
      </c>
      <c r="D121" s="326">
        <v>100000</v>
      </c>
      <c r="E121" s="326">
        <v>68</v>
      </c>
      <c r="F121" s="326">
        <v>729</v>
      </c>
      <c r="G121" s="326">
        <v>797</v>
      </c>
      <c r="H121" s="327">
        <v>8.5319949811794193E-2</v>
      </c>
      <c r="I121" s="360">
        <v>0.10741687979539639</v>
      </c>
      <c r="J121" s="362">
        <v>1.466909523967377E-2</v>
      </c>
      <c r="K121" s="362" t="s">
        <v>72</v>
      </c>
      <c r="L121" s="328">
        <v>4.1055216444045702E-2</v>
      </c>
      <c r="M121" s="328">
        <v>4.33572086158885E-4</v>
      </c>
      <c r="N121" s="328">
        <v>5.4851401151218997E-2</v>
      </c>
      <c r="O121" s="327">
        <v>0.26254826254826202</v>
      </c>
      <c r="P121" s="327">
        <v>0.25198755617006502</v>
      </c>
      <c r="Q121" s="327">
        <f t="shared" si="1"/>
        <v>0.25285532994923859</v>
      </c>
    </row>
    <row r="122" spans="1:17" ht="15">
      <c r="A122" s="326" t="s">
        <v>72</v>
      </c>
      <c r="B122" s="326">
        <v>2</v>
      </c>
      <c r="C122" s="326">
        <v>100500</v>
      </c>
      <c r="D122" s="326">
        <v>250000</v>
      </c>
      <c r="E122" s="326">
        <v>55</v>
      </c>
      <c r="F122" s="326">
        <v>720</v>
      </c>
      <c r="G122" s="326">
        <v>775</v>
      </c>
      <c r="H122" s="327">
        <v>7.0967741935483802E-2</v>
      </c>
      <c r="I122" s="360">
        <v>0.1</v>
      </c>
      <c r="J122" s="362">
        <v>1.466909523967377E-2</v>
      </c>
      <c r="K122" s="362" t="s">
        <v>72</v>
      </c>
      <c r="L122" s="328">
        <v>-0.158696783501032</v>
      </c>
      <c r="M122" s="328">
        <v>5.7958265397714901E-3</v>
      </c>
      <c r="N122" s="328">
        <v>5.4851401151218997E-2</v>
      </c>
      <c r="O122" s="327">
        <v>0.21235521235521199</v>
      </c>
      <c r="P122" s="327">
        <v>0.24887659868648401</v>
      </c>
      <c r="Q122" s="327">
        <f t="shared" si="1"/>
        <v>0.24587563451776651</v>
      </c>
    </row>
    <row r="123" spans="1:17" ht="15">
      <c r="A123" s="326" t="s">
        <v>72</v>
      </c>
      <c r="B123" s="326">
        <v>3</v>
      </c>
      <c r="C123" s="326">
        <v>252000</v>
      </c>
      <c r="D123" s="326">
        <v>3300000</v>
      </c>
      <c r="E123" s="326">
        <v>49</v>
      </c>
      <c r="F123" s="326">
        <v>737</v>
      </c>
      <c r="G123" s="326">
        <v>786</v>
      </c>
      <c r="H123" s="327">
        <v>6.2340966921119498E-2</v>
      </c>
      <c r="I123" s="360">
        <v>9.375E-2</v>
      </c>
      <c r="J123" s="362">
        <v>1.466909523967377E-2</v>
      </c>
      <c r="K123" s="362" t="s">
        <v>72</v>
      </c>
      <c r="L123" s="328">
        <v>-0.297546350802112</v>
      </c>
      <c r="M123" s="328">
        <v>1.95082285285939E-2</v>
      </c>
      <c r="N123" s="328">
        <v>5.4851401151218997E-2</v>
      </c>
      <c r="O123" s="327">
        <v>0.18918918918918901</v>
      </c>
      <c r="P123" s="327">
        <v>0.25475285171102602</v>
      </c>
      <c r="Q123" s="327">
        <f t="shared" si="1"/>
        <v>0.24936548223350255</v>
      </c>
    </row>
    <row r="124" spans="1:17" ht="15">
      <c r="A124" s="326" t="s">
        <v>646</v>
      </c>
      <c r="B124" s="326">
        <v>0</v>
      </c>
      <c r="C124" s="326">
        <v>0</v>
      </c>
      <c r="D124" s="326">
        <v>30000</v>
      </c>
      <c r="E124" s="326">
        <v>87</v>
      </c>
      <c r="F124" s="326">
        <v>707</v>
      </c>
      <c r="G124" s="326">
        <v>794</v>
      </c>
      <c r="H124" s="327">
        <v>0.109571788413098</v>
      </c>
      <c r="I124" s="360">
        <v>0.1244343891402715</v>
      </c>
      <c r="J124" s="362">
        <v>1.466909523967377E-2</v>
      </c>
      <c r="K124" s="362" t="s">
        <v>646</v>
      </c>
      <c r="L124" s="328">
        <v>0.318098696034608</v>
      </c>
      <c r="M124" s="328">
        <v>2.9113773996694601E-2</v>
      </c>
      <c r="N124" s="328">
        <v>5.4851401151218997E-2</v>
      </c>
      <c r="O124" s="327">
        <v>0.33590733590733501</v>
      </c>
      <c r="P124" s="327">
        <v>0.24438299343242301</v>
      </c>
      <c r="Q124" s="327">
        <f t="shared" si="1"/>
        <v>0.25190355329949238</v>
      </c>
    </row>
    <row r="125" spans="1:17" ht="15">
      <c r="A125" s="326" t="s">
        <v>646</v>
      </c>
      <c r="B125" s="326">
        <v>1</v>
      </c>
      <c r="C125" s="326">
        <v>31000</v>
      </c>
      <c r="D125" s="326">
        <v>100000</v>
      </c>
      <c r="E125" s="326">
        <v>68</v>
      </c>
      <c r="F125" s="326">
        <v>729</v>
      </c>
      <c r="G125" s="326">
        <v>797</v>
      </c>
      <c r="H125" s="327">
        <v>8.5319949811794193E-2</v>
      </c>
      <c r="I125" s="360">
        <v>0.10741687979539639</v>
      </c>
      <c r="J125" s="362">
        <v>1.466909523967377E-2</v>
      </c>
      <c r="K125" s="362" t="s">
        <v>646</v>
      </c>
      <c r="L125" s="328">
        <v>4.1055216444045702E-2</v>
      </c>
      <c r="M125" s="328">
        <v>4.33572086158885E-4</v>
      </c>
      <c r="N125" s="328">
        <v>5.4851401151218997E-2</v>
      </c>
      <c r="O125" s="327">
        <v>0.26254826254826202</v>
      </c>
      <c r="P125" s="327">
        <v>0.25198755617006502</v>
      </c>
      <c r="Q125" s="327">
        <f t="shared" si="1"/>
        <v>0.25285532994923859</v>
      </c>
    </row>
    <row r="126" spans="1:17" ht="15">
      <c r="A126" s="326" t="s">
        <v>646</v>
      </c>
      <c r="B126" s="326">
        <v>2</v>
      </c>
      <c r="C126" s="326">
        <v>100500</v>
      </c>
      <c r="D126" s="326">
        <v>250000</v>
      </c>
      <c r="E126" s="326">
        <v>55</v>
      </c>
      <c r="F126" s="326">
        <v>720</v>
      </c>
      <c r="G126" s="326">
        <v>775</v>
      </c>
      <c r="H126" s="327">
        <v>7.0967741935483802E-2</v>
      </c>
      <c r="I126" s="360">
        <v>0.1</v>
      </c>
      <c r="J126" s="362">
        <v>1.466909523967377E-2</v>
      </c>
      <c r="K126" s="362" t="s">
        <v>646</v>
      </c>
      <c r="L126" s="328">
        <v>-0.158696783501032</v>
      </c>
      <c r="M126" s="328">
        <v>5.7958265397714901E-3</v>
      </c>
      <c r="N126" s="328">
        <v>5.4851401151218997E-2</v>
      </c>
      <c r="O126" s="327">
        <v>0.21235521235521199</v>
      </c>
      <c r="P126" s="327">
        <v>0.24887659868648401</v>
      </c>
      <c r="Q126" s="327">
        <f t="shared" si="1"/>
        <v>0.24587563451776651</v>
      </c>
    </row>
    <row r="127" spans="1:17" ht="15">
      <c r="A127" s="326" t="s">
        <v>646</v>
      </c>
      <c r="B127" s="326">
        <v>3</v>
      </c>
      <c r="C127" s="326">
        <v>252000</v>
      </c>
      <c r="D127" s="326">
        <v>3300000</v>
      </c>
      <c r="E127" s="326">
        <v>49</v>
      </c>
      <c r="F127" s="326">
        <v>737</v>
      </c>
      <c r="G127" s="326">
        <v>786</v>
      </c>
      <c r="H127" s="327">
        <v>6.2340966921119498E-2</v>
      </c>
      <c r="I127" s="360">
        <v>9.375E-2</v>
      </c>
      <c r="J127" s="362">
        <v>1.466909523967377E-2</v>
      </c>
      <c r="K127" s="362" t="s">
        <v>646</v>
      </c>
      <c r="L127" s="328">
        <v>-0.297546350802112</v>
      </c>
      <c r="M127" s="328">
        <v>1.95082285285939E-2</v>
      </c>
      <c r="N127" s="328">
        <v>5.4851401151218997E-2</v>
      </c>
      <c r="O127" s="327">
        <v>0.18918918918918901</v>
      </c>
      <c r="P127" s="327">
        <v>0.25475285171102602</v>
      </c>
      <c r="Q127" s="327">
        <f t="shared" si="1"/>
        <v>0.24936548223350255</v>
      </c>
    </row>
    <row r="128" spans="1:17" ht="15">
      <c r="A128" s="326" t="s">
        <v>229</v>
      </c>
      <c r="B128" s="326">
        <v>0</v>
      </c>
      <c r="C128" s="326">
        <v>0</v>
      </c>
      <c r="D128" s="326">
        <v>2</v>
      </c>
      <c r="E128" s="326">
        <v>63</v>
      </c>
      <c r="F128" s="326">
        <v>913</v>
      </c>
      <c r="G128" s="326">
        <v>976</v>
      </c>
      <c r="H128" s="327">
        <v>6.4549180327868799E-2</v>
      </c>
      <c r="I128" s="360">
        <v>8.4710743801652888E-2</v>
      </c>
      <c r="J128" s="362">
        <v>5.1848028540875307E-2</v>
      </c>
      <c r="K128" s="362" t="s">
        <v>229</v>
      </c>
      <c r="L128" s="328">
        <v>-0.26037991092683799</v>
      </c>
      <c r="M128" s="328">
        <v>1.8837473773763599E-2</v>
      </c>
      <c r="N128" s="328">
        <v>5.4751536486738903E-2</v>
      </c>
      <c r="O128" s="327">
        <v>0.24324324324324301</v>
      </c>
      <c r="P128" s="327">
        <v>0.315589353612167</v>
      </c>
      <c r="Q128" s="327">
        <f t="shared" si="1"/>
        <v>0.30964467005076141</v>
      </c>
    </row>
    <row r="129" spans="1:17" ht="15">
      <c r="A129" s="326" t="s">
        <v>229</v>
      </c>
      <c r="B129" s="326">
        <v>1</v>
      </c>
      <c r="C129" s="326">
        <v>3</v>
      </c>
      <c r="D129" s="326">
        <v>4</v>
      </c>
      <c r="E129" s="326">
        <v>51</v>
      </c>
      <c r="F129" s="326">
        <v>646</v>
      </c>
      <c r="G129" s="326">
        <v>697</v>
      </c>
      <c r="H129" s="327">
        <v>7.3170731707316999E-2</v>
      </c>
      <c r="I129" s="360">
        <v>8.9965397923875437E-2</v>
      </c>
      <c r="J129" s="362">
        <v>5.1848028540875307E-2</v>
      </c>
      <c r="K129" s="362" t="s">
        <v>229</v>
      </c>
      <c r="L129" s="328">
        <v>-0.12575262778167801</v>
      </c>
      <c r="M129" s="328">
        <v>3.3181614039367699E-3</v>
      </c>
      <c r="N129" s="328">
        <v>5.4751536486738903E-2</v>
      </c>
      <c r="O129" s="327">
        <v>0.19691119691119599</v>
      </c>
      <c r="P129" s="327">
        <v>0.22329761493259501</v>
      </c>
      <c r="Q129" s="327">
        <f t="shared" si="1"/>
        <v>0.22112944162436549</v>
      </c>
    </row>
    <row r="130" spans="1:17" ht="15">
      <c r="A130" s="326" t="s">
        <v>229</v>
      </c>
      <c r="B130" s="326">
        <v>2</v>
      </c>
      <c r="C130" s="326">
        <v>5</v>
      </c>
      <c r="D130" s="326">
        <v>7</v>
      </c>
      <c r="E130" s="326">
        <v>61</v>
      </c>
      <c r="F130" s="326">
        <v>669</v>
      </c>
      <c r="G130" s="326">
        <v>730</v>
      </c>
      <c r="H130" s="327">
        <v>8.35616438356164E-2</v>
      </c>
      <c r="I130" s="360">
        <v>0.10746268656716421</v>
      </c>
      <c r="J130" s="362">
        <v>5.1848028540875307E-2</v>
      </c>
      <c r="K130" s="362" t="s">
        <v>229</v>
      </c>
      <c r="L130" s="328">
        <v>1.8311047321679999E-2</v>
      </c>
      <c r="M130" s="328">
        <v>7.8250354702562899E-5</v>
      </c>
      <c r="N130" s="328">
        <v>5.4751536486738903E-2</v>
      </c>
      <c r="O130" s="327">
        <v>0.235521235521235</v>
      </c>
      <c r="P130" s="327">
        <v>0.231247839612858</v>
      </c>
      <c r="Q130" s="327">
        <f t="shared" si="1"/>
        <v>0.23159898477157359</v>
      </c>
    </row>
    <row r="131" spans="1:17" ht="15">
      <c r="A131" s="326" t="s">
        <v>229</v>
      </c>
      <c r="B131" s="326">
        <v>3</v>
      </c>
      <c r="C131" s="326">
        <v>8</v>
      </c>
      <c r="D131" s="326">
        <v>28</v>
      </c>
      <c r="E131" s="326">
        <v>84</v>
      </c>
      <c r="F131" s="326">
        <v>665</v>
      </c>
      <c r="G131" s="326">
        <v>749</v>
      </c>
      <c r="H131" s="327">
        <v>0.11214953271028</v>
      </c>
      <c r="I131" s="360">
        <v>0.13680154142581891</v>
      </c>
      <c r="J131" s="362">
        <v>5.1848028540875307E-2</v>
      </c>
      <c r="K131" s="362" t="s">
        <v>229</v>
      </c>
      <c r="L131" s="328">
        <v>0.34425100146405602</v>
      </c>
      <c r="M131" s="328">
        <v>3.2517650954335897E-2</v>
      </c>
      <c r="N131" s="328">
        <v>5.4751536486738903E-2</v>
      </c>
      <c r="O131" s="327">
        <v>0.32432432432432401</v>
      </c>
      <c r="P131" s="327">
        <v>0.229865191842378</v>
      </c>
      <c r="Q131" s="327">
        <f t="shared" ref="Q131:Q194" si="2">G131/X$3</f>
        <v>0.23762690355329949</v>
      </c>
    </row>
    <row r="132" spans="1:17" ht="15">
      <c r="A132" s="326" t="s">
        <v>282</v>
      </c>
      <c r="B132" s="326">
        <v>0</v>
      </c>
      <c r="C132" s="326">
        <v>0</v>
      </c>
      <c r="D132" s="326">
        <v>0</v>
      </c>
      <c r="E132" s="326">
        <v>187</v>
      </c>
      <c r="F132" s="326">
        <v>1776</v>
      </c>
      <c r="G132" s="326">
        <v>1963</v>
      </c>
      <c r="H132" s="327">
        <v>9.5262353540499195E-2</v>
      </c>
      <c r="I132" s="360">
        <v>0.1027131782945736</v>
      </c>
      <c r="J132" s="362">
        <v>4.20088292385768E-3</v>
      </c>
      <c r="K132" s="362" t="s">
        <v>282</v>
      </c>
      <c r="L132" s="328">
        <v>0.16221093657906799</v>
      </c>
      <c r="M132" s="328">
        <v>1.7536966929174801E-2</v>
      </c>
      <c r="N132" s="328">
        <v>5.3667232740269397E-2</v>
      </c>
      <c r="O132" s="327">
        <v>0.72200772200772201</v>
      </c>
      <c r="P132" s="327">
        <v>0.61389561009332805</v>
      </c>
      <c r="Q132" s="327">
        <f t="shared" si="2"/>
        <v>0.62277918781725883</v>
      </c>
    </row>
    <row r="133" spans="1:17" ht="15">
      <c r="A133" s="326" t="s">
        <v>282</v>
      </c>
      <c r="B133" s="326">
        <v>1</v>
      </c>
      <c r="C133" s="326">
        <v>1</v>
      </c>
      <c r="D133" s="326">
        <v>1</v>
      </c>
      <c r="E133" s="326">
        <v>52</v>
      </c>
      <c r="F133" s="326">
        <v>785</v>
      </c>
      <c r="G133" s="326">
        <v>837</v>
      </c>
      <c r="H133" s="327">
        <v>6.2126642771803998E-2</v>
      </c>
      <c r="I133" s="360">
        <v>0.1111111111111111</v>
      </c>
      <c r="J133" s="362">
        <v>4.20088292385768E-3</v>
      </c>
      <c r="K133" s="362" t="s">
        <v>282</v>
      </c>
      <c r="L133" s="328">
        <v>-0.30121875592438302</v>
      </c>
      <c r="M133" s="328">
        <v>2.1257737815450501E-2</v>
      </c>
      <c r="N133" s="328">
        <v>5.3667232740269397E-2</v>
      </c>
      <c r="O133" s="327">
        <v>0.20077220077220001</v>
      </c>
      <c r="P133" s="327">
        <v>0.27134462495679201</v>
      </c>
      <c r="Q133" s="327">
        <f t="shared" si="2"/>
        <v>0.26554568527918782</v>
      </c>
    </row>
    <row r="134" spans="1:17" ht="15">
      <c r="A134" s="326" t="s">
        <v>282</v>
      </c>
      <c r="B134" s="326">
        <v>2</v>
      </c>
      <c r="C134" s="326">
        <v>2</v>
      </c>
      <c r="D134" s="326">
        <v>10</v>
      </c>
      <c r="E134" s="326">
        <v>20</v>
      </c>
      <c r="F134" s="326">
        <v>332</v>
      </c>
      <c r="G134" s="326">
        <v>352</v>
      </c>
      <c r="H134" s="327">
        <v>5.6818181818181802E-2</v>
      </c>
      <c r="I134" s="360">
        <v>0.1215469613259668</v>
      </c>
      <c r="J134" s="362">
        <v>4.20088292385768E-3</v>
      </c>
      <c r="K134" s="362" t="s">
        <v>282</v>
      </c>
      <c r="L134" s="328">
        <v>-0.3961814520859</v>
      </c>
      <c r="M134" s="328">
        <v>1.48725279956441E-2</v>
      </c>
      <c r="N134" s="328">
        <v>5.3667232740269397E-2</v>
      </c>
      <c r="O134" s="327">
        <v>7.7220077220077205E-2</v>
      </c>
      <c r="P134" s="327">
        <v>0.114759764949879</v>
      </c>
      <c r="Q134" s="327">
        <f t="shared" si="2"/>
        <v>0.1116751269035533</v>
      </c>
    </row>
    <row r="135" spans="1:17" ht="15">
      <c r="A135" s="326" t="s">
        <v>145</v>
      </c>
      <c r="B135" s="326">
        <v>0</v>
      </c>
      <c r="C135" s="326">
        <v>0</v>
      </c>
      <c r="D135" s="326">
        <v>1</v>
      </c>
      <c r="E135" s="326">
        <v>89</v>
      </c>
      <c r="F135" s="326">
        <v>1171</v>
      </c>
      <c r="G135" s="326">
        <v>1260</v>
      </c>
      <c r="H135" s="327">
        <v>7.0634920634920606E-2</v>
      </c>
      <c r="I135" s="360">
        <v>8.8685015290519878E-2</v>
      </c>
      <c r="J135" s="362">
        <v>4.2188950325177249E-2</v>
      </c>
      <c r="K135" s="362" t="s">
        <v>145</v>
      </c>
      <c r="L135" s="328">
        <v>-0.16375575058898001</v>
      </c>
      <c r="M135" s="328">
        <v>1.00121561510907E-2</v>
      </c>
      <c r="N135" s="328">
        <v>5.3401100311770901E-2</v>
      </c>
      <c r="O135" s="327">
        <v>0.343629343629343</v>
      </c>
      <c r="P135" s="327">
        <v>0.40477013480815699</v>
      </c>
      <c r="Q135" s="327">
        <f t="shared" si="2"/>
        <v>0.39974619289340102</v>
      </c>
    </row>
    <row r="136" spans="1:17" ht="15">
      <c r="A136" s="326" t="s">
        <v>145</v>
      </c>
      <c r="B136" s="326">
        <v>1</v>
      </c>
      <c r="C136" s="326">
        <v>2</v>
      </c>
      <c r="D136" s="326">
        <v>4</v>
      </c>
      <c r="E136" s="326">
        <v>71</v>
      </c>
      <c r="F136" s="326">
        <v>929</v>
      </c>
      <c r="G136" s="326">
        <v>1000</v>
      </c>
      <c r="H136" s="327">
        <v>7.0999999999999994E-2</v>
      </c>
      <c r="I136" s="360">
        <v>0.1032504780114723</v>
      </c>
      <c r="J136" s="362">
        <v>4.2188950325177249E-2</v>
      </c>
      <c r="K136" s="362" t="s">
        <v>145</v>
      </c>
      <c r="L136" s="328">
        <v>-0.15820761849592499</v>
      </c>
      <c r="M136" s="328">
        <v>7.4339656660325701E-3</v>
      </c>
      <c r="N136" s="328">
        <v>5.3401100311770901E-2</v>
      </c>
      <c r="O136" s="327">
        <v>0.27413127413127403</v>
      </c>
      <c r="P136" s="327">
        <v>0.321119944694089</v>
      </c>
      <c r="Q136" s="327">
        <f t="shared" si="2"/>
        <v>0.31725888324873097</v>
      </c>
    </row>
    <row r="137" spans="1:17" ht="15">
      <c r="A137" s="326" t="s">
        <v>145</v>
      </c>
      <c r="B137" s="326">
        <v>2</v>
      </c>
      <c r="C137" s="326">
        <v>5</v>
      </c>
      <c r="D137" s="326">
        <v>25</v>
      </c>
      <c r="E137" s="326">
        <v>99</v>
      </c>
      <c r="F137" s="326">
        <v>793</v>
      </c>
      <c r="G137" s="326">
        <v>892</v>
      </c>
      <c r="H137" s="327">
        <v>0.110986547085201</v>
      </c>
      <c r="I137" s="360">
        <v>0.1377777777777778</v>
      </c>
      <c r="J137" s="362">
        <v>4.2188950325177249E-2</v>
      </c>
      <c r="K137" s="362" t="s">
        <v>145</v>
      </c>
      <c r="L137" s="328">
        <v>0.33251787177633901</v>
      </c>
      <c r="M137" s="328">
        <v>3.5954978494647599E-2</v>
      </c>
      <c r="N137" s="328">
        <v>5.3401100311770901E-2</v>
      </c>
      <c r="O137" s="327">
        <v>0.38223938223938198</v>
      </c>
      <c r="P137" s="327">
        <v>0.27410992049775301</v>
      </c>
      <c r="Q137" s="327">
        <f t="shared" si="2"/>
        <v>0.28299492385786801</v>
      </c>
    </row>
    <row r="138" spans="1:17" ht="15">
      <c r="A138" s="326" t="s">
        <v>147</v>
      </c>
      <c r="B138" s="326">
        <v>0</v>
      </c>
      <c r="C138" s="326">
        <v>0</v>
      </c>
      <c r="D138" s="326">
        <v>10500</v>
      </c>
      <c r="E138" s="326">
        <v>89</v>
      </c>
      <c r="F138" s="326">
        <v>702</v>
      </c>
      <c r="G138" s="326">
        <v>791</v>
      </c>
      <c r="H138" s="327">
        <v>0.112515802781289</v>
      </c>
      <c r="I138" s="360">
        <v>0.1051454138702461</v>
      </c>
      <c r="J138" s="362">
        <v>5.1150923336178218E-2</v>
      </c>
      <c r="K138" s="362" t="s">
        <v>147</v>
      </c>
      <c r="L138" s="328">
        <v>0.34792420898292598</v>
      </c>
      <c r="M138" s="328">
        <v>3.5131528676514E-2</v>
      </c>
      <c r="N138" s="328">
        <v>5.21461411982743E-2</v>
      </c>
      <c r="O138" s="327">
        <v>0.343629343629343</v>
      </c>
      <c r="P138" s="327">
        <v>0.242654683719322</v>
      </c>
      <c r="Q138" s="327">
        <f t="shared" si="2"/>
        <v>0.25095177664974622</v>
      </c>
    </row>
    <row r="139" spans="1:17" ht="15">
      <c r="A139" s="326" t="s">
        <v>147</v>
      </c>
      <c r="B139" s="326">
        <v>1</v>
      </c>
      <c r="C139" s="326">
        <v>10533.333333</v>
      </c>
      <c r="D139" s="326">
        <v>19512.5</v>
      </c>
      <c r="E139" s="326">
        <v>61</v>
      </c>
      <c r="F139" s="326">
        <v>724</v>
      </c>
      <c r="G139" s="326">
        <v>785</v>
      </c>
      <c r="H139" s="327">
        <v>7.7707006369426707E-2</v>
      </c>
      <c r="I139" s="360">
        <v>0.1355140186915888</v>
      </c>
      <c r="J139" s="362">
        <v>5.1150923336178218E-2</v>
      </c>
      <c r="K139" s="362" t="s">
        <v>147</v>
      </c>
      <c r="L139" s="328">
        <v>-6.0696284935807601E-2</v>
      </c>
      <c r="M139" s="328">
        <v>8.9454251114209004E-4</v>
      </c>
      <c r="N139" s="328">
        <v>5.21461411982743E-2</v>
      </c>
      <c r="O139" s="327">
        <v>0.235521235521235</v>
      </c>
      <c r="P139" s="327">
        <v>0.25025924645696501</v>
      </c>
      <c r="Q139" s="327">
        <f t="shared" si="2"/>
        <v>0.24904822335025381</v>
      </c>
    </row>
    <row r="140" spans="1:17" ht="15">
      <c r="A140" s="326" t="s">
        <v>147</v>
      </c>
      <c r="B140" s="326">
        <v>2</v>
      </c>
      <c r="C140" s="326">
        <v>19538.538462</v>
      </c>
      <c r="D140" s="326">
        <v>31400</v>
      </c>
      <c r="E140" s="326">
        <v>55</v>
      </c>
      <c r="F140" s="326">
        <v>733</v>
      </c>
      <c r="G140" s="326">
        <v>788</v>
      </c>
      <c r="H140" s="327">
        <v>6.9796954314720799E-2</v>
      </c>
      <c r="I140" s="360">
        <v>7.4585635359116026E-2</v>
      </c>
      <c r="J140" s="362">
        <v>5.1150923336178218E-2</v>
      </c>
      <c r="K140" s="362" t="s">
        <v>147</v>
      </c>
      <c r="L140" s="328">
        <v>-0.17659127337758301</v>
      </c>
      <c r="M140" s="328">
        <v>7.2428895916249597E-3</v>
      </c>
      <c r="N140" s="328">
        <v>5.21461411982743E-2</v>
      </c>
      <c r="O140" s="327">
        <v>0.21235521235521199</v>
      </c>
      <c r="P140" s="327">
        <v>0.25337020394054599</v>
      </c>
      <c r="Q140" s="327">
        <f t="shared" si="2"/>
        <v>0.25</v>
      </c>
    </row>
    <row r="141" spans="1:17" ht="15">
      <c r="A141" s="326" t="s">
        <v>147</v>
      </c>
      <c r="B141" s="326">
        <v>3</v>
      </c>
      <c r="C141" s="326">
        <v>31428.571429</v>
      </c>
      <c r="D141" s="326">
        <v>199933.28571</v>
      </c>
      <c r="E141" s="326">
        <v>54</v>
      </c>
      <c r="F141" s="326">
        <v>734</v>
      </c>
      <c r="G141" s="326">
        <v>788</v>
      </c>
      <c r="H141" s="327">
        <v>6.8527918781725802E-2</v>
      </c>
      <c r="I141" s="360">
        <v>0.1076923076923077</v>
      </c>
      <c r="J141" s="362">
        <v>5.1150923336178218E-2</v>
      </c>
      <c r="K141" s="362" t="s">
        <v>147</v>
      </c>
      <c r="L141" s="328">
        <v>-0.19630373877364299</v>
      </c>
      <c r="M141" s="328">
        <v>8.8771804189931702E-3</v>
      </c>
      <c r="N141" s="328">
        <v>5.21461411982743E-2</v>
      </c>
      <c r="O141" s="327">
        <v>0.20849420849420799</v>
      </c>
      <c r="P141" s="327">
        <v>0.25371586588316603</v>
      </c>
      <c r="Q141" s="327">
        <f t="shared" si="2"/>
        <v>0.25</v>
      </c>
    </row>
    <row r="142" spans="1:17" ht="15">
      <c r="A142" s="326" t="s">
        <v>644</v>
      </c>
      <c r="B142" s="326">
        <v>0</v>
      </c>
      <c r="C142" s="326">
        <v>0</v>
      </c>
      <c r="D142" s="326">
        <v>0</v>
      </c>
      <c r="E142" s="326">
        <v>92</v>
      </c>
      <c r="F142" s="326">
        <v>840</v>
      </c>
      <c r="G142" s="326">
        <v>932</v>
      </c>
      <c r="H142" s="327">
        <v>9.8712446351931299E-2</v>
      </c>
      <c r="I142" s="360">
        <v>0.1137254901960784</v>
      </c>
      <c r="J142" s="362">
        <v>4.1749166740440567E-2</v>
      </c>
      <c r="K142" s="362" t="s">
        <v>644</v>
      </c>
      <c r="L142" s="328">
        <v>0.20160792848827799</v>
      </c>
      <c r="M142" s="328">
        <v>1.30755490123495E-2</v>
      </c>
      <c r="N142" s="328">
        <v>4.9795696843123502E-2</v>
      </c>
      <c r="O142" s="327">
        <v>0.355212355212355</v>
      </c>
      <c r="P142" s="327">
        <v>0.29035603180089797</v>
      </c>
      <c r="Q142" s="327">
        <f t="shared" si="2"/>
        <v>0.29568527918781728</v>
      </c>
    </row>
    <row r="143" spans="1:17" ht="15">
      <c r="A143" s="326" t="s">
        <v>644</v>
      </c>
      <c r="B143" s="326">
        <v>1</v>
      </c>
      <c r="C143" s="326">
        <v>1</v>
      </c>
      <c r="D143" s="326">
        <v>3</v>
      </c>
      <c r="E143" s="326">
        <v>75</v>
      </c>
      <c r="F143" s="326">
        <v>722</v>
      </c>
      <c r="G143" s="326">
        <v>797</v>
      </c>
      <c r="H143" s="327">
        <v>9.4102885821831794E-2</v>
      </c>
      <c r="I143" s="360">
        <v>0.1246612466124661</v>
      </c>
      <c r="J143" s="362">
        <v>4.1749166740440567E-2</v>
      </c>
      <c r="K143" s="362" t="s">
        <v>644</v>
      </c>
      <c r="L143" s="328">
        <v>0.14868421792008099</v>
      </c>
      <c r="M143" s="328">
        <v>5.9484640739666901E-3</v>
      </c>
      <c r="N143" s="328">
        <v>4.9795696843123502E-2</v>
      </c>
      <c r="O143" s="327">
        <v>0.289575289575289</v>
      </c>
      <c r="P143" s="327">
        <v>0.249567922571724</v>
      </c>
      <c r="Q143" s="327">
        <f t="shared" si="2"/>
        <v>0.25285532994923859</v>
      </c>
    </row>
    <row r="144" spans="1:17" ht="15">
      <c r="A144" s="326" t="s">
        <v>644</v>
      </c>
      <c r="B144" s="326">
        <v>2</v>
      </c>
      <c r="C144" s="326">
        <v>4</v>
      </c>
      <c r="D144" s="326">
        <v>10</v>
      </c>
      <c r="E144" s="326">
        <v>49</v>
      </c>
      <c r="F144" s="326">
        <v>646</v>
      </c>
      <c r="G144" s="326">
        <v>695</v>
      </c>
      <c r="H144" s="327">
        <v>7.05035971223021E-2</v>
      </c>
      <c r="I144" s="360">
        <v>0.11461318051575931</v>
      </c>
      <c r="J144" s="362">
        <v>4.1749166740440567E-2</v>
      </c>
      <c r="K144" s="362" t="s">
        <v>644</v>
      </c>
      <c r="L144" s="328">
        <v>-0.16575796239537699</v>
      </c>
      <c r="M144" s="328">
        <v>5.6537431517411398E-3</v>
      </c>
      <c r="N144" s="328">
        <v>4.9795696843123502E-2</v>
      </c>
      <c r="O144" s="327">
        <v>0.18918918918918901</v>
      </c>
      <c r="P144" s="327">
        <v>0.22329761493259501</v>
      </c>
      <c r="Q144" s="327">
        <f t="shared" si="2"/>
        <v>0.22049492385786801</v>
      </c>
    </row>
    <row r="145" spans="1:17" ht="15">
      <c r="A145" s="326" t="s">
        <v>644</v>
      </c>
      <c r="B145" s="326">
        <v>3</v>
      </c>
      <c r="C145" s="326">
        <v>11</v>
      </c>
      <c r="D145" s="326">
        <v>202</v>
      </c>
      <c r="E145" s="326">
        <v>43</v>
      </c>
      <c r="F145" s="326">
        <v>685</v>
      </c>
      <c r="G145" s="326">
        <v>728</v>
      </c>
      <c r="H145" s="327">
        <v>5.9065934065934002E-2</v>
      </c>
      <c r="I145" s="360">
        <v>7.5187969924812026E-2</v>
      </c>
      <c r="J145" s="362">
        <v>4.1749166740440567E-2</v>
      </c>
      <c r="K145" s="362" t="s">
        <v>644</v>
      </c>
      <c r="L145" s="328">
        <v>-0.35499747929206499</v>
      </c>
      <c r="M145" s="328">
        <v>2.5117940605065999E-2</v>
      </c>
      <c r="N145" s="328">
        <v>4.9795696843123502E-2</v>
      </c>
      <c r="O145" s="327">
        <v>0.166023166023166</v>
      </c>
      <c r="P145" s="327">
        <v>0.23677843069478</v>
      </c>
      <c r="Q145" s="327">
        <f t="shared" si="2"/>
        <v>0.23096446700507614</v>
      </c>
    </row>
    <row r="146" spans="1:17" ht="15">
      <c r="A146" s="326" t="s">
        <v>29</v>
      </c>
      <c r="B146" s="326">
        <v>0</v>
      </c>
      <c r="C146" s="326">
        <v>0</v>
      </c>
      <c r="D146" s="326">
        <v>11111</v>
      </c>
      <c r="E146" s="326">
        <v>88</v>
      </c>
      <c r="F146" s="326">
        <v>700</v>
      </c>
      <c r="G146" s="326">
        <v>788</v>
      </c>
      <c r="H146" s="327">
        <v>0.111675126903553</v>
      </c>
      <c r="I146" s="360">
        <v>0.1126436781609195</v>
      </c>
      <c r="J146" s="362">
        <v>8.3200374739746206E-3</v>
      </c>
      <c r="K146" s="362" t="s">
        <v>29</v>
      </c>
      <c r="L146" s="328">
        <v>0.33947772271139898</v>
      </c>
      <c r="M146" s="328">
        <v>3.3202611857915801E-2</v>
      </c>
      <c r="N146" s="328">
        <v>4.6882586276836002E-2</v>
      </c>
      <c r="O146" s="327">
        <v>0.33976833976833898</v>
      </c>
      <c r="P146" s="327">
        <v>0.24196335983408199</v>
      </c>
      <c r="Q146" s="327">
        <f t="shared" si="2"/>
        <v>0.25</v>
      </c>
    </row>
    <row r="147" spans="1:17" ht="15">
      <c r="A147" s="326" t="s">
        <v>29</v>
      </c>
      <c r="B147" s="326">
        <v>1</v>
      </c>
      <c r="C147" s="326">
        <v>11130</v>
      </c>
      <c r="D147" s="326">
        <v>20582</v>
      </c>
      <c r="E147" s="326">
        <v>58</v>
      </c>
      <c r="F147" s="326">
        <v>730</v>
      </c>
      <c r="G147" s="326">
        <v>788</v>
      </c>
      <c r="H147" s="327">
        <v>7.3604060913705499E-2</v>
      </c>
      <c r="I147" s="360">
        <v>0.1161137440758294</v>
      </c>
      <c r="J147" s="362">
        <v>8.3200374739746206E-3</v>
      </c>
      <c r="K147" s="362" t="s">
        <v>29</v>
      </c>
      <c r="L147" s="328">
        <v>-0.11938028031942</v>
      </c>
      <c r="M147" s="328">
        <v>3.38980236421555E-3</v>
      </c>
      <c r="N147" s="328">
        <v>4.6882586276836002E-2</v>
      </c>
      <c r="O147" s="327">
        <v>0.22393822393822299</v>
      </c>
      <c r="P147" s="327">
        <v>0.252333218112685</v>
      </c>
      <c r="Q147" s="327">
        <f t="shared" si="2"/>
        <v>0.25</v>
      </c>
    </row>
    <row r="148" spans="1:17" ht="15">
      <c r="A148" s="326" t="s">
        <v>29</v>
      </c>
      <c r="B148" s="326">
        <v>2</v>
      </c>
      <c r="C148" s="326">
        <v>20587</v>
      </c>
      <c r="D148" s="326">
        <v>34743</v>
      </c>
      <c r="E148" s="326">
        <v>57</v>
      </c>
      <c r="F148" s="326">
        <v>731</v>
      </c>
      <c r="G148" s="326">
        <v>788</v>
      </c>
      <c r="H148" s="327">
        <v>7.2335025380710599E-2</v>
      </c>
      <c r="I148" s="360">
        <v>9.3582887700534759E-2</v>
      </c>
      <c r="J148" s="362">
        <v>8.3200374739746206E-3</v>
      </c>
      <c r="K148" s="362" t="s">
        <v>29</v>
      </c>
      <c r="L148" s="328">
        <v>-0.13814094863863099</v>
      </c>
      <c r="M148" s="328">
        <v>4.5036242365668697E-3</v>
      </c>
      <c r="N148" s="328">
        <v>4.6882586276836002E-2</v>
      </c>
      <c r="O148" s="327">
        <v>0.22007722007722</v>
      </c>
      <c r="P148" s="327">
        <v>0.25267888005530498</v>
      </c>
      <c r="Q148" s="327">
        <f t="shared" si="2"/>
        <v>0.25</v>
      </c>
    </row>
    <row r="149" spans="1:17" ht="15">
      <c r="A149" s="326" t="s">
        <v>29</v>
      </c>
      <c r="B149" s="326">
        <v>3</v>
      </c>
      <c r="C149" s="326">
        <v>34745</v>
      </c>
      <c r="D149" s="326">
        <v>212628</v>
      </c>
      <c r="E149" s="326">
        <v>56</v>
      </c>
      <c r="F149" s="326">
        <v>732</v>
      </c>
      <c r="G149" s="326">
        <v>788</v>
      </c>
      <c r="H149" s="327">
        <v>7.1065989847715699E-2</v>
      </c>
      <c r="I149" s="360">
        <v>0.10353535353535349</v>
      </c>
      <c r="J149" s="362">
        <v>8.3200374739746206E-3</v>
      </c>
      <c r="K149" s="362" t="s">
        <v>29</v>
      </c>
      <c r="L149" s="328">
        <v>-0.157207579949564</v>
      </c>
      <c r="M149" s="328">
        <v>5.7865478181377697E-3</v>
      </c>
      <c r="N149" s="328">
        <v>4.6882586276836002E-2</v>
      </c>
      <c r="O149" s="327">
        <v>0.21621621621621601</v>
      </c>
      <c r="P149" s="327">
        <v>0.25302454199792601</v>
      </c>
      <c r="Q149" s="327">
        <f t="shared" si="2"/>
        <v>0.25</v>
      </c>
    </row>
    <row r="150" spans="1:17" ht="15">
      <c r="A150" s="326" t="s">
        <v>671</v>
      </c>
      <c r="B150" s="326">
        <v>0</v>
      </c>
      <c r="C150" s="326">
        <v>0</v>
      </c>
      <c r="D150" s="326">
        <v>11111.111111</v>
      </c>
      <c r="E150" s="326">
        <v>88</v>
      </c>
      <c r="F150" s="326">
        <v>700</v>
      </c>
      <c r="G150" s="326">
        <v>788</v>
      </c>
      <c r="H150" s="327">
        <v>0.111675126903553</v>
      </c>
      <c r="I150" s="360">
        <v>0.1126436781609195</v>
      </c>
      <c r="J150" s="362">
        <v>8.3200374739746206E-3</v>
      </c>
      <c r="K150" s="362" t="s">
        <v>671</v>
      </c>
      <c r="L150" s="328">
        <v>0.33947772271139898</v>
      </c>
      <c r="M150" s="328">
        <v>3.3202611857915801E-2</v>
      </c>
      <c r="N150" s="328">
        <v>4.6882586276836002E-2</v>
      </c>
      <c r="O150" s="327">
        <v>0.33976833976833898</v>
      </c>
      <c r="P150" s="327">
        <v>0.24196335983408199</v>
      </c>
      <c r="Q150" s="327">
        <f t="shared" si="2"/>
        <v>0.25</v>
      </c>
    </row>
    <row r="151" spans="1:17" ht="15">
      <c r="A151" s="326" t="s">
        <v>671</v>
      </c>
      <c r="B151" s="326">
        <v>1</v>
      </c>
      <c r="C151" s="326">
        <v>11130</v>
      </c>
      <c r="D151" s="326">
        <v>20582.714285999999</v>
      </c>
      <c r="E151" s="326">
        <v>58</v>
      </c>
      <c r="F151" s="326">
        <v>730</v>
      </c>
      <c r="G151" s="326">
        <v>788</v>
      </c>
      <c r="H151" s="327">
        <v>7.3604060913705499E-2</v>
      </c>
      <c r="I151" s="360">
        <v>0.1161137440758294</v>
      </c>
      <c r="J151" s="362">
        <v>8.3200374739746206E-3</v>
      </c>
      <c r="K151" s="362" t="s">
        <v>671</v>
      </c>
      <c r="L151" s="328">
        <v>-0.11938028031942</v>
      </c>
      <c r="M151" s="328">
        <v>3.38980236421555E-3</v>
      </c>
      <c r="N151" s="328">
        <v>4.6882586276836002E-2</v>
      </c>
      <c r="O151" s="327">
        <v>0.22393822393822299</v>
      </c>
      <c r="P151" s="327">
        <v>0.252333218112685</v>
      </c>
      <c r="Q151" s="327">
        <f t="shared" si="2"/>
        <v>0.25</v>
      </c>
    </row>
    <row r="152" spans="1:17" ht="15">
      <c r="A152" s="326" t="s">
        <v>671</v>
      </c>
      <c r="B152" s="326">
        <v>2</v>
      </c>
      <c r="C152" s="326">
        <v>20587.5</v>
      </c>
      <c r="D152" s="326">
        <v>34743.5</v>
      </c>
      <c r="E152" s="326">
        <v>57</v>
      </c>
      <c r="F152" s="326">
        <v>731</v>
      </c>
      <c r="G152" s="326">
        <v>788</v>
      </c>
      <c r="H152" s="327">
        <v>7.2335025380710599E-2</v>
      </c>
      <c r="I152" s="360">
        <v>9.3582887700534759E-2</v>
      </c>
      <c r="J152" s="362">
        <v>8.3200374739746206E-3</v>
      </c>
      <c r="K152" s="362" t="s">
        <v>671</v>
      </c>
      <c r="L152" s="328">
        <v>-0.13814094863863099</v>
      </c>
      <c r="M152" s="328">
        <v>4.5036242365668697E-3</v>
      </c>
      <c r="N152" s="328">
        <v>4.6882586276836002E-2</v>
      </c>
      <c r="O152" s="327">
        <v>0.22007722007722</v>
      </c>
      <c r="P152" s="327">
        <v>0.25267888005530498</v>
      </c>
      <c r="Q152" s="327">
        <f t="shared" si="2"/>
        <v>0.25</v>
      </c>
    </row>
    <row r="153" spans="1:17" ht="15">
      <c r="A153" s="326" t="s">
        <v>671</v>
      </c>
      <c r="B153" s="326">
        <v>3</v>
      </c>
      <c r="C153" s="326">
        <v>34745.599999999999</v>
      </c>
      <c r="D153" s="326">
        <v>212628.27273</v>
      </c>
      <c r="E153" s="326">
        <v>56</v>
      </c>
      <c r="F153" s="326">
        <v>732</v>
      </c>
      <c r="G153" s="326">
        <v>788</v>
      </c>
      <c r="H153" s="327">
        <v>7.1065989847715699E-2</v>
      </c>
      <c r="I153" s="360">
        <v>0.10353535353535349</v>
      </c>
      <c r="J153" s="362">
        <v>8.3200374739746206E-3</v>
      </c>
      <c r="K153" s="362" t="s">
        <v>671</v>
      </c>
      <c r="L153" s="328">
        <v>-0.157207579949564</v>
      </c>
      <c r="M153" s="328">
        <v>5.7865478181377697E-3</v>
      </c>
      <c r="N153" s="328">
        <v>4.6882586276836002E-2</v>
      </c>
      <c r="O153" s="327">
        <v>0.21621621621621601</v>
      </c>
      <c r="P153" s="327">
        <v>0.25302454199792601</v>
      </c>
      <c r="Q153" s="327">
        <f t="shared" si="2"/>
        <v>0.25</v>
      </c>
    </row>
    <row r="154" spans="1:17" ht="15">
      <c r="A154" s="326" t="s">
        <v>563</v>
      </c>
      <c r="B154" s="326">
        <v>0</v>
      </c>
      <c r="C154" s="326">
        <v>0</v>
      </c>
      <c r="D154" s="326">
        <v>0</v>
      </c>
      <c r="E154" s="326">
        <v>92</v>
      </c>
      <c r="F154" s="326">
        <v>840</v>
      </c>
      <c r="G154" s="326">
        <v>932</v>
      </c>
      <c r="H154" s="327">
        <v>9.8712446351931299E-2</v>
      </c>
      <c r="I154" s="360">
        <v>0.1137254901960784</v>
      </c>
      <c r="J154" s="362">
        <v>4.2504183771612497E-2</v>
      </c>
      <c r="K154" s="362" t="s">
        <v>563</v>
      </c>
      <c r="L154" s="328">
        <v>0.20160792848827799</v>
      </c>
      <c r="M154" s="328">
        <v>1.30755490123495E-2</v>
      </c>
      <c r="N154" s="328">
        <v>4.6079763232133197E-2</v>
      </c>
      <c r="O154" s="327">
        <v>0.355212355212355</v>
      </c>
      <c r="P154" s="327">
        <v>0.29035603180089797</v>
      </c>
      <c r="Q154" s="327">
        <f t="shared" si="2"/>
        <v>0.29568527918781728</v>
      </c>
    </row>
    <row r="155" spans="1:17" ht="15">
      <c r="A155" s="326" t="s">
        <v>563</v>
      </c>
      <c r="B155" s="326">
        <v>1</v>
      </c>
      <c r="C155" s="326">
        <v>1</v>
      </c>
      <c r="D155" s="326">
        <v>2</v>
      </c>
      <c r="E155" s="326">
        <v>83</v>
      </c>
      <c r="F155" s="326">
        <v>826</v>
      </c>
      <c r="G155" s="326">
        <v>909</v>
      </c>
      <c r="H155" s="327">
        <v>9.1309130913091299E-2</v>
      </c>
      <c r="I155" s="360">
        <v>0.1168224299065421</v>
      </c>
      <c r="J155" s="362">
        <v>4.2504183771612497E-2</v>
      </c>
      <c r="K155" s="362" t="s">
        <v>563</v>
      </c>
      <c r="L155" s="328">
        <v>0.115467077552217</v>
      </c>
      <c r="M155" s="328">
        <v>4.0351766755659796E-3</v>
      </c>
      <c r="N155" s="328">
        <v>4.6079763232133197E-2</v>
      </c>
      <c r="O155" s="327">
        <v>0.32046332046331999</v>
      </c>
      <c r="P155" s="327">
        <v>0.28551676460421699</v>
      </c>
      <c r="Q155" s="327">
        <f t="shared" si="2"/>
        <v>0.28838832487309646</v>
      </c>
    </row>
    <row r="156" spans="1:17" ht="15">
      <c r="A156" s="326" t="s">
        <v>563</v>
      </c>
      <c r="B156" s="326">
        <v>2</v>
      </c>
      <c r="C156" s="326">
        <v>3</v>
      </c>
      <c r="D156" s="326">
        <v>5</v>
      </c>
      <c r="E156" s="326">
        <v>39</v>
      </c>
      <c r="F156" s="326">
        <v>523</v>
      </c>
      <c r="G156" s="326">
        <v>562</v>
      </c>
      <c r="H156" s="327">
        <v>6.9395017793594305E-2</v>
      </c>
      <c r="I156" s="360">
        <v>0.12589928057553959</v>
      </c>
      <c r="J156" s="362">
        <v>4.2504183771612497E-2</v>
      </c>
      <c r="K156" s="362" t="s">
        <v>563</v>
      </c>
      <c r="L156" s="328">
        <v>-0.18279857465867899</v>
      </c>
      <c r="M156" s="328">
        <v>5.5208908529387297E-3</v>
      </c>
      <c r="N156" s="328">
        <v>4.6079763232133197E-2</v>
      </c>
      <c r="O156" s="327">
        <v>0.15057915057915</v>
      </c>
      <c r="P156" s="327">
        <v>0.180781195990321</v>
      </c>
      <c r="Q156" s="327">
        <f t="shared" si="2"/>
        <v>0.1782994923857868</v>
      </c>
    </row>
    <row r="157" spans="1:17" ht="15">
      <c r="A157" s="326" t="s">
        <v>563</v>
      </c>
      <c r="B157" s="326">
        <v>3</v>
      </c>
      <c r="C157" s="326">
        <v>6</v>
      </c>
      <c r="D157" s="326">
        <v>40</v>
      </c>
      <c r="E157" s="326">
        <v>45</v>
      </c>
      <c r="F157" s="326">
        <v>704</v>
      </c>
      <c r="G157" s="326">
        <v>749</v>
      </c>
      <c r="H157" s="327">
        <v>6.0080106809078701E-2</v>
      </c>
      <c r="I157" s="360">
        <v>7.5425790754257913E-2</v>
      </c>
      <c r="J157" s="362">
        <v>4.2504183771612497E-2</v>
      </c>
      <c r="K157" s="362" t="s">
        <v>563</v>
      </c>
      <c r="L157" s="328">
        <v>-0.336894623111125</v>
      </c>
      <c r="M157" s="328">
        <v>2.3448146691278801E-2</v>
      </c>
      <c r="N157" s="328">
        <v>4.6079763232133197E-2</v>
      </c>
      <c r="O157" s="327">
        <v>0.17374517374517301</v>
      </c>
      <c r="P157" s="327">
        <v>0.24334600760456199</v>
      </c>
      <c r="Q157" s="327">
        <f t="shared" si="2"/>
        <v>0.23762690355329949</v>
      </c>
    </row>
    <row r="158" spans="1:17" ht="15">
      <c r="A158" s="326" t="s">
        <v>89</v>
      </c>
      <c r="B158" s="326">
        <v>0</v>
      </c>
      <c r="C158" s="326">
        <v>0</v>
      </c>
      <c r="D158" s="326">
        <v>6000</v>
      </c>
      <c r="E158" s="326">
        <v>92</v>
      </c>
      <c r="F158" s="326">
        <v>793</v>
      </c>
      <c r="G158" s="326">
        <v>885</v>
      </c>
      <c r="H158" s="327">
        <v>0.103954802259887</v>
      </c>
      <c r="I158" s="360">
        <v>0.1222780569514238</v>
      </c>
      <c r="J158" s="362">
        <v>3.0617007091237641E-2</v>
      </c>
      <c r="K158" s="362" t="s">
        <v>89</v>
      </c>
      <c r="L158" s="328">
        <v>0.25918659869078903</v>
      </c>
      <c r="M158" s="328">
        <v>2.10206641992195E-2</v>
      </c>
      <c r="N158" s="328">
        <v>4.5155321260513602E-2</v>
      </c>
      <c r="O158" s="327">
        <v>0.355212355212355</v>
      </c>
      <c r="P158" s="327">
        <v>0.27410992049775301</v>
      </c>
      <c r="Q158" s="327">
        <f t="shared" si="2"/>
        <v>0.28077411167512689</v>
      </c>
    </row>
    <row r="159" spans="1:17" ht="15">
      <c r="A159" s="326" t="s">
        <v>89</v>
      </c>
      <c r="B159" s="326">
        <v>1</v>
      </c>
      <c r="C159" s="326">
        <v>6300</v>
      </c>
      <c r="D159" s="326">
        <v>12000</v>
      </c>
      <c r="E159" s="326">
        <v>63</v>
      </c>
      <c r="F159" s="326">
        <v>667</v>
      </c>
      <c r="G159" s="326">
        <v>730</v>
      </c>
      <c r="H159" s="327">
        <v>8.6301369863013705E-2</v>
      </c>
      <c r="I159" s="360">
        <v>0.1021897810218978</v>
      </c>
      <c r="J159" s="362">
        <v>3.0617007091237641E-2</v>
      </c>
      <c r="K159" s="362" t="s">
        <v>89</v>
      </c>
      <c r="L159" s="328">
        <v>5.3565923752506399E-2</v>
      </c>
      <c r="M159" s="328">
        <v>6.7957627877078596E-4</v>
      </c>
      <c r="N159" s="328">
        <v>4.5155321260513602E-2</v>
      </c>
      <c r="O159" s="327">
        <v>0.24324324324324301</v>
      </c>
      <c r="P159" s="327">
        <v>0.23055651572761801</v>
      </c>
      <c r="Q159" s="327">
        <f t="shared" si="2"/>
        <v>0.23159898477157359</v>
      </c>
    </row>
    <row r="160" spans="1:17" ht="15">
      <c r="A160" s="326" t="s">
        <v>89</v>
      </c>
      <c r="B160" s="326">
        <v>2</v>
      </c>
      <c r="C160" s="326">
        <v>12100</v>
      </c>
      <c r="D160" s="326">
        <v>20000</v>
      </c>
      <c r="E160" s="326">
        <v>56</v>
      </c>
      <c r="F160" s="326">
        <v>706</v>
      </c>
      <c r="G160" s="326">
        <v>762</v>
      </c>
      <c r="H160" s="327">
        <v>7.3490813648293907E-2</v>
      </c>
      <c r="I160" s="360">
        <v>0.10804020100502509</v>
      </c>
      <c r="J160" s="362">
        <v>3.0617007091237641E-2</v>
      </c>
      <c r="K160" s="362" t="s">
        <v>89</v>
      </c>
      <c r="L160" s="328">
        <v>-0.121042303481495</v>
      </c>
      <c r="M160" s="328">
        <v>3.3675318781391499E-3</v>
      </c>
      <c r="N160" s="328">
        <v>4.5155321260513602E-2</v>
      </c>
      <c r="O160" s="327">
        <v>0.21621621621621601</v>
      </c>
      <c r="P160" s="327">
        <v>0.244037331489802</v>
      </c>
      <c r="Q160" s="327">
        <f t="shared" si="2"/>
        <v>0.24175126903553298</v>
      </c>
    </row>
    <row r="161" spans="1:17" ht="15">
      <c r="A161" s="326" t="s">
        <v>89</v>
      </c>
      <c r="B161" s="326">
        <v>3</v>
      </c>
      <c r="C161" s="326">
        <v>20700</v>
      </c>
      <c r="D161" s="326">
        <v>30000</v>
      </c>
      <c r="E161" s="326">
        <v>48</v>
      </c>
      <c r="F161" s="326">
        <v>727</v>
      </c>
      <c r="G161" s="326">
        <v>775</v>
      </c>
      <c r="H161" s="327">
        <v>6.19354838709677E-2</v>
      </c>
      <c r="I161" s="360">
        <v>7.2398190045248875E-2</v>
      </c>
      <c r="J161" s="362">
        <v>3.0617007091237641E-2</v>
      </c>
      <c r="K161" s="362" t="s">
        <v>89</v>
      </c>
      <c r="L161" s="328">
        <v>-0.30450422334903099</v>
      </c>
      <c r="M161" s="328">
        <v>2.0087548904384099E-2</v>
      </c>
      <c r="N161" s="328">
        <v>4.5155321260513602E-2</v>
      </c>
      <c r="O161" s="327">
        <v>0.18532818532818501</v>
      </c>
      <c r="P161" s="327">
        <v>0.25129623228482501</v>
      </c>
      <c r="Q161" s="327">
        <f t="shared" si="2"/>
        <v>0.24587563451776651</v>
      </c>
    </row>
    <row r="162" spans="1:17" ht="15">
      <c r="A162" s="326" t="s">
        <v>202</v>
      </c>
      <c r="B162" s="326">
        <v>0</v>
      </c>
      <c r="C162" s="326">
        <v>0</v>
      </c>
      <c r="D162" s="326">
        <v>0</v>
      </c>
      <c r="E162" s="326">
        <v>144</v>
      </c>
      <c r="F162" s="326">
        <v>1350</v>
      </c>
      <c r="G162" s="326">
        <v>1494</v>
      </c>
      <c r="H162" s="327">
        <v>9.6385542168674704E-2</v>
      </c>
      <c r="I162" s="360">
        <v>0.1161879895561358</v>
      </c>
      <c r="J162" s="362">
        <v>2.169341993920712E-2</v>
      </c>
      <c r="K162" s="362" t="s">
        <v>202</v>
      </c>
      <c r="L162" s="328">
        <v>0.175174671420122</v>
      </c>
      <c r="M162" s="328">
        <v>1.56502686610148E-2</v>
      </c>
      <c r="N162" s="328">
        <v>4.47852718722727E-2</v>
      </c>
      <c r="O162" s="327">
        <v>0.55598455598455598</v>
      </c>
      <c r="P162" s="327">
        <v>0.46664362253715802</v>
      </c>
      <c r="Q162" s="327">
        <f t="shared" si="2"/>
        <v>0.47398477157360408</v>
      </c>
    </row>
    <row r="163" spans="1:17" ht="15">
      <c r="A163" s="326" t="s">
        <v>202</v>
      </c>
      <c r="B163" s="326">
        <v>1</v>
      </c>
      <c r="C163" s="326">
        <v>1</v>
      </c>
      <c r="D163" s="326">
        <v>1</v>
      </c>
      <c r="E163" s="326">
        <v>58</v>
      </c>
      <c r="F163" s="326">
        <v>654</v>
      </c>
      <c r="G163" s="326">
        <v>712</v>
      </c>
      <c r="H163" s="327">
        <v>8.1460674157303306E-2</v>
      </c>
      <c r="I163" s="360">
        <v>0.11570247933884301</v>
      </c>
      <c r="J163" s="362">
        <v>2.169341993920712E-2</v>
      </c>
      <c r="K163" s="362" t="s">
        <v>202</v>
      </c>
      <c r="L163" s="328">
        <v>-9.4430976341820308E-3</v>
      </c>
      <c r="M163" s="328">
        <v>2.0063622395180801E-5</v>
      </c>
      <c r="N163" s="328">
        <v>4.47852718722727E-2</v>
      </c>
      <c r="O163" s="327">
        <v>0.22393822393822299</v>
      </c>
      <c r="P163" s="327">
        <v>0.22606291047355601</v>
      </c>
      <c r="Q163" s="327">
        <f t="shared" si="2"/>
        <v>0.22588832487309646</v>
      </c>
    </row>
    <row r="164" spans="1:17" ht="15">
      <c r="A164" s="326" t="s">
        <v>202</v>
      </c>
      <c r="B164" s="326">
        <v>2</v>
      </c>
      <c r="C164" s="326">
        <v>2</v>
      </c>
      <c r="D164" s="326">
        <v>12</v>
      </c>
      <c r="E164" s="326">
        <v>57</v>
      </c>
      <c r="F164" s="326">
        <v>889</v>
      </c>
      <c r="G164" s="326">
        <v>946</v>
      </c>
      <c r="H164" s="327">
        <v>6.0253699788583498E-2</v>
      </c>
      <c r="I164" s="360">
        <v>8.6345381526104423E-2</v>
      </c>
      <c r="J164" s="362">
        <v>2.169341993920712E-2</v>
      </c>
      <c r="K164" s="362" t="s">
        <v>202</v>
      </c>
      <c r="L164" s="328">
        <v>-0.33382472440275701</v>
      </c>
      <c r="M164" s="328">
        <v>2.9114939588862701E-2</v>
      </c>
      <c r="N164" s="328">
        <v>4.47852718722727E-2</v>
      </c>
      <c r="O164" s="327">
        <v>0.22007722007722</v>
      </c>
      <c r="P164" s="327">
        <v>0.307293466989284</v>
      </c>
      <c r="Q164" s="327">
        <f t="shared" si="2"/>
        <v>0.30012690355329952</v>
      </c>
    </row>
    <row r="165" spans="1:17" ht="15">
      <c r="A165" s="326" t="s">
        <v>176</v>
      </c>
      <c r="B165" s="326">
        <v>0</v>
      </c>
      <c r="C165" s="326">
        <v>0</v>
      </c>
      <c r="D165" s="326">
        <v>2</v>
      </c>
      <c r="E165" s="326">
        <v>75</v>
      </c>
      <c r="F165" s="326">
        <v>1022</v>
      </c>
      <c r="G165" s="326">
        <v>1097</v>
      </c>
      <c r="H165" s="327">
        <v>6.8368277119416496E-2</v>
      </c>
      <c r="I165" s="360">
        <v>9.1463414634146339E-2</v>
      </c>
      <c r="J165" s="362">
        <v>3.3500051517330071E-2</v>
      </c>
      <c r="K165" s="362" t="s">
        <v>176</v>
      </c>
      <c r="L165" s="328">
        <v>-0.198807413950742</v>
      </c>
      <c r="M165" s="328">
        <v>1.2662285901091599E-2</v>
      </c>
      <c r="N165" s="328">
        <v>4.2406427799479403E-2</v>
      </c>
      <c r="O165" s="327">
        <v>0.289575289575289</v>
      </c>
      <c r="P165" s="327">
        <v>0.35326650535776</v>
      </c>
      <c r="Q165" s="327">
        <f t="shared" si="2"/>
        <v>0.34803299492385786</v>
      </c>
    </row>
    <row r="166" spans="1:17" ht="15">
      <c r="A166" s="326" t="s">
        <v>176</v>
      </c>
      <c r="B166" s="326">
        <v>1</v>
      </c>
      <c r="C166" s="326">
        <v>3</v>
      </c>
      <c r="D166" s="326">
        <v>4</v>
      </c>
      <c r="E166" s="326">
        <v>51</v>
      </c>
      <c r="F166" s="326">
        <v>651</v>
      </c>
      <c r="G166" s="326">
        <v>702</v>
      </c>
      <c r="H166" s="327">
        <v>7.26495726495726E-2</v>
      </c>
      <c r="I166" s="360">
        <v>0.12</v>
      </c>
      <c r="J166" s="362">
        <v>3.3500051517330071E-2</v>
      </c>
      <c r="K166" s="362" t="s">
        <v>176</v>
      </c>
      <c r="L166" s="328">
        <v>-0.13346276620764599</v>
      </c>
      <c r="M166" s="328">
        <v>3.7522693346211402E-3</v>
      </c>
      <c r="N166" s="328">
        <v>4.2406427799479403E-2</v>
      </c>
      <c r="O166" s="327">
        <v>0.19691119691119599</v>
      </c>
      <c r="P166" s="327">
        <v>0.22502592464569601</v>
      </c>
      <c r="Q166" s="327">
        <f t="shared" si="2"/>
        <v>0.22271573604060912</v>
      </c>
    </row>
    <row r="167" spans="1:17" ht="15">
      <c r="A167" s="326" t="s">
        <v>176</v>
      </c>
      <c r="B167" s="326">
        <v>2</v>
      </c>
      <c r="C167" s="326">
        <v>5</v>
      </c>
      <c r="D167" s="326">
        <v>7</v>
      </c>
      <c r="E167" s="326">
        <v>62</v>
      </c>
      <c r="F167" s="326">
        <v>648</v>
      </c>
      <c r="G167" s="326">
        <v>710</v>
      </c>
      <c r="H167" s="327">
        <v>8.7323943661971798E-2</v>
      </c>
      <c r="I167" s="360">
        <v>9.8314606741573038E-2</v>
      </c>
      <c r="J167" s="362">
        <v>3.3500051517330071E-2</v>
      </c>
      <c r="K167" s="362" t="s">
        <v>176</v>
      </c>
      <c r="L167" s="328">
        <v>6.6464931969414096E-2</v>
      </c>
      <c r="M167" s="328">
        <v>1.0231146747978E-3</v>
      </c>
      <c r="N167" s="328">
        <v>4.2406427799479403E-2</v>
      </c>
      <c r="O167" s="327">
        <v>0.23938223938223899</v>
      </c>
      <c r="P167" s="327">
        <v>0.22398893881783599</v>
      </c>
      <c r="Q167" s="327">
        <f t="shared" si="2"/>
        <v>0.22525380710659898</v>
      </c>
    </row>
    <row r="168" spans="1:17" ht="15">
      <c r="A168" s="326" t="s">
        <v>176</v>
      </c>
      <c r="B168" s="326">
        <v>3</v>
      </c>
      <c r="C168" s="326">
        <v>8</v>
      </c>
      <c r="D168" s="326">
        <v>28</v>
      </c>
      <c r="E168" s="326">
        <v>71</v>
      </c>
      <c r="F168" s="326">
        <v>572</v>
      </c>
      <c r="G168" s="326">
        <v>643</v>
      </c>
      <c r="H168" s="327">
        <v>0.11041990668740199</v>
      </c>
      <c r="I168" s="360">
        <v>0.13793103448275859</v>
      </c>
      <c r="J168" s="362">
        <v>3.3500051517330071E-2</v>
      </c>
      <c r="K168" s="362" t="s">
        <v>176</v>
      </c>
      <c r="L168" s="328">
        <v>0.32676212893811402</v>
      </c>
      <c r="M168" s="328">
        <v>2.4968757888968799E-2</v>
      </c>
      <c r="N168" s="328">
        <v>4.2406427799479403E-2</v>
      </c>
      <c r="O168" s="327">
        <v>0.27413127413127403</v>
      </c>
      <c r="P168" s="327">
        <v>0.197718631178707</v>
      </c>
      <c r="Q168" s="327">
        <f t="shared" si="2"/>
        <v>0.203997461928934</v>
      </c>
    </row>
    <row r="169" spans="1:17" ht="15">
      <c r="A169" s="326" t="s">
        <v>174</v>
      </c>
      <c r="B169" s="326">
        <v>0</v>
      </c>
      <c r="C169" s="326">
        <v>0</v>
      </c>
      <c r="D169" s="326">
        <v>8</v>
      </c>
      <c r="E169" s="326">
        <v>62</v>
      </c>
      <c r="F169" s="326">
        <v>814</v>
      </c>
      <c r="G169" s="326">
        <v>876</v>
      </c>
      <c r="H169" s="327">
        <v>7.0776255707762498E-2</v>
      </c>
      <c r="I169" s="360">
        <v>8.2644628099173556E-2</v>
      </c>
      <c r="J169" s="362">
        <v>3.8464828151613277E-2</v>
      </c>
      <c r="K169" s="362" t="s">
        <v>174</v>
      </c>
      <c r="L169" s="328">
        <v>-0.16160473768085101</v>
      </c>
      <c r="M169" s="328">
        <v>6.7852305557677996E-3</v>
      </c>
      <c r="N169" s="328">
        <v>4.1419796607159602E-2</v>
      </c>
      <c r="O169" s="327">
        <v>0.23938223938223899</v>
      </c>
      <c r="P169" s="327">
        <v>0.28136882129277502</v>
      </c>
      <c r="Q169" s="327">
        <f t="shared" si="2"/>
        <v>0.2779187817258883</v>
      </c>
    </row>
    <row r="170" spans="1:17" ht="15">
      <c r="A170" s="326" t="s">
        <v>174</v>
      </c>
      <c r="B170" s="326">
        <v>1</v>
      </c>
      <c r="C170" s="326">
        <v>9</v>
      </c>
      <c r="D170" s="326">
        <v>13</v>
      </c>
      <c r="E170" s="326">
        <v>53</v>
      </c>
      <c r="F170" s="326">
        <v>668</v>
      </c>
      <c r="G170" s="326">
        <v>721</v>
      </c>
      <c r="H170" s="327">
        <v>7.3509015256587998E-2</v>
      </c>
      <c r="I170" s="360">
        <v>0.1121794871794872</v>
      </c>
      <c r="J170" s="362">
        <v>3.8464828151613277E-2</v>
      </c>
      <c r="K170" s="362" t="s">
        <v>174</v>
      </c>
      <c r="L170" s="328">
        <v>-0.12077501670792599</v>
      </c>
      <c r="M170" s="328">
        <v>3.1726356574478302E-3</v>
      </c>
      <c r="N170" s="328">
        <v>4.1419796607159602E-2</v>
      </c>
      <c r="O170" s="327">
        <v>0.204633204633204</v>
      </c>
      <c r="P170" s="327">
        <v>0.23090217767023799</v>
      </c>
      <c r="Q170" s="327">
        <f t="shared" si="2"/>
        <v>0.22874365482233502</v>
      </c>
    </row>
    <row r="171" spans="1:17" ht="15">
      <c r="A171" s="326" t="s">
        <v>174</v>
      </c>
      <c r="B171" s="326">
        <v>2</v>
      </c>
      <c r="C171" s="326">
        <v>14</v>
      </c>
      <c r="D171" s="326">
        <v>20</v>
      </c>
      <c r="E171" s="326">
        <v>59</v>
      </c>
      <c r="F171" s="326">
        <v>724</v>
      </c>
      <c r="G171" s="326">
        <v>783</v>
      </c>
      <c r="H171" s="327">
        <v>7.5351213282247698E-2</v>
      </c>
      <c r="I171" s="360">
        <v>0.1037463976945245</v>
      </c>
      <c r="J171" s="362">
        <v>3.8464828151613277E-2</v>
      </c>
      <c r="K171" s="362" t="s">
        <v>174</v>
      </c>
      <c r="L171" s="328">
        <v>-9.4032705203399403E-2</v>
      </c>
      <c r="M171" s="328">
        <v>2.1119763133058602E-3</v>
      </c>
      <c r="N171" s="328">
        <v>4.1419796607159602E-2</v>
      </c>
      <c r="O171" s="327">
        <v>0.22779922779922701</v>
      </c>
      <c r="P171" s="327">
        <v>0.25025924645696501</v>
      </c>
      <c r="Q171" s="327">
        <f t="shared" si="2"/>
        <v>0.24841370558375633</v>
      </c>
    </row>
    <row r="172" spans="1:17" ht="15">
      <c r="A172" s="326" t="s">
        <v>174</v>
      </c>
      <c r="B172" s="326">
        <v>3</v>
      </c>
      <c r="C172" s="326">
        <v>21</v>
      </c>
      <c r="D172" s="326">
        <v>71</v>
      </c>
      <c r="E172" s="326">
        <v>85</v>
      </c>
      <c r="F172" s="326">
        <v>687</v>
      </c>
      <c r="G172" s="326">
        <v>772</v>
      </c>
      <c r="H172" s="327">
        <v>0.110103626943005</v>
      </c>
      <c r="I172" s="360">
        <v>0.13016528925619841</v>
      </c>
      <c r="J172" s="362">
        <v>3.8464828151613277E-2</v>
      </c>
      <c r="K172" s="362" t="s">
        <v>174</v>
      </c>
      <c r="L172" s="328">
        <v>0.32353820754456403</v>
      </c>
      <c r="M172" s="328">
        <v>2.9349954080638101E-2</v>
      </c>
      <c r="N172" s="328">
        <v>4.1419796607159602E-2</v>
      </c>
      <c r="O172" s="327">
        <v>0.32818532818532797</v>
      </c>
      <c r="P172" s="327">
        <v>0.23746975458002001</v>
      </c>
      <c r="Q172" s="327">
        <f t="shared" si="2"/>
        <v>0.24492385786802032</v>
      </c>
    </row>
    <row r="173" spans="1:17" ht="15">
      <c r="A173" s="326" t="s">
        <v>153</v>
      </c>
      <c r="B173" s="326">
        <v>0</v>
      </c>
      <c r="C173" s="326">
        <v>0</v>
      </c>
      <c r="D173" s="326">
        <v>0</v>
      </c>
      <c r="E173" s="326">
        <v>85</v>
      </c>
      <c r="F173" s="326">
        <v>1109</v>
      </c>
      <c r="G173" s="326">
        <v>1194</v>
      </c>
      <c r="H173" s="327">
        <v>7.1189279731993294E-2</v>
      </c>
      <c r="I173" s="360">
        <v>8.4355828220858894E-2</v>
      </c>
      <c r="J173" s="362">
        <v>5.9719250682342247E-2</v>
      </c>
      <c r="K173" s="362" t="s">
        <v>153</v>
      </c>
      <c r="L173" s="328">
        <v>-0.15534148758345301</v>
      </c>
      <c r="M173" s="328">
        <v>8.5676680842905108E-3</v>
      </c>
      <c r="N173" s="328">
        <v>4.1107699778287703E-2</v>
      </c>
      <c r="O173" s="327">
        <v>0.32818532818532797</v>
      </c>
      <c r="P173" s="327">
        <v>0.38333909436571001</v>
      </c>
      <c r="Q173" s="327">
        <f t="shared" si="2"/>
        <v>0.37880710659898476</v>
      </c>
    </row>
    <row r="174" spans="1:17" ht="15">
      <c r="A174" s="326" t="s">
        <v>153</v>
      </c>
      <c r="B174" s="326">
        <v>1</v>
      </c>
      <c r="C174" s="326">
        <v>1</v>
      </c>
      <c r="D174" s="326">
        <v>2</v>
      </c>
      <c r="E174" s="326">
        <v>88</v>
      </c>
      <c r="F174" s="326">
        <v>1086</v>
      </c>
      <c r="G174" s="326">
        <v>1174</v>
      </c>
      <c r="H174" s="327">
        <v>7.4957410562180499E-2</v>
      </c>
      <c r="I174" s="360">
        <v>0.10781250000000001</v>
      </c>
      <c r="J174" s="362">
        <v>5.9719250682342247E-2</v>
      </c>
      <c r="K174" s="362" t="s">
        <v>153</v>
      </c>
      <c r="L174" s="328">
        <v>-9.9698442739077006E-2</v>
      </c>
      <c r="M174" s="328">
        <v>3.5513113622763601E-3</v>
      </c>
      <c r="N174" s="328">
        <v>4.1107699778287703E-2</v>
      </c>
      <c r="O174" s="327">
        <v>0.33976833976833898</v>
      </c>
      <c r="P174" s="327">
        <v>0.37538886968544699</v>
      </c>
      <c r="Q174" s="327">
        <f t="shared" si="2"/>
        <v>0.37246192893401014</v>
      </c>
    </row>
    <row r="175" spans="1:17" ht="15">
      <c r="A175" s="326" t="s">
        <v>153</v>
      </c>
      <c r="B175" s="326">
        <v>2</v>
      </c>
      <c r="C175" s="326">
        <v>3</v>
      </c>
      <c r="D175" s="326">
        <v>14</v>
      </c>
      <c r="E175" s="326">
        <v>86</v>
      </c>
      <c r="F175" s="326">
        <v>698</v>
      </c>
      <c r="G175" s="326">
        <v>784</v>
      </c>
      <c r="H175" s="327">
        <v>0.10969387755102</v>
      </c>
      <c r="I175" s="360">
        <v>0.1492537313432836</v>
      </c>
      <c r="J175" s="362">
        <v>5.9719250682342247E-2</v>
      </c>
      <c r="K175" s="362" t="s">
        <v>153</v>
      </c>
      <c r="L175" s="328">
        <v>0.31934943676773198</v>
      </c>
      <c r="M175" s="328">
        <v>2.8988720331720799E-2</v>
      </c>
      <c r="N175" s="328">
        <v>4.1107699778287703E-2</v>
      </c>
      <c r="O175" s="327">
        <v>0.33204633204633199</v>
      </c>
      <c r="P175" s="327">
        <v>0.241272035948842</v>
      </c>
      <c r="Q175" s="327">
        <f t="shared" si="2"/>
        <v>0.24873096446700507</v>
      </c>
    </row>
    <row r="176" spans="1:17" ht="15">
      <c r="A176" s="326" t="s">
        <v>567</v>
      </c>
      <c r="B176" s="326">
        <v>0</v>
      </c>
      <c r="C176" s="326">
        <v>0</v>
      </c>
      <c r="D176" s="326">
        <v>24</v>
      </c>
      <c r="E176" s="326">
        <v>84</v>
      </c>
      <c r="F176" s="326">
        <v>771</v>
      </c>
      <c r="G176" s="326">
        <v>855</v>
      </c>
      <c r="H176" s="327">
        <v>9.8245614035087706E-2</v>
      </c>
      <c r="I176" s="360">
        <v>0.1121718377088305</v>
      </c>
      <c r="J176" s="362">
        <v>3.598013949097075E-3</v>
      </c>
      <c r="K176" s="362" t="s">
        <v>567</v>
      </c>
      <c r="L176" s="328">
        <v>0.19634966855658101</v>
      </c>
      <c r="M176" s="328">
        <v>1.1352734921167401E-2</v>
      </c>
      <c r="N176" s="328">
        <v>4.1098939865119498E-2</v>
      </c>
      <c r="O176" s="327">
        <v>0.32432432432432401</v>
      </c>
      <c r="P176" s="327">
        <v>0.26650535776010997</v>
      </c>
      <c r="Q176" s="327">
        <f t="shared" si="2"/>
        <v>0.27125634517766495</v>
      </c>
    </row>
    <row r="177" spans="1:17" ht="15">
      <c r="A177" s="326" t="s">
        <v>567</v>
      </c>
      <c r="B177" s="326">
        <v>1</v>
      </c>
      <c r="C177" s="326">
        <v>25</v>
      </c>
      <c r="D177" s="326">
        <v>36</v>
      </c>
      <c r="E177" s="326">
        <v>66</v>
      </c>
      <c r="F177" s="326">
        <v>696</v>
      </c>
      <c r="G177" s="326">
        <v>762</v>
      </c>
      <c r="H177" s="327">
        <v>8.66141732283464E-2</v>
      </c>
      <c r="I177" s="360">
        <v>0.1126760563380282</v>
      </c>
      <c r="J177" s="362">
        <v>3.598013949097075E-3</v>
      </c>
      <c r="K177" s="362" t="s">
        <v>567</v>
      </c>
      <c r="L177" s="328">
        <v>5.7526324968603097E-2</v>
      </c>
      <c r="M177" s="328">
        <v>8.1949372231851004E-4</v>
      </c>
      <c r="N177" s="328">
        <v>4.1098939865119498E-2</v>
      </c>
      <c r="O177" s="327">
        <v>0.25482625482625398</v>
      </c>
      <c r="P177" s="327">
        <v>0.24058071206360099</v>
      </c>
      <c r="Q177" s="327">
        <f t="shared" si="2"/>
        <v>0.24175126903553298</v>
      </c>
    </row>
    <row r="178" spans="1:17" ht="15">
      <c r="A178" s="326" t="s">
        <v>567</v>
      </c>
      <c r="B178" s="326">
        <v>2</v>
      </c>
      <c r="C178" s="326">
        <v>37</v>
      </c>
      <c r="D178" s="326">
        <v>90</v>
      </c>
      <c r="E178" s="326">
        <v>63</v>
      </c>
      <c r="F178" s="326">
        <v>685</v>
      </c>
      <c r="G178" s="326">
        <v>748</v>
      </c>
      <c r="H178" s="327">
        <v>8.4224598930481204E-2</v>
      </c>
      <c r="I178" s="360">
        <v>0.10165484633569739</v>
      </c>
      <c r="J178" s="362">
        <v>3.598013949097075E-3</v>
      </c>
      <c r="K178" s="362" t="s">
        <v>567</v>
      </c>
      <c r="L178" s="328">
        <v>2.6937131405904698E-2</v>
      </c>
      <c r="M178" s="328">
        <v>1.7414350513248299E-4</v>
      </c>
      <c r="N178" s="328">
        <v>4.1098939865119498E-2</v>
      </c>
      <c r="O178" s="327">
        <v>0.24324324324324301</v>
      </c>
      <c r="P178" s="327">
        <v>0.23677843069478</v>
      </c>
      <c r="Q178" s="327">
        <f t="shared" si="2"/>
        <v>0.23730964467005075</v>
      </c>
    </row>
    <row r="179" spans="1:17" ht="15">
      <c r="A179" s="326" t="s">
        <v>567</v>
      </c>
      <c r="B179" s="326">
        <v>3</v>
      </c>
      <c r="C179" s="326">
        <v>91</v>
      </c>
      <c r="D179" s="326">
        <v>361</v>
      </c>
      <c r="E179" s="326">
        <v>46</v>
      </c>
      <c r="F179" s="326">
        <v>741</v>
      </c>
      <c r="G179" s="326">
        <v>787</v>
      </c>
      <c r="H179" s="327">
        <v>5.84498094027954E-2</v>
      </c>
      <c r="I179" s="360">
        <v>0.1002785515320334</v>
      </c>
      <c r="J179" s="362">
        <v>3.598013949097075E-3</v>
      </c>
      <c r="K179" s="362" t="s">
        <v>567</v>
      </c>
      <c r="L179" s="328">
        <v>-0.36613798553039401</v>
      </c>
      <c r="M179" s="328">
        <v>2.8752567716501001E-2</v>
      </c>
      <c r="N179" s="328">
        <v>4.1098939865119498E-2</v>
      </c>
      <c r="O179" s="327">
        <v>0.177606177606177</v>
      </c>
      <c r="P179" s="327">
        <v>0.25613549948150699</v>
      </c>
      <c r="Q179" s="327">
        <f t="shared" si="2"/>
        <v>0.24968274111675126</v>
      </c>
    </row>
    <row r="180" spans="1:17" ht="15">
      <c r="A180" s="326" t="s">
        <v>158</v>
      </c>
      <c r="B180" s="326">
        <v>0</v>
      </c>
      <c r="C180" s="326">
        <v>0</v>
      </c>
      <c r="D180" s="326">
        <v>24000</v>
      </c>
      <c r="E180" s="326">
        <v>111</v>
      </c>
      <c r="F180" s="326">
        <v>963</v>
      </c>
      <c r="G180" s="326">
        <v>1074</v>
      </c>
      <c r="H180" s="327">
        <v>0.103351955307262</v>
      </c>
      <c r="I180" s="360">
        <v>0.108843537414966</v>
      </c>
      <c r="J180" s="362">
        <v>8.3337950659215904E-4</v>
      </c>
      <c r="K180" s="362" t="s">
        <v>158</v>
      </c>
      <c r="L180" s="328">
        <v>0.25269803279080499</v>
      </c>
      <c r="M180" s="328">
        <v>2.4182943437291E-2</v>
      </c>
      <c r="N180" s="328">
        <v>3.9082837846797398E-2</v>
      </c>
      <c r="O180" s="327">
        <v>0.42857142857142799</v>
      </c>
      <c r="P180" s="327">
        <v>0.33287245074317301</v>
      </c>
      <c r="Q180" s="327">
        <f t="shared" si="2"/>
        <v>0.34073604060913704</v>
      </c>
    </row>
    <row r="181" spans="1:17" ht="15">
      <c r="A181" s="326" t="s">
        <v>158</v>
      </c>
      <c r="B181" s="326">
        <v>1</v>
      </c>
      <c r="C181" s="326">
        <v>24300</v>
      </c>
      <c r="D181" s="326">
        <v>60000</v>
      </c>
      <c r="E181" s="326">
        <v>76</v>
      </c>
      <c r="F181" s="326">
        <v>980</v>
      </c>
      <c r="G181" s="326">
        <v>1056</v>
      </c>
      <c r="H181" s="327">
        <v>7.1969696969696906E-2</v>
      </c>
      <c r="I181" s="360">
        <v>0.1087786259541985</v>
      </c>
      <c r="J181" s="362">
        <v>8.3337950659215904E-4</v>
      </c>
      <c r="K181" s="362" t="s">
        <v>158</v>
      </c>
      <c r="L181" s="328">
        <v>-0.143597988101689</v>
      </c>
      <c r="M181" s="328">
        <v>6.5067709596303399E-3</v>
      </c>
      <c r="N181" s="328">
        <v>3.9082837846797398E-2</v>
      </c>
      <c r="O181" s="327">
        <v>0.29343629343629302</v>
      </c>
      <c r="P181" s="327">
        <v>0.33874870376771499</v>
      </c>
      <c r="Q181" s="327">
        <f t="shared" si="2"/>
        <v>0.3350253807106599</v>
      </c>
    </row>
    <row r="182" spans="1:17" ht="15">
      <c r="A182" s="326" t="s">
        <v>158</v>
      </c>
      <c r="B182" s="326">
        <v>2</v>
      </c>
      <c r="C182" s="326">
        <v>60500</v>
      </c>
      <c r="D182" s="326">
        <v>2000000</v>
      </c>
      <c r="E182" s="326">
        <v>72</v>
      </c>
      <c r="F182" s="326">
        <v>950</v>
      </c>
      <c r="G182" s="326">
        <v>1022</v>
      </c>
      <c r="H182" s="327">
        <v>7.0450097847358104E-2</v>
      </c>
      <c r="I182" s="360">
        <v>0.1029126213592233</v>
      </c>
      <c r="J182" s="362">
        <v>8.3337950659215904E-4</v>
      </c>
      <c r="K182" s="362" t="s">
        <v>158</v>
      </c>
      <c r="L182" s="328">
        <v>-0.16657462230193301</v>
      </c>
      <c r="M182" s="328">
        <v>8.3931234498759704E-3</v>
      </c>
      <c r="N182" s="328">
        <v>3.9082837846797398E-2</v>
      </c>
      <c r="O182" s="327">
        <v>0.27799227799227799</v>
      </c>
      <c r="P182" s="327">
        <v>0.328378845489111</v>
      </c>
      <c r="Q182" s="327">
        <f t="shared" si="2"/>
        <v>0.32423857868020306</v>
      </c>
    </row>
    <row r="183" spans="1:17" ht="15">
      <c r="A183" s="326" t="s">
        <v>210</v>
      </c>
      <c r="B183" s="326">
        <v>0</v>
      </c>
      <c r="C183" s="326">
        <v>0</v>
      </c>
      <c r="D183" s="326">
        <v>1</v>
      </c>
      <c r="E183" s="326">
        <v>75</v>
      </c>
      <c r="F183" s="326">
        <v>982</v>
      </c>
      <c r="G183" s="326">
        <v>1057</v>
      </c>
      <c r="H183" s="327">
        <v>7.0955534531693398E-2</v>
      </c>
      <c r="I183" s="360">
        <v>8.9743589743589744E-2</v>
      </c>
      <c r="J183" s="362">
        <v>4.5654857426383151E-2</v>
      </c>
      <c r="K183" s="362" t="s">
        <v>210</v>
      </c>
      <c r="L183" s="328">
        <v>-0.15888195154155799</v>
      </c>
      <c r="M183" s="328">
        <v>7.92260689888819E-3</v>
      </c>
      <c r="N183" s="328">
        <v>3.8161639311132201E-2</v>
      </c>
      <c r="O183" s="327">
        <v>0.289575289575289</v>
      </c>
      <c r="P183" s="327">
        <v>0.339440027652955</v>
      </c>
      <c r="Q183" s="327">
        <f t="shared" si="2"/>
        <v>0.33534263959390864</v>
      </c>
    </row>
    <row r="184" spans="1:17" ht="15">
      <c r="A184" s="326" t="s">
        <v>210</v>
      </c>
      <c r="B184" s="326">
        <v>1</v>
      </c>
      <c r="C184" s="326">
        <v>2</v>
      </c>
      <c r="D184" s="326">
        <v>3</v>
      </c>
      <c r="E184" s="326">
        <v>64</v>
      </c>
      <c r="F184" s="326">
        <v>776</v>
      </c>
      <c r="G184" s="326">
        <v>840</v>
      </c>
      <c r="H184" s="327">
        <v>7.6190476190476197E-2</v>
      </c>
      <c r="I184" s="360">
        <v>9.3596059113300489E-2</v>
      </c>
      <c r="J184" s="362">
        <v>4.5654857426383151E-2</v>
      </c>
      <c r="K184" s="362" t="s">
        <v>210</v>
      </c>
      <c r="L184" s="328">
        <v>-8.2048193546949505E-2</v>
      </c>
      <c r="M184" s="328">
        <v>1.7336307719676199E-3</v>
      </c>
      <c r="N184" s="328">
        <v>3.8161639311132201E-2</v>
      </c>
      <c r="O184" s="327">
        <v>0.247104247104247</v>
      </c>
      <c r="P184" s="327">
        <v>0.26823366747321098</v>
      </c>
      <c r="Q184" s="327">
        <f t="shared" si="2"/>
        <v>0.26649746192893403</v>
      </c>
    </row>
    <row r="185" spans="1:17" ht="15">
      <c r="A185" s="326" t="s">
        <v>210</v>
      </c>
      <c r="B185" s="326">
        <v>2</v>
      </c>
      <c r="C185" s="326">
        <v>4</v>
      </c>
      <c r="D185" s="326">
        <v>5</v>
      </c>
      <c r="E185" s="326">
        <v>41</v>
      </c>
      <c r="F185" s="326">
        <v>497</v>
      </c>
      <c r="G185" s="326">
        <v>538</v>
      </c>
      <c r="H185" s="327">
        <v>7.6208178438661706E-2</v>
      </c>
      <c r="I185" s="360">
        <v>0.11029411764705881</v>
      </c>
      <c r="J185" s="362">
        <v>4.5654857426383151E-2</v>
      </c>
      <c r="K185" s="362" t="s">
        <v>210</v>
      </c>
      <c r="L185" s="328">
        <v>-8.1796716115723506E-2</v>
      </c>
      <c r="M185" s="328">
        <v>1.1036689545260499E-3</v>
      </c>
      <c r="N185" s="328">
        <v>3.8161639311132201E-2</v>
      </c>
      <c r="O185" s="327">
        <v>0.15830115830115801</v>
      </c>
      <c r="P185" s="327">
        <v>0.17179398548219799</v>
      </c>
      <c r="Q185" s="327">
        <f t="shared" si="2"/>
        <v>0.17068527918781726</v>
      </c>
    </row>
    <row r="186" spans="1:17" ht="15">
      <c r="A186" s="326" t="s">
        <v>210</v>
      </c>
      <c r="B186" s="326">
        <v>3</v>
      </c>
      <c r="C186" s="326">
        <v>6</v>
      </c>
      <c r="D186" s="326">
        <v>18</v>
      </c>
      <c r="E186" s="326">
        <v>79</v>
      </c>
      <c r="F186" s="326">
        <v>638</v>
      </c>
      <c r="G186" s="326">
        <v>717</v>
      </c>
      <c r="H186" s="327">
        <v>0.110181311018131</v>
      </c>
      <c r="I186" s="360">
        <v>0.14143920595533499</v>
      </c>
      <c r="J186" s="362">
        <v>4.5654857426383151E-2</v>
      </c>
      <c r="K186" s="362" t="s">
        <v>210</v>
      </c>
      <c r="L186" s="328">
        <v>0.32433081239882899</v>
      </c>
      <c r="M186" s="328">
        <v>2.7401732685750399E-2</v>
      </c>
      <c r="N186" s="328">
        <v>3.8161639311132201E-2</v>
      </c>
      <c r="O186" s="327">
        <v>0.30501930501930502</v>
      </c>
      <c r="P186" s="327">
        <v>0.22053231939163401</v>
      </c>
      <c r="Q186" s="327">
        <f t="shared" si="2"/>
        <v>0.2274746192893401</v>
      </c>
    </row>
    <row r="187" spans="1:17" ht="15">
      <c r="A187" s="326" t="s">
        <v>85</v>
      </c>
      <c r="B187" s="326">
        <v>0</v>
      </c>
      <c r="C187" s="326">
        <v>0</v>
      </c>
      <c r="D187" s="326">
        <v>40500</v>
      </c>
      <c r="E187" s="326">
        <v>103</v>
      </c>
      <c r="F187" s="326">
        <v>947</v>
      </c>
      <c r="G187" s="326">
        <v>1050</v>
      </c>
      <c r="H187" s="327">
        <v>9.8095238095238096E-2</v>
      </c>
      <c r="I187" s="360">
        <v>0.1234347048300537</v>
      </c>
      <c r="J187" s="362">
        <v>1.6697298809324031E-2</v>
      </c>
      <c r="K187" s="362" t="s">
        <v>85</v>
      </c>
      <c r="L187" s="328">
        <v>0.19465113832015399</v>
      </c>
      <c r="M187" s="328">
        <v>1.36920604472012E-2</v>
      </c>
      <c r="N187" s="328">
        <v>3.6348931800711103E-2</v>
      </c>
      <c r="O187" s="327">
        <v>0.397683397683397</v>
      </c>
      <c r="P187" s="327">
        <v>0.32734185966125101</v>
      </c>
      <c r="Q187" s="327">
        <f t="shared" si="2"/>
        <v>0.33312182741116753</v>
      </c>
    </row>
    <row r="188" spans="1:17" ht="15">
      <c r="A188" s="326" t="s">
        <v>85</v>
      </c>
      <c r="B188" s="326">
        <v>1</v>
      </c>
      <c r="C188" s="326">
        <v>41000</v>
      </c>
      <c r="D188" s="326">
        <v>247773</v>
      </c>
      <c r="E188" s="326">
        <v>89</v>
      </c>
      <c r="F188" s="326">
        <v>962</v>
      </c>
      <c r="G188" s="326">
        <v>1051</v>
      </c>
      <c r="H188" s="327">
        <v>8.4681255946717396E-2</v>
      </c>
      <c r="I188" s="360">
        <v>9.3869731800766285E-2</v>
      </c>
      <c r="J188" s="362">
        <v>1.6697298809324031E-2</v>
      </c>
      <c r="K188" s="362" t="s">
        <v>85</v>
      </c>
      <c r="L188" s="328">
        <v>3.2843162343030502E-2</v>
      </c>
      <c r="M188" s="328">
        <v>3.6464301066436501E-4</v>
      </c>
      <c r="N188" s="328">
        <v>3.6348931800711103E-2</v>
      </c>
      <c r="O188" s="327">
        <v>0.343629343629343</v>
      </c>
      <c r="P188" s="327">
        <v>0.33252678880055297</v>
      </c>
      <c r="Q188" s="327">
        <f t="shared" si="2"/>
        <v>0.33343908629441626</v>
      </c>
    </row>
    <row r="189" spans="1:17" ht="15">
      <c r="A189" s="326" t="s">
        <v>85</v>
      </c>
      <c r="B189" s="326">
        <v>2</v>
      </c>
      <c r="C189" s="326">
        <v>248000</v>
      </c>
      <c r="D189" s="326">
        <v>5423500</v>
      </c>
      <c r="E189" s="326">
        <v>67</v>
      </c>
      <c r="F189" s="326">
        <v>984</v>
      </c>
      <c r="G189" s="326">
        <v>1051</v>
      </c>
      <c r="H189" s="327">
        <v>6.3748810656517593E-2</v>
      </c>
      <c r="I189" s="360">
        <v>0.1025641025641026</v>
      </c>
      <c r="J189" s="362">
        <v>1.6697298809324031E-2</v>
      </c>
      <c r="K189" s="362" t="s">
        <v>85</v>
      </c>
      <c r="L189" s="328">
        <v>-0.27371203438469</v>
      </c>
      <c r="M189" s="328">
        <v>2.2292228342845499E-2</v>
      </c>
      <c r="N189" s="328">
        <v>3.6348931800711103E-2</v>
      </c>
      <c r="O189" s="327">
        <v>0.258687258687258</v>
      </c>
      <c r="P189" s="327">
        <v>0.34013135153819501</v>
      </c>
      <c r="Q189" s="327">
        <f t="shared" si="2"/>
        <v>0.33343908629441626</v>
      </c>
    </row>
    <row r="190" spans="1:17" ht="15">
      <c r="A190" s="326" t="s">
        <v>66</v>
      </c>
      <c r="B190" s="326">
        <v>0</v>
      </c>
      <c r="C190" s="326">
        <v>0</v>
      </c>
      <c r="D190" s="326">
        <v>9</v>
      </c>
      <c r="E190" s="326">
        <v>77</v>
      </c>
      <c r="F190" s="326">
        <v>740</v>
      </c>
      <c r="G190" s="326">
        <v>817</v>
      </c>
      <c r="H190" s="327">
        <v>9.42472460220318E-2</v>
      </c>
      <c r="I190" s="360">
        <v>0.1205128205128205</v>
      </c>
      <c r="J190" s="362">
        <v>6.4401004541097012E-2</v>
      </c>
      <c r="K190" s="362" t="s">
        <v>66</v>
      </c>
      <c r="L190" s="328">
        <v>0.15037647893206499</v>
      </c>
      <c r="M190" s="328">
        <v>6.2417456478841699E-3</v>
      </c>
      <c r="N190" s="328">
        <v>3.6222966704642499E-2</v>
      </c>
      <c r="O190" s="327">
        <v>0.29729729729729698</v>
      </c>
      <c r="P190" s="327">
        <v>0.25578983753888601</v>
      </c>
      <c r="Q190" s="327">
        <f t="shared" si="2"/>
        <v>0.2592005076142132</v>
      </c>
    </row>
    <row r="191" spans="1:17" ht="15">
      <c r="A191" s="326" t="s">
        <v>66</v>
      </c>
      <c r="B191" s="326">
        <v>1</v>
      </c>
      <c r="C191" s="326">
        <v>10</v>
      </c>
      <c r="D191" s="326">
        <v>40</v>
      </c>
      <c r="E191" s="326">
        <v>70</v>
      </c>
      <c r="F191" s="326">
        <v>696</v>
      </c>
      <c r="G191" s="326">
        <v>766</v>
      </c>
      <c r="H191" s="327">
        <v>9.1383812010443793E-2</v>
      </c>
      <c r="I191" s="360">
        <v>9.3525179856115109E-2</v>
      </c>
      <c r="J191" s="362">
        <v>6.4401004541097012E-2</v>
      </c>
      <c r="K191" s="362" t="s">
        <v>66</v>
      </c>
      <c r="L191" s="328">
        <v>0.116366824991536</v>
      </c>
      <c r="M191" s="328">
        <v>3.45487962391143E-3</v>
      </c>
      <c r="N191" s="328">
        <v>3.6222966704642499E-2</v>
      </c>
      <c r="O191" s="327">
        <v>0.27027027027027001</v>
      </c>
      <c r="P191" s="327">
        <v>0.24058071206360099</v>
      </c>
      <c r="Q191" s="327">
        <f t="shared" si="2"/>
        <v>0.24302030456852791</v>
      </c>
    </row>
    <row r="192" spans="1:17" ht="15">
      <c r="A192" s="326" t="s">
        <v>66</v>
      </c>
      <c r="B192" s="326">
        <v>2</v>
      </c>
      <c r="C192" s="326">
        <v>41</v>
      </c>
      <c r="D192" s="326">
        <v>100</v>
      </c>
      <c r="E192" s="326">
        <v>66</v>
      </c>
      <c r="F192" s="326">
        <v>726</v>
      </c>
      <c r="G192" s="326">
        <v>792</v>
      </c>
      <c r="H192" s="327">
        <v>8.3333333333333301E-2</v>
      </c>
      <c r="I192" s="360">
        <v>7.3369565217391311E-2</v>
      </c>
      <c r="J192" s="362">
        <v>6.4401004541097012E-2</v>
      </c>
      <c r="K192" s="362" t="s">
        <v>66</v>
      </c>
      <c r="L192" s="328">
        <v>1.5325970478226701E-2</v>
      </c>
      <c r="M192" s="328">
        <v>5.93986259854643E-5</v>
      </c>
      <c r="N192" s="328">
        <v>3.6222966704642499E-2</v>
      </c>
      <c r="O192" s="327">
        <v>0.25482625482625398</v>
      </c>
      <c r="P192" s="327">
        <v>0.25095057034220503</v>
      </c>
      <c r="Q192" s="327">
        <f t="shared" si="2"/>
        <v>0.2512690355329949</v>
      </c>
    </row>
    <row r="193" spans="1:17" ht="15">
      <c r="A193" s="326" t="s">
        <v>66</v>
      </c>
      <c r="B193" s="326">
        <v>3</v>
      </c>
      <c r="C193" s="326">
        <v>101</v>
      </c>
      <c r="D193" s="326">
        <v>248</v>
      </c>
      <c r="E193" s="326">
        <v>46</v>
      </c>
      <c r="F193" s="326">
        <v>731</v>
      </c>
      <c r="G193" s="326">
        <v>777</v>
      </c>
      <c r="H193" s="327">
        <v>5.9202059202059197E-2</v>
      </c>
      <c r="I193" s="360">
        <v>0.1349557522123894</v>
      </c>
      <c r="J193" s="362">
        <v>6.4401004541097012E-2</v>
      </c>
      <c r="K193" s="362" t="s">
        <v>66</v>
      </c>
      <c r="L193" s="328">
        <v>-0.35255081998408599</v>
      </c>
      <c r="M193" s="328">
        <v>2.6466942806861401E-2</v>
      </c>
      <c r="N193" s="328">
        <v>3.6222966704642499E-2</v>
      </c>
      <c r="O193" s="327">
        <v>0.177606177606177</v>
      </c>
      <c r="P193" s="327">
        <v>0.25267888005530498</v>
      </c>
      <c r="Q193" s="327">
        <f t="shared" si="2"/>
        <v>0.24651015228426396</v>
      </c>
    </row>
    <row r="194" spans="1:17" ht="15">
      <c r="A194" s="326" t="s">
        <v>173</v>
      </c>
      <c r="B194" s="326">
        <v>0</v>
      </c>
      <c r="C194" s="326">
        <v>0</v>
      </c>
      <c r="D194" s="326">
        <v>9</v>
      </c>
      <c r="E194" s="326">
        <v>77</v>
      </c>
      <c r="F194" s="326">
        <v>740</v>
      </c>
      <c r="G194" s="326">
        <v>817</v>
      </c>
      <c r="H194" s="327">
        <v>9.42472460220318E-2</v>
      </c>
      <c r="I194" s="360">
        <v>0.1205128205128205</v>
      </c>
      <c r="J194" s="362">
        <v>6.4401004541097012E-2</v>
      </c>
      <c r="K194" s="362" t="s">
        <v>173</v>
      </c>
      <c r="L194" s="328">
        <v>0.15037647893206499</v>
      </c>
      <c r="M194" s="328">
        <v>6.2417456478841699E-3</v>
      </c>
      <c r="N194" s="328">
        <v>3.6222966704642499E-2</v>
      </c>
      <c r="O194" s="327">
        <v>0.29729729729729698</v>
      </c>
      <c r="P194" s="327">
        <v>0.25578983753888601</v>
      </c>
      <c r="Q194" s="327">
        <f t="shared" si="2"/>
        <v>0.2592005076142132</v>
      </c>
    </row>
    <row r="195" spans="1:17" ht="15">
      <c r="A195" s="326" t="s">
        <v>173</v>
      </c>
      <c r="B195" s="326">
        <v>1</v>
      </c>
      <c r="C195" s="326">
        <v>10</v>
      </c>
      <c r="D195" s="326">
        <v>40</v>
      </c>
      <c r="E195" s="326">
        <v>70</v>
      </c>
      <c r="F195" s="326">
        <v>696</v>
      </c>
      <c r="G195" s="326">
        <v>766</v>
      </c>
      <c r="H195" s="327">
        <v>9.1383812010443793E-2</v>
      </c>
      <c r="I195" s="360">
        <v>9.3525179856115109E-2</v>
      </c>
      <c r="J195" s="362">
        <v>6.4401004541097012E-2</v>
      </c>
      <c r="K195" s="362" t="s">
        <v>173</v>
      </c>
      <c r="L195" s="328">
        <v>0.116366824991536</v>
      </c>
      <c r="M195" s="328">
        <v>3.45487962391143E-3</v>
      </c>
      <c r="N195" s="328">
        <v>3.6222966704642499E-2</v>
      </c>
      <c r="O195" s="327">
        <v>0.27027027027027001</v>
      </c>
      <c r="P195" s="327">
        <v>0.24058071206360099</v>
      </c>
      <c r="Q195" s="327">
        <f t="shared" ref="Q195:Q258" si="3">G195/X$3</f>
        <v>0.24302030456852791</v>
      </c>
    </row>
    <row r="196" spans="1:17" ht="15">
      <c r="A196" s="326" t="s">
        <v>173</v>
      </c>
      <c r="B196" s="326">
        <v>2</v>
      </c>
      <c r="C196" s="326">
        <v>41</v>
      </c>
      <c r="D196" s="326">
        <v>100</v>
      </c>
      <c r="E196" s="326">
        <v>66</v>
      </c>
      <c r="F196" s="326">
        <v>726</v>
      </c>
      <c r="G196" s="326">
        <v>792</v>
      </c>
      <c r="H196" s="327">
        <v>8.3333333333333301E-2</v>
      </c>
      <c r="I196" s="360">
        <v>7.3369565217391311E-2</v>
      </c>
      <c r="J196" s="362">
        <v>6.4401004541097012E-2</v>
      </c>
      <c r="K196" s="362" t="s">
        <v>173</v>
      </c>
      <c r="L196" s="328">
        <v>1.5325970478226701E-2</v>
      </c>
      <c r="M196" s="328">
        <v>5.93986259854643E-5</v>
      </c>
      <c r="N196" s="328">
        <v>3.6222966704642499E-2</v>
      </c>
      <c r="O196" s="327">
        <v>0.25482625482625398</v>
      </c>
      <c r="P196" s="327">
        <v>0.25095057034220503</v>
      </c>
      <c r="Q196" s="327">
        <f t="shared" si="3"/>
        <v>0.2512690355329949</v>
      </c>
    </row>
    <row r="197" spans="1:17" ht="15">
      <c r="A197" s="326" t="s">
        <v>173</v>
      </c>
      <c r="B197" s="326">
        <v>3</v>
      </c>
      <c r="C197" s="326">
        <v>101</v>
      </c>
      <c r="D197" s="326">
        <v>248</v>
      </c>
      <c r="E197" s="326">
        <v>46</v>
      </c>
      <c r="F197" s="326">
        <v>731</v>
      </c>
      <c r="G197" s="326">
        <v>777</v>
      </c>
      <c r="H197" s="327">
        <v>5.9202059202059197E-2</v>
      </c>
      <c r="I197" s="360">
        <v>0.1349557522123894</v>
      </c>
      <c r="J197" s="362">
        <v>6.4401004541097012E-2</v>
      </c>
      <c r="K197" s="362" t="s">
        <v>173</v>
      </c>
      <c r="L197" s="328">
        <v>-0.35255081998408599</v>
      </c>
      <c r="M197" s="328">
        <v>2.6466942806861401E-2</v>
      </c>
      <c r="N197" s="328">
        <v>3.6222966704642499E-2</v>
      </c>
      <c r="O197" s="327">
        <v>0.177606177606177</v>
      </c>
      <c r="P197" s="327">
        <v>0.25267888005530498</v>
      </c>
      <c r="Q197" s="327">
        <f t="shared" si="3"/>
        <v>0.24651015228426396</v>
      </c>
    </row>
    <row r="198" spans="1:17" ht="15">
      <c r="A198" s="326" t="s">
        <v>670</v>
      </c>
      <c r="B198" s="326">
        <v>0</v>
      </c>
      <c r="C198" s="326">
        <v>-9</v>
      </c>
      <c r="D198" s="326">
        <v>9</v>
      </c>
      <c r="E198" s="326">
        <v>77</v>
      </c>
      <c r="F198" s="326">
        <v>740</v>
      </c>
      <c r="G198" s="326">
        <v>817</v>
      </c>
      <c r="H198" s="327">
        <v>9.42472460220318E-2</v>
      </c>
      <c r="I198" s="360">
        <v>0.1205128205128205</v>
      </c>
      <c r="J198" s="362">
        <v>6.4401004541097012E-2</v>
      </c>
      <c r="K198" s="362" t="s">
        <v>670</v>
      </c>
      <c r="L198" s="328">
        <v>0.15037647893206499</v>
      </c>
      <c r="M198" s="328">
        <v>6.2417456478841699E-3</v>
      </c>
      <c r="N198" s="328">
        <v>3.6222966704642499E-2</v>
      </c>
      <c r="O198" s="327">
        <v>0.29729729729729698</v>
      </c>
      <c r="P198" s="327">
        <v>0.25578983753888601</v>
      </c>
      <c r="Q198" s="327">
        <f t="shared" si="3"/>
        <v>0.2592005076142132</v>
      </c>
    </row>
    <row r="199" spans="1:17" ht="15">
      <c r="A199" s="326" t="s">
        <v>670</v>
      </c>
      <c r="B199" s="326">
        <v>1</v>
      </c>
      <c r="C199" s="326">
        <v>10</v>
      </c>
      <c r="D199" s="326">
        <v>40</v>
      </c>
      <c r="E199" s="326">
        <v>70</v>
      </c>
      <c r="F199" s="326">
        <v>696</v>
      </c>
      <c r="G199" s="326">
        <v>766</v>
      </c>
      <c r="H199" s="327">
        <v>9.1383812010443793E-2</v>
      </c>
      <c r="I199" s="360">
        <v>9.3525179856115109E-2</v>
      </c>
      <c r="J199" s="362">
        <v>6.4401004541097012E-2</v>
      </c>
      <c r="K199" s="362" t="s">
        <v>670</v>
      </c>
      <c r="L199" s="328">
        <v>0.116366824991536</v>
      </c>
      <c r="M199" s="328">
        <v>3.45487962391143E-3</v>
      </c>
      <c r="N199" s="328">
        <v>3.6222966704642499E-2</v>
      </c>
      <c r="O199" s="327">
        <v>0.27027027027027001</v>
      </c>
      <c r="P199" s="327">
        <v>0.24058071206360099</v>
      </c>
      <c r="Q199" s="327">
        <f t="shared" si="3"/>
        <v>0.24302030456852791</v>
      </c>
    </row>
    <row r="200" spans="1:17" ht="15">
      <c r="A200" s="326" t="s">
        <v>670</v>
      </c>
      <c r="B200" s="326">
        <v>2</v>
      </c>
      <c r="C200" s="326">
        <v>41</v>
      </c>
      <c r="D200" s="326">
        <v>100</v>
      </c>
      <c r="E200" s="326">
        <v>66</v>
      </c>
      <c r="F200" s="326">
        <v>726</v>
      </c>
      <c r="G200" s="326">
        <v>792</v>
      </c>
      <c r="H200" s="327">
        <v>8.3333333333333301E-2</v>
      </c>
      <c r="I200" s="360">
        <v>7.3369565217391311E-2</v>
      </c>
      <c r="J200" s="362">
        <v>6.4401004541097012E-2</v>
      </c>
      <c r="K200" s="362" t="s">
        <v>670</v>
      </c>
      <c r="L200" s="328">
        <v>1.5325970478226701E-2</v>
      </c>
      <c r="M200" s="328">
        <v>5.93986259854643E-5</v>
      </c>
      <c r="N200" s="328">
        <v>3.6222966704642499E-2</v>
      </c>
      <c r="O200" s="327">
        <v>0.25482625482625398</v>
      </c>
      <c r="P200" s="327">
        <v>0.25095057034220503</v>
      </c>
      <c r="Q200" s="327">
        <f t="shared" si="3"/>
        <v>0.2512690355329949</v>
      </c>
    </row>
    <row r="201" spans="1:17" ht="15">
      <c r="A201" s="326" t="s">
        <v>670</v>
      </c>
      <c r="B201" s="326">
        <v>3</v>
      </c>
      <c r="C201" s="326">
        <v>101</v>
      </c>
      <c r="D201" s="326">
        <v>248</v>
      </c>
      <c r="E201" s="326">
        <v>46</v>
      </c>
      <c r="F201" s="326">
        <v>731</v>
      </c>
      <c r="G201" s="326">
        <v>777</v>
      </c>
      <c r="H201" s="327">
        <v>5.9202059202059197E-2</v>
      </c>
      <c r="I201" s="360">
        <v>0.1349557522123894</v>
      </c>
      <c r="J201" s="362">
        <v>6.4401004541097012E-2</v>
      </c>
      <c r="K201" s="362" t="s">
        <v>670</v>
      </c>
      <c r="L201" s="328">
        <v>-0.35255081998408599</v>
      </c>
      <c r="M201" s="328">
        <v>2.6466942806861401E-2</v>
      </c>
      <c r="N201" s="328">
        <v>3.6222966704642499E-2</v>
      </c>
      <c r="O201" s="327">
        <v>0.177606177606177</v>
      </c>
      <c r="P201" s="327">
        <v>0.25267888005530498</v>
      </c>
      <c r="Q201" s="327">
        <f t="shared" si="3"/>
        <v>0.24651015228426396</v>
      </c>
    </row>
    <row r="202" spans="1:17" ht="15">
      <c r="A202" s="326" t="s">
        <v>645</v>
      </c>
      <c r="B202" s="326">
        <v>0</v>
      </c>
      <c r="C202" s="326">
        <v>0</v>
      </c>
      <c r="D202" s="326">
        <v>17593.5</v>
      </c>
      <c r="E202" s="326">
        <v>104</v>
      </c>
      <c r="F202" s="326">
        <v>946</v>
      </c>
      <c r="G202" s="326">
        <v>1050</v>
      </c>
      <c r="H202" s="327">
        <v>9.9047619047618995E-2</v>
      </c>
      <c r="I202" s="360">
        <v>0.12881355932203389</v>
      </c>
      <c r="J202" s="362">
        <v>3.2841433067047628E-2</v>
      </c>
      <c r="K202" s="362" t="s">
        <v>645</v>
      </c>
      <c r="L202" s="328">
        <v>0.20536957336609099</v>
      </c>
      <c r="M202" s="328">
        <v>1.53099328149068E-2</v>
      </c>
      <c r="N202" s="328">
        <v>3.5249549920401399E-2</v>
      </c>
      <c r="O202" s="327">
        <v>0.40154440154440102</v>
      </c>
      <c r="P202" s="327">
        <v>0.32699619771863098</v>
      </c>
      <c r="Q202" s="327">
        <f t="shared" si="3"/>
        <v>0.33312182741116753</v>
      </c>
    </row>
    <row r="203" spans="1:17" ht="15">
      <c r="A203" s="326" t="s">
        <v>645</v>
      </c>
      <c r="B203" s="326">
        <v>1</v>
      </c>
      <c r="C203" s="326">
        <v>17635</v>
      </c>
      <c r="D203" s="326">
        <v>93000</v>
      </c>
      <c r="E203" s="326">
        <v>87</v>
      </c>
      <c r="F203" s="326">
        <v>964</v>
      </c>
      <c r="G203" s="326">
        <v>1051</v>
      </c>
      <c r="H203" s="327">
        <v>8.2778306374880997E-2</v>
      </c>
      <c r="I203" s="360">
        <v>0.1009009009009009</v>
      </c>
      <c r="J203" s="362">
        <v>3.2841433067047628E-2</v>
      </c>
      <c r="K203" s="362" t="s">
        <v>645</v>
      </c>
      <c r="L203" s="328">
        <v>8.0380673206353597E-3</v>
      </c>
      <c r="M203" s="328">
        <v>2.1616157294975101E-5</v>
      </c>
      <c r="N203" s="328">
        <v>3.5249549920401399E-2</v>
      </c>
      <c r="O203" s="327">
        <v>0.33590733590733501</v>
      </c>
      <c r="P203" s="327">
        <v>0.33321811268579299</v>
      </c>
      <c r="Q203" s="327">
        <f t="shared" si="3"/>
        <v>0.33343908629441626</v>
      </c>
    </row>
    <row r="204" spans="1:17" ht="15">
      <c r="A204" s="326" t="s">
        <v>645</v>
      </c>
      <c r="B204" s="326">
        <v>2</v>
      </c>
      <c r="C204" s="326">
        <v>93120</v>
      </c>
      <c r="D204" s="326">
        <v>1166666.6666999999</v>
      </c>
      <c r="E204" s="326">
        <v>68</v>
      </c>
      <c r="F204" s="326">
        <v>983</v>
      </c>
      <c r="G204" s="326">
        <v>1051</v>
      </c>
      <c r="H204" s="327">
        <v>6.4700285442435695E-2</v>
      </c>
      <c r="I204" s="360">
        <v>8.7136929460580909E-2</v>
      </c>
      <c r="J204" s="362">
        <v>3.2841433067047628E-2</v>
      </c>
      <c r="K204" s="362" t="s">
        <v>645</v>
      </c>
      <c r="L204" s="328">
        <v>-0.25788017169446198</v>
      </c>
      <c r="M204" s="328">
        <v>1.99180009481996E-2</v>
      </c>
      <c r="N204" s="328">
        <v>3.5249549920401399E-2</v>
      </c>
      <c r="O204" s="327">
        <v>0.26254826254826202</v>
      </c>
      <c r="P204" s="327">
        <v>0.33978568959557498</v>
      </c>
      <c r="Q204" s="327">
        <f t="shared" si="3"/>
        <v>0.33343908629441626</v>
      </c>
    </row>
    <row r="205" spans="1:17" ht="15">
      <c r="A205" s="326" t="s">
        <v>211</v>
      </c>
      <c r="B205" s="326">
        <v>0</v>
      </c>
      <c r="C205" s="326">
        <v>0</v>
      </c>
      <c r="D205" s="326">
        <v>1</v>
      </c>
      <c r="E205" s="326">
        <v>82</v>
      </c>
      <c r="F205" s="326">
        <v>1086</v>
      </c>
      <c r="G205" s="326">
        <v>1168</v>
      </c>
      <c r="H205" s="327">
        <v>7.0205479452054798E-2</v>
      </c>
      <c r="I205" s="360">
        <v>8.4437086092715233E-2</v>
      </c>
      <c r="J205" s="362">
        <v>6.5550947554600253E-2</v>
      </c>
      <c r="K205" s="362" t="s">
        <v>211</v>
      </c>
      <c r="L205" s="328">
        <v>-0.17031600995303001</v>
      </c>
      <c r="M205" s="328">
        <v>1.00122911600109E-2</v>
      </c>
      <c r="N205" s="328">
        <v>3.5050821304675003E-2</v>
      </c>
      <c r="O205" s="327">
        <v>0.31660231660231603</v>
      </c>
      <c r="P205" s="327">
        <v>0.37538886968544699</v>
      </c>
      <c r="Q205" s="327">
        <f t="shared" si="3"/>
        <v>0.37055837563451777</v>
      </c>
    </row>
    <row r="206" spans="1:17" ht="15">
      <c r="A206" s="326" t="s">
        <v>211</v>
      </c>
      <c r="B206" s="326">
        <v>1</v>
      </c>
      <c r="C206" s="326">
        <v>2</v>
      </c>
      <c r="D206" s="326">
        <v>2</v>
      </c>
      <c r="E206" s="326">
        <v>33</v>
      </c>
      <c r="F206" s="326">
        <v>433</v>
      </c>
      <c r="G206" s="326">
        <v>466</v>
      </c>
      <c r="H206" s="327">
        <v>7.0815450643776798E-2</v>
      </c>
      <c r="I206" s="360">
        <v>0.1022222222222222</v>
      </c>
      <c r="J206" s="362">
        <v>6.5550947554600253E-2</v>
      </c>
      <c r="K206" s="362" t="s">
        <v>211</v>
      </c>
      <c r="L206" s="328">
        <v>-0.16100892325941199</v>
      </c>
      <c r="M206" s="328">
        <v>3.5838161106765101E-3</v>
      </c>
      <c r="N206" s="328">
        <v>3.5050821304675003E-2</v>
      </c>
      <c r="O206" s="327">
        <v>0.12741312741312699</v>
      </c>
      <c r="P206" s="327">
        <v>0.14967162115450999</v>
      </c>
      <c r="Q206" s="327">
        <f t="shared" si="3"/>
        <v>0.14784263959390864</v>
      </c>
    </row>
    <row r="207" spans="1:17" ht="15">
      <c r="A207" s="326" t="s">
        <v>211</v>
      </c>
      <c r="B207" s="326">
        <v>2</v>
      </c>
      <c r="C207" s="326">
        <v>3</v>
      </c>
      <c r="D207" s="326">
        <v>5</v>
      </c>
      <c r="E207" s="326">
        <v>77</v>
      </c>
      <c r="F207" s="326">
        <v>823</v>
      </c>
      <c r="G207" s="326">
        <v>900</v>
      </c>
      <c r="H207" s="327">
        <v>8.5555555555555496E-2</v>
      </c>
      <c r="I207" s="360">
        <v>0.10526315789473679</v>
      </c>
      <c r="J207" s="362">
        <v>6.5550947554600253E-2</v>
      </c>
      <c r="K207" s="362" t="s">
        <v>211</v>
      </c>
      <c r="L207" s="328">
        <v>4.40704644532115E-2</v>
      </c>
      <c r="M207" s="328">
        <v>5.6487399435549304E-4</v>
      </c>
      <c r="N207" s="328">
        <v>3.5050821304675003E-2</v>
      </c>
      <c r="O207" s="327">
        <v>0.29729729729729698</v>
      </c>
      <c r="P207" s="327">
        <v>0.284479778776356</v>
      </c>
      <c r="Q207" s="327">
        <f t="shared" si="3"/>
        <v>0.28553299492385786</v>
      </c>
    </row>
    <row r="208" spans="1:17" ht="15">
      <c r="A208" s="326" t="s">
        <v>211</v>
      </c>
      <c r="B208" s="326">
        <v>3</v>
      </c>
      <c r="C208" s="326">
        <v>6</v>
      </c>
      <c r="D208" s="326">
        <v>17</v>
      </c>
      <c r="E208" s="326">
        <v>67</v>
      </c>
      <c r="F208" s="326">
        <v>551</v>
      </c>
      <c r="G208" s="326">
        <v>618</v>
      </c>
      <c r="H208" s="327">
        <v>0.1084142394822</v>
      </c>
      <c r="I208" s="360">
        <v>0.1547987616099071</v>
      </c>
      <c r="J208" s="362">
        <v>6.5550947554600253E-2</v>
      </c>
      <c r="K208" s="362" t="s">
        <v>211</v>
      </c>
      <c r="L208" s="328">
        <v>0.30617905351464803</v>
      </c>
      <c r="M208" s="328">
        <v>2.0889840039632099E-2</v>
      </c>
      <c r="N208" s="328">
        <v>3.5050821304675003E-2</v>
      </c>
      <c r="O208" s="327">
        <v>0.258687258687258</v>
      </c>
      <c r="P208" s="327">
        <v>0.19045973038368399</v>
      </c>
      <c r="Q208" s="327">
        <f t="shared" si="3"/>
        <v>0.19606598984771573</v>
      </c>
    </row>
    <row r="209" spans="1:17" ht="15">
      <c r="A209" s="326" t="s">
        <v>322</v>
      </c>
      <c r="B209" s="326">
        <v>0</v>
      </c>
      <c r="C209" s="326">
        <v>0</v>
      </c>
      <c r="D209" s="326">
        <v>0</v>
      </c>
      <c r="E209" s="326">
        <v>92</v>
      </c>
      <c r="F209" s="326">
        <v>840</v>
      </c>
      <c r="G209" s="326">
        <v>932</v>
      </c>
      <c r="H209" s="327">
        <v>9.8712446351931299E-2</v>
      </c>
      <c r="I209" s="360">
        <v>0.11350293542074361</v>
      </c>
      <c r="J209" s="362">
        <v>1.4701935227684889E-2</v>
      </c>
      <c r="K209" s="362" t="s">
        <v>322</v>
      </c>
      <c r="L209" s="328">
        <v>0.20160792848827799</v>
      </c>
      <c r="M209" s="328">
        <v>1.30755490123495E-2</v>
      </c>
      <c r="N209" s="328">
        <v>3.4900262542197802E-2</v>
      </c>
      <c r="O209" s="327">
        <v>0.355212355212355</v>
      </c>
      <c r="P209" s="327">
        <v>0.29035603180089797</v>
      </c>
      <c r="Q209" s="327">
        <f t="shared" si="3"/>
        <v>0.29568527918781728</v>
      </c>
    </row>
    <row r="210" spans="1:17" ht="15">
      <c r="A210" s="326" t="s">
        <v>322</v>
      </c>
      <c r="B210" s="326">
        <v>1</v>
      </c>
      <c r="C210" s="326">
        <v>1</v>
      </c>
      <c r="D210" s="326">
        <v>1</v>
      </c>
      <c r="E210" s="326">
        <v>65</v>
      </c>
      <c r="F210" s="326">
        <v>656</v>
      </c>
      <c r="G210" s="326">
        <v>721</v>
      </c>
      <c r="H210" s="327">
        <v>9.0152565880721194E-2</v>
      </c>
      <c r="I210" s="360">
        <v>0.1222826086956522</v>
      </c>
      <c r="J210" s="362">
        <v>1.4701935227684889E-2</v>
      </c>
      <c r="K210" s="362" t="s">
        <v>322</v>
      </c>
      <c r="L210" s="328">
        <v>0.10144772422814501</v>
      </c>
      <c r="M210" s="328">
        <v>2.4561525359745799E-3</v>
      </c>
      <c r="N210" s="328">
        <v>3.4900262542197802E-2</v>
      </c>
      <c r="O210" s="327">
        <v>0.25096525096525002</v>
      </c>
      <c r="P210" s="327">
        <v>0.22675423435879699</v>
      </c>
      <c r="Q210" s="327">
        <f t="shared" si="3"/>
        <v>0.22874365482233502</v>
      </c>
    </row>
    <row r="211" spans="1:17" ht="15">
      <c r="A211" s="326" t="s">
        <v>322</v>
      </c>
      <c r="B211" s="326">
        <v>2</v>
      </c>
      <c r="C211" s="326">
        <v>2</v>
      </c>
      <c r="D211" s="326">
        <v>3</v>
      </c>
      <c r="E211" s="326">
        <v>63</v>
      </c>
      <c r="F211" s="326">
        <v>827</v>
      </c>
      <c r="G211" s="326">
        <v>890</v>
      </c>
      <c r="H211" s="327">
        <v>7.0786516853932502E-2</v>
      </c>
      <c r="I211" s="360">
        <v>9.3827160493827166E-2</v>
      </c>
      <c r="J211" s="362">
        <v>1.4701935227684889E-2</v>
      </c>
      <c r="K211" s="362" t="s">
        <v>322</v>
      </c>
      <c r="L211" s="328">
        <v>-0.16144872535556101</v>
      </c>
      <c r="M211" s="328">
        <v>6.8808128200602498E-3</v>
      </c>
      <c r="N211" s="328">
        <v>3.4900262542197802E-2</v>
      </c>
      <c r="O211" s="327">
        <v>0.24324324324324301</v>
      </c>
      <c r="P211" s="327">
        <v>0.28586242654683702</v>
      </c>
      <c r="Q211" s="327">
        <f t="shared" si="3"/>
        <v>0.28236040609137059</v>
      </c>
    </row>
    <row r="212" spans="1:17" ht="15">
      <c r="A212" s="326" t="s">
        <v>322</v>
      </c>
      <c r="B212" s="326">
        <v>3</v>
      </c>
      <c r="C212" s="326">
        <v>4</v>
      </c>
      <c r="D212" s="326">
        <v>13</v>
      </c>
      <c r="E212" s="326">
        <v>39</v>
      </c>
      <c r="F212" s="326">
        <v>570</v>
      </c>
      <c r="G212" s="326">
        <v>609</v>
      </c>
      <c r="H212" s="327">
        <v>6.4039408866994996E-2</v>
      </c>
      <c r="I212" s="360">
        <v>9.6209912536443148E-2</v>
      </c>
      <c r="J212" s="362">
        <v>1.4701935227684889E-2</v>
      </c>
      <c r="K212" s="362" t="s">
        <v>322</v>
      </c>
      <c r="L212" s="328">
        <v>-0.268853471422352</v>
      </c>
      <c r="M212" s="328">
        <v>1.24877481738133E-2</v>
      </c>
      <c r="N212" s="328">
        <v>3.4900262542197802E-2</v>
      </c>
      <c r="O212" s="327">
        <v>0.15057915057915</v>
      </c>
      <c r="P212" s="327">
        <v>0.19702730729346599</v>
      </c>
      <c r="Q212" s="327">
        <f t="shared" si="3"/>
        <v>0.19321065989847716</v>
      </c>
    </row>
    <row r="213" spans="1:17" ht="15">
      <c r="A213" s="326" t="s">
        <v>280</v>
      </c>
      <c r="B213" s="326">
        <v>0</v>
      </c>
      <c r="C213" s="326">
        <v>0</v>
      </c>
      <c r="D213" s="326">
        <v>0</v>
      </c>
      <c r="E213" s="326">
        <v>145</v>
      </c>
      <c r="F213" s="326">
        <v>1807</v>
      </c>
      <c r="G213" s="326">
        <v>1952</v>
      </c>
      <c r="H213" s="327">
        <v>7.4282786885245894E-2</v>
      </c>
      <c r="I213" s="360">
        <v>0.1007604562737643</v>
      </c>
      <c r="J213" s="362">
        <v>1.10682293418217E-2</v>
      </c>
      <c r="K213" s="362" t="s">
        <v>280</v>
      </c>
      <c r="L213" s="328">
        <v>-0.109468304895056</v>
      </c>
      <c r="M213" s="328">
        <v>7.0897772148019603E-3</v>
      </c>
      <c r="N213" s="328">
        <v>3.39827603333787E-2</v>
      </c>
      <c r="O213" s="327">
        <v>0.55984555984555895</v>
      </c>
      <c r="P213" s="327">
        <v>0.62461113031455195</v>
      </c>
      <c r="Q213" s="327">
        <f t="shared" si="3"/>
        <v>0.61928934010152281</v>
      </c>
    </row>
    <row r="214" spans="1:17" ht="15">
      <c r="A214" s="326" t="s">
        <v>280</v>
      </c>
      <c r="B214" s="326">
        <v>1</v>
      </c>
      <c r="C214" s="326">
        <v>1</v>
      </c>
      <c r="D214" s="326">
        <v>1</v>
      </c>
      <c r="E214" s="326">
        <v>80</v>
      </c>
      <c r="F214" s="326">
        <v>857</v>
      </c>
      <c r="G214" s="326">
        <v>937</v>
      </c>
      <c r="H214" s="327">
        <v>8.5378868729989302E-2</v>
      </c>
      <c r="I214" s="360">
        <v>0.11324786324786321</v>
      </c>
      <c r="J214" s="362">
        <v>1.10682293418217E-2</v>
      </c>
      <c r="K214" s="362" t="s">
        <v>280</v>
      </c>
      <c r="L214" s="328">
        <v>4.1809959352699003E-2</v>
      </c>
      <c r="M214" s="328">
        <v>5.2881337162599695E-4</v>
      </c>
      <c r="N214" s="328">
        <v>3.39827603333787E-2</v>
      </c>
      <c r="O214" s="327">
        <v>0.30888030888030799</v>
      </c>
      <c r="P214" s="327">
        <v>0.29623228482544001</v>
      </c>
      <c r="Q214" s="327">
        <f t="shared" si="3"/>
        <v>0.29727157360406092</v>
      </c>
    </row>
    <row r="215" spans="1:17" ht="15">
      <c r="A215" s="326" t="s">
        <v>280</v>
      </c>
      <c r="B215" s="326">
        <v>2</v>
      </c>
      <c r="C215" s="326">
        <v>2</v>
      </c>
      <c r="D215" s="326">
        <v>5</v>
      </c>
      <c r="E215" s="326">
        <v>34</v>
      </c>
      <c r="F215" s="326">
        <v>229</v>
      </c>
      <c r="G215" s="326">
        <v>263</v>
      </c>
      <c r="H215" s="327">
        <v>0.12927756653992301</v>
      </c>
      <c r="I215" s="360">
        <v>0.14018691588785051</v>
      </c>
      <c r="J215" s="362">
        <v>1.10682293418217E-2</v>
      </c>
      <c r="K215" s="362" t="s">
        <v>280</v>
      </c>
      <c r="L215" s="328">
        <v>0.50585976433851898</v>
      </c>
      <c r="M215" s="328">
        <v>2.6364169746950699E-2</v>
      </c>
      <c r="N215" s="328">
        <v>3.39827603333787E-2</v>
      </c>
      <c r="O215" s="327">
        <v>0.13127413127413101</v>
      </c>
      <c r="P215" s="327">
        <v>7.9156584860006901E-2</v>
      </c>
      <c r="Q215" s="327">
        <f t="shared" si="3"/>
        <v>8.3439086294416237E-2</v>
      </c>
    </row>
    <row r="216" spans="1:17" ht="15">
      <c r="A216" s="326" t="s">
        <v>32</v>
      </c>
      <c r="B216" s="326">
        <v>0</v>
      </c>
      <c r="C216" s="326">
        <v>0</v>
      </c>
      <c r="D216" s="326">
        <v>32000</v>
      </c>
      <c r="E216" s="326">
        <v>84</v>
      </c>
      <c r="F216" s="326">
        <v>716</v>
      </c>
      <c r="G216" s="326">
        <v>800</v>
      </c>
      <c r="H216" s="327">
        <v>0.105</v>
      </c>
      <c r="I216" s="360">
        <v>0.1068181818181818</v>
      </c>
      <c r="J216" s="362">
        <v>3.1050425825904881E-3</v>
      </c>
      <c r="K216" s="362" t="s">
        <v>32</v>
      </c>
      <c r="L216" s="328">
        <v>0.27035787515926502</v>
      </c>
      <c r="M216" s="328">
        <v>2.0771696502366301E-2</v>
      </c>
      <c r="N216" s="328">
        <v>3.3107012449323098E-2</v>
      </c>
      <c r="O216" s="327">
        <v>0.32432432432432401</v>
      </c>
      <c r="P216" s="327">
        <v>0.24749395091600401</v>
      </c>
      <c r="Q216" s="327">
        <f t="shared" si="3"/>
        <v>0.25380710659898476</v>
      </c>
    </row>
    <row r="217" spans="1:17" ht="15">
      <c r="A217" s="326" t="s">
        <v>32</v>
      </c>
      <c r="B217" s="326">
        <v>1</v>
      </c>
      <c r="C217" s="326">
        <v>32300</v>
      </c>
      <c r="D217" s="326">
        <v>101000</v>
      </c>
      <c r="E217" s="326">
        <v>62</v>
      </c>
      <c r="F217" s="326">
        <v>716</v>
      </c>
      <c r="G217" s="326">
        <v>778</v>
      </c>
      <c r="H217" s="327">
        <v>7.9691516709511495E-2</v>
      </c>
      <c r="I217" s="360">
        <v>0.1102756892230576</v>
      </c>
      <c r="J217" s="362">
        <v>3.1050425825904881E-3</v>
      </c>
      <c r="K217" s="362" t="s">
        <v>32</v>
      </c>
      <c r="L217" s="328">
        <v>-3.3324538638956701E-2</v>
      </c>
      <c r="M217" s="328">
        <v>2.7031904443501501E-4</v>
      </c>
      <c r="N217" s="328">
        <v>3.3107012449323098E-2</v>
      </c>
      <c r="O217" s="327">
        <v>0.23938223938223899</v>
      </c>
      <c r="P217" s="327">
        <v>0.24749395091600401</v>
      </c>
      <c r="Q217" s="327">
        <f t="shared" si="3"/>
        <v>0.24682741116751269</v>
      </c>
    </row>
    <row r="218" spans="1:17" ht="15">
      <c r="A218" s="326" t="s">
        <v>32</v>
      </c>
      <c r="B218" s="326">
        <v>2</v>
      </c>
      <c r="C218" s="326">
        <v>101001</v>
      </c>
      <c r="D218" s="326">
        <v>223000</v>
      </c>
      <c r="E218" s="326">
        <v>60</v>
      </c>
      <c r="F218" s="326">
        <v>728</v>
      </c>
      <c r="G218" s="326">
        <v>788</v>
      </c>
      <c r="H218" s="327">
        <v>7.6142131979695396E-2</v>
      </c>
      <c r="I218" s="360">
        <v>9.8191214470284241E-2</v>
      </c>
      <c r="J218" s="362">
        <v>3.1050425825904881E-3</v>
      </c>
      <c r="K218" s="362" t="s">
        <v>32</v>
      </c>
      <c r="L218" s="328">
        <v>-8.2735242697987793E-2</v>
      </c>
      <c r="M218" s="328">
        <v>1.6531877020077299E-3</v>
      </c>
      <c r="N218" s="328">
        <v>3.3107012449323098E-2</v>
      </c>
      <c r="O218" s="327">
        <v>0.231660231660231</v>
      </c>
      <c r="P218" s="327">
        <v>0.25164189422744498</v>
      </c>
      <c r="Q218" s="327">
        <f t="shared" si="3"/>
        <v>0.25</v>
      </c>
    </row>
    <row r="219" spans="1:17" ht="15">
      <c r="A219" s="326" t="s">
        <v>32</v>
      </c>
      <c r="B219" s="326">
        <v>3</v>
      </c>
      <c r="C219" s="326">
        <v>223100</v>
      </c>
      <c r="D219" s="326">
        <v>2329066</v>
      </c>
      <c r="E219" s="326">
        <v>53</v>
      </c>
      <c r="F219" s="326">
        <v>733</v>
      </c>
      <c r="G219" s="326">
        <v>786</v>
      </c>
      <c r="H219" s="327">
        <v>6.7430025445292599E-2</v>
      </c>
      <c r="I219" s="360">
        <v>0.11221945137157111</v>
      </c>
      <c r="J219" s="362">
        <v>3.1050425825904881E-3</v>
      </c>
      <c r="K219" s="362" t="s">
        <v>32</v>
      </c>
      <c r="L219" s="328">
        <v>-0.213632545057932</v>
      </c>
      <c r="M219" s="328">
        <v>1.0411809200514001E-2</v>
      </c>
      <c r="N219" s="328">
        <v>3.3107012449323098E-2</v>
      </c>
      <c r="O219" s="327">
        <v>0.204633204633204</v>
      </c>
      <c r="P219" s="327">
        <v>0.25337020394054599</v>
      </c>
      <c r="Q219" s="327">
        <f t="shared" si="3"/>
        <v>0.24936548223350255</v>
      </c>
    </row>
    <row r="220" spans="1:17" ht="15">
      <c r="A220" s="326" t="s">
        <v>647</v>
      </c>
      <c r="B220" s="326">
        <v>0</v>
      </c>
      <c r="C220" s="326">
        <v>0</v>
      </c>
      <c r="D220" s="326">
        <v>60000</v>
      </c>
      <c r="E220" s="326">
        <v>107</v>
      </c>
      <c r="F220" s="326">
        <v>944</v>
      </c>
      <c r="G220" s="326">
        <v>1051</v>
      </c>
      <c r="H220" s="327">
        <v>0.101807802093244</v>
      </c>
      <c r="I220" s="360">
        <v>0.10750853242320819</v>
      </c>
      <c r="J220" s="362">
        <v>1.7229959591785179E-4</v>
      </c>
      <c r="K220" s="362" t="s">
        <v>647</v>
      </c>
      <c r="L220" s="328">
        <v>0.23592391159300199</v>
      </c>
      <c r="M220" s="328">
        <v>2.0483513084682801E-2</v>
      </c>
      <c r="N220" s="328">
        <v>3.2988263081018897E-2</v>
      </c>
      <c r="O220" s="327">
        <v>0.41312741312741302</v>
      </c>
      <c r="P220" s="327">
        <v>0.32630487383339002</v>
      </c>
      <c r="Q220" s="327">
        <f t="shared" si="3"/>
        <v>0.33343908629441626</v>
      </c>
    </row>
    <row r="221" spans="1:17" ht="15">
      <c r="A221" s="326" t="s">
        <v>647</v>
      </c>
      <c r="B221" s="326">
        <v>1</v>
      </c>
      <c r="C221" s="326">
        <v>61000</v>
      </c>
      <c r="D221" s="326">
        <v>205002</v>
      </c>
      <c r="E221" s="326">
        <v>78</v>
      </c>
      <c r="F221" s="326">
        <v>972</v>
      </c>
      <c r="G221" s="326">
        <v>1050</v>
      </c>
      <c r="H221" s="327">
        <v>7.4285714285714205E-2</v>
      </c>
      <c r="I221" s="360">
        <v>0.1051625239005736</v>
      </c>
      <c r="J221" s="362">
        <v>1.7229959591785179E-4</v>
      </c>
      <c r="K221" s="362" t="s">
        <v>647</v>
      </c>
      <c r="L221" s="328">
        <v>-0.109425734494249</v>
      </c>
      <c r="M221" s="328">
        <v>3.8107629198063601E-3</v>
      </c>
      <c r="N221" s="328">
        <v>3.2988263081018897E-2</v>
      </c>
      <c r="O221" s="327">
        <v>0.301158301158301</v>
      </c>
      <c r="P221" s="327">
        <v>0.33598340822675399</v>
      </c>
      <c r="Q221" s="327">
        <f t="shared" si="3"/>
        <v>0.33312182741116753</v>
      </c>
    </row>
    <row r="222" spans="1:17" ht="15">
      <c r="A222" s="326" t="s">
        <v>647</v>
      </c>
      <c r="B222" s="326">
        <v>2</v>
      </c>
      <c r="C222" s="326">
        <v>205355</v>
      </c>
      <c r="D222" s="326">
        <v>3236767</v>
      </c>
      <c r="E222" s="326">
        <v>74</v>
      </c>
      <c r="F222" s="326">
        <v>977</v>
      </c>
      <c r="G222" s="326">
        <v>1051</v>
      </c>
      <c r="H222" s="327">
        <v>7.0409134157944794E-2</v>
      </c>
      <c r="I222" s="360">
        <v>0.1081081081081081</v>
      </c>
      <c r="J222" s="362">
        <v>1.7229959591785179E-4</v>
      </c>
      <c r="K222" s="362" t="s">
        <v>647</v>
      </c>
      <c r="L222" s="328">
        <v>-0.16720031556201501</v>
      </c>
      <c r="M222" s="328">
        <v>8.6939870765296804E-3</v>
      </c>
      <c r="N222" s="328">
        <v>3.2988263081018897E-2</v>
      </c>
      <c r="O222" s="327">
        <v>0.28571428571428498</v>
      </c>
      <c r="P222" s="327">
        <v>0.33771171793985399</v>
      </c>
      <c r="Q222" s="327">
        <f t="shared" si="3"/>
        <v>0.33343908629441626</v>
      </c>
    </row>
    <row r="223" spans="1:17" ht="15">
      <c r="A223" s="326" t="s">
        <v>39</v>
      </c>
      <c r="B223" s="326">
        <v>0</v>
      </c>
      <c r="C223" s="326">
        <v>0</v>
      </c>
      <c r="D223" s="326">
        <v>34412</v>
      </c>
      <c r="E223" s="326">
        <v>83</v>
      </c>
      <c r="F223" s="326">
        <v>705</v>
      </c>
      <c r="G223" s="326">
        <v>788</v>
      </c>
      <c r="H223" s="327">
        <v>0.105329949238578</v>
      </c>
      <c r="I223" s="360">
        <v>0.113953488372093</v>
      </c>
      <c r="J223" s="362">
        <v>4.7898735111054514E-3</v>
      </c>
      <c r="K223" s="362" t="s">
        <v>39</v>
      </c>
      <c r="L223" s="328">
        <v>0.27386404826092597</v>
      </c>
      <c r="M223" s="328">
        <v>2.10249951115681E-2</v>
      </c>
      <c r="N223" s="328">
        <v>3.1877180158158797E-2</v>
      </c>
      <c r="O223" s="327">
        <v>0.32046332046331999</v>
      </c>
      <c r="P223" s="327">
        <v>0.24369166954718199</v>
      </c>
      <c r="Q223" s="327">
        <f t="shared" si="3"/>
        <v>0.25</v>
      </c>
    </row>
    <row r="224" spans="1:17" ht="15">
      <c r="A224" s="326" t="s">
        <v>39</v>
      </c>
      <c r="B224" s="326">
        <v>1</v>
      </c>
      <c r="C224" s="326">
        <v>35000</v>
      </c>
      <c r="D224" s="326">
        <v>106308</v>
      </c>
      <c r="E224" s="326">
        <v>63</v>
      </c>
      <c r="F224" s="326">
        <v>725</v>
      </c>
      <c r="G224" s="326">
        <v>788</v>
      </c>
      <c r="H224" s="327">
        <v>7.9949238578680207E-2</v>
      </c>
      <c r="I224" s="360">
        <v>0.10096153846153851</v>
      </c>
      <c r="J224" s="362">
        <v>4.7898735111054514E-3</v>
      </c>
      <c r="K224" s="362" t="s">
        <v>39</v>
      </c>
      <c r="L224" s="328">
        <v>-2.9815685186544701E-2</v>
      </c>
      <c r="M224" s="328">
        <v>2.1949309075024699E-4</v>
      </c>
      <c r="N224" s="328">
        <v>3.1877180158158797E-2</v>
      </c>
      <c r="O224" s="327">
        <v>0.24324324324324301</v>
      </c>
      <c r="P224" s="327">
        <v>0.25060490839958499</v>
      </c>
      <c r="Q224" s="327">
        <f t="shared" si="3"/>
        <v>0.25</v>
      </c>
    </row>
    <row r="225" spans="1:17" ht="15">
      <c r="A225" s="326" t="s">
        <v>39</v>
      </c>
      <c r="B225" s="326">
        <v>2</v>
      </c>
      <c r="C225" s="326">
        <v>106384</v>
      </c>
      <c r="D225" s="326">
        <v>231000</v>
      </c>
      <c r="E225" s="326">
        <v>58</v>
      </c>
      <c r="F225" s="326">
        <v>730</v>
      </c>
      <c r="G225" s="326">
        <v>788</v>
      </c>
      <c r="H225" s="327">
        <v>7.3604060913705499E-2</v>
      </c>
      <c r="I225" s="360">
        <v>9.947643979057591E-2</v>
      </c>
      <c r="J225" s="362">
        <v>4.7898735111054514E-3</v>
      </c>
      <c r="K225" s="362" t="s">
        <v>39</v>
      </c>
      <c r="L225" s="328">
        <v>-0.11938028031942</v>
      </c>
      <c r="M225" s="328">
        <v>3.38980236421555E-3</v>
      </c>
      <c r="N225" s="328">
        <v>3.1877180158158797E-2</v>
      </c>
      <c r="O225" s="327">
        <v>0.22393822393822299</v>
      </c>
      <c r="P225" s="327">
        <v>0.252333218112685</v>
      </c>
      <c r="Q225" s="327">
        <f t="shared" si="3"/>
        <v>0.25</v>
      </c>
    </row>
    <row r="226" spans="1:17" ht="15">
      <c r="A226" s="326" t="s">
        <v>39</v>
      </c>
      <c r="B226" s="326">
        <v>3</v>
      </c>
      <c r="C226" s="326">
        <v>231081</v>
      </c>
      <c r="D226" s="326">
        <v>2338911</v>
      </c>
      <c r="E226" s="326">
        <v>55</v>
      </c>
      <c r="F226" s="326">
        <v>733</v>
      </c>
      <c r="G226" s="326">
        <v>788</v>
      </c>
      <c r="H226" s="327">
        <v>6.9796954314720799E-2</v>
      </c>
      <c r="I226" s="360">
        <v>0.112781954887218</v>
      </c>
      <c r="J226" s="362">
        <v>4.7898735111054514E-3</v>
      </c>
      <c r="K226" s="362" t="s">
        <v>39</v>
      </c>
      <c r="L226" s="328">
        <v>-0.17659127337758301</v>
      </c>
      <c r="M226" s="328">
        <v>7.2428895916249597E-3</v>
      </c>
      <c r="N226" s="328">
        <v>3.1877180158158797E-2</v>
      </c>
      <c r="O226" s="327">
        <v>0.21235521235521199</v>
      </c>
      <c r="P226" s="327">
        <v>0.25337020394054599</v>
      </c>
      <c r="Q226" s="327">
        <f t="shared" si="3"/>
        <v>0.25</v>
      </c>
    </row>
    <row r="227" spans="1:17" ht="15">
      <c r="A227" s="326" t="s">
        <v>665</v>
      </c>
      <c r="B227" s="326">
        <v>0</v>
      </c>
      <c r="C227" s="326">
        <v>0</v>
      </c>
      <c r="D227" s="326">
        <v>5</v>
      </c>
      <c r="E227" s="326">
        <v>95</v>
      </c>
      <c r="F227" s="326">
        <v>1215</v>
      </c>
      <c r="G227" s="326">
        <v>1310</v>
      </c>
      <c r="H227" s="327">
        <v>7.2519083969465603E-2</v>
      </c>
      <c r="I227" s="360">
        <v>8.2956259426847659E-2</v>
      </c>
      <c r="J227" s="362">
        <v>4.5306758535825699E-2</v>
      </c>
      <c r="K227" s="362" t="s">
        <v>665</v>
      </c>
      <c r="L227" s="328">
        <v>-0.13540122089751</v>
      </c>
      <c r="M227" s="328">
        <v>7.2011641103686503E-3</v>
      </c>
      <c r="N227" s="328">
        <v>3.1670972693824101E-2</v>
      </c>
      <c r="O227" s="327">
        <v>0.36679536679536601</v>
      </c>
      <c r="P227" s="327">
        <v>0.41997926028344201</v>
      </c>
      <c r="Q227" s="327">
        <f t="shared" si="3"/>
        <v>0.41560913705583757</v>
      </c>
    </row>
    <row r="228" spans="1:17" ht="15">
      <c r="A228" s="326" t="s">
        <v>665</v>
      </c>
      <c r="B228" s="326">
        <v>1</v>
      </c>
      <c r="C228" s="326">
        <v>6</v>
      </c>
      <c r="D228" s="326">
        <v>9</v>
      </c>
      <c r="E228" s="326">
        <v>72</v>
      </c>
      <c r="F228" s="326">
        <v>888</v>
      </c>
      <c r="G228" s="326">
        <v>960</v>
      </c>
      <c r="H228" s="327">
        <v>7.4999999999999997E-2</v>
      </c>
      <c r="I228" s="360">
        <v>0.12323232323232319</v>
      </c>
      <c r="J228" s="362">
        <v>4.5306758535825699E-2</v>
      </c>
      <c r="K228" s="362" t="s">
        <v>665</v>
      </c>
      <c r="L228" s="328">
        <v>-9.9084380699517402E-2</v>
      </c>
      <c r="M228" s="328">
        <v>2.8690404660119901E-3</v>
      </c>
      <c r="N228" s="328">
        <v>3.1670972693824101E-2</v>
      </c>
      <c r="O228" s="327">
        <v>0.27799227799227799</v>
      </c>
      <c r="P228" s="327">
        <v>0.30694780504666402</v>
      </c>
      <c r="Q228" s="327">
        <f t="shared" si="3"/>
        <v>0.30456852791878175</v>
      </c>
    </row>
    <row r="229" spans="1:17" ht="15">
      <c r="A229" s="326" t="s">
        <v>665</v>
      </c>
      <c r="B229" s="326">
        <v>2</v>
      </c>
      <c r="C229" s="326">
        <v>10</v>
      </c>
      <c r="D229" s="326">
        <v>24</v>
      </c>
      <c r="E229" s="326">
        <v>92</v>
      </c>
      <c r="F229" s="326">
        <v>790</v>
      </c>
      <c r="G229" s="326">
        <v>882</v>
      </c>
      <c r="H229" s="327">
        <v>0.104308390022675</v>
      </c>
      <c r="I229" s="360">
        <v>0.1236673773987207</v>
      </c>
      <c r="J229" s="362">
        <v>4.5306758535825699E-2</v>
      </c>
      <c r="K229" s="362" t="s">
        <v>665</v>
      </c>
      <c r="L229" s="328">
        <v>0.26297687486457</v>
      </c>
      <c r="M229" s="328">
        <v>2.1600768117443402E-2</v>
      </c>
      <c r="N229" s="328">
        <v>3.1670972693824101E-2</v>
      </c>
      <c r="O229" s="327">
        <v>0.355212355212355</v>
      </c>
      <c r="P229" s="327">
        <v>0.27307293466989202</v>
      </c>
      <c r="Q229" s="327">
        <f t="shared" si="3"/>
        <v>0.27982233502538073</v>
      </c>
    </row>
    <row r="230" spans="1:17" ht="15">
      <c r="A230" s="326" t="s">
        <v>213</v>
      </c>
      <c r="B230" s="326">
        <v>0</v>
      </c>
      <c r="C230" s="326">
        <v>0</v>
      </c>
      <c r="D230" s="326">
        <v>6</v>
      </c>
      <c r="E230" s="326">
        <v>55</v>
      </c>
      <c r="F230" s="326">
        <v>775</v>
      </c>
      <c r="G230" s="326">
        <v>830</v>
      </c>
      <c r="H230" s="327">
        <v>6.6265060240963805E-2</v>
      </c>
      <c r="I230" s="360">
        <v>0.1010362694300518</v>
      </c>
      <c r="J230" s="362">
        <v>5.7630052881340307E-2</v>
      </c>
      <c r="K230" s="362" t="s">
        <v>213</v>
      </c>
      <c r="L230" s="328">
        <v>-0.23230860084427801</v>
      </c>
      <c r="M230" s="328">
        <v>1.29007454835469E-2</v>
      </c>
      <c r="N230" s="328">
        <v>3.15569066783873E-2</v>
      </c>
      <c r="O230" s="327">
        <v>0.21235521235521199</v>
      </c>
      <c r="P230" s="327">
        <v>0.267888005530591</v>
      </c>
      <c r="Q230" s="327">
        <f t="shared" si="3"/>
        <v>0.2633248730964467</v>
      </c>
    </row>
    <row r="231" spans="1:17" ht="15">
      <c r="A231" s="326" t="s">
        <v>213</v>
      </c>
      <c r="B231" s="326">
        <v>1</v>
      </c>
      <c r="C231" s="326">
        <v>7</v>
      </c>
      <c r="D231" s="326">
        <v>12</v>
      </c>
      <c r="E231" s="326">
        <v>61</v>
      </c>
      <c r="F231" s="326">
        <v>752</v>
      </c>
      <c r="G231" s="326">
        <v>813</v>
      </c>
      <c r="H231" s="327">
        <v>7.5030750307503002E-2</v>
      </c>
      <c r="I231" s="360">
        <v>7.0652173913043473E-2</v>
      </c>
      <c r="J231" s="362">
        <v>5.7630052881340307E-2</v>
      </c>
      <c r="K231" s="362" t="s">
        <v>213</v>
      </c>
      <c r="L231" s="328">
        <v>-9.8641216499931197E-2</v>
      </c>
      <c r="M231" s="328">
        <v>2.4084777339874299E-3</v>
      </c>
      <c r="N231" s="328">
        <v>3.15569066783873E-2</v>
      </c>
      <c r="O231" s="327">
        <v>0.235521235521235</v>
      </c>
      <c r="P231" s="327">
        <v>0.25993778085032798</v>
      </c>
      <c r="Q231" s="327">
        <f t="shared" si="3"/>
        <v>0.25793147208121825</v>
      </c>
    </row>
    <row r="232" spans="1:17" ht="15">
      <c r="A232" s="326" t="s">
        <v>213</v>
      </c>
      <c r="B232" s="326">
        <v>2</v>
      </c>
      <c r="C232" s="326">
        <v>13</v>
      </c>
      <c r="D232" s="326">
        <v>20</v>
      </c>
      <c r="E232" s="326">
        <v>63</v>
      </c>
      <c r="F232" s="326">
        <v>660</v>
      </c>
      <c r="G232" s="326">
        <v>723</v>
      </c>
      <c r="H232" s="327">
        <v>8.7136929460580895E-2</v>
      </c>
      <c r="I232" s="360">
        <v>0.1256983240223464</v>
      </c>
      <c r="J232" s="362">
        <v>5.7630052881340307E-2</v>
      </c>
      <c r="K232" s="362" t="s">
        <v>213</v>
      </c>
      <c r="L232" s="328">
        <v>6.4116134647658904E-2</v>
      </c>
      <c r="M232" s="328">
        <v>9.6856148321918195E-4</v>
      </c>
      <c r="N232" s="328">
        <v>3.15569066783873E-2</v>
      </c>
      <c r="O232" s="327">
        <v>0.24324324324324301</v>
      </c>
      <c r="P232" s="327">
        <v>0.22813688212927699</v>
      </c>
      <c r="Q232" s="327">
        <f t="shared" si="3"/>
        <v>0.22937817258883247</v>
      </c>
    </row>
    <row r="233" spans="1:17" ht="15">
      <c r="A233" s="326" t="s">
        <v>213</v>
      </c>
      <c r="B233" s="326">
        <v>3</v>
      </c>
      <c r="C233" s="326">
        <v>21</v>
      </c>
      <c r="D233" s="326">
        <v>76</v>
      </c>
      <c r="E233" s="326">
        <v>80</v>
      </c>
      <c r="F233" s="326">
        <v>706</v>
      </c>
      <c r="G233" s="326">
        <v>786</v>
      </c>
      <c r="H233" s="327">
        <v>0.10178117048346</v>
      </c>
      <c r="I233" s="360">
        <v>0.1242718446601942</v>
      </c>
      <c r="J233" s="362">
        <v>5.7630052881340307E-2</v>
      </c>
      <c r="K233" s="362" t="s">
        <v>213</v>
      </c>
      <c r="L233" s="328">
        <v>0.235632640457236</v>
      </c>
      <c r="M233" s="328">
        <v>1.52791219776338E-2</v>
      </c>
      <c r="N233" s="328">
        <v>3.15569066783873E-2</v>
      </c>
      <c r="O233" s="327">
        <v>0.30888030888030799</v>
      </c>
      <c r="P233" s="327">
        <v>0.244037331489802</v>
      </c>
      <c r="Q233" s="327">
        <f t="shared" si="3"/>
        <v>0.24936548223350255</v>
      </c>
    </row>
    <row r="234" spans="1:17" ht="15">
      <c r="A234" s="326" t="s">
        <v>185</v>
      </c>
      <c r="B234" s="326">
        <v>0</v>
      </c>
      <c r="C234" s="326">
        <v>0</v>
      </c>
      <c r="D234" s="326">
        <v>2</v>
      </c>
      <c r="E234" s="326">
        <v>136</v>
      </c>
      <c r="F234" s="326">
        <v>1276</v>
      </c>
      <c r="G234" s="326">
        <v>1412</v>
      </c>
      <c r="H234" s="327">
        <v>9.63172804532577E-2</v>
      </c>
      <c r="I234" s="360">
        <v>0.1175710594315245</v>
      </c>
      <c r="J234" s="362">
        <v>3.404259337473544E-2</v>
      </c>
      <c r="K234" s="362" t="s">
        <v>185</v>
      </c>
      <c r="L234" s="328">
        <v>0.17439066510791401</v>
      </c>
      <c r="M234" s="328">
        <v>1.46543765444411E-2</v>
      </c>
      <c r="N234" s="328">
        <v>3.0795764856963701E-2</v>
      </c>
      <c r="O234" s="327">
        <v>0.52509652509652505</v>
      </c>
      <c r="P234" s="327">
        <v>0.44106463878326901</v>
      </c>
      <c r="Q234" s="327">
        <f t="shared" si="3"/>
        <v>0.4479695431472081</v>
      </c>
    </row>
    <row r="235" spans="1:17" ht="15">
      <c r="A235" s="326" t="s">
        <v>185</v>
      </c>
      <c r="B235" s="326">
        <v>1</v>
      </c>
      <c r="C235" s="326">
        <v>3</v>
      </c>
      <c r="D235" s="326">
        <v>6</v>
      </c>
      <c r="E235" s="326">
        <v>57</v>
      </c>
      <c r="F235" s="326">
        <v>694</v>
      </c>
      <c r="G235" s="326">
        <v>751</v>
      </c>
      <c r="H235" s="327">
        <v>7.5898801597869506E-2</v>
      </c>
      <c r="I235" s="360">
        <v>0.1161137440758294</v>
      </c>
      <c r="J235" s="362">
        <v>3.404259337473544E-2</v>
      </c>
      <c r="K235" s="362" t="s">
        <v>185</v>
      </c>
      <c r="L235" s="328">
        <v>-8.6199449395656894E-2</v>
      </c>
      <c r="M235" s="328">
        <v>1.70779798165259E-3</v>
      </c>
      <c r="N235" s="328">
        <v>3.0795764856963701E-2</v>
      </c>
      <c r="O235" s="327">
        <v>0.22007722007722</v>
      </c>
      <c r="P235" s="327">
        <v>0.239889388178361</v>
      </c>
      <c r="Q235" s="327">
        <f t="shared" si="3"/>
        <v>0.23826142131979697</v>
      </c>
    </row>
    <row r="236" spans="1:17" ht="15">
      <c r="A236" s="326" t="s">
        <v>185</v>
      </c>
      <c r="B236" s="326">
        <v>2</v>
      </c>
      <c r="C236" s="326">
        <v>7</v>
      </c>
      <c r="D236" s="326">
        <v>189</v>
      </c>
      <c r="E236" s="326">
        <v>66</v>
      </c>
      <c r="F236" s="326">
        <v>923</v>
      </c>
      <c r="G236" s="326">
        <v>989</v>
      </c>
      <c r="H236" s="327">
        <v>6.6734074823053505E-2</v>
      </c>
      <c r="I236" s="360">
        <v>7.8886310904872387E-2</v>
      </c>
      <c r="J236" s="362">
        <v>3.404259337473544E-2</v>
      </c>
      <c r="K236" s="362" t="s">
        <v>185</v>
      </c>
      <c r="L236" s="328">
        <v>-0.224753249199829</v>
      </c>
      <c r="M236" s="328">
        <v>1.4433590330869901E-2</v>
      </c>
      <c r="N236" s="328">
        <v>3.0795764856963701E-2</v>
      </c>
      <c r="O236" s="327">
        <v>0.25482625482625398</v>
      </c>
      <c r="P236" s="327">
        <v>0.31904597303836801</v>
      </c>
      <c r="Q236" s="327">
        <f t="shared" si="3"/>
        <v>0.3137690355329949</v>
      </c>
    </row>
    <row r="237" spans="1:17" ht="15">
      <c r="A237" s="326" t="s">
        <v>648</v>
      </c>
      <c r="B237" s="326">
        <v>0</v>
      </c>
      <c r="C237" s="326">
        <v>0</v>
      </c>
      <c r="D237" s="326">
        <v>40000</v>
      </c>
      <c r="E237" s="326">
        <v>103</v>
      </c>
      <c r="F237" s="326">
        <v>955</v>
      </c>
      <c r="G237" s="326">
        <v>1058</v>
      </c>
      <c r="H237" s="327">
        <v>9.7353497164461206E-2</v>
      </c>
      <c r="I237" s="360">
        <v>0.12084063047285459</v>
      </c>
      <c r="J237" s="362">
        <v>1.5704960947221829E-2</v>
      </c>
      <c r="K237" s="362" t="s">
        <v>648</v>
      </c>
      <c r="L237" s="328">
        <v>0.18623889102550201</v>
      </c>
      <c r="M237" s="328">
        <v>1.2585324459366399E-2</v>
      </c>
      <c r="N237" s="328">
        <v>2.9374888445997699E-2</v>
      </c>
      <c r="O237" s="327">
        <v>0.397683397683397</v>
      </c>
      <c r="P237" s="327">
        <v>0.33010715520221201</v>
      </c>
      <c r="Q237" s="327">
        <f t="shared" si="3"/>
        <v>0.33565989847715738</v>
      </c>
    </row>
    <row r="238" spans="1:17" ht="15">
      <c r="A238" s="326" t="s">
        <v>648</v>
      </c>
      <c r="B238" s="326">
        <v>1</v>
      </c>
      <c r="C238" s="326">
        <v>40333</v>
      </c>
      <c r="D238" s="326">
        <v>240000</v>
      </c>
      <c r="E238" s="326">
        <v>87</v>
      </c>
      <c r="F238" s="326">
        <v>962</v>
      </c>
      <c r="G238" s="326">
        <v>1049</v>
      </c>
      <c r="H238" s="327">
        <v>8.2936129647283099E-2</v>
      </c>
      <c r="I238" s="360">
        <v>9.1778202676864248E-2</v>
      </c>
      <c r="J238" s="362">
        <v>1.5704960947221829E-2</v>
      </c>
      <c r="K238" s="362" t="s">
        <v>648</v>
      </c>
      <c r="L238" s="328">
        <v>1.01149112654743E-2</v>
      </c>
      <c r="M238" s="328">
        <v>3.4193934013864301E-5</v>
      </c>
      <c r="N238" s="328">
        <v>2.9374888445997699E-2</v>
      </c>
      <c r="O238" s="327">
        <v>0.33590733590733501</v>
      </c>
      <c r="P238" s="327">
        <v>0.33252678880055297</v>
      </c>
      <c r="Q238" s="327">
        <f t="shared" si="3"/>
        <v>0.33280456852791879</v>
      </c>
    </row>
    <row r="239" spans="1:17" ht="15">
      <c r="A239" s="326" t="s">
        <v>648</v>
      </c>
      <c r="B239" s="326">
        <v>2</v>
      </c>
      <c r="C239" s="326">
        <v>240268</v>
      </c>
      <c r="D239" s="326">
        <v>5423500</v>
      </c>
      <c r="E239" s="326">
        <v>69</v>
      </c>
      <c r="F239" s="326">
        <v>976</v>
      </c>
      <c r="G239" s="326">
        <v>1045</v>
      </c>
      <c r="H239" s="327">
        <v>6.6028708133971298E-2</v>
      </c>
      <c r="I239" s="360">
        <v>0.1069418386491557</v>
      </c>
      <c r="J239" s="362">
        <v>1.5704960947221829E-2</v>
      </c>
      <c r="K239" s="362" t="s">
        <v>648</v>
      </c>
      <c r="L239" s="328">
        <v>-0.236134838539235</v>
      </c>
      <c r="M239" s="328">
        <v>1.6755370052617399E-2</v>
      </c>
      <c r="N239" s="328">
        <v>2.9374888445997699E-2</v>
      </c>
      <c r="O239" s="327">
        <v>0.26640926640926599</v>
      </c>
      <c r="P239" s="327">
        <v>0.33736605599723402</v>
      </c>
      <c r="Q239" s="327">
        <f t="shared" si="3"/>
        <v>0.33153553299492383</v>
      </c>
    </row>
    <row r="240" spans="1:17" ht="15">
      <c r="A240" s="326" t="s">
        <v>258</v>
      </c>
      <c r="B240" s="326">
        <v>0</v>
      </c>
      <c r="C240" s="326">
        <v>0</v>
      </c>
      <c r="D240" s="326">
        <v>1</v>
      </c>
      <c r="E240" s="326">
        <v>92</v>
      </c>
      <c r="F240" s="326">
        <v>1155</v>
      </c>
      <c r="G240" s="326">
        <v>1247</v>
      </c>
      <c r="H240" s="327">
        <v>7.3777064955894103E-2</v>
      </c>
      <c r="I240" s="360">
        <v>8.5850556438791734E-2</v>
      </c>
      <c r="J240" s="362">
        <v>4.4682884265911972E-2</v>
      </c>
      <c r="K240" s="362" t="s">
        <v>258</v>
      </c>
      <c r="L240" s="328">
        <v>-0.116845802630256</v>
      </c>
      <c r="M240" s="328">
        <v>5.1443921794579704E-3</v>
      </c>
      <c r="N240" s="328">
        <v>2.9170230543314302E-2</v>
      </c>
      <c r="O240" s="327">
        <v>0.355212355212355</v>
      </c>
      <c r="P240" s="327">
        <v>0.39923954372623499</v>
      </c>
      <c r="Q240" s="327">
        <f t="shared" si="3"/>
        <v>0.39562182741116753</v>
      </c>
    </row>
    <row r="241" spans="1:17" ht="15">
      <c r="A241" s="326" t="s">
        <v>258</v>
      </c>
      <c r="B241" s="326">
        <v>1</v>
      </c>
      <c r="C241" s="326">
        <v>2</v>
      </c>
      <c r="D241" s="326">
        <v>4</v>
      </c>
      <c r="E241" s="326">
        <v>87</v>
      </c>
      <c r="F241" s="326">
        <v>1063</v>
      </c>
      <c r="G241" s="326">
        <v>1150</v>
      </c>
      <c r="H241" s="327">
        <v>7.5652173913043394E-2</v>
      </c>
      <c r="I241" s="360">
        <v>0.10792580101180441</v>
      </c>
      <c r="J241" s="362">
        <v>4.4682884265911972E-2</v>
      </c>
      <c r="K241" s="362" t="s">
        <v>258</v>
      </c>
      <c r="L241" s="328">
        <v>-8.9721016410766796E-2</v>
      </c>
      <c r="M241" s="328">
        <v>2.8290211010210701E-3</v>
      </c>
      <c r="N241" s="328">
        <v>2.9170230543314302E-2</v>
      </c>
      <c r="O241" s="327">
        <v>0.33590733590733501</v>
      </c>
      <c r="P241" s="327">
        <v>0.36743864500518397</v>
      </c>
      <c r="Q241" s="327">
        <f t="shared" si="3"/>
        <v>0.36484771573604063</v>
      </c>
    </row>
    <row r="242" spans="1:17" ht="15">
      <c r="A242" s="326" t="s">
        <v>258</v>
      </c>
      <c r="B242" s="326">
        <v>2</v>
      </c>
      <c r="C242" s="326">
        <v>5</v>
      </c>
      <c r="D242" s="326">
        <v>17</v>
      </c>
      <c r="E242" s="326">
        <v>80</v>
      </c>
      <c r="F242" s="326">
        <v>675</v>
      </c>
      <c r="G242" s="326">
        <v>755</v>
      </c>
      <c r="H242" s="327">
        <v>0.105960264900662</v>
      </c>
      <c r="I242" s="360">
        <v>0.13827160493827159</v>
      </c>
      <c r="J242" s="362">
        <v>4.4682884265911972E-2</v>
      </c>
      <c r="K242" s="362" t="s">
        <v>258</v>
      </c>
      <c r="L242" s="328">
        <v>0.280535187077949</v>
      </c>
      <c r="M242" s="328">
        <v>2.1196817262835298E-2</v>
      </c>
      <c r="N242" s="328">
        <v>2.9170230543314302E-2</v>
      </c>
      <c r="O242" s="327">
        <v>0.30888030888030799</v>
      </c>
      <c r="P242" s="327">
        <v>0.23332181126857901</v>
      </c>
      <c r="Q242" s="327">
        <f t="shared" si="3"/>
        <v>0.23953045685279187</v>
      </c>
    </row>
    <row r="243" spans="1:17" ht="15">
      <c r="A243" s="326" t="s">
        <v>218</v>
      </c>
      <c r="B243" s="326">
        <v>0</v>
      </c>
      <c r="C243" s="326">
        <v>0</v>
      </c>
      <c r="D243" s="326">
        <v>7</v>
      </c>
      <c r="E243" s="326">
        <v>60</v>
      </c>
      <c r="F243" s="326">
        <v>807</v>
      </c>
      <c r="G243" s="326">
        <v>867</v>
      </c>
      <c r="H243" s="327">
        <v>6.9204152249134898E-2</v>
      </c>
      <c r="I243" s="360">
        <v>8.9552238805970144E-2</v>
      </c>
      <c r="J243" s="362">
        <v>3.1552965239422942E-2</v>
      </c>
      <c r="K243" s="362" t="s">
        <v>218</v>
      </c>
      <c r="L243" s="328">
        <v>-0.18575786277125</v>
      </c>
      <c r="M243" s="328">
        <v>8.7842954055972096E-3</v>
      </c>
      <c r="N243" s="328">
        <v>2.9140248154786198E-2</v>
      </c>
      <c r="O243" s="327">
        <v>0.231660231660231</v>
      </c>
      <c r="P243" s="327">
        <v>0.278949187694434</v>
      </c>
      <c r="Q243" s="327">
        <f t="shared" si="3"/>
        <v>0.27506345177664976</v>
      </c>
    </row>
    <row r="244" spans="1:17" ht="15">
      <c r="A244" s="326" t="s">
        <v>218</v>
      </c>
      <c r="B244" s="326">
        <v>1</v>
      </c>
      <c r="C244" s="326">
        <v>8</v>
      </c>
      <c r="D244" s="326">
        <v>13</v>
      </c>
      <c r="E244" s="326">
        <v>55</v>
      </c>
      <c r="F244" s="326">
        <v>703</v>
      </c>
      <c r="G244" s="326">
        <v>758</v>
      </c>
      <c r="H244" s="327">
        <v>7.2559366754617396E-2</v>
      </c>
      <c r="I244" s="360">
        <v>8.8642659279778394E-2</v>
      </c>
      <c r="J244" s="362">
        <v>3.1552965239422942E-2</v>
      </c>
      <c r="K244" s="362" t="s">
        <v>218</v>
      </c>
      <c r="L244" s="328">
        <v>-0.13480246330159601</v>
      </c>
      <c r="M244" s="328">
        <v>4.1310394579530396E-3</v>
      </c>
      <c r="N244" s="328">
        <v>2.9140248154786198E-2</v>
      </c>
      <c r="O244" s="327">
        <v>0.21235521235521199</v>
      </c>
      <c r="P244" s="327">
        <v>0.24300034566194201</v>
      </c>
      <c r="Q244" s="327">
        <f t="shared" si="3"/>
        <v>0.24048223350253808</v>
      </c>
    </row>
    <row r="245" spans="1:17" ht="15">
      <c r="A245" s="326" t="s">
        <v>218</v>
      </c>
      <c r="B245" s="326">
        <v>2</v>
      </c>
      <c r="C245" s="326">
        <v>14</v>
      </c>
      <c r="D245" s="326">
        <v>22</v>
      </c>
      <c r="E245" s="326">
        <v>66</v>
      </c>
      <c r="F245" s="326">
        <v>698</v>
      </c>
      <c r="G245" s="326">
        <v>764</v>
      </c>
      <c r="H245" s="327">
        <v>8.6387434554973802E-2</v>
      </c>
      <c r="I245" s="360">
        <v>0.1198910081743869</v>
      </c>
      <c r="J245" s="362">
        <v>3.1552965239422942E-2</v>
      </c>
      <c r="K245" s="362" t="s">
        <v>218</v>
      </c>
      <c r="L245" s="328">
        <v>5.4656882540650299E-2</v>
      </c>
      <c r="M245" s="328">
        <v>7.4083134911301504E-4</v>
      </c>
      <c r="N245" s="328">
        <v>2.9140248154786198E-2</v>
      </c>
      <c r="O245" s="327">
        <v>0.25482625482625398</v>
      </c>
      <c r="P245" s="327">
        <v>0.241272035948842</v>
      </c>
      <c r="Q245" s="327">
        <f t="shared" si="3"/>
        <v>0.24238578680203046</v>
      </c>
    </row>
    <row r="246" spans="1:17" ht="15">
      <c r="A246" s="326" t="s">
        <v>218</v>
      </c>
      <c r="B246" s="326">
        <v>3</v>
      </c>
      <c r="C246" s="326">
        <v>23</v>
      </c>
      <c r="D246" s="326">
        <v>85</v>
      </c>
      <c r="E246" s="326">
        <v>78</v>
      </c>
      <c r="F246" s="326">
        <v>685</v>
      </c>
      <c r="G246" s="326">
        <v>763</v>
      </c>
      <c r="H246" s="327">
        <v>0.102228047182175</v>
      </c>
      <c r="I246" s="360">
        <v>0.124748490945674</v>
      </c>
      <c r="J246" s="362">
        <v>3.1552965239422942E-2</v>
      </c>
      <c r="K246" s="362" t="s">
        <v>218</v>
      </c>
      <c r="L246" s="328">
        <v>0.24051123170396299</v>
      </c>
      <c r="M246" s="328">
        <v>1.5484081942123E-2</v>
      </c>
      <c r="N246" s="328">
        <v>2.9140248154786198E-2</v>
      </c>
      <c r="O246" s="327">
        <v>0.301158301158301</v>
      </c>
      <c r="P246" s="327">
        <v>0.23677843069478</v>
      </c>
      <c r="Q246" s="327">
        <f t="shared" si="3"/>
        <v>0.24206852791878172</v>
      </c>
    </row>
    <row r="247" spans="1:17" ht="15">
      <c r="A247" s="326" t="s">
        <v>199</v>
      </c>
      <c r="B247" s="326">
        <v>0</v>
      </c>
      <c r="C247" s="326">
        <v>0</v>
      </c>
      <c r="D247" s="326">
        <v>3</v>
      </c>
      <c r="E247" s="326">
        <v>97</v>
      </c>
      <c r="F247" s="326">
        <v>1246</v>
      </c>
      <c r="G247" s="326">
        <v>1343</v>
      </c>
      <c r="H247" s="327">
        <v>7.2226358897989507E-2</v>
      </c>
      <c r="I247" s="360">
        <v>8.5072231139646876E-2</v>
      </c>
      <c r="J247" s="362">
        <v>5.2256195201405377E-2</v>
      </c>
      <c r="K247" s="362" t="s">
        <v>199</v>
      </c>
      <c r="L247" s="328">
        <v>-0.139761477567418</v>
      </c>
      <c r="M247" s="328">
        <v>7.8514372666886496E-3</v>
      </c>
      <c r="N247" s="328">
        <v>2.6952836923140801E-2</v>
      </c>
      <c r="O247" s="327">
        <v>0.37451737451737399</v>
      </c>
      <c r="P247" s="327">
        <v>0.43069478050466597</v>
      </c>
      <c r="Q247" s="327">
        <f t="shared" si="3"/>
        <v>0.42607868020304568</v>
      </c>
    </row>
    <row r="248" spans="1:17" ht="15">
      <c r="A248" s="326" t="s">
        <v>199</v>
      </c>
      <c r="B248" s="326">
        <v>1</v>
      </c>
      <c r="C248" s="326">
        <v>4</v>
      </c>
      <c r="D248" s="326">
        <v>7</v>
      </c>
      <c r="E248" s="326">
        <v>68</v>
      </c>
      <c r="F248" s="326">
        <v>816</v>
      </c>
      <c r="G248" s="326">
        <v>884</v>
      </c>
      <c r="H248" s="327">
        <v>7.69230769230769E-2</v>
      </c>
      <c r="I248" s="360">
        <v>0.1002331002331002</v>
      </c>
      <c r="J248" s="362">
        <v>5.2256195201405377E-2</v>
      </c>
      <c r="K248" s="362" t="s">
        <v>199</v>
      </c>
      <c r="L248" s="328">
        <v>-7.1685406511402996E-2</v>
      </c>
      <c r="M248" s="328">
        <v>1.3987172381166499E-3</v>
      </c>
      <c r="N248" s="328">
        <v>2.6952836923140801E-2</v>
      </c>
      <c r="O248" s="327">
        <v>0.26254826254826202</v>
      </c>
      <c r="P248" s="327">
        <v>0.28206014517801498</v>
      </c>
      <c r="Q248" s="327">
        <f t="shared" si="3"/>
        <v>0.28045685279187815</v>
      </c>
    </row>
    <row r="249" spans="1:17" ht="15">
      <c r="A249" s="326" t="s">
        <v>199</v>
      </c>
      <c r="B249" s="326">
        <v>2</v>
      </c>
      <c r="C249" s="326">
        <v>8</v>
      </c>
      <c r="D249" s="326">
        <v>33</v>
      </c>
      <c r="E249" s="326">
        <v>94</v>
      </c>
      <c r="F249" s="326">
        <v>831</v>
      </c>
      <c r="G249" s="326">
        <v>925</v>
      </c>
      <c r="H249" s="327">
        <v>0.101621621621621</v>
      </c>
      <c r="I249" s="360">
        <v>0.13565217391304349</v>
      </c>
      <c r="J249" s="362">
        <v>5.2256195201405377E-2</v>
      </c>
      <c r="K249" s="362" t="s">
        <v>199</v>
      </c>
      <c r="L249" s="328">
        <v>0.233886230691153</v>
      </c>
      <c r="M249" s="328">
        <v>1.7702682418335499E-2</v>
      </c>
      <c r="N249" s="328">
        <v>2.6952836923140801E-2</v>
      </c>
      <c r="O249" s="327">
        <v>0.36293436293436199</v>
      </c>
      <c r="P249" s="327">
        <v>0.287245074317317</v>
      </c>
      <c r="Q249" s="327">
        <f t="shared" si="3"/>
        <v>0.29346446700507617</v>
      </c>
    </row>
    <row r="250" spans="1:17" ht="15">
      <c r="A250" s="326" t="s">
        <v>114</v>
      </c>
      <c r="B250" s="326">
        <v>0</v>
      </c>
      <c r="C250" s="326">
        <v>0</v>
      </c>
      <c r="D250" s="326">
        <v>180000</v>
      </c>
      <c r="E250" s="326">
        <v>105</v>
      </c>
      <c r="F250" s="326">
        <v>981</v>
      </c>
      <c r="G250" s="326">
        <v>1086</v>
      </c>
      <c r="H250" s="327">
        <v>9.6685082872928096E-2</v>
      </c>
      <c r="I250" s="360">
        <v>0.12551440329218111</v>
      </c>
      <c r="J250" s="362">
        <v>1.6283862047671169E-2</v>
      </c>
      <c r="K250" s="362" t="s">
        <v>114</v>
      </c>
      <c r="L250" s="328">
        <v>0.17860913386875699</v>
      </c>
      <c r="M250" s="328">
        <v>1.18437573658732E-2</v>
      </c>
      <c r="N250" s="328">
        <v>2.6288872491841701E-2</v>
      </c>
      <c r="O250" s="327">
        <v>0.40540540540540498</v>
      </c>
      <c r="P250" s="327">
        <v>0.33909436571033502</v>
      </c>
      <c r="Q250" s="327">
        <f t="shared" si="3"/>
        <v>0.34454314720812185</v>
      </c>
    </row>
    <row r="251" spans="1:17" ht="15">
      <c r="A251" s="326" t="s">
        <v>114</v>
      </c>
      <c r="B251" s="326">
        <v>1</v>
      </c>
      <c r="C251" s="326">
        <v>180300</v>
      </c>
      <c r="D251" s="326">
        <v>350000</v>
      </c>
      <c r="E251" s="326">
        <v>84</v>
      </c>
      <c r="F251" s="326">
        <v>939</v>
      </c>
      <c r="G251" s="326">
        <v>1023</v>
      </c>
      <c r="H251" s="327">
        <v>8.2111436950146596E-2</v>
      </c>
      <c r="I251" s="360">
        <v>0.10215053763440859</v>
      </c>
      <c r="J251" s="362">
        <v>1.6283862047671169E-2</v>
      </c>
      <c r="K251" s="362" t="s">
        <v>114</v>
      </c>
      <c r="L251" s="328">
        <v>-7.7743708835183395E-4</v>
      </c>
      <c r="M251" s="328">
        <v>1.9610057254226901E-7</v>
      </c>
      <c r="N251" s="328">
        <v>2.6288872491841701E-2</v>
      </c>
      <c r="O251" s="327">
        <v>0.32432432432432401</v>
      </c>
      <c r="P251" s="327">
        <v>0.32457656412029001</v>
      </c>
      <c r="Q251" s="327">
        <f t="shared" si="3"/>
        <v>0.3245558375634518</v>
      </c>
    </row>
    <row r="252" spans="1:17" ht="15">
      <c r="A252" s="326" t="s">
        <v>114</v>
      </c>
      <c r="B252" s="326">
        <v>2</v>
      </c>
      <c r="C252" s="326">
        <v>354000</v>
      </c>
      <c r="D252" s="326">
        <v>2900000</v>
      </c>
      <c r="E252" s="326">
        <v>70</v>
      </c>
      <c r="F252" s="326">
        <v>973</v>
      </c>
      <c r="G252" s="326">
        <v>1043</v>
      </c>
      <c r="H252" s="327">
        <v>6.7114093959731502E-2</v>
      </c>
      <c r="I252" s="360">
        <v>9.6054888507718691E-2</v>
      </c>
      <c r="J252" s="362">
        <v>1.6283862047671169E-2</v>
      </c>
      <c r="K252" s="362" t="s">
        <v>114</v>
      </c>
      <c r="L252" s="328">
        <v>-0.218667596860048</v>
      </c>
      <c r="M252" s="328">
        <v>1.4444919025395899E-2</v>
      </c>
      <c r="N252" s="328">
        <v>2.6288872491841701E-2</v>
      </c>
      <c r="O252" s="327">
        <v>0.27027027027027001</v>
      </c>
      <c r="P252" s="327">
        <v>0.33632907016937402</v>
      </c>
      <c r="Q252" s="327">
        <f t="shared" si="3"/>
        <v>0.33090101522842641</v>
      </c>
    </row>
    <row r="253" spans="1:17" ht="15">
      <c r="A253" s="326" t="s">
        <v>194</v>
      </c>
      <c r="B253" s="326">
        <v>0</v>
      </c>
      <c r="C253" s="326">
        <v>0</v>
      </c>
      <c r="D253" s="326">
        <v>0</v>
      </c>
      <c r="E253" s="326">
        <v>82</v>
      </c>
      <c r="F253" s="326">
        <v>1034</v>
      </c>
      <c r="G253" s="326">
        <v>1116</v>
      </c>
      <c r="H253" s="327">
        <v>7.3476702508960504E-2</v>
      </c>
      <c r="I253" s="360">
        <v>9.4399999999999998E-2</v>
      </c>
      <c r="J253" s="362">
        <v>1.403408904557912E-2</v>
      </c>
      <c r="K253" s="362" t="s">
        <v>194</v>
      </c>
      <c r="L253" s="328">
        <v>-0.121249564527524</v>
      </c>
      <c r="M253" s="328">
        <v>4.94845324054959E-3</v>
      </c>
      <c r="N253" s="328">
        <v>2.5848475175056101E-2</v>
      </c>
      <c r="O253" s="327">
        <v>0.31660231660231603</v>
      </c>
      <c r="P253" s="327">
        <v>0.35741444866920102</v>
      </c>
      <c r="Q253" s="327">
        <f t="shared" si="3"/>
        <v>0.35406091370558374</v>
      </c>
    </row>
    <row r="254" spans="1:17" ht="15">
      <c r="A254" s="326" t="s">
        <v>194</v>
      </c>
      <c r="B254" s="326">
        <v>1</v>
      </c>
      <c r="C254" s="326">
        <v>1</v>
      </c>
      <c r="D254" s="326">
        <v>1</v>
      </c>
      <c r="E254" s="326">
        <v>76</v>
      </c>
      <c r="F254" s="326">
        <v>942</v>
      </c>
      <c r="G254" s="326">
        <v>1018</v>
      </c>
      <c r="H254" s="327">
        <v>7.4656188605108004E-2</v>
      </c>
      <c r="I254" s="360">
        <v>0.1086556169429098</v>
      </c>
      <c r="J254" s="362">
        <v>1.403408904557912E-2</v>
      </c>
      <c r="K254" s="362" t="s">
        <v>194</v>
      </c>
      <c r="L254" s="328">
        <v>-0.104050691013434</v>
      </c>
      <c r="M254" s="328">
        <v>3.34806577497528E-3</v>
      </c>
      <c r="N254" s="328">
        <v>2.5848475175056101E-2</v>
      </c>
      <c r="O254" s="327">
        <v>0.29343629343629302</v>
      </c>
      <c r="P254" s="327">
        <v>0.32561354994815001</v>
      </c>
      <c r="Q254" s="327">
        <f t="shared" si="3"/>
        <v>0.3229695431472081</v>
      </c>
    </row>
    <row r="255" spans="1:17" ht="15">
      <c r="A255" s="326" t="s">
        <v>194</v>
      </c>
      <c r="B255" s="326">
        <v>2</v>
      </c>
      <c r="C255" s="326">
        <v>2</v>
      </c>
      <c r="D255" s="326">
        <v>2</v>
      </c>
      <c r="E255" s="326">
        <v>55</v>
      </c>
      <c r="F255" s="326">
        <v>537</v>
      </c>
      <c r="G255" s="326">
        <v>592</v>
      </c>
      <c r="H255" s="327">
        <v>9.29054054054054E-2</v>
      </c>
      <c r="I255" s="360">
        <v>0.1192982456140351</v>
      </c>
      <c r="J255" s="362">
        <v>1.403408904557912E-2</v>
      </c>
      <c r="K255" s="362" t="s">
        <v>194</v>
      </c>
      <c r="L255" s="328">
        <v>0.134556334000203</v>
      </c>
      <c r="M255" s="328">
        <v>3.5973298384892201E-3</v>
      </c>
      <c r="N255" s="328">
        <v>2.5848475175056101E-2</v>
      </c>
      <c r="O255" s="327">
        <v>0.21235521235521199</v>
      </c>
      <c r="P255" s="327">
        <v>0.18562046318700301</v>
      </c>
      <c r="Q255" s="327">
        <f t="shared" si="3"/>
        <v>0.18781725888324874</v>
      </c>
    </row>
    <row r="256" spans="1:17" ht="15">
      <c r="A256" s="326" t="s">
        <v>194</v>
      </c>
      <c r="B256" s="326">
        <v>3</v>
      </c>
      <c r="C256" s="326">
        <v>3</v>
      </c>
      <c r="D256" s="326">
        <v>10</v>
      </c>
      <c r="E256" s="326">
        <v>46</v>
      </c>
      <c r="F256" s="326">
        <v>380</v>
      </c>
      <c r="G256" s="326">
        <v>426</v>
      </c>
      <c r="H256" s="327">
        <v>0.107981220657277</v>
      </c>
      <c r="I256" s="360">
        <v>0.12643678160919539</v>
      </c>
      <c r="J256" s="362">
        <v>1.403408904557912E-2</v>
      </c>
      <c r="K256" s="362" t="s">
        <v>194</v>
      </c>
      <c r="L256" s="328">
        <v>0.30169138704526</v>
      </c>
      <c r="M256" s="328">
        <v>1.3954626321042E-2</v>
      </c>
      <c r="N256" s="328">
        <v>2.5848475175056101E-2</v>
      </c>
      <c r="O256" s="327">
        <v>0.177606177606177</v>
      </c>
      <c r="P256" s="327">
        <v>0.13135153819564399</v>
      </c>
      <c r="Q256" s="327">
        <f t="shared" si="3"/>
        <v>0.13515228426395939</v>
      </c>
    </row>
    <row r="257" spans="1:17" ht="15">
      <c r="A257" s="326" t="s">
        <v>181</v>
      </c>
      <c r="B257" s="326">
        <v>0</v>
      </c>
      <c r="C257" s="326">
        <v>0</v>
      </c>
      <c r="D257" s="326">
        <v>0</v>
      </c>
      <c r="E257" s="326">
        <v>199</v>
      </c>
      <c r="F257" s="326">
        <v>2024</v>
      </c>
      <c r="G257" s="326">
        <v>2223</v>
      </c>
      <c r="H257" s="327">
        <v>8.9518668466036802E-2</v>
      </c>
      <c r="I257" s="360">
        <v>0.10910652920962199</v>
      </c>
      <c r="J257" s="362">
        <v>5.8858547245805746E-3</v>
      </c>
      <c r="K257" s="362" t="s">
        <v>181</v>
      </c>
      <c r="L257" s="328">
        <v>9.3695037593733599E-2</v>
      </c>
      <c r="M257" s="328">
        <v>6.4387226533210102E-3</v>
      </c>
      <c r="N257" s="328">
        <v>2.5471363219807201E-2</v>
      </c>
      <c r="O257" s="327">
        <v>0.76833976833976803</v>
      </c>
      <c r="P257" s="327">
        <v>0.69961977186311697</v>
      </c>
      <c r="Q257" s="327">
        <f t="shared" si="3"/>
        <v>0.70526649746192893</v>
      </c>
    </row>
    <row r="258" spans="1:17" ht="15">
      <c r="A258" s="326" t="s">
        <v>181</v>
      </c>
      <c r="B258" s="326">
        <v>1</v>
      </c>
      <c r="C258" s="326">
        <v>6.2500000000000003E-3</v>
      </c>
      <c r="D258" s="326">
        <v>0.16666666669999999</v>
      </c>
      <c r="E258" s="326">
        <v>22</v>
      </c>
      <c r="F258" s="326">
        <v>291</v>
      </c>
      <c r="G258" s="326">
        <v>313</v>
      </c>
      <c r="H258" s="327">
        <v>7.0287539936102206E-2</v>
      </c>
      <c r="I258" s="360">
        <v>0.115</v>
      </c>
      <c r="J258" s="362">
        <v>5.8858547245805746E-3</v>
      </c>
      <c r="K258" s="362" t="s">
        <v>181</v>
      </c>
      <c r="L258" s="328">
        <v>-0.169059570536579</v>
      </c>
      <c r="M258" s="328">
        <v>2.6450283341367402E-3</v>
      </c>
      <c r="N258" s="328">
        <v>2.5471363219807201E-2</v>
      </c>
      <c r="O258" s="327">
        <v>8.4942084942084897E-2</v>
      </c>
      <c r="P258" s="327">
        <v>0.10058762530245401</v>
      </c>
      <c r="Q258" s="327">
        <f t="shared" si="3"/>
        <v>9.9302030456852791E-2</v>
      </c>
    </row>
    <row r="259" spans="1:17" ht="15">
      <c r="A259" s="326" t="s">
        <v>181</v>
      </c>
      <c r="B259" s="326">
        <v>2</v>
      </c>
      <c r="C259" s="326">
        <v>0.18181818180000001</v>
      </c>
      <c r="D259" s="326">
        <v>1</v>
      </c>
      <c r="E259" s="326">
        <v>38</v>
      </c>
      <c r="F259" s="326">
        <v>578</v>
      </c>
      <c r="G259" s="326">
        <v>616</v>
      </c>
      <c r="H259" s="327">
        <v>6.1688311688311598E-2</v>
      </c>
      <c r="I259" s="360">
        <v>9.125475285171103E-2</v>
      </c>
      <c r="J259" s="362">
        <v>5.8858547245805746E-3</v>
      </c>
      <c r="K259" s="362" t="s">
        <v>181</v>
      </c>
      <c r="L259" s="328">
        <v>-0.30876646566939397</v>
      </c>
      <c r="M259" s="328">
        <v>1.63876122323495E-2</v>
      </c>
      <c r="N259" s="328">
        <v>2.5471363219807201E-2</v>
      </c>
      <c r="O259" s="327">
        <v>0.14671814671814601</v>
      </c>
      <c r="P259" s="327">
        <v>0.19979260283442701</v>
      </c>
      <c r="Q259" s="327">
        <f t="shared" ref="Q259:Q322" si="4">G259/X$3</f>
        <v>0.19543147208121828</v>
      </c>
    </row>
    <row r="260" spans="1:17" ht="15">
      <c r="A260" s="326" t="s">
        <v>253</v>
      </c>
      <c r="B260" s="326">
        <v>0</v>
      </c>
      <c r="C260" s="326">
        <v>0</v>
      </c>
      <c r="D260" s="326">
        <v>0</v>
      </c>
      <c r="E260" s="326">
        <v>83</v>
      </c>
      <c r="F260" s="326">
        <v>1102</v>
      </c>
      <c r="G260" s="326">
        <v>1185</v>
      </c>
      <c r="H260" s="327">
        <v>7.0042194092826998E-2</v>
      </c>
      <c r="I260" s="360">
        <v>0.10070671378091869</v>
      </c>
      <c r="J260" s="362">
        <v>2.322448982562688E-2</v>
      </c>
      <c r="K260" s="362" t="s">
        <v>253</v>
      </c>
      <c r="L260" s="328">
        <v>-0.172820138639664</v>
      </c>
      <c r="M260" s="328">
        <v>1.04480385489647E-2</v>
      </c>
      <c r="N260" s="328">
        <v>2.4955526073343601E-2</v>
      </c>
      <c r="O260" s="327">
        <v>0.32046332046331999</v>
      </c>
      <c r="P260" s="327">
        <v>0.38091946076736899</v>
      </c>
      <c r="Q260" s="327">
        <f t="shared" si="4"/>
        <v>0.37595177664974622</v>
      </c>
    </row>
    <row r="261" spans="1:17" ht="15">
      <c r="A261" s="326" t="s">
        <v>253</v>
      </c>
      <c r="B261" s="326">
        <v>1</v>
      </c>
      <c r="C261" s="326">
        <v>1</v>
      </c>
      <c r="D261" s="326">
        <v>2</v>
      </c>
      <c r="E261" s="326">
        <v>103</v>
      </c>
      <c r="F261" s="326">
        <v>1150</v>
      </c>
      <c r="G261" s="326">
        <v>1253</v>
      </c>
      <c r="H261" s="327">
        <v>8.22027134876296E-2</v>
      </c>
      <c r="I261" s="360">
        <v>9.6330275229357804E-2</v>
      </c>
      <c r="J261" s="362">
        <v>2.322448982562688E-2</v>
      </c>
      <c r="K261" s="362" t="s">
        <v>253</v>
      </c>
      <c r="L261" s="328">
        <v>4.3301014893733702E-4</v>
      </c>
      <c r="M261" s="328">
        <v>7.4548616501970304E-8</v>
      </c>
      <c r="N261" s="328">
        <v>2.4955526073343601E-2</v>
      </c>
      <c r="O261" s="327">
        <v>0.397683397683397</v>
      </c>
      <c r="P261" s="327">
        <v>0.39751123401313498</v>
      </c>
      <c r="Q261" s="327">
        <f t="shared" si="4"/>
        <v>0.3975253807106599</v>
      </c>
    </row>
    <row r="262" spans="1:17" ht="15">
      <c r="A262" s="326" t="s">
        <v>253</v>
      </c>
      <c r="B262" s="326">
        <v>2</v>
      </c>
      <c r="C262" s="326">
        <v>3</v>
      </c>
      <c r="D262" s="326">
        <v>14</v>
      </c>
      <c r="E262" s="326">
        <v>73</v>
      </c>
      <c r="F262" s="326">
        <v>641</v>
      </c>
      <c r="G262" s="326">
        <v>714</v>
      </c>
      <c r="H262" s="327">
        <v>0.102240896358543</v>
      </c>
      <c r="I262" s="360">
        <v>0.13267813267813269</v>
      </c>
      <c r="J262" s="362">
        <v>2.322448982562688E-2</v>
      </c>
      <c r="K262" s="362" t="s">
        <v>253</v>
      </c>
      <c r="L262" s="328">
        <v>0.240651227504318</v>
      </c>
      <c r="M262" s="328">
        <v>1.45074129757623E-2</v>
      </c>
      <c r="N262" s="328">
        <v>2.4955526073343601E-2</v>
      </c>
      <c r="O262" s="327">
        <v>0.28185328185328101</v>
      </c>
      <c r="P262" s="327">
        <v>0.221569305219495</v>
      </c>
      <c r="Q262" s="327">
        <f t="shared" si="4"/>
        <v>0.22652284263959391</v>
      </c>
    </row>
    <row r="263" spans="1:17" ht="15">
      <c r="A263" s="326" t="s">
        <v>63</v>
      </c>
      <c r="B263" s="326">
        <v>0</v>
      </c>
      <c r="C263" s="326">
        <v>0</v>
      </c>
      <c r="D263" s="326">
        <v>25732</v>
      </c>
      <c r="E263" s="326">
        <v>103</v>
      </c>
      <c r="F263" s="326">
        <v>947</v>
      </c>
      <c r="G263" s="326">
        <v>1050</v>
      </c>
      <c r="H263" s="327">
        <v>9.8095238095238096E-2</v>
      </c>
      <c r="I263" s="360">
        <v>0.1236363636363636</v>
      </c>
      <c r="J263" s="362">
        <v>2.5693418587007581E-2</v>
      </c>
      <c r="K263" s="362" t="s">
        <v>63</v>
      </c>
      <c r="L263" s="328">
        <v>0.19465113832015399</v>
      </c>
      <c r="M263" s="328">
        <v>1.36920604472012E-2</v>
      </c>
      <c r="N263" s="328">
        <v>2.4521911202771699E-2</v>
      </c>
      <c r="O263" s="327">
        <v>0.397683397683397</v>
      </c>
      <c r="P263" s="327">
        <v>0.32734185966125101</v>
      </c>
      <c r="Q263" s="327">
        <f t="shared" si="4"/>
        <v>0.33312182741116753</v>
      </c>
    </row>
    <row r="264" spans="1:17" ht="15">
      <c r="A264" s="326" t="s">
        <v>63</v>
      </c>
      <c r="B264" s="326">
        <v>1</v>
      </c>
      <c r="C264" s="326">
        <v>25756</v>
      </c>
      <c r="D264" s="326">
        <v>199019</v>
      </c>
      <c r="E264" s="326">
        <v>83</v>
      </c>
      <c r="F264" s="326">
        <v>968</v>
      </c>
      <c r="G264" s="326">
        <v>1051</v>
      </c>
      <c r="H264" s="327">
        <v>7.8972407231208297E-2</v>
      </c>
      <c r="I264" s="360">
        <v>8.727272727272728E-2</v>
      </c>
      <c r="J264" s="362">
        <v>2.5693418587007581E-2</v>
      </c>
      <c r="K264" s="362" t="s">
        <v>63</v>
      </c>
      <c r="L264" s="328">
        <v>-4.31702362033815E-2</v>
      </c>
      <c r="M264" s="328">
        <v>6.1031662380692405E-4</v>
      </c>
      <c r="N264" s="328">
        <v>2.4521911202771699E-2</v>
      </c>
      <c r="O264" s="327">
        <v>0.32046332046331999</v>
      </c>
      <c r="P264" s="327">
        <v>0.33460076045627302</v>
      </c>
      <c r="Q264" s="327">
        <f t="shared" si="4"/>
        <v>0.33343908629441626</v>
      </c>
    </row>
    <row r="265" spans="1:17" ht="15">
      <c r="A265" s="326" t="s">
        <v>63</v>
      </c>
      <c r="B265" s="326">
        <v>2</v>
      </c>
      <c r="C265" s="326">
        <v>199068</v>
      </c>
      <c r="D265" s="326">
        <v>5096654</v>
      </c>
      <c r="E265" s="326">
        <v>73</v>
      </c>
      <c r="F265" s="326">
        <v>978</v>
      </c>
      <c r="G265" s="326">
        <v>1051</v>
      </c>
      <c r="H265" s="327">
        <v>6.9457659372026595E-2</v>
      </c>
      <c r="I265" s="360">
        <v>0.1100569259962049</v>
      </c>
      <c r="J265" s="362">
        <v>2.5693418587007581E-2</v>
      </c>
      <c r="K265" s="362" t="s">
        <v>63</v>
      </c>
      <c r="L265" s="328">
        <v>-0.18182898560982799</v>
      </c>
      <c r="M265" s="328">
        <v>1.02195341317635E-2</v>
      </c>
      <c r="N265" s="328">
        <v>2.4521911202771699E-2</v>
      </c>
      <c r="O265" s="327">
        <v>0.28185328185328101</v>
      </c>
      <c r="P265" s="327">
        <v>0.33805737988247397</v>
      </c>
      <c r="Q265" s="327">
        <f t="shared" si="4"/>
        <v>0.33343908629441626</v>
      </c>
    </row>
    <row r="266" spans="1:17" ht="15">
      <c r="A266" s="326" t="s">
        <v>171</v>
      </c>
      <c r="B266" s="326">
        <v>0</v>
      </c>
      <c r="C266" s="326">
        <v>0</v>
      </c>
      <c r="D266" s="326">
        <v>0</v>
      </c>
      <c r="E266" s="326">
        <v>102</v>
      </c>
      <c r="F266" s="326">
        <v>1350</v>
      </c>
      <c r="G266" s="326">
        <v>1452</v>
      </c>
      <c r="H266" s="327">
        <v>7.0247933884297495E-2</v>
      </c>
      <c r="I266" s="360">
        <v>8.3981337480559873E-2</v>
      </c>
      <c r="J266" s="362">
        <v>6.6589532460733097E-2</v>
      </c>
      <c r="K266" s="362" t="s">
        <v>171</v>
      </c>
      <c r="L266" s="328">
        <v>-0.16966581487160601</v>
      </c>
      <c r="M266" s="328">
        <v>1.23552731098422E-2</v>
      </c>
      <c r="N266" s="328">
        <v>2.4325156997629601E-2</v>
      </c>
      <c r="O266" s="327">
        <v>0.39382239382239298</v>
      </c>
      <c r="P266" s="327">
        <v>0.46664362253715802</v>
      </c>
      <c r="Q266" s="327">
        <f t="shared" si="4"/>
        <v>0.46065989847715738</v>
      </c>
    </row>
    <row r="267" spans="1:17" ht="15">
      <c r="A267" s="326" t="s">
        <v>171</v>
      </c>
      <c r="B267" s="326">
        <v>1</v>
      </c>
      <c r="C267" s="326">
        <v>1</v>
      </c>
      <c r="D267" s="326">
        <v>1</v>
      </c>
      <c r="E267" s="326">
        <v>64</v>
      </c>
      <c r="F267" s="326">
        <v>681</v>
      </c>
      <c r="G267" s="326">
        <v>745</v>
      </c>
      <c r="H267" s="327">
        <v>8.5906040268456302E-2</v>
      </c>
      <c r="I267" s="360">
        <v>9.5717884130982367E-2</v>
      </c>
      <c r="J267" s="362">
        <v>6.6589532460733097E-2</v>
      </c>
      <c r="K267" s="362" t="s">
        <v>171</v>
      </c>
      <c r="L267" s="328">
        <v>4.85420204867568E-2</v>
      </c>
      <c r="M267" s="328">
        <v>5.6835250809145004E-4</v>
      </c>
      <c r="N267" s="328">
        <v>2.4325156997629601E-2</v>
      </c>
      <c r="O267" s="327">
        <v>0.247104247104247</v>
      </c>
      <c r="P267" s="327">
        <v>0.2353957829243</v>
      </c>
      <c r="Q267" s="327">
        <f t="shared" si="4"/>
        <v>0.23635786802030456</v>
      </c>
    </row>
    <row r="268" spans="1:17" ht="15">
      <c r="A268" s="326" t="s">
        <v>171</v>
      </c>
      <c r="B268" s="326">
        <v>2</v>
      </c>
      <c r="C268" s="326">
        <v>2</v>
      </c>
      <c r="D268" s="326">
        <v>11</v>
      </c>
      <c r="E268" s="326">
        <v>93</v>
      </c>
      <c r="F268" s="326">
        <v>862</v>
      </c>
      <c r="G268" s="326">
        <v>955</v>
      </c>
      <c r="H268" s="327">
        <v>9.7382198952879501E-2</v>
      </c>
      <c r="I268" s="360">
        <v>0.1396933560477002</v>
      </c>
      <c r="J268" s="362">
        <v>6.6589532460733097E-2</v>
      </c>
      <c r="K268" s="362" t="s">
        <v>171</v>
      </c>
      <c r="L268" s="328">
        <v>0.18656546576616001</v>
      </c>
      <c r="M268" s="328">
        <v>1.1401531379695899E-2</v>
      </c>
      <c r="N268" s="328">
        <v>2.4325156997629601E-2</v>
      </c>
      <c r="O268" s="327">
        <v>0.35907335907335902</v>
      </c>
      <c r="P268" s="327">
        <v>0.29796059453854101</v>
      </c>
      <c r="Q268" s="327">
        <f t="shared" si="4"/>
        <v>0.30298223350253806</v>
      </c>
    </row>
    <row r="269" spans="1:17" ht="15">
      <c r="A269" s="326" t="s">
        <v>255</v>
      </c>
      <c r="B269" s="326">
        <v>0</v>
      </c>
      <c r="C269" s="326">
        <v>0</v>
      </c>
      <c r="D269" s="326">
        <v>1</v>
      </c>
      <c r="E269" s="326">
        <v>134</v>
      </c>
      <c r="F269" s="326">
        <v>1695</v>
      </c>
      <c r="G269" s="326">
        <v>1829</v>
      </c>
      <c r="H269" s="327">
        <v>7.3264078731547194E-2</v>
      </c>
      <c r="I269" s="360">
        <v>9.1891891891891897E-2</v>
      </c>
      <c r="J269" s="362">
        <v>3.7022500992556773E-2</v>
      </c>
      <c r="K269" s="362" t="s">
        <v>255</v>
      </c>
      <c r="L269" s="328">
        <v>-0.124376976587041</v>
      </c>
      <c r="M269" s="328">
        <v>8.5226183143555009E-3</v>
      </c>
      <c r="N269" s="328">
        <v>2.3942557390266399E-2</v>
      </c>
      <c r="O269" s="327">
        <v>0.51737451737451701</v>
      </c>
      <c r="P269" s="327">
        <v>0.58589699274109897</v>
      </c>
      <c r="Q269" s="327">
        <f t="shared" si="4"/>
        <v>0.58026649746192893</v>
      </c>
    </row>
    <row r="270" spans="1:17" ht="15">
      <c r="A270" s="326" t="s">
        <v>255</v>
      </c>
      <c r="B270" s="326">
        <v>1</v>
      </c>
      <c r="C270" s="326">
        <v>2</v>
      </c>
      <c r="D270" s="326">
        <v>2</v>
      </c>
      <c r="E270" s="326">
        <v>47</v>
      </c>
      <c r="F270" s="326">
        <v>512</v>
      </c>
      <c r="G270" s="326">
        <v>559</v>
      </c>
      <c r="H270" s="327">
        <v>8.4078711985688698E-2</v>
      </c>
      <c r="I270" s="360">
        <v>0.1399317406143345</v>
      </c>
      <c r="J270" s="362">
        <v>3.7022500992556773E-2</v>
      </c>
      <c r="K270" s="362" t="s">
        <v>255</v>
      </c>
      <c r="L270" s="328">
        <v>2.5044219947148099E-2</v>
      </c>
      <c r="M270" s="328">
        <v>1.1240514206473499E-4</v>
      </c>
      <c r="N270" s="328">
        <v>2.3942557390266399E-2</v>
      </c>
      <c r="O270" s="327">
        <v>0.18146718146718099</v>
      </c>
      <c r="P270" s="327">
        <v>0.17697891462150001</v>
      </c>
      <c r="Q270" s="327">
        <f t="shared" si="4"/>
        <v>0.17734771573604061</v>
      </c>
    </row>
    <row r="271" spans="1:17" ht="15">
      <c r="A271" s="326" t="s">
        <v>255</v>
      </c>
      <c r="B271" s="326">
        <v>2</v>
      </c>
      <c r="C271" s="326">
        <v>3</v>
      </c>
      <c r="D271" s="326">
        <v>8</v>
      </c>
      <c r="E271" s="326">
        <v>78</v>
      </c>
      <c r="F271" s="326">
        <v>686</v>
      </c>
      <c r="G271" s="326">
        <v>764</v>
      </c>
      <c r="H271" s="327">
        <v>0.102094240837696</v>
      </c>
      <c r="I271" s="360">
        <v>0.117359413202934</v>
      </c>
      <c r="J271" s="362">
        <v>3.7022500992556773E-2</v>
      </c>
      <c r="K271" s="362" t="s">
        <v>255</v>
      </c>
      <c r="L271" s="328">
        <v>0.239052442240304</v>
      </c>
      <c r="M271" s="328">
        <v>1.5307533933846099E-2</v>
      </c>
      <c r="N271" s="328">
        <v>2.3942557390266399E-2</v>
      </c>
      <c r="O271" s="327">
        <v>0.301158301158301</v>
      </c>
      <c r="P271" s="327">
        <v>0.2371240926374</v>
      </c>
      <c r="Q271" s="327">
        <f t="shared" si="4"/>
        <v>0.24238578680203046</v>
      </c>
    </row>
    <row r="272" spans="1:17" ht="15">
      <c r="A272" s="326" t="s">
        <v>655</v>
      </c>
      <c r="B272" s="326">
        <v>0</v>
      </c>
      <c r="C272" s="326">
        <v>0</v>
      </c>
      <c r="D272" s="326">
        <v>25050</v>
      </c>
      <c r="E272" s="326">
        <v>103</v>
      </c>
      <c r="F272" s="326">
        <v>947</v>
      </c>
      <c r="G272" s="326">
        <v>1050</v>
      </c>
      <c r="H272" s="327">
        <v>9.8095238095238096E-2</v>
      </c>
      <c r="I272" s="360">
        <v>0.12252252252252251</v>
      </c>
      <c r="J272" s="362">
        <v>2.671085631625196E-2</v>
      </c>
      <c r="K272" s="362" t="s">
        <v>655</v>
      </c>
      <c r="L272" s="328">
        <v>0.19465113832015399</v>
      </c>
      <c r="M272" s="328">
        <v>1.36920604472012E-2</v>
      </c>
      <c r="N272" s="328">
        <v>2.3419263164673E-2</v>
      </c>
      <c r="O272" s="327">
        <v>0.397683397683397</v>
      </c>
      <c r="P272" s="327">
        <v>0.32734185966125101</v>
      </c>
      <c r="Q272" s="327">
        <f t="shared" si="4"/>
        <v>0.33312182741116753</v>
      </c>
    </row>
    <row r="273" spans="1:17" ht="15">
      <c r="A273" s="326" t="s">
        <v>655</v>
      </c>
      <c r="B273" s="326">
        <v>1</v>
      </c>
      <c r="C273" s="326">
        <v>25059</v>
      </c>
      <c r="D273" s="326">
        <v>193048</v>
      </c>
      <c r="E273" s="326">
        <v>82</v>
      </c>
      <c r="F273" s="326">
        <v>969</v>
      </c>
      <c r="G273" s="326">
        <v>1051</v>
      </c>
      <c r="H273" s="327">
        <v>7.8020932445290195E-2</v>
      </c>
      <c r="I273" s="360">
        <v>8.6238532110091748E-2</v>
      </c>
      <c r="J273" s="362">
        <v>2.671085631625196E-2</v>
      </c>
      <c r="K273" s="362" t="s">
        <v>655</v>
      </c>
      <c r="L273" s="328">
        <v>-5.63241213499159E-2</v>
      </c>
      <c r="M273" s="328">
        <v>1.03321564094211E-3</v>
      </c>
      <c r="N273" s="328">
        <v>2.3419263164673E-2</v>
      </c>
      <c r="O273" s="327">
        <v>0.31660231660231603</v>
      </c>
      <c r="P273" s="327">
        <v>0.334946422398893</v>
      </c>
      <c r="Q273" s="327">
        <f t="shared" si="4"/>
        <v>0.33343908629441626</v>
      </c>
    </row>
    <row r="274" spans="1:17" ht="15">
      <c r="A274" s="326" t="s">
        <v>655</v>
      </c>
      <c r="B274" s="326">
        <v>2</v>
      </c>
      <c r="C274" s="326">
        <v>193102</v>
      </c>
      <c r="D274" s="326">
        <v>5096654</v>
      </c>
      <c r="E274" s="326">
        <v>74</v>
      </c>
      <c r="F274" s="326">
        <v>977</v>
      </c>
      <c r="G274" s="326">
        <v>1051</v>
      </c>
      <c r="H274" s="327">
        <v>7.0409134157944794E-2</v>
      </c>
      <c r="I274" s="360">
        <v>0.11195445920303609</v>
      </c>
      <c r="J274" s="362">
        <v>2.671085631625196E-2</v>
      </c>
      <c r="K274" s="362" t="s">
        <v>655</v>
      </c>
      <c r="L274" s="328">
        <v>-0.16720031556201501</v>
      </c>
      <c r="M274" s="328">
        <v>8.6939870765296804E-3</v>
      </c>
      <c r="N274" s="328">
        <v>2.3419263164673E-2</v>
      </c>
      <c r="O274" s="327">
        <v>0.28571428571428498</v>
      </c>
      <c r="P274" s="327">
        <v>0.33771171793985399</v>
      </c>
      <c r="Q274" s="327">
        <f t="shared" si="4"/>
        <v>0.33343908629441626</v>
      </c>
    </row>
    <row r="275" spans="1:17" ht="15">
      <c r="A275" s="326" t="s">
        <v>36</v>
      </c>
      <c r="B275" s="326">
        <v>0</v>
      </c>
      <c r="C275" s="326">
        <v>0</v>
      </c>
      <c r="D275" s="326">
        <v>1</v>
      </c>
      <c r="E275" s="326">
        <v>119</v>
      </c>
      <c r="F275" s="326">
        <v>1116</v>
      </c>
      <c r="G275" s="326">
        <v>1235</v>
      </c>
      <c r="H275" s="327">
        <v>9.6356275303643699E-2</v>
      </c>
      <c r="I275" s="360">
        <v>0.1183431952662722</v>
      </c>
      <c r="J275" s="362">
        <v>2.300552931873133E-2</v>
      </c>
      <c r="K275" s="362" t="s">
        <v>36</v>
      </c>
      <c r="L275" s="328">
        <v>0.17483859344687</v>
      </c>
      <c r="M275" s="328">
        <v>1.2885732230662601E-2</v>
      </c>
      <c r="N275" s="328">
        <v>2.3236617446681301E-2</v>
      </c>
      <c r="O275" s="327">
        <v>0.45945945945945899</v>
      </c>
      <c r="P275" s="327">
        <v>0.38575872796405097</v>
      </c>
      <c r="Q275" s="327">
        <f t="shared" si="4"/>
        <v>0.39181472081218272</v>
      </c>
    </row>
    <row r="276" spans="1:17" ht="15">
      <c r="A276" s="326" t="s">
        <v>36</v>
      </c>
      <c r="B276" s="326">
        <v>1</v>
      </c>
      <c r="C276" s="326">
        <v>2</v>
      </c>
      <c r="D276" s="326">
        <v>2</v>
      </c>
      <c r="E276" s="326">
        <v>45</v>
      </c>
      <c r="F276" s="326">
        <v>547</v>
      </c>
      <c r="G276" s="326">
        <v>592</v>
      </c>
      <c r="H276" s="327">
        <v>7.60135135135135E-2</v>
      </c>
      <c r="I276" s="360">
        <v>0.1125</v>
      </c>
      <c r="J276" s="362">
        <v>2.300552931873133E-2</v>
      </c>
      <c r="K276" s="362" t="s">
        <v>36</v>
      </c>
      <c r="L276" s="328">
        <v>-8.4565069375063806E-2</v>
      </c>
      <c r="M276" s="328">
        <v>1.2965439370771501E-3</v>
      </c>
      <c r="N276" s="328">
        <v>2.3236617446681301E-2</v>
      </c>
      <c r="O276" s="327">
        <v>0.17374517374517301</v>
      </c>
      <c r="P276" s="327">
        <v>0.189077082613204</v>
      </c>
      <c r="Q276" s="327">
        <f t="shared" si="4"/>
        <v>0.18781725888324874</v>
      </c>
    </row>
    <row r="277" spans="1:17" ht="15">
      <c r="A277" s="326" t="s">
        <v>36</v>
      </c>
      <c r="B277" s="326">
        <v>2</v>
      </c>
      <c r="C277" s="326">
        <v>3</v>
      </c>
      <c r="D277" s="326">
        <v>4</v>
      </c>
      <c r="E277" s="326">
        <v>58</v>
      </c>
      <c r="F277" s="326">
        <v>731</v>
      </c>
      <c r="G277" s="326">
        <v>789</v>
      </c>
      <c r="H277" s="327">
        <v>7.3510773130544896E-2</v>
      </c>
      <c r="I277" s="360">
        <v>8.2666666666666666E-2</v>
      </c>
      <c r="J277" s="362">
        <v>2.300552931873133E-2</v>
      </c>
      <c r="K277" s="362" t="s">
        <v>36</v>
      </c>
      <c r="L277" s="328">
        <v>-0.120749205926761</v>
      </c>
      <c r="M277" s="328">
        <v>3.4704114039517801E-3</v>
      </c>
      <c r="N277" s="328">
        <v>2.3236617446681301E-2</v>
      </c>
      <c r="O277" s="327">
        <v>0.22393822393822299</v>
      </c>
      <c r="P277" s="327">
        <v>0.25267888005530498</v>
      </c>
      <c r="Q277" s="327">
        <f t="shared" si="4"/>
        <v>0.25031725888324874</v>
      </c>
    </row>
    <row r="278" spans="1:17" ht="15">
      <c r="A278" s="326" t="s">
        <v>36</v>
      </c>
      <c r="B278" s="326">
        <v>3</v>
      </c>
      <c r="C278" s="326">
        <v>5</v>
      </c>
      <c r="D278" s="326">
        <v>13</v>
      </c>
      <c r="E278" s="326">
        <v>37</v>
      </c>
      <c r="F278" s="326">
        <v>499</v>
      </c>
      <c r="G278" s="326">
        <v>536</v>
      </c>
      <c r="H278" s="327">
        <v>6.9029850746268606E-2</v>
      </c>
      <c r="I278" s="360">
        <v>0.10546875</v>
      </c>
      <c r="J278" s="362">
        <v>2.300552931873133E-2</v>
      </c>
      <c r="K278" s="362" t="s">
        <v>36</v>
      </c>
      <c r="L278" s="328">
        <v>-0.18846693983069601</v>
      </c>
      <c r="M278" s="328">
        <v>5.5839298749897799E-3</v>
      </c>
      <c r="N278" s="328">
        <v>2.3236617446681301E-2</v>
      </c>
      <c r="O278" s="327">
        <v>0.14285714285714199</v>
      </c>
      <c r="P278" s="327">
        <v>0.172485309367438</v>
      </c>
      <c r="Q278" s="327">
        <f t="shared" si="4"/>
        <v>0.17005076142131981</v>
      </c>
    </row>
    <row r="279" spans="1:17" ht="15">
      <c r="A279" s="326" t="s">
        <v>672</v>
      </c>
      <c r="B279" s="326">
        <v>0</v>
      </c>
      <c r="C279" s="326">
        <v>0</v>
      </c>
      <c r="D279" s="326">
        <v>1</v>
      </c>
      <c r="E279" s="326">
        <v>119</v>
      </c>
      <c r="F279" s="326">
        <v>1116</v>
      </c>
      <c r="G279" s="326">
        <v>1235</v>
      </c>
      <c r="H279" s="327">
        <v>9.6356275303643699E-2</v>
      </c>
      <c r="I279" s="360">
        <v>0.1183431952662722</v>
      </c>
      <c r="J279" s="362">
        <v>2.300552931873133E-2</v>
      </c>
      <c r="K279" s="362" t="s">
        <v>672</v>
      </c>
      <c r="L279" s="328">
        <v>0.17483859344687</v>
      </c>
      <c r="M279" s="328">
        <v>1.2885732230662601E-2</v>
      </c>
      <c r="N279" s="328">
        <v>2.3236617446681301E-2</v>
      </c>
      <c r="O279" s="327">
        <v>0.45945945945945899</v>
      </c>
      <c r="P279" s="327">
        <v>0.38575872796405097</v>
      </c>
      <c r="Q279" s="327">
        <f t="shared" si="4"/>
        <v>0.39181472081218272</v>
      </c>
    </row>
    <row r="280" spans="1:17" ht="15">
      <c r="A280" s="326" t="s">
        <v>672</v>
      </c>
      <c r="B280" s="326">
        <v>1</v>
      </c>
      <c r="C280" s="326">
        <v>2</v>
      </c>
      <c r="D280" s="326">
        <v>2</v>
      </c>
      <c r="E280" s="326">
        <v>45</v>
      </c>
      <c r="F280" s="326">
        <v>547</v>
      </c>
      <c r="G280" s="326">
        <v>592</v>
      </c>
      <c r="H280" s="327">
        <v>7.60135135135135E-2</v>
      </c>
      <c r="I280" s="360">
        <v>0.1125</v>
      </c>
      <c r="J280" s="362">
        <v>2.300552931873133E-2</v>
      </c>
      <c r="K280" s="362" t="s">
        <v>672</v>
      </c>
      <c r="L280" s="328">
        <v>-8.4565069375063806E-2</v>
      </c>
      <c r="M280" s="328">
        <v>1.2965439370771501E-3</v>
      </c>
      <c r="N280" s="328">
        <v>2.3236617446681301E-2</v>
      </c>
      <c r="O280" s="327">
        <v>0.17374517374517301</v>
      </c>
      <c r="P280" s="327">
        <v>0.189077082613204</v>
      </c>
      <c r="Q280" s="327">
        <f t="shared" si="4"/>
        <v>0.18781725888324874</v>
      </c>
    </row>
    <row r="281" spans="1:17" ht="15">
      <c r="A281" s="326" t="s">
        <v>672</v>
      </c>
      <c r="B281" s="326">
        <v>2</v>
      </c>
      <c r="C281" s="326">
        <v>3</v>
      </c>
      <c r="D281" s="326">
        <v>4</v>
      </c>
      <c r="E281" s="326">
        <v>58</v>
      </c>
      <c r="F281" s="326">
        <v>731</v>
      </c>
      <c r="G281" s="326">
        <v>789</v>
      </c>
      <c r="H281" s="327">
        <v>7.3510773130544896E-2</v>
      </c>
      <c r="I281" s="360">
        <v>8.2666666666666666E-2</v>
      </c>
      <c r="J281" s="362">
        <v>2.300552931873133E-2</v>
      </c>
      <c r="K281" s="362" t="s">
        <v>672</v>
      </c>
      <c r="L281" s="328">
        <v>-0.120749205926761</v>
      </c>
      <c r="M281" s="328">
        <v>3.4704114039517801E-3</v>
      </c>
      <c r="N281" s="328">
        <v>2.3236617446681301E-2</v>
      </c>
      <c r="O281" s="327">
        <v>0.22393822393822299</v>
      </c>
      <c r="P281" s="327">
        <v>0.25267888005530498</v>
      </c>
      <c r="Q281" s="327">
        <f t="shared" si="4"/>
        <v>0.25031725888324874</v>
      </c>
    </row>
    <row r="282" spans="1:17" ht="15">
      <c r="A282" s="326" t="s">
        <v>672</v>
      </c>
      <c r="B282" s="326">
        <v>3</v>
      </c>
      <c r="C282" s="326">
        <v>5</v>
      </c>
      <c r="D282" s="326">
        <v>13</v>
      </c>
      <c r="E282" s="326">
        <v>37</v>
      </c>
      <c r="F282" s="326">
        <v>499</v>
      </c>
      <c r="G282" s="326">
        <v>536</v>
      </c>
      <c r="H282" s="327">
        <v>6.9029850746268606E-2</v>
      </c>
      <c r="I282" s="360">
        <v>0.10546875</v>
      </c>
      <c r="J282" s="362">
        <v>2.300552931873133E-2</v>
      </c>
      <c r="K282" s="362" t="s">
        <v>672</v>
      </c>
      <c r="L282" s="328">
        <v>-0.18846693983069601</v>
      </c>
      <c r="M282" s="328">
        <v>5.5839298749897799E-3</v>
      </c>
      <c r="N282" s="328">
        <v>2.3236617446681301E-2</v>
      </c>
      <c r="O282" s="327">
        <v>0.14285714285714199</v>
      </c>
      <c r="P282" s="327">
        <v>0.172485309367438</v>
      </c>
      <c r="Q282" s="327">
        <f t="shared" si="4"/>
        <v>0.17005076142131981</v>
      </c>
    </row>
    <row r="283" spans="1:17" ht="15">
      <c r="A283" s="326" t="s">
        <v>180</v>
      </c>
      <c r="B283" s="326">
        <v>0</v>
      </c>
      <c r="C283" s="326">
        <v>0</v>
      </c>
      <c r="D283" s="326">
        <v>5</v>
      </c>
      <c r="E283" s="326">
        <v>110</v>
      </c>
      <c r="F283" s="326">
        <v>1019</v>
      </c>
      <c r="G283" s="326">
        <v>1129</v>
      </c>
      <c r="H283" s="327">
        <v>9.7431355181576598E-2</v>
      </c>
      <c r="I283" s="360">
        <v>9.9678456591639875E-2</v>
      </c>
      <c r="J283" s="362">
        <v>6.1764861129221492E-3</v>
      </c>
      <c r="K283" s="362" t="s">
        <v>180</v>
      </c>
      <c r="L283" s="328">
        <v>0.187124575846288</v>
      </c>
      <c r="M283" s="328">
        <v>1.35629586388607E-2</v>
      </c>
      <c r="N283" s="328">
        <v>2.31714848184402E-2</v>
      </c>
      <c r="O283" s="327">
        <v>0.42471042471042397</v>
      </c>
      <c r="P283" s="327">
        <v>0.352229519529899</v>
      </c>
      <c r="Q283" s="327">
        <f t="shared" si="4"/>
        <v>0.35818527918781728</v>
      </c>
    </row>
    <row r="284" spans="1:17" ht="15">
      <c r="A284" s="326" t="s">
        <v>180</v>
      </c>
      <c r="B284" s="326">
        <v>1</v>
      </c>
      <c r="C284" s="326">
        <v>6</v>
      </c>
      <c r="D284" s="326">
        <v>10</v>
      </c>
      <c r="E284" s="326">
        <v>78</v>
      </c>
      <c r="F284" s="326">
        <v>943</v>
      </c>
      <c r="G284" s="326">
        <v>1021</v>
      </c>
      <c r="H284" s="327">
        <v>7.6395690499510199E-2</v>
      </c>
      <c r="I284" s="360">
        <v>0.1176470588235294</v>
      </c>
      <c r="J284" s="362">
        <v>6.1764861129221492E-3</v>
      </c>
      <c r="K284" s="362" t="s">
        <v>180</v>
      </c>
      <c r="L284" s="328">
        <v>-7.9136212667268294E-2</v>
      </c>
      <c r="M284" s="328">
        <v>1.9626501460666499E-3</v>
      </c>
      <c r="N284" s="328">
        <v>2.31714848184402E-2</v>
      </c>
      <c r="O284" s="327">
        <v>0.301158301158301</v>
      </c>
      <c r="P284" s="327">
        <v>0.32595921189076998</v>
      </c>
      <c r="Q284" s="327">
        <f t="shared" si="4"/>
        <v>0.32392131979695432</v>
      </c>
    </row>
    <row r="285" spans="1:17" ht="15">
      <c r="A285" s="326" t="s">
        <v>180</v>
      </c>
      <c r="B285" s="326">
        <v>2</v>
      </c>
      <c r="C285" s="326">
        <v>11</v>
      </c>
      <c r="D285" s="326">
        <v>54</v>
      </c>
      <c r="E285" s="326">
        <v>71</v>
      </c>
      <c r="F285" s="326">
        <v>931</v>
      </c>
      <c r="G285" s="326">
        <v>1002</v>
      </c>
      <c r="H285" s="327">
        <v>7.0858283433133704E-2</v>
      </c>
      <c r="I285" s="360">
        <v>0.10505050505050501</v>
      </c>
      <c r="J285" s="362">
        <v>6.1764861129221492E-3</v>
      </c>
      <c r="K285" s="362" t="s">
        <v>180</v>
      </c>
      <c r="L285" s="328">
        <v>-0.16035815695915401</v>
      </c>
      <c r="M285" s="328">
        <v>7.6458760335128498E-3</v>
      </c>
      <c r="N285" s="328">
        <v>2.31714848184402E-2</v>
      </c>
      <c r="O285" s="327">
        <v>0.27413127413127403</v>
      </c>
      <c r="P285" s="327">
        <v>0.32181126857932901</v>
      </c>
      <c r="Q285" s="327">
        <f t="shared" si="4"/>
        <v>0.31789340101522845</v>
      </c>
    </row>
    <row r="286" spans="1:17" ht="15">
      <c r="A286" s="326" t="s">
        <v>233</v>
      </c>
      <c r="B286" s="326">
        <v>0</v>
      </c>
      <c r="C286" s="326">
        <v>0</v>
      </c>
      <c r="D286" s="326">
        <v>0</v>
      </c>
      <c r="E286" s="326">
        <v>163</v>
      </c>
      <c r="F286" s="326">
        <v>1959</v>
      </c>
      <c r="G286" s="326">
        <v>2122</v>
      </c>
      <c r="H286" s="327">
        <v>7.6814326107445804E-2</v>
      </c>
      <c r="I286" s="360">
        <v>0.1017661900756939</v>
      </c>
      <c r="J286" s="362">
        <v>9.1369954368646332E-3</v>
      </c>
      <c r="K286" s="362" t="s">
        <v>233</v>
      </c>
      <c r="L286" s="328">
        <v>-7.3217973861181104E-2</v>
      </c>
      <c r="M286" s="328">
        <v>3.50041340588483E-3</v>
      </c>
      <c r="N286" s="328">
        <v>2.2151391083608599E-2</v>
      </c>
      <c r="O286" s="327">
        <v>0.62934362934362897</v>
      </c>
      <c r="P286" s="327">
        <v>0.67715174559280999</v>
      </c>
      <c r="Q286" s="327">
        <f t="shared" si="4"/>
        <v>0.67322335025380708</v>
      </c>
    </row>
    <row r="287" spans="1:17" ht="15">
      <c r="A287" s="326" t="s">
        <v>233</v>
      </c>
      <c r="B287" s="326">
        <v>1</v>
      </c>
      <c r="C287" s="326">
        <v>1</v>
      </c>
      <c r="D287" s="326">
        <v>1</v>
      </c>
      <c r="E287" s="326">
        <v>57</v>
      </c>
      <c r="F287" s="326">
        <v>638</v>
      </c>
      <c r="G287" s="326">
        <v>695</v>
      </c>
      <c r="H287" s="327">
        <v>8.2014388489208598E-2</v>
      </c>
      <c r="I287" s="360">
        <v>0.11612903225806449</v>
      </c>
      <c r="J287" s="362">
        <v>9.1369954368646332E-3</v>
      </c>
      <c r="K287" s="362" t="s">
        <v>233</v>
      </c>
      <c r="L287" s="328">
        <v>-2.0657722336423099E-3</v>
      </c>
      <c r="M287" s="328">
        <v>9.4013152726794598E-7</v>
      </c>
      <c r="N287" s="328">
        <v>2.2151391083608599E-2</v>
      </c>
      <c r="O287" s="327">
        <v>0.22007722007722</v>
      </c>
      <c r="P287" s="327">
        <v>0.22053231939163401</v>
      </c>
      <c r="Q287" s="327">
        <f t="shared" si="4"/>
        <v>0.22049492385786801</v>
      </c>
    </row>
    <row r="288" spans="1:17" ht="15">
      <c r="A288" s="326" t="s">
        <v>233</v>
      </c>
      <c r="B288" s="326">
        <v>2</v>
      </c>
      <c r="C288" s="326">
        <v>2</v>
      </c>
      <c r="D288" s="326">
        <v>8</v>
      </c>
      <c r="E288" s="326">
        <v>39</v>
      </c>
      <c r="F288" s="326">
        <v>296</v>
      </c>
      <c r="G288" s="326">
        <v>335</v>
      </c>
      <c r="H288" s="327">
        <v>0.11641791044776099</v>
      </c>
      <c r="I288" s="360">
        <v>0.1328125</v>
      </c>
      <c r="J288" s="362">
        <v>9.1369954368646332E-3</v>
      </c>
      <c r="K288" s="362" t="s">
        <v>233</v>
      </c>
      <c r="L288" s="328">
        <v>0.38642343508218302</v>
      </c>
      <c r="M288" s="328">
        <v>1.8650037546196499E-2</v>
      </c>
      <c r="N288" s="328">
        <v>2.2151391083608599E-2</v>
      </c>
      <c r="O288" s="327">
        <v>0.15057915057915</v>
      </c>
      <c r="P288" s="327">
        <v>0.102315935015554</v>
      </c>
      <c r="Q288" s="327">
        <f t="shared" si="4"/>
        <v>0.10628172588832488</v>
      </c>
    </row>
    <row r="289" spans="1:17" ht="15">
      <c r="A289" s="326" t="s">
        <v>673</v>
      </c>
      <c r="B289" s="326">
        <v>0</v>
      </c>
      <c r="C289" s="326">
        <v>-1</v>
      </c>
      <c r="D289" s="326">
        <v>2</v>
      </c>
      <c r="E289" s="326">
        <v>75</v>
      </c>
      <c r="F289" s="326">
        <v>976</v>
      </c>
      <c r="G289" s="326">
        <v>1051</v>
      </c>
      <c r="H289" s="327">
        <v>7.1360608943862994E-2</v>
      </c>
      <c r="I289" s="360">
        <v>8.6178861788617889E-2</v>
      </c>
      <c r="J289" s="362">
        <v>4.0791444193127857E-2</v>
      </c>
      <c r="K289" s="362" t="s">
        <v>673</v>
      </c>
      <c r="L289" s="328">
        <v>-0.152753229600184</v>
      </c>
      <c r="M289" s="328">
        <v>7.3001939160201798E-3</v>
      </c>
      <c r="N289" s="328">
        <v>2.1307211800266099E-2</v>
      </c>
      <c r="O289" s="327">
        <v>0.289575289575289</v>
      </c>
      <c r="P289" s="327">
        <v>0.33736605599723402</v>
      </c>
      <c r="Q289" s="327">
        <f t="shared" si="4"/>
        <v>0.33343908629441626</v>
      </c>
    </row>
    <row r="290" spans="1:17" ht="15">
      <c r="A290" s="326" t="s">
        <v>673</v>
      </c>
      <c r="B290" s="326">
        <v>1</v>
      </c>
      <c r="C290" s="326">
        <v>3</v>
      </c>
      <c r="D290" s="326">
        <v>4</v>
      </c>
      <c r="E290" s="326">
        <v>48</v>
      </c>
      <c r="F290" s="326">
        <v>588</v>
      </c>
      <c r="G290" s="326">
        <v>636</v>
      </c>
      <c r="H290" s="327">
        <v>7.5471698113207503E-2</v>
      </c>
      <c r="I290" s="360">
        <v>0.1061643835616438</v>
      </c>
      <c r="J290" s="362">
        <v>4.0791444193127857E-2</v>
      </c>
      <c r="K290" s="362" t="s">
        <v>673</v>
      </c>
      <c r="L290" s="328">
        <v>-9.2304693714138603E-2</v>
      </c>
      <c r="M290" s="328">
        <v>1.65419582508899E-3</v>
      </c>
      <c r="N290" s="328">
        <v>2.1307211800266099E-2</v>
      </c>
      <c r="O290" s="327">
        <v>0.18532818532818501</v>
      </c>
      <c r="P290" s="327">
        <v>0.203249222260629</v>
      </c>
      <c r="Q290" s="327">
        <f t="shared" si="4"/>
        <v>0.20177664974619289</v>
      </c>
    </row>
    <row r="291" spans="1:17" ht="15">
      <c r="A291" s="326" t="s">
        <v>673</v>
      </c>
      <c r="B291" s="326">
        <v>2</v>
      </c>
      <c r="C291" s="326">
        <v>5</v>
      </c>
      <c r="D291" s="326">
        <v>8</v>
      </c>
      <c r="E291" s="326">
        <v>68</v>
      </c>
      <c r="F291" s="326">
        <v>721</v>
      </c>
      <c r="G291" s="326">
        <v>789</v>
      </c>
      <c r="H291" s="327">
        <v>8.6185044359949295E-2</v>
      </c>
      <c r="I291" s="360">
        <v>0.13613861386138609</v>
      </c>
      <c r="J291" s="362">
        <v>4.0791444193127857E-2</v>
      </c>
      <c r="K291" s="362" t="s">
        <v>673</v>
      </c>
      <c r="L291" s="328">
        <v>5.20898111677549E-2</v>
      </c>
      <c r="M291" s="328">
        <v>6.9414892359006804E-4</v>
      </c>
      <c r="N291" s="328">
        <v>2.1307211800266099E-2</v>
      </c>
      <c r="O291" s="327">
        <v>0.26254826254826202</v>
      </c>
      <c r="P291" s="327">
        <v>0.24922226062910399</v>
      </c>
      <c r="Q291" s="327">
        <f t="shared" si="4"/>
        <v>0.25031725888324874</v>
      </c>
    </row>
    <row r="292" spans="1:17" ht="15">
      <c r="A292" s="326" t="s">
        <v>673</v>
      </c>
      <c r="B292" s="326">
        <v>3</v>
      </c>
      <c r="C292" s="326">
        <v>9</v>
      </c>
      <c r="D292" s="326">
        <v>40</v>
      </c>
      <c r="E292" s="326">
        <v>68</v>
      </c>
      <c r="F292" s="326">
        <v>608</v>
      </c>
      <c r="G292" s="326">
        <v>676</v>
      </c>
      <c r="H292" s="327">
        <v>0.100591715976331</v>
      </c>
      <c r="I292" s="360">
        <v>0.1107594936708861</v>
      </c>
      <c r="J292" s="362">
        <v>4.0791444193127857E-2</v>
      </c>
      <c r="K292" s="362" t="s">
        <v>673</v>
      </c>
      <c r="L292" s="328">
        <v>0.222554066486536</v>
      </c>
      <c r="M292" s="328">
        <v>1.1658673135566899E-2</v>
      </c>
      <c r="N292" s="328">
        <v>2.1307211800266099E-2</v>
      </c>
      <c r="O292" s="327">
        <v>0.26254826254826202</v>
      </c>
      <c r="P292" s="327">
        <v>0.210162461113031</v>
      </c>
      <c r="Q292" s="327">
        <f t="shared" si="4"/>
        <v>0.21446700507614214</v>
      </c>
    </row>
    <row r="293" spans="1:17" ht="15">
      <c r="A293" s="326" t="s">
        <v>46</v>
      </c>
      <c r="B293" s="326">
        <v>0</v>
      </c>
      <c r="C293" s="326">
        <v>0</v>
      </c>
      <c r="D293" s="326">
        <v>2</v>
      </c>
      <c r="E293" s="326">
        <v>75</v>
      </c>
      <c r="F293" s="326">
        <v>975</v>
      </c>
      <c r="G293" s="326">
        <v>1050</v>
      </c>
      <c r="H293" s="327">
        <v>7.1428571428571397E-2</v>
      </c>
      <c r="I293" s="360">
        <v>8.6178861788617889E-2</v>
      </c>
      <c r="J293" s="362">
        <v>4.1148017124271463E-2</v>
      </c>
      <c r="K293" s="362" t="s">
        <v>46</v>
      </c>
      <c r="L293" s="328">
        <v>-0.15172811418493901</v>
      </c>
      <c r="M293" s="328">
        <v>7.1987562299554103E-3</v>
      </c>
      <c r="N293" s="328">
        <v>2.1202638082954899E-2</v>
      </c>
      <c r="O293" s="327">
        <v>0.289575289575289</v>
      </c>
      <c r="P293" s="327">
        <v>0.33702039405461398</v>
      </c>
      <c r="Q293" s="327">
        <f t="shared" si="4"/>
        <v>0.33312182741116753</v>
      </c>
    </row>
    <row r="294" spans="1:17" ht="15">
      <c r="A294" s="326" t="s">
        <v>46</v>
      </c>
      <c r="B294" s="326">
        <v>1</v>
      </c>
      <c r="C294" s="326">
        <v>3</v>
      </c>
      <c r="D294" s="326">
        <v>4</v>
      </c>
      <c r="E294" s="326">
        <v>48</v>
      </c>
      <c r="F294" s="326">
        <v>587</v>
      </c>
      <c r="G294" s="326">
        <v>635</v>
      </c>
      <c r="H294" s="327">
        <v>7.5590551181102306E-2</v>
      </c>
      <c r="I294" s="360">
        <v>0.1061643835616438</v>
      </c>
      <c r="J294" s="362">
        <v>4.1148017124271463E-2</v>
      </c>
      <c r="K294" s="362" t="s">
        <v>46</v>
      </c>
      <c r="L294" s="328">
        <v>-9.0602565643608204E-2</v>
      </c>
      <c r="M294" s="328">
        <v>1.59237406622653E-3</v>
      </c>
      <c r="N294" s="328">
        <v>2.1202638082954899E-2</v>
      </c>
      <c r="O294" s="327">
        <v>0.18532818532818501</v>
      </c>
      <c r="P294" s="327">
        <v>0.20290356031800899</v>
      </c>
      <c r="Q294" s="327">
        <f t="shared" si="4"/>
        <v>0.20145939086294415</v>
      </c>
    </row>
    <row r="295" spans="1:17" ht="15">
      <c r="A295" s="326" t="s">
        <v>46</v>
      </c>
      <c r="B295" s="326">
        <v>2</v>
      </c>
      <c r="C295" s="326">
        <v>5</v>
      </c>
      <c r="D295" s="326">
        <v>8</v>
      </c>
      <c r="E295" s="326">
        <v>68</v>
      </c>
      <c r="F295" s="326">
        <v>724</v>
      </c>
      <c r="G295" s="326">
        <v>792</v>
      </c>
      <c r="H295" s="327">
        <v>8.5858585858585801E-2</v>
      </c>
      <c r="I295" s="360">
        <v>0.13647642679900751</v>
      </c>
      <c r="J295" s="362">
        <v>4.1148017124271463E-2</v>
      </c>
      <c r="K295" s="362" t="s">
        <v>46</v>
      </c>
      <c r="L295" s="328">
        <v>4.7937556066987602E-2</v>
      </c>
      <c r="M295" s="328">
        <v>5.89105397884684E-4</v>
      </c>
      <c r="N295" s="328">
        <v>2.1202638082954899E-2</v>
      </c>
      <c r="O295" s="327">
        <v>0.26254826254826202</v>
      </c>
      <c r="P295" s="327">
        <v>0.25025924645696501</v>
      </c>
      <c r="Q295" s="327">
        <f t="shared" si="4"/>
        <v>0.2512690355329949</v>
      </c>
    </row>
    <row r="296" spans="1:17" ht="15">
      <c r="A296" s="326" t="s">
        <v>46</v>
      </c>
      <c r="B296" s="326">
        <v>3</v>
      </c>
      <c r="C296" s="326">
        <v>9</v>
      </c>
      <c r="D296" s="326">
        <v>40</v>
      </c>
      <c r="E296" s="326">
        <v>68</v>
      </c>
      <c r="F296" s="326">
        <v>607</v>
      </c>
      <c r="G296" s="326">
        <v>675</v>
      </c>
      <c r="H296" s="327">
        <v>0.10074074074074001</v>
      </c>
      <c r="I296" s="360">
        <v>0.110410094637224</v>
      </c>
      <c r="J296" s="362">
        <v>4.1148017124271463E-2</v>
      </c>
      <c r="K296" s="362" t="s">
        <v>46</v>
      </c>
      <c r="L296" s="328">
        <v>0.22420015739320501</v>
      </c>
      <c r="M296" s="328">
        <v>1.18224023888882E-2</v>
      </c>
      <c r="N296" s="328">
        <v>2.1202638082954899E-2</v>
      </c>
      <c r="O296" s="327">
        <v>0.26254826254826202</v>
      </c>
      <c r="P296" s="327">
        <v>0.20981679917041099</v>
      </c>
      <c r="Q296" s="327">
        <f t="shared" si="4"/>
        <v>0.2141497461928934</v>
      </c>
    </row>
    <row r="297" spans="1:17" ht="15">
      <c r="A297" s="326" t="s">
        <v>24</v>
      </c>
      <c r="B297" s="326">
        <v>0</v>
      </c>
      <c r="C297" s="326">
        <v>0</v>
      </c>
      <c r="D297" s="326">
        <v>0</v>
      </c>
      <c r="E297" s="326">
        <v>163</v>
      </c>
      <c r="F297" s="326">
        <v>1957</v>
      </c>
      <c r="G297" s="326">
        <v>2120</v>
      </c>
      <c r="H297" s="327">
        <v>7.6886792452830102E-2</v>
      </c>
      <c r="I297" s="360">
        <v>0.1017661900756939</v>
      </c>
      <c r="J297" s="362">
        <v>8.7143796101750923E-3</v>
      </c>
      <c r="K297" s="362" t="s">
        <v>24</v>
      </c>
      <c r="L297" s="328">
        <v>-7.2196523312716601E-2</v>
      </c>
      <c r="M297" s="328">
        <v>3.4016685983236702E-3</v>
      </c>
      <c r="N297" s="328">
        <v>2.0888393521724401E-2</v>
      </c>
      <c r="O297" s="327">
        <v>0.62934362934362897</v>
      </c>
      <c r="P297" s="327">
        <v>0.67646042170757004</v>
      </c>
      <c r="Q297" s="327">
        <f t="shared" si="4"/>
        <v>0.67258883248730961</v>
      </c>
    </row>
    <row r="298" spans="1:17" ht="15">
      <c r="A298" s="326" t="s">
        <v>24</v>
      </c>
      <c r="B298" s="326">
        <v>1</v>
      </c>
      <c r="C298" s="326">
        <v>1</v>
      </c>
      <c r="D298" s="326">
        <v>1</v>
      </c>
      <c r="E298" s="326">
        <v>57</v>
      </c>
      <c r="F298" s="326">
        <v>636</v>
      </c>
      <c r="G298" s="326">
        <v>693</v>
      </c>
      <c r="H298" s="327">
        <v>8.22510822510822E-2</v>
      </c>
      <c r="I298" s="360">
        <v>0.11688311688311689</v>
      </c>
      <c r="J298" s="362">
        <v>8.7143796101750923E-3</v>
      </c>
      <c r="K298" s="362" t="s">
        <v>24</v>
      </c>
      <c r="L298" s="328">
        <v>1.07394777102539E-3</v>
      </c>
      <c r="M298" s="328">
        <v>2.5369285129930302E-7</v>
      </c>
      <c r="N298" s="328">
        <v>2.0888393521724401E-2</v>
      </c>
      <c r="O298" s="327">
        <v>0.22007722007722</v>
      </c>
      <c r="P298" s="327">
        <v>0.21984099550639399</v>
      </c>
      <c r="Q298" s="327">
        <f t="shared" si="4"/>
        <v>0.21986040609137056</v>
      </c>
    </row>
    <row r="299" spans="1:17" ht="15">
      <c r="A299" s="326" t="s">
        <v>24</v>
      </c>
      <c r="B299" s="326">
        <v>2</v>
      </c>
      <c r="C299" s="326">
        <v>2</v>
      </c>
      <c r="D299" s="326">
        <v>8</v>
      </c>
      <c r="E299" s="326">
        <v>39</v>
      </c>
      <c r="F299" s="326">
        <v>300</v>
      </c>
      <c r="G299" s="326">
        <v>339</v>
      </c>
      <c r="H299" s="327">
        <v>0.11504424778760999</v>
      </c>
      <c r="I299" s="360">
        <v>0.1307692307692308</v>
      </c>
      <c r="J299" s="362">
        <v>8.7143796101750923E-3</v>
      </c>
      <c r="K299" s="362" t="s">
        <v>24</v>
      </c>
      <c r="L299" s="328">
        <v>0.37300041475004198</v>
      </c>
      <c r="M299" s="328">
        <v>1.74864712305495E-2</v>
      </c>
      <c r="N299" s="328">
        <v>2.0888393521724401E-2</v>
      </c>
      <c r="O299" s="327">
        <v>0.15057915057915</v>
      </c>
      <c r="P299" s="327">
        <v>0.103698582786035</v>
      </c>
      <c r="Q299" s="327">
        <f t="shared" si="4"/>
        <v>0.10755076142131979</v>
      </c>
    </row>
    <row r="300" spans="1:17" ht="15">
      <c r="A300" s="326" t="s">
        <v>175</v>
      </c>
      <c r="B300" s="326">
        <v>0</v>
      </c>
      <c r="C300" s="326">
        <v>0</v>
      </c>
      <c r="D300" s="326">
        <v>1</v>
      </c>
      <c r="E300" s="326">
        <v>139</v>
      </c>
      <c r="F300" s="326">
        <v>1739</v>
      </c>
      <c r="G300" s="326">
        <v>1878</v>
      </c>
      <c r="H300" s="327">
        <v>7.4014909478168203E-2</v>
      </c>
      <c r="I300" s="360">
        <v>8.8088088088088087E-2</v>
      </c>
      <c r="J300" s="362">
        <v>6.030837750235403E-2</v>
      </c>
      <c r="K300" s="362" t="s">
        <v>175</v>
      </c>
      <c r="L300" s="328">
        <v>-0.113370337946993</v>
      </c>
      <c r="M300" s="328">
        <v>7.3040633216019703E-3</v>
      </c>
      <c r="N300" s="328">
        <v>2.0251861774377301E-2</v>
      </c>
      <c r="O300" s="327">
        <v>0.53667953667953605</v>
      </c>
      <c r="P300" s="327">
        <v>0.60110611821638404</v>
      </c>
      <c r="Q300" s="327">
        <f t="shared" si="4"/>
        <v>0.5958121827411168</v>
      </c>
    </row>
    <row r="301" spans="1:17" ht="15">
      <c r="A301" s="326" t="s">
        <v>175</v>
      </c>
      <c r="B301" s="326">
        <v>1</v>
      </c>
      <c r="C301" s="326">
        <v>2</v>
      </c>
      <c r="D301" s="326">
        <v>2</v>
      </c>
      <c r="E301" s="326">
        <v>56</v>
      </c>
      <c r="F301" s="326">
        <v>589</v>
      </c>
      <c r="G301" s="326">
        <v>645</v>
      </c>
      <c r="H301" s="327">
        <v>8.6821705426356505E-2</v>
      </c>
      <c r="I301" s="360">
        <v>0.1389728096676737</v>
      </c>
      <c r="J301" s="362">
        <v>6.030837750235403E-2</v>
      </c>
      <c r="K301" s="362" t="s">
        <v>175</v>
      </c>
      <c r="L301" s="328">
        <v>6.0146750360159797E-2</v>
      </c>
      <c r="M301" s="328">
        <v>7.5913210579661901E-4</v>
      </c>
      <c r="N301" s="328">
        <v>2.0251861774377301E-2</v>
      </c>
      <c r="O301" s="327">
        <v>0.21621621621621601</v>
      </c>
      <c r="P301" s="327">
        <v>0.203594884203249</v>
      </c>
      <c r="Q301" s="327">
        <f t="shared" si="4"/>
        <v>0.20463197969543148</v>
      </c>
    </row>
    <row r="302" spans="1:17" ht="15">
      <c r="A302" s="326" t="s">
        <v>175</v>
      </c>
      <c r="B302" s="326">
        <v>2</v>
      </c>
      <c r="C302" s="326">
        <v>3</v>
      </c>
      <c r="D302" s="326">
        <v>10</v>
      </c>
      <c r="E302" s="326">
        <v>64</v>
      </c>
      <c r="F302" s="326">
        <v>565</v>
      </c>
      <c r="G302" s="326">
        <v>629</v>
      </c>
      <c r="H302" s="327">
        <v>0.10174880763116</v>
      </c>
      <c r="I302" s="360">
        <v>0.13468013468013471</v>
      </c>
      <c r="J302" s="362">
        <v>6.030837750235403E-2</v>
      </c>
      <c r="K302" s="362" t="s">
        <v>175</v>
      </c>
      <c r="L302" s="328">
        <v>0.23527859548982799</v>
      </c>
      <c r="M302" s="328">
        <v>1.21886663469787E-2</v>
      </c>
      <c r="N302" s="328">
        <v>2.0251861774377301E-2</v>
      </c>
      <c r="O302" s="327">
        <v>0.247104247104247</v>
      </c>
      <c r="P302" s="327">
        <v>0.19529899758036601</v>
      </c>
      <c r="Q302" s="327">
        <f t="shared" si="4"/>
        <v>0.19955583756345177</v>
      </c>
    </row>
    <row r="303" spans="1:17" ht="15">
      <c r="A303" s="326" t="s">
        <v>26</v>
      </c>
      <c r="B303" s="326">
        <v>0</v>
      </c>
      <c r="C303" s="326">
        <v>0</v>
      </c>
      <c r="D303" s="326">
        <v>1</v>
      </c>
      <c r="E303" s="326">
        <v>87</v>
      </c>
      <c r="F303" s="326">
        <v>1169</v>
      </c>
      <c r="G303" s="326">
        <v>1256</v>
      </c>
      <c r="H303" s="327">
        <v>6.9267515923566794E-2</v>
      </c>
      <c r="I303" s="360">
        <v>8.3665338645418322E-2</v>
      </c>
      <c r="J303" s="362">
        <v>5.6632978547181467E-2</v>
      </c>
      <c r="K303" s="362" t="s">
        <v>26</v>
      </c>
      <c r="L303" s="328">
        <v>-0.18477459954088701</v>
      </c>
      <c r="M303" s="328">
        <v>1.2596356996115599E-2</v>
      </c>
      <c r="N303" s="328">
        <v>2.0085867493313501E-2</v>
      </c>
      <c r="O303" s="327">
        <v>0.33590733590733501</v>
      </c>
      <c r="P303" s="327">
        <v>0.40407881092291698</v>
      </c>
      <c r="Q303" s="327">
        <f t="shared" si="4"/>
        <v>0.39847715736040606</v>
      </c>
    </row>
    <row r="304" spans="1:17" ht="15">
      <c r="A304" s="326" t="s">
        <v>26</v>
      </c>
      <c r="B304" s="326">
        <v>1</v>
      </c>
      <c r="C304" s="326">
        <v>2</v>
      </c>
      <c r="D304" s="326">
        <v>3</v>
      </c>
      <c r="E304" s="326">
        <v>80</v>
      </c>
      <c r="F304" s="326">
        <v>813</v>
      </c>
      <c r="G304" s="326">
        <v>893</v>
      </c>
      <c r="H304" s="327">
        <v>8.9585666293392999E-2</v>
      </c>
      <c r="I304" s="360">
        <v>0.1182795698924731</v>
      </c>
      <c r="J304" s="362">
        <v>5.6632978547181467E-2</v>
      </c>
      <c r="K304" s="362" t="s">
        <v>26</v>
      </c>
      <c r="L304" s="328">
        <v>9.4516768402668302E-2</v>
      </c>
      <c r="M304" s="328">
        <v>2.6329677505000002E-3</v>
      </c>
      <c r="N304" s="328">
        <v>2.0085867493313501E-2</v>
      </c>
      <c r="O304" s="327">
        <v>0.30888030888030799</v>
      </c>
      <c r="P304" s="327">
        <v>0.28102315935015498</v>
      </c>
      <c r="Q304" s="327">
        <f t="shared" si="4"/>
        <v>0.28331218274111675</v>
      </c>
    </row>
    <row r="305" spans="1:17" ht="15">
      <c r="A305" s="326" t="s">
        <v>26</v>
      </c>
      <c r="B305" s="326">
        <v>2</v>
      </c>
      <c r="C305" s="326">
        <v>4</v>
      </c>
      <c r="D305" s="326">
        <v>23</v>
      </c>
      <c r="E305" s="326">
        <v>92</v>
      </c>
      <c r="F305" s="326">
        <v>911</v>
      </c>
      <c r="G305" s="326">
        <v>1003</v>
      </c>
      <c r="H305" s="327">
        <v>9.1724825523429698E-2</v>
      </c>
      <c r="I305" s="360">
        <v>0.136919315403423</v>
      </c>
      <c r="J305" s="362">
        <v>5.6632978547181467E-2</v>
      </c>
      <c r="K305" s="362" t="s">
        <v>26</v>
      </c>
      <c r="L305" s="328">
        <v>0.12046692306567899</v>
      </c>
      <c r="M305" s="328">
        <v>4.85654274669784E-3</v>
      </c>
      <c r="N305" s="328">
        <v>2.0085867493313501E-2</v>
      </c>
      <c r="O305" s="327">
        <v>0.355212355212355</v>
      </c>
      <c r="P305" s="327">
        <v>0.31489802972692699</v>
      </c>
      <c r="Q305" s="327">
        <f t="shared" si="4"/>
        <v>0.31821065989847713</v>
      </c>
    </row>
    <row r="306" spans="1:17" ht="15">
      <c r="A306" s="326" t="s">
        <v>368</v>
      </c>
      <c r="B306" s="326">
        <v>0</v>
      </c>
      <c r="C306" s="326">
        <v>30000</v>
      </c>
      <c r="D306" s="326">
        <v>186000</v>
      </c>
      <c r="E306" s="326">
        <v>102</v>
      </c>
      <c r="F306" s="326">
        <v>950</v>
      </c>
      <c r="G306" s="326">
        <v>1052</v>
      </c>
      <c r="H306" s="327">
        <v>9.6958174904942906E-2</v>
      </c>
      <c r="I306" s="360">
        <v>0.1181102362204724</v>
      </c>
      <c r="J306" s="362">
        <v>2.10526500107714E-2</v>
      </c>
      <c r="K306" s="362" t="s">
        <v>368</v>
      </c>
      <c r="L306" s="328">
        <v>0.18173207196628099</v>
      </c>
      <c r="M306" s="328">
        <v>1.1893191635432799E-2</v>
      </c>
      <c r="N306" s="328">
        <v>2.0000449925455899E-2</v>
      </c>
      <c r="O306" s="327">
        <v>0.39382239382239298</v>
      </c>
      <c r="P306" s="327">
        <v>0.328378845489111</v>
      </c>
      <c r="Q306" s="327">
        <f t="shared" si="4"/>
        <v>0.33375634517766495</v>
      </c>
    </row>
    <row r="307" spans="1:17" ht="15">
      <c r="A307" s="326" t="s">
        <v>368</v>
      </c>
      <c r="B307" s="326">
        <v>1</v>
      </c>
      <c r="C307" s="326">
        <v>186240</v>
      </c>
      <c r="D307" s="326">
        <v>360000</v>
      </c>
      <c r="E307" s="326">
        <v>86</v>
      </c>
      <c r="F307" s="326">
        <v>1019</v>
      </c>
      <c r="G307" s="326">
        <v>1105</v>
      </c>
      <c r="H307" s="327">
        <v>7.7828054298642493E-2</v>
      </c>
      <c r="I307" s="360">
        <v>0.11018363939899831</v>
      </c>
      <c r="J307" s="362">
        <v>2.10526500107714E-2</v>
      </c>
      <c r="K307" s="362" t="s">
        <v>368</v>
      </c>
      <c r="L307" s="328">
        <v>-5.9008493692619797E-2</v>
      </c>
      <c r="M307" s="328">
        <v>1.19097949132106E-3</v>
      </c>
      <c r="N307" s="328">
        <v>2.0000449925455899E-2</v>
      </c>
      <c r="O307" s="327">
        <v>0.33204633204633199</v>
      </c>
      <c r="P307" s="327">
        <v>0.352229519529899</v>
      </c>
      <c r="Q307" s="327">
        <f t="shared" si="4"/>
        <v>0.35057106598984772</v>
      </c>
    </row>
    <row r="308" spans="1:17" ht="15">
      <c r="A308" s="326" t="s">
        <v>368</v>
      </c>
      <c r="B308" s="326">
        <v>2</v>
      </c>
      <c r="C308" s="326">
        <v>362400</v>
      </c>
      <c r="D308" s="326">
        <v>720000</v>
      </c>
      <c r="E308" s="326">
        <v>71</v>
      </c>
      <c r="F308" s="326">
        <v>924</v>
      </c>
      <c r="G308" s="326">
        <v>995</v>
      </c>
      <c r="H308" s="327">
        <v>7.1356783919597905E-2</v>
      </c>
      <c r="I308" s="360">
        <v>8.3969465648854963E-2</v>
      </c>
      <c r="J308" s="362">
        <v>2.10526500107714E-2</v>
      </c>
      <c r="K308" s="362" t="s">
        <v>368</v>
      </c>
      <c r="L308" s="328">
        <v>-0.15281095132377101</v>
      </c>
      <c r="M308" s="328">
        <v>6.9162787987020399E-3</v>
      </c>
      <c r="N308" s="328">
        <v>2.0000449925455899E-2</v>
      </c>
      <c r="O308" s="327">
        <v>0.27413127413127403</v>
      </c>
      <c r="P308" s="327">
        <v>0.31939163498098799</v>
      </c>
      <c r="Q308" s="327">
        <f t="shared" si="4"/>
        <v>0.31567258883248733</v>
      </c>
    </row>
    <row r="309" spans="1:17" ht="15">
      <c r="A309" s="326" t="s">
        <v>42</v>
      </c>
      <c r="B309" s="326">
        <v>0</v>
      </c>
      <c r="C309" s="326">
        <v>0</v>
      </c>
      <c r="D309" s="326">
        <v>4</v>
      </c>
      <c r="E309" s="326">
        <v>114</v>
      </c>
      <c r="F309" s="326">
        <v>1075</v>
      </c>
      <c r="G309" s="326">
        <v>1189</v>
      </c>
      <c r="H309" s="327">
        <v>9.5878889823380997E-2</v>
      </c>
      <c r="I309" s="360">
        <v>9.6875000000000003E-2</v>
      </c>
      <c r="J309" s="362">
        <v>7.5862756854105226E-3</v>
      </c>
      <c r="K309" s="362" t="s">
        <v>42</v>
      </c>
      <c r="L309" s="328">
        <v>0.169343751109329</v>
      </c>
      <c r="M309" s="328">
        <v>1.16115372357241E-2</v>
      </c>
      <c r="N309" s="328">
        <v>1.96490364508097E-2</v>
      </c>
      <c r="O309" s="327">
        <v>0.44015444015444</v>
      </c>
      <c r="P309" s="327">
        <v>0.371586588316626</v>
      </c>
      <c r="Q309" s="327">
        <f t="shared" si="4"/>
        <v>0.37722081218274112</v>
      </c>
    </row>
    <row r="310" spans="1:17" ht="15">
      <c r="A310" s="326" t="s">
        <v>42</v>
      </c>
      <c r="B310" s="326">
        <v>1</v>
      </c>
      <c r="C310" s="326">
        <v>5</v>
      </c>
      <c r="D310" s="326">
        <v>7</v>
      </c>
      <c r="E310" s="326">
        <v>70</v>
      </c>
      <c r="F310" s="326">
        <v>865</v>
      </c>
      <c r="G310" s="326">
        <v>935</v>
      </c>
      <c r="H310" s="327">
        <v>7.4866310160427801E-2</v>
      </c>
      <c r="I310" s="360">
        <v>0.1156316916488223</v>
      </c>
      <c r="J310" s="362">
        <v>7.5862756854105226E-3</v>
      </c>
      <c r="K310" s="362" t="s">
        <v>42</v>
      </c>
      <c r="L310" s="328">
        <v>-0.101013021605922</v>
      </c>
      <c r="M310" s="328">
        <v>2.90183239542056E-3</v>
      </c>
      <c r="N310" s="328">
        <v>1.96490364508097E-2</v>
      </c>
      <c r="O310" s="327">
        <v>0.27027027027027001</v>
      </c>
      <c r="P310" s="327">
        <v>0.29899758036640101</v>
      </c>
      <c r="Q310" s="327">
        <f t="shared" si="4"/>
        <v>0.29663705583756345</v>
      </c>
    </row>
    <row r="311" spans="1:17" ht="15">
      <c r="A311" s="326" t="s">
        <v>42</v>
      </c>
      <c r="B311" s="326">
        <v>2</v>
      </c>
      <c r="C311" s="326">
        <v>8</v>
      </c>
      <c r="D311" s="326">
        <v>19</v>
      </c>
      <c r="E311" s="326">
        <v>75</v>
      </c>
      <c r="F311" s="326">
        <v>953</v>
      </c>
      <c r="G311" s="326">
        <v>1028</v>
      </c>
      <c r="H311" s="327">
        <v>7.2957198443579702E-2</v>
      </c>
      <c r="I311" s="360">
        <v>0.1115384615384615</v>
      </c>
      <c r="J311" s="362">
        <v>7.5862756854105226E-3</v>
      </c>
      <c r="K311" s="362" t="s">
        <v>42</v>
      </c>
      <c r="L311" s="328">
        <v>-0.12890554684129399</v>
      </c>
      <c r="M311" s="328">
        <v>5.1356668196649901E-3</v>
      </c>
      <c r="N311" s="328">
        <v>1.96490364508097E-2</v>
      </c>
      <c r="O311" s="327">
        <v>0.289575289575289</v>
      </c>
      <c r="P311" s="327">
        <v>0.329415831316972</v>
      </c>
      <c r="Q311" s="327">
        <f t="shared" si="4"/>
        <v>0.32614213197969544</v>
      </c>
    </row>
    <row r="312" spans="1:17" ht="15">
      <c r="A312" s="326" t="s">
        <v>674</v>
      </c>
      <c r="B312" s="326">
        <v>0</v>
      </c>
      <c r="C312" s="326">
        <v>-2</v>
      </c>
      <c r="D312" s="326">
        <v>0</v>
      </c>
      <c r="E312" s="326">
        <v>68</v>
      </c>
      <c r="F312" s="326">
        <v>881</v>
      </c>
      <c r="G312" s="326">
        <v>949</v>
      </c>
      <c r="H312" s="327">
        <v>7.1654373024235996E-2</v>
      </c>
      <c r="I312" s="360">
        <v>9.0322580645161285E-2</v>
      </c>
      <c r="J312" s="362">
        <v>3.207101155313518E-2</v>
      </c>
      <c r="K312" s="362" t="s">
        <v>674</v>
      </c>
      <c r="L312" s="328">
        <v>-0.148328677483475</v>
      </c>
      <c r="M312" s="328">
        <v>6.2268243680228298E-3</v>
      </c>
      <c r="N312" s="328">
        <v>1.9359181060505201E-2</v>
      </c>
      <c r="O312" s="327">
        <v>0.26254826254826202</v>
      </c>
      <c r="P312" s="327">
        <v>0.304528171448323</v>
      </c>
      <c r="Q312" s="327">
        <f t="shared" si="4"/>
        <v>0.30107868020304568</v>
      </c>
    </row>
    <row r="313" spans="1:17" ht="15">
      <c r="A313" s="326" t="s">
        <v>674</v>
      </c>
      <c r="B313" s="326">
        <v>1</v>
      </c>
      <c r="C313" s="326">
        <v>1</v>
      </c>
      <c r="D313" s="326">
        <v>1</v>
      </c>
      <c r="E313" s="326">
        <v>55</v>
      </c>
      <c r="F313" s="326">
        <v>679</v>
      </c>
      <c r="G313" s="326">
        <v>734</v>
      </c>
      <c r="H313" s="327">
        <v>7.4931880108991794E-2</v>
      </c>
      <c r="I313" s="360">
        <v>0.10554089709762531</v>
      </c>
      <c r="J313" s="362">
        <v>3.207101155313518E-2</v>
      </c>
      <c r="K313" s="362" t="s">
        <v>674</v>
      </c>
      <c r="L313" s="328">
        <v>-0.10006669904962701</v>
      </c>
      <c r="M313" s="328">
        <v>2.2364153418984499E-3</v>
      </c>
      <c r="N313" s="328">
        <v>1.9359181060505201E-2</v>
      </c>
      <c r="O313" s="327">
        <v>0.21235521235521199</v>
      </c>
      <c r="P313" s="327">
        <v>0.23470445903905901</v>
      </c>
      <c r="Q313" s="327">
        <f t="shared" si="4"/>
        <v>0.23286802030456852</v>
      </c>
    </row>
    <row r="314" spans="1:17" ht="15">
      <c r="A314" s="326" t="s">
        <v>674</v>
      </c>
      <c r="B314" s="326">
        <v>2</v>
      </c>
      <c r="C314" s="326">
        <v>2</v>
      </c>
      <c r="D314" s="326">
        <v>3</v>
      </c>
      <c r="E314" s="326">
        <v>75</v>
      </c>
      <c r="F314" s="326">
        <v>782</v>
      </c>
      <c r="G314" s="326">
        <v>857</v>
      </c>
      <c r="H314" s="327">
        <v>8.7514585764293995E-2</v>
      </c>
      <c r="I314" s="360">
        <v>0.13533834586466159</v>
      </c>
      <c r="J314" s="362">
        <v>3.207101155313518E-2</v>
      </c>
      <c r="K314" s="362" t="s">
        <v>674</v>
      </c>
      <c r="L314" s="328">
        <v>6.8854616267596494E-2</v>
      </c>
      <c r="M314" s="328">
        <v>1.3266666778621399E-3</v>
      </c>
      <c r="N314" s="328">
        <v>1.9359181060505201E-2</v>
      </c>
      <c r="O314" s="327">
        <v>0.289575289575289</v>
      </c>
      <c r="P314" s="327">
        <v>0.27030763912893102</v>
      </c>
      <c r="Q314" s="327">
        <f t="shared" si="4"/>
        <v>0.27189086294416243</v>
      </c>
    </row>
    <row r="315" spans="1:17" ht="15">
      <c r="A315" s="326" t="s">
        <v>674</v>
      </c>
      <c r="B315" s="326">
        <v>3</v>
      </c>
      <c r="C315" s="326">
        <v>4</v>
      </c>
      <c r="D315" s="326">
        <v>20</v>
      </c>
      <c r="E315" s="326">
        <v>61</v>
      </c>
      <c r="F315" s="326">
        <v>551</v>
      </c>
      <c r="G315" s="326">
        <v>612</v>
      </c>
      <c r="H315" s="327">
        <v>9.9673202614378995E-2</v>
      </c>
      <c r="I315" s="360">
        <v>0.1048034934497817</v>
      </c>
      <c r="J315" s="362">
        <v>3.207101155313518E-2</v>
      </c>
      <c r="K315" s="362" t="s">
        <v>674</v>
      </c>
      <c r="L315" s="328">
        <v>0.21236029829699399</v>
      </c>
      <c r="M315" s="328">
        <v>9.5692746727218201E-3</v>
      </c>
      <c r="N315" s="328">
        <v>1.9359181060505201E-2</v>
      </c>
      <c r="O315" s="327">
        <v>0.235521235521235</v>
      </c>
      <c r="P315" s="327">
        <v>0.19045973038368399</v>
      </c>
      <c r="Q315" s="327">
        <f t="shared" si="4"/>
        <v>0.19416243654822335</v>
      </c>
    </row>
    <row r="316" spans="1:17" ht="15">
      <c r="A316" s="326" t="s">
        <v>137</v>
      </c>
      <c r="B316" s="326">
        <v>0</v>
      </c>
      <c r="C316" s="326">
        <v>0</v>
      </c>
      <c r="D316" s="326">
        <v>3563</v>
      </c>
      <c r="E316" s="326">
        <v>99</v>
      </c>
      <c r="F316" s="326">
        <v>962</v>
      </c>
      <c r="G316" s="326">
        <v>1061</v>
      </c>
      <c r="H316" s="327">
        <v>9.3308199811498502E-2</v>
      </c>
      <c r="I316" s="360">
        <v>0.1094276094276094</v>
      </c>
      <c r="J316" s="362">
        <v>2.8583088688020609E-2</v>
      </c>
      <c r="K316" s="362" t="s">
        <v>137</v>
      </c>
      <c r="L316" s="328">
        <v>0.13932664274548001</v>
      </c>
      <c r="M316" s="328">
        <v>6.9262887460030797E-3</v>
      </c>
      <c r="N316" s="328">
        <v>1.9147986729608199E-2</v>
      </c>
      <c r="O316" s="327">
        <v>0.38223938223938198</v>
      </c>
      <c r="P316" s="327">
        <v>0.33252678880055297</v>
      </c>
      <c r="Q316" s="327">
        <f t="shared" si="4"/>
        <v>0.33661167512690354</v>
      </c>
    </row>
    <row r="317" spans="1:17" ht="15">
      <c r="A317" s="326" t="s">
        <v>137</v>
      </c>
      <c r="B317" s="326">
        <v>1</v>
      </c>
      <c r="C317" s="326">
        <v>3565</v>
      </c>
      <c r="D317" s="326">
        <v>6440</v>
      </c>
      <c r="E317" s="326">
        <v>88</v>
      </c>
      <c r="F317" s="326">
        <v>952</v>
      </c>
      <c r="G317" s="326">
        <v>1040</v>
      </c>
      <c r="H317" s="327">
        <v>8.4615384615384606E-2</v>
      </c>
      <c r="I317" s="360">
        <v>0.1240875912408759</v>
      </c>
      <c r="J317" s="362">
        <v>2.8583088688020609E-2</v>
      </c>
      <c r="K317" s="362" t="s">
        <v>137</v>
      </c>
      <c r="L317" s="328">
        <v>3.1993022963438297E-2</v>
      </c>
      <c r="M317" s="328">
        <v>3.4226681108162898E-4</v>
      </c>
      <c r="N317" s="328">
        <v>1.9147986729608199E-2</v>
      </c>
      <c r="O317" s="327">
        <v>0.33976833976833898</v>
      </c>
      <c r="P317" s="327">
        <v>0.32907016937435102</v>
      </c>
      <c r="Q317" s="327">
        <f t="shared" si="4"/>
        <v>0.32994923857868019</v>
      </c>
    </row>
    <row r="318" spans="1:17" ht="15">
      <c r="A318" s="326" t="s">
        <v>137</v>
      </c>
      <c r="B318" s="326">
        <v>2</v>
      </c>
      <c r="C318" s="326">
        <v>6441</v>
      </c>
      <c r="D318" s="326">
        <v>34473</v>
      </c>
      <c r="E318" s="326">
        <v>72</v>
      </c>
      <c r="F318" s="326">
        <v>979</v>
      </c>
      <c r="G318" s="326">
        <v>1051</v>
      </c>
      <c r="H318" s="327">
        <v>6.8506184586108396E-2</v>
      </c>
      <c r="I318" s="360">
        <v>8.4536082474226809E-2</v>
      </c>
      <c r="J318" s="362">
        <v>2.8583088688020609E-2</v>
      </c>
      <c r="K318" s="362" t="s">
        <v>137</v>
      </c>
      <c r="L318" s="328">
        <v>-0.19664428023785699</v>
      </c>
      <c r="M318" s="328">
        <v>1.18794311725235E-2</v>
      </c>
      <c r="N318" s="328">
        <v>1.9147986729608199E-2</v>
      </c>
      <c r="O318" s="327">
        <v>0.27799227799227799</v>
      </c>
      <c r="P318" s="327">
        <v>0.33840304182509501</v>
      </c>
      <c r="Q318" s="327">
        <f t="shared" si="4"/>
        <v>0.33343908629441626</v>
      </c>
    </row>
    <row r="319" spans="1:17" ht="15">
      <c r="A319" s="326" t="s">
        <v>33</v>
      </c>
      <c r="B319" s="326">
        <v>0</v>
      </c>
      <c r="C319" s="326">
        <v>0</v>
      </c>
      <c r="D319" s="326">
        <v>29985</v>
      </c>
      <c r="E319" s="326">
        <v>102</v>
      </c>
      <c r="F319" s="326">
        <v>948</v>
      </c>
      <c r="G319" s="326">
        <v>1050</v>
      </c>
      <c r="H319" s="327">
        <v>9.71428571428571E-2</v>
      </c>
      <c r="I319" s="360">
        <v>9.8786828422876949E-2</v>
      </c>
      <c r="J319" s="362">
        <v>1.003528292299468E-2</v>
      </c>
      <c r="K319" s="362" t="s">
        <v>33</v>
      </c>
      <c r="L319" s="328">
        <v>0.183839554305846</v>
      </c>
      <c r="M319" s="328">
        <v>1.21582054327272E-2</v>
      </c>
      <c r="N319" s="328">
        <v>1.90367752103528E-2</v>
      </c>
      <c r="O319" s="327">
        <v>0.39382239382239298</v>
      </c>
      <c r="P319" s="327">
        <v>0.32768752160387099</v>
      </c>
      <c r="Q319" s="327">
        <f t="shared" si="4"/>
        <v>0.33312182741116753</v>
      </c>
    </row>
    <row r="320" spans="1:17" ht="15">
      <c r="A320" s="326" t="s">
        <v>33</v>
      </c>
      <c r="B320" s="326">
        <v>1</v>
      </c>
      <c r="C320" s="326">
        <v>30038</v>
      </c>
      <c r="D320" s="326">
        <v>114593</v>
      </c>
      <c r="E320" s="326">
        <v>79</v>
      </c>
      <c r="F320" s="326">
        <v>972</v>
      </c>
      <c r="G320" s="326">
        <v>1051</v>
      </c>
      <c r="H320" s="327">
        <v>7.5166508087535597E-2</v>
      </c>
      <c r="I320" s="360">
        <v>0.12092130518234161</v>
      </c>
      <c r="J320" s="362">
        <v>1.003528292299468E-2</v>
      </c>
      <c r="K320" s="362" t="s">
        <v>33</v>
      </c>
      <c r="L320" s="328">
        <v>-9.6686708716820099E-2</v>
      </c>
      <c r="M320" s="328">
        <v>2.99381722749619E-3</v>
      </c>
      <c r="N320" s="328">
        <v>1.90367752103528E-2</v>
      </c>
      <c r="O320" s="327">
        <v>0.30501930501930502</v>
      </c>
      <c r="P320" s="327">
        <v>0.33598340822675399</v>
      </c>
      <c r="Q320" s="327">
        <f t="shared" si="4"/>
        <v>0.33343908629441626</v>
      </c>
    </row>
    <row r="321" spans="1:17" ht="15">
      <c r="A321" s="326" t="s">
        <v>33</v>
      </c>
      <c r="B321" s="326">
        <v>2</v>
      </c>
      <c r="C321" s="326">
        <v>114654</v>
      </c>
      <c r="D321" s="326">
        <v>1215248</v>
      </c>
      <c r="E321" s="326">
        <v>78</v>
      </c>
      <c r="F321" s="326">
        <v>973</v>
      </c>
      <c r="G321" s="326">
        <v>1051</v>
      </c>
      <c r="H321" s="327">
        <v>7.4215033301617495E-2</v>
      </c>
      <c r="I321" s="360">
        <v>0.10207939508506619</v>
      </c>
      <c r="J321" s="362">
        <v>1.003528292299468E-2</v>
      </c>
      <c r="K321" s="362" t="s">
        <v>33</v>
      </c>
      <c r="L321" s="328">
        <v>-0.110454012219816</v>
      </c>
      <c r="M321" s="328">
        <v>3.8847525501293999E-3</v>
      </c>
      <c r="N321" s="328">
        <v>1.90367752103528E-2</v>
      </c>
      <c r="O321" s="327">
        <v>0.301158301158301</v>
      </c>
      <c r="P321" s="327">
        <v>0.33632907016937402</v>
      </c>
      <c r="Q321" s="327">
        <f t="shared" si="4"/>
        <v>0.33343908629441626</v>
      </c>
    </row>
    <row r="322" spans="1:17" ht="15">
      <c r="A322" s="326" t="s">
        <v>50</v>
      </c>
      <c r="B322" s="326">
        <v>0</v>
      </c>
      <c r="C322" s="326">
        <v>0</v>
      </c>
      <c r="D322" s="326">
        <v>29985</v>
      </c>
      <c r="E322" s="326">
        <v>102</v>
      </c>
      <c r="F322" s="326">
        <v>948</v>
      </c>
      <c r="G322" s="326">
        <v>1050</v>
      </c>
      <c r="H322" s="327">
        <v>9.71428571428571E-2</v>
      </c>
      <c r="I322" s="360">
        <v>9.8786828422876949E-2</v>
      </c>
      <c r="J322" s="362">
        <v>1.003528292299468E-2</v>
      </c>
      <c r="K322" s="362" t="s">
        <v>50</v>
      </c>
      <c r="L322" s="328">
        <v>0.183839554305846</v>
      </c>
      <c r="M322" s="328">
        <v>1.21582054327272E-2</v>
      </c>
      <c r="N322" s="328">
        <v>1.90367752103528E-2</v>
      </c>
      <c r="O322" s="327">
        <v>0.39382239382239298</v>
      </c>
      <c r="P322" s="327">
        <v>0.32768752160387099</v>
      </c>
      <c r="Q322" s="327">
        <f t="shared" si="4"/>
        <v>0.33312182741116753</v>
      </c>
    </row>
    <row r="323" spans="1:17" ht="15">
      <c r="A323" s="326" t="s">
        <v>50</v>
      </c>
      <c r="B323" s="326">
        <v>1</v>
      </c>
      <c r="C323" s="326">
        <v>30038</v>
      </c>
      <c r="D323" s="326">
        <v>114593</v>
      </c>
      <c r="E323" s="326">
        <v>79</v>
      </c>
      <c r="F323" s="326">
        <v>972</v>
      </c>
      <c r="G323" s="326">
        <v>1051</v>
      </c>
      <c r="H323" s="327">
        <v>7.5166508087535597E-2</v>
      </c>
      <c r="I323" s="360">
        <v>0.12092130518234161</v>
      </c>
      <c r="J323" s="362">
        <v>1.003528292299468E-2</v>
      </c>
      <c r="K323" s="362" t="s">
        <v>50</v>
      </c>
      <c r="L323" s="328">
        <v>-9.6686708716820099E-2</v>
      </c>
      <c r="M323" s="328">
        <v>2.99381722749619E-3</v>
      </c>
      <c r="N323" s="328">
        <v>1.90367752103528E-2</v>
      </c>
      <c r="O323" s="327">
        <v>0.30501930501930502</v>
      </c>
      <c r="P323" s="327">
        <v>0.33598340822675399</v>
      </c>
      <c r="Q323" s="327">
        <f t="shared" ref="Q323:Q386" si="5">G323/X$3</f>
        <v>0.33343908629441626</v>
      </c>
    </row>
    <row r="324" spans="1:17" ht="15">
      <c r="A324" s="326" t="s">
        <v>50</v>
      </c>
      <c r="B324" s="326">
        <v>2</v>
      </c>
      <c r="C324" s="326">
        <v>114654</v>
      </c>
      <c r="D324" s="326">
        <v>1215248</v>
      </c>
      <c r="E324" s="326">
        <v>78</v>
      </c>
      <c r="F324" s="326">
        <v>973</v>
      </c>
      <c r="G324" s="326">
        <v>1051</v>
      </c>
      <c r="H324" s="327">
        <v>7.4215033301617495E-2</v>
      </c>
      <c r="I324" s="360">
        <v>0.10207939508506619</v>
      </c>
      <c r="J324" s="362">
        <v>1.003528292299468E-2</v>
      </c>
      <c r="K324" s="362" t="s">
        <v>50</v>
      </c>
      <c r="L324" s="328">
        <v>-0.110454012219816</v>
      </c>
      <c r="M324" s="328">
        <v>3.8847525501293999E-3</v>
      </c>
      <c r="N324" s="328">
        <v>1.90367752103528E-2</v>
      </c>
      <c r="O324" s="327">
        <v>0.301158301158301</v>
      </c>
      <c r="P324" s="327">
        <v>0.33632907016937402</v>
      </c>
      <c r="Q324" s="327">
        <f t="shared" si="5"/>
        <v>0.33343908629441626</v>
      </c>
    </row>
    <row r="325" spans="1:17" ht="15">
      <c r="A325" s="326" t="s">
        <v>45</v>
      </c>
      <c r="B325" s="326">
        <v>0</v>
      </c>
      <c r="C325" s="326">
        <v>0</v>
      </c>
      <c r="D325" s="326">
        <v>0</v>
      </c>
      <c r="E325" s="326">
        <v>68</v>
      </c>
      <c r="F325" s="326">
        <v>875</v>
      </c>
      <c r="G325" s="326">
        <v>943</v>
      </c>
      <c r="H325" s="327">
        <v>7.2110286320254499E-2</v>
      </c>
      <c r="I325" s="360">
        <v>9.0468497576736667E-2</v>
      </c>
      <c r="J325" s="362">
        <v>2.895197143779597E-2</v>
      </c>
      <c r="K325" s="362" t="s">
        <v>45</v>
      </c>
      <c r="L325" s="328">
        <v>-0.14149493790491</v>
      </c>
      <c r="M325" s="328">
        <v>5.6464881124251897E-3</v>
      </c>
      <c r="N325" s="328">
        <v>1.8854129412581799E-2</v>
      </c>
      <c r="O325" s="327">
        <v>0.26254826254826202</v>
      </c>
      <c r="P325" s="327">
        <v>0.30245419979260202</v>
      </c>
      <c r="Q325" s="327">
        <f t="shared" si="5"/>
        <v>0.2991751269035533</v>
      </c>
    </row>
    <row r="326" spans="1:17" ht="15">
      <c r="A326" s="326" t="s">
        <v>45</v>
      </c>
      <c r="B326" s="326">
        <v>1</v>
      </c>
      <c r="C326" s="326">
        <v>1</v>
      </c>
      <c r="D326" s="326">
        <v>1</v>
      </c>
      <c r="E326" s="326">
        <v>55</v>
      </c>
      <c r="F326" s="326">
        <v>683</v>
      </c>
      <c r="G326" s="326">
        <v>738</v>
      </c>
      <c r="H326" s="327">
        <v>7.4525745257452494E-2</v>
      </c>
      <c r="I326" s="360">
        <v>0.1058201058201058</v>
      </c>
      <c r="J326" s="362">
        <v>2.895197143779597E-2</v>
      </c>
      <c r="K326" s="362" t="s">
        <v>45</v>
      </c>
      <c r="L326" s="328">
        <v>-0.105940431061721</v>
      </c>
      <c r="M326" s="328">
        <v>2.51416712840278E-3</v>
      </c>
      <c r="N326" s="328">
        <v>1.8854129412581799E-2</v>
      </c>
      <c r="O326" s="327">
        <v>0.21235521235521199</v>
      </c>
      <c r="P326" s="327">
        <v>0.23608710680954001</v>
      </c>
      <c r="Q326" s="327">
        <f t="shared" si="5"/>
        <v>0.23413705583756345</v>
      </c>
    </row>
    <row r="327" spans="1:17" ht="15">
      <c r="A327" s="326" t="s">
        <v>45</v>
      </c>
      <c r="B327" s="326">
        <v>2</v>
      </c>
      <c r="C327" s="326">
        <v>2</v>
      </c>
      <c r="D327" s="326">
        <v>3</v>
      </c>
      <c r="E327" s="326">
        <v>75</v>
      </c>
      <c r="F327" s="326">
        <v>783</v>
      </c>
      <c r="G327" s="326">
        <v>858</v>
      </c>
      <c r="H327" s="327">
        <v>8.7412587412587395E-2</v>
      </c>
      <c r="I327" s="360">
        <v>0.13316582914572861</v>
      </c>
      <c r="J327" s="362">
        <v>2.895197143779597E-2</v>
      </c>
      <c r="K327" s="362" t="s">
        <v>45</v>
      </c>
      <c r="L327" s="328">
        <v>6.7576660822104603E-2</v>
      </c>
      <c r="M327" s="328">
        <v>1.27868479919683E-3</v>
      </c>
      <c r="N327" s="328">
        <v>1.8854129412581799E-2</v>
      </c>
      <c r="O327" s="327">
        <v>0.289575289575289</v>
      </c>
      <c r="P327" s="327">
        <v>0.270653301071552</v>
      </c>
      <c r="Q327" s="327">
        <f t="shared" si="5"/>
        <v>0.27220812182741116</v>
      </c>
    </row>
    <row r="328" spans="1:17" ht="15">
      <c r="A328" s="326" t="s">
        <v>45</v>
      </c>
      <c r="B328" s="326">
        <v>3</v>
      </c>
      <c r="C328" s="326">
        <v>4</v>
      </c>
      <c r="D328" s="326">
        <v>20</v>
      </c>
      <c r="E328" s="326">
        <v>61</v>
      </c>
      <c r="F328" s="326">
        <v>552</v>
      </c>
      <c r="G328" s="326">
        <v>613</v>
      </c>
      <c r="H328" s="327">
        <v>9.9510603588906996E-2</v>
      </c>
      <c r="I328" s="360">
        <v>0.10775862068965519</v>
      </c>
      <c r="J328" s="362">
        <v>2.895197143779597E-2</v>
      </c>
      <c r="K328" s="362" t="s">
        <v>45</v>
      </c>
      <c r="L328" s="328">
        <v>0.21054706117281299</v>
      </c>
      <c r="M328" s="328">
        <v>9.4147893725569903E-3</v>
      </c>
      <c r="N328" s="328">
        <v>1.8854129412581799E-2</v>
      </c>
      <c r="O328" s="327">
        <v>0.235521235521235</v>
      </c>
      <c r="P328" s="327">
        <v>0.190805392326304</v>
      </c>
      <c r="Q328" s="327">
        <f t="shared" si="5"/>
        <v>0.19447969543147209</v>
      </c>
    </row>
    <row r="329" spans="1:17" ht="15">
      <c r="A329" s="326" t="s">
        <v>157</v>
      </c>
      <c r="B329" s="326">
        <v>0</v>
      </c>
      <c r="C329" s="326">
        <v>0</v>
      </c>
      <c r="D329" s="326">
        <v>1</v>
      </c>
      <c r="E329" s="326">
        <v>119</v>
      </c>
      <c r="F329" s="326">
        <v>1499</v>
      </c>
      <c r="G329" s="326">
        <v>1618</v>
      </c>
      <c r="H329" s="327">
        <v>7.3547589616810793E-2</v>
      </c>
      <c r="I329" s="360">
        <v>8.9186176142697887E-2</v>
      </c>
      <c r="J329" s="362">
        <v>4.2464473579290778E-2</v>
      </c>
      <c r="K329" s="362" t="s">
        <v>157</v>
      </c>
      <c r="L329" s="328">
        <v>-0.12020876171447099</v>
      </c>
      <c r="M329" s="328">
        <v>7.0547868675582799E-3</v>
      </c>
      <c r="N329" s="328">
        <v>1.8730817777492401E-2</v>
      </c>
      <c r="O329" s="327">
        <v>0.45945945945945899</v>
      </c>
      <c r="P329" s="327">
        <v>0.51814725198755596</v>
      </c>
      <c r="Q329" s="327">
        <f t="shared" si="5"/>
        <v>0.5133248730964467</v>
      </c>
    </row>
    <row r="330" spans="1:17" ht="15">
      <c r="A330" s="326" t="s">
        <v>157</v>
      </c>
      <c r="B330" s="326">
        <v>1</v>
      </c>
      <c r="C330" s="326">
        <v>2</v>
      </c>
      <c r="D330" s="326">
        <v>2</v>
      </c>
      <c r="E330" s="326">
        <v>54</v>
      </c>
      <c r="F330" s="326">
        <v>605</v>
      </c>
      <c r="G330" s="326">
        <v>659</v>
      </c>
      <c r="H330" s="327">
        <v>8.1942336874051599E-2</v>
      </c>
      <c r="I330" s="360">
        <v>0.12607449856733521</v>
      </c>
      <c r="J330" s="362">
        <v>4.2464473579290778E-2</v>
      </c>
      <c r="K330" s="362" t="s">
        <v>157</v>
      </c>
      <c r="L330" s="328">
        <v>-3.0231681899698399E-3</v>
      </c>
      <c r="M330" s="328">
        <v>1.9084256818225301E-6</v>
      </c>
      <c r="N330" s="328">
        <v>1.8730817777492401E-2</v>
      </c>
      <c r="O330" s="327">
        <v>0.20849420849420799</v>
      </c>
      <c r="P330" s="327">
        <v>0.209125475285171</v>
      </c>
      <c r="Q330" s="327">
        <f t="shared" si="5"/>
        <v>0.20907360406091371</v>
      </c>
    </row>
    <row r="331" spans="1:17" ht="15">
      <c r="A331" s="326" t="s">
        <v>157</v>
      </c>
      <c r="B331" s="326">
        <v>2</v>
      </c>
      <c r="C331" s="326">
        <v>3</v>
      </c>
      <c r="D331" s="326">
        <v>15</v>
      </c>
      <c r="E331" s="326">
        <v>86</v>
      </c>
      <c r="F331" s="326">
        <v>789</v>
      </c>
      <c r="G331" s="326">
        <v>875</v>
      </c>
      <c r="H331" s="327">
        <v>9.8285714285714199E-2</v>
      </c>
      <c r="I331" s="360">
        <v>0.1312335958005249</v>
      </c>
      <c r="J331" s="362">
        <v>4.2464473579290778E-2</v>
      </c>
      <c r="K331" s="362" t="s">
        <v>157</v>
      </c>
      <c r="L331" s="328">
        <v>0.19680221868423001</v>
      </c>
      <c r="M331" s="328">
        <v>1.16741224842523E-2</v>
      </c>
      <c r="N331" s="328">
        <v>1.8730817777492401E-2</v>
      </c>
      <c r="O331" s="327">
        <v>0.33204633204633199</v>
      </c>
      <c r="P331" s="327">
        <v>0.27272727272727199</v>
      </c>
      <c r="Q331" s="327">
        <f t="shared" si="5"/>
        <v>0.27760152284263961</v>
      </c>
    </row>
    <row r="332" spans="1:17" ht="15">
      <c r="A332" s="326" t="s">
        <v>140</v>
      </c>
      <c r="B332" s="326">
        <v>0</v>
      </c>
      <c r="C332" s="326">
        <v>0</v>
      </c>
      <c r="D332" s="326">
        <v>0.2</v>
      </c>
      <c r="E332" s="326">
        <v>74</v>
      </c>
      <c r="F332" s="326">
        <v>740</v>
      </c>
      <c r="G332" s="326">
        <v>814</v>
      </c>
      <c r="H332" s="327">
        <v>9.0909090909090898E-2</v>
      </c>
      <c r="I332" s="360">
        <v>9.6045197740112997E-2</v>
      </c>
      <c r="J332" s="362">
        <v>4.1915344378303333E-2</v>
      </c>
      <c r="K332" s="362" t="s">
        <v>140</v>
      </c>
      <c r="L332" s="328">
        <v>0.110636150282551</v>
      </c>
      <c r="M332" s="328">
        <v>3.3107257454558399E-3</v>
      </c>
      <c r="N332" s="328">
        <v>1.8716590701789299E-2</v>
      </c>
      <c r="O332" s="327">
        <v>0.28571428571428498</v>
      </c>
      <c r="P332" s="327">
        <v>0.25578983753888601</v>
      </c>
      <c r="Q332" s="327">
        <f t="shared" si="5"/>
        <v>0.25824873096446699</v>
      </c>
    </row>
    <row r="333" spans="1:17" ht="15">
      <c r="A333" s="326" t="s">
        <v>140</v>
      </c>
      <c r="B333" s="326">
        <v>1</v>
      </c>
      <c r="C333" s="326">
        <v>0.210526315799999</v>
      </c>
      <c r="D333" s="326">
        <v>0.4</v>
      </c>
      <c r="E333" s="326">
        <v>70</v>
      </c>
      <c r="F333" s="326">
        <v>701</v>
      </c>
      <c r="G333" s="326">
        <v>771</v>
      </c>
      <c r="H333" s="327">
        <v>9.0791180285343706E-2</v>
      </c>
      <c r="I333" s="360">
        <v>0.13407821229050279</v>
      </c>
      <c r="J333" s="362">
        <v>4.1915344378303333E-2</v>
      </c>
      <c r="K333" s="362" t="s">
        <v>140</v>
      </c>
      <c r="L333" s="328">
        <v>0.109208598291366</v>
      </c>
      <c r="M333" s="328">
        <v>3.0536087544591199E-3</v>
      </c>
      <c r="N333" s="328">
        <v>1.8716590701789299E-2</v>
      </c>
      <c r="O333" s="327">
        <v>0.27027027027027001</v>
      </c>
      <c r="P333" s="327">
        <v>0.24230902177670199</v>
      </c>
      <c r="Q333" s="327">
        <f t="shared" si="5"/>
        <v>0.24460659898477158</v>
      </c>
    </row>
    <row r="334" spans="1:17" ht="15">
      <c r="A334" s="326" t="s">
        <v>140</v>
      </c>
      <c r="B334" s="326">
        <v>2</v>
      </c>
      <c r="C334" s="326">
        <v>0.40625</v>
      </c>
      <c r="D334" s="326">
        <v>0.63636363640000004</v>
      </c>
      <c r="E334" s="326">
        <v>63</v>
      </c>
      <c r="F334" s="326">
        <v>719</v>
      </c>
      <c r="G334" s="326">
        <v>782</v>
      </c>
      <c r="H334" s="327">
        <v>8.0562659846547299E-2</v>
      </c>
      <c r="I334" s="360">
        <v>0.1201044386422977</v>
      </c>
      <c r="J334" s="362">
        <v>4.1915344378303333E-2</v>
      </c>
      <c r="K334" s="362" t="s">
        <v>140</v>
      </c>
      <c r="L334" s="328">
        <v>-2.1505388052916598E-2</v>
      </c>
      <c r="M334" s="328">
        <v>1.1371390063574501E-4</v>
      </c>
      <c r="N334" s="328">
        <v>1.8716590701789299E-2</v>
      </c>
      <c r="O334" s="327">
        <v>0.24324324324324301</v>
      </c>
      <c r="P334" s="327">
        <v>0.24853093674386401</v>
      </c>
      <c r="Q334" s="327">
        <f t="shared" si="5"/>
        <v>0.24809644670050762</v>
      </c>
    </row>
    <row r="335" spans="1:17" ht="15">
      <c r="A335" s="326" t="s">
        <v>140</v>
      </c>
      <c r="B335" s="326">
        <v>3</v>
      </c>
      <c r="C335" s="326">
        <v>0.64285714289999996</v>
      </c>
      <c r="D335" s="326">
        <v>4</v>
      </c>
      <c r="E335" s="326">
        <v>52</v>
      </c>
      <c r="F335" s="326">
        <v>733</v>
      </c>
      <c r="G335" s="326">
        <v>785</v>
      </c>
      <c r="H335" s="327">
        <v>6.6242038216560495E-2</v>
      </c>
      <c r="I335" s="360">
        <v>8.1690140845070425E-2</v>
      </c>
      <c r="J335" s="362">
        <v>4.1915344378303333E-2</v>
      </c>
      <c r="K335" s="362" t="s">
        <v>140</v>
      </c>
      <c r="L335" s="328">
        <v>-0.23268074002862599</v>
      </c>
      <c r="M335" s="328">
        <v>1.22385423012386E-2</v>
      </c>
      <c r="N335" s="328">
        <v>1.8716590701789299E-2</v>
      </c>
      <c r="O335" s="327">
        <v>0.20077220077220001</v>
      </c>
      <c r="P335" s="327">
        <v>0.25337020394054599</v>
      </c>
      <c r="Q335" s="327">
        <f t="shared" si="5"/>
        <v>0.24904822335025381</v>
      </c>
    </row>
    <row r="336" spans="1:17" ht="15">
      <c r="A336" s="326" t="s">
        <v>219</v>
      </c>
      <c r="B336" s="326">
        <v>0</v>
      </c>
      <c r="C336" s="326">
        <v>0</v>
      </c>
      <c r="D336" s="326">
        <v>11</v>
      </c>
      <c r="E336" s="326">
        <v>61</v>
      </c>
      <c r="F336" s="326">
        <v>773</v>
      </c>
      <c r="G336" s="326">
        <v>834</v>
      </c>
      <c r="H336" s="327">
        <v>7.3141486810551506E-2</v>
      </c>
      <c r="I336" s="360">
        <v>7.783018867924528E-2</v>
      </c>
      <c r="J336" s="362">
        <v>5.2373342645503917E-2</v>
      </c>
      <c r="K336" s="362" t="s">
        <v>219</v>
      </c>
      <c r="L336" s="328">
        <v>-0.12618394113751299</v>
      </c>
      <c r="M336" s="328">
        <v>3.9969326292298296E-3</v>
      </c>
      <c r="N336" s="328">
        <v>1.8677647821217599E-2</v>
      </c>
      <c r="O336" s="327">
        <v>0.235521235521235</v>
      </c>
      <c r="P336" s="327">
        <v>0.26719668164534999</v>
      </c>
      <c r="Q336" s="327">
        <f t="shared" si="5"/>
        <v>0.2645939086294416</v>
      </c>
    </row>
    <row r="337" spans="1:17" ht="15">
      <c r="A337" s="326" t="s">
        <v>219</v>
      </c>
      <c r="B337" s="326">
        <v>1</v>
      </c>
      <c r="C337" s="326">
        <v>12</v>
      </c>
      <c r="D337" s="326">
        <v>19</v>
      </c>
      <c r="E337" s="326">
        <v>59</v>
      </c>
      <c r="F337" s="326">
        <v>725</v>
      </c>
      <c r="G337" s="326">
        <v>784</v>
      </c>
      <c r="H337" s="327">
        <v>7.5255102040816299E-2</v>
      </c>
      <c r="I337" s="360">
        <v>9.9431818181818177E-2</v>
      </c>
      <c r="J337" s="362">
        <v>5.2373342645503917E-2</v>
      </c>
      <c r="K337" s="362" t="s">
        <v>219</v>
      </c>
      <c r="L337" s="328">
        <v>-9.5412967672358004E-2</v>
      </c>
      <c r="M337" s="328">
        <v>2.1759576658680201E-3</v>
      </c>
      <c r="N337" s="328">
        <v>1.8677647821217599E-2</v>
      </c>
      <c r="O337" s="327">
        <v>0.22779922779922701</v>
      </c>
      <c r="P337" s="327">
        <v>0.25060490839958499</v>
      </c>
      <c r="Q337" s="327">
        <f t="shared" si="5"/>
        <v>0.24873096446700507</v>
      </c>
    </row>
    <row r="338" spans="1:17" ht="15">
      <c r="A338" s="326" t="s">
        <v>219</v>
      </c>
      <c r="B338" s="326">
        <v>2</v>
      </c>
      <c r="C338" s="326">
        <v>20</v>
      </c>
      <c r="D338" s="326">
        <v>30</v>
      </c>
      <c r="E338" s="326">
        <v>63</v>
      </c>
      <c r="F338" s="326">
        <v>712</v>
      </c>
      <c r="G338" s="326">
        <v>775</v>
      </c>
      <c r="H338" s="327">
        <v>8.12903225806451E-2</v>
      </c>
      <c r="I338" s="360">
        <v>0.1114058355437666</v>
      </c>
      <c r="J338" s="362">
        <v>5.2373342645503917E-2</v>
      </c>
      <c r="K338" s="362" t="s">
        <v>219</v>
      </c>
      <c r="L338" s="328">
        <v>-1.1721941743845599E-2</v>
      </c>
      <c r="M338" s="328">
        <v>3.3619231092390799E-5</v>
      </c>
      <c r="N338" s="328">
        <v>1.8677647821217599E-2</v>
      </c>
      <c r="O338" s="327">
        <v>0.24324324324324301</v>
      </c>
      <c r="P338" s="327">
        <v>0.24611130314552301</v>
      </c>
      <c r="Q338" s="327">
        <f t="shared" si="5"/>
        <v>0.24587563451776651</v>
      </c>
    </row>
    <row r="339" spans="1:17" ht="15">
      <c r="A339" s="326" t="s">
        <v>219</v>
      </c>
      <c r="B339" s="326">
        <v>3</v>
      </c>
      <c r="C339" s="326">
        <v>31</v>
      </c>
      <c r="D339" s="326">
        <v>100</v>
      </c>
      <c r="E339" s="326">
        <v>76</v>
      </c>
      <c r="F339" s="326">
        <v>683</v>
      </c>
      <c r="G339" s="326">
        <v>759</v>
      </c>
      <c r="H339" s="327">
        <v>0.100131752305665</v>
      </c>
      <c r="I339" s="360">
        <v>0.13502109704641349</v>
      </c>
      <c r="J339" s="362">
        <v>5.2373342645503917E-2</v>
      </c>
      <c r="K339" s="362" t="s">
        <v>219</v>
      </c>
      <c r="L339" s="328">
        <v>0.217459723992138</v>
      </c>
      <c r="M339" s="328">
        <v>1.2471138295027299E-2</v>
      </c>
      <c r="N339" s="328">
        <v>1.8677647821217599E-2</v>
      </c>
      <c r="O339" s="327">
        <v>0.29343629343629302</v>
      </c>
      <c r="P339" s="327">
        <v>0.23608710680954001</v>
      </c>
      <c r="Q339" s="327">
        <f t="shared" si="5"/>
        <v>0.2407994923857868</v>
      </c>
    </row>
    <row r="340" spans="1:17" ht="15">
      <c r="A340" s="326" t="s">
        <v>69</v>
      </c>
      <c r="B340" s="326">
        <v>0</v>
      </c>
      <c r="C340" s="326">
        <v>0</v>
      </c>
      <c r="D340" s="326">
        <v>1</v>
      </c>
      <c r="E340" s="326">
        <v>126</v>
      </c>
      <c r="F340" s="326">
        <v>1578</v>
      </c>
      <c r="G340" s="326">
        <v>1704</v>
      </c>
      <c r="H340" s="327">
        <v>7.3943661971830901E-2</v>
      </c>
      <c r="I340" s="360">
        <v>8.9622641509433956E-2</v>
      </c>
      <c r="J340" s="362">
        <v>3.966610208885879E-2</v>
      </c>
      <c r="K340" s="362" t="s">
        <v>69</v>
      </c>
      <c r="L340" s="328">
        <v>-0.11441035117774399</v>
      </c>
      <c r="M340" s="328">
        <v>6.74655633480554E-3</v>
      </c>
      <c r="N340" s="328">
        <v>1.8567043908061302E-2</v>
      </c>
      <c r="O340" s="327">
        <v>0.48648648648648601</v>
      </c>
      <c r="P340" s="327">
        <v>0.54545454545454497</v>
      </c>
      <c r="Q340" s="327">
        <f t="shared" si="5"/>
        <v>0.54060913705583757</v>
      </c>
    </row>
    <row r="341" spans="1:17" ht="15">
      <c r="A341" s="326" t="s">
        <v>69</v>
      </c>
      <c r="B341" s="326">
        <v>1</v>
      </c>
      <c r="C341" s="326">
        <v>2</v>
      </c>
      <c r="D341" s="326">
        <v>2</v>
      </c>
      <c r="E341" s="326">
        <v>47</v>
      </c>
      <c r="F341" s="326">
        <v>527</v>
      </c>
      <c r="G341" s="326">
        <v>574</v>
      </c>
      <c r="H341" s="327">
        <v>8.1881533101045206E-2</v>
      </c>
      <c r="I341" s="360">
        <v>0.13868613138686131</v>
      </c>
      <c r="J341" s="362">
        <v>3.966610208885879E-2</v>
      </c>
      <c r="K341" s="362" t="s">
        <v>69</v>
      </c>
      <c r="L341" s="328">
        <v>-3.8317035547063998E-3</v>
      </c>
      <c r="M341" s="328">
        <v>2.66940338689549E-6</v>
      </c>
      <c r="N341" s="328">
        <v>1.8567043908061302E-2</v>
      </c>
      <c r="O341" s="327">
        <v>0.18146718146718099</v>
      </c>
      <c r="P341" s="327">
        <v>0.182163843760801</v>
      </c>
      <c r="Q341" s="327">
        <f t="shared" si="5"/>
        <v>0.18210659898477158</v>
      </c>
    </row>
    <row r="342" spans="1:17" ht="15">
      <c r="A342" s="326" t="s">
        <v>69</v>
      </c>
      <c r="B342" s="326">
        <v>2</v>
      </c>
      <c r="C342" s="326">
        <v>3</v>
      </c>
      <c r="D342" s="326">
        <v>9</v>
      </c>
      <c r="E342" s="326">
        <v>86</v>
      </c>
      <c r="F342" s="326">
        <v>788</v>
      </c>
      <c r="G342" s="326">
        <v>874</v>
      </c>
      <c r="H342" s="327">
        <v>9.83981693363844E-2</v>
      </c>
      <c r="I342" s="360">
        <v>0.11881188118811881</v>
      </c>
      <c r="J342" s="362">
        <v>3.966610208885879E-2</v>
      </c>
      <c r="K342" s="362" t="s">
        <v>69</v>
      </c>
      <c r="L342" s="328">
        <v>0.19807044967222501</v>
      </c>
      <c r="M342" s="328">
        <v>1.18178181698688E-2</v>
      </c>
      <c r="N342" s="328">
        <v>1.8567043908061302E-2</v>
      </c>
      <c r="O342" s="327">
        <v>0.33204633204633199</v>
      </c>
      <c r="P342" s="327">
        <v>0.27238161078465201</v>
      </c>
      <c r="Q342" s="327">
        <f t="shared" si="5"/>
        <v>0.27728426395939088</v>
      </c>
    </row>
    <row r="343" spans="1:17" ht="15">
      <c r="A343" s="326" t="s">
        <v>297</v>
      </c>
      <c r="B343" s="326">
        <v>0</v>
      </c>
      <c r="C343" s="326">
        <v>0</v>
      </c>
      <c r="D343" s="326">
        <v>1</v>
      </c>
      <c r="E343" s="326">
        <v>126</v>
      </c>
      <c r="F343" s="326">
        <v>1579</v>
      </c>
      <c r="G343" s="326">
        <v>1705</v>
      </c>
      <c r="H343" s="327">
        <v>7.3900293255131894E-2</v>
      </c>
      <c r="I343" s="360">
        <v>8.9728453364816996E-2</v>
      </c>
      <c r="J343" s="362">
        <v>3.7387872532309893E-2</v>
      </c>
      <c r="K343" s="362" t="s">
        <v>297</v>
      </c>
      <c r="L343" s="328">
        <v>-0.115043864027566</v>
      </c>
      <c r="M343" s="328">
        <v>6.8236796434171998E-3</v>
      </c>
      <c r="N343" s="328">
        <v>1.8497802284712699E-2</v>
      </c>
      <c r="O343" s="327">
        <v>0.48648648648648601</v>
      </c>
      <c r="P343" s="327">
        <v>0.54580020739716495</v>
      </c>
      <c r="Q343" s="327">
        <f t="shared" si="5"/>
        <v>0.54092639593908631</v>
      </c>
    </row>
    <row r="344" spans="1:17" ht="15">
      <c r="A344" s="326" t="s">
        <v>297</v>
      </c>
      <c r="B344" s="326">
        <v>1</v>
      </c>
      <c r="C344" s="326">
        <v>2</v>
      </c>
      <c r="D344" s="326">
        <v>2</v>
      </c>
      <c r="E344" s="326">
        <v>47</v>
      </c>
      <c r="F344" s="326">
        <v>525</v>
      </c>
      <c r="G344" s="326">
        <v>572</v>
      </c>
      <c r="H344" s="327">
        <v>8.2167832167832106E-2</v>
      </c>
      <c r="I344" s="360">
        <v>0.13503649635036499</v>
      </c>
      <c r="J344" s="362">
        <v>3.7387872532309893E-2</v>
      </c>
      <c r="K344" s="362" t="s">
        <v>297</v>
      </c>
      <c r="L344" s="328">
        <v>-2.9417604967835501E-5</v>
      </c>
      <c r="M344" s="328">
        <v>1.5704318888688001E-10</v>
      </c>
      <c r="N344" s="328">
        <v>1.8497802284712699E-2</v>
      </c>
      <c r="O344" s="327">
        <v>0.18146718146718099</v>
      </c>
      <c r="P344" s="327">
        <v>0.18147251987556101</v>
      </c>
      <c r="Q344" s="327">
        <f t="shared" si="5"/>
        <v>0.1814720812182741</v>
      </c>
    </row>
    <row r="345" spans="1:17" ht="15">
      <c r="A345" s="326" t="s">
        <v>297</v>
      </c>
      <c r="B345" s="326">
        <v>2</v>
      </c>
      <c r="C345" s="326">
        <v>3</v>
      </c>
      <c r="D345" s="326">
        <v>9</v>
      </c>
      <c r="E345" s="326">
        <v>86</v>
      </c>
      <c r="F345" s="326">
        <v>789</v>
      </c>
      <c r="G345" s="326">
        <v>875</v>
      </c>
      <c r="H345" s="327">
        <v>9.8285714285714199E-2</v>
      </c>
      <c r="I345" s="360">
        <v>0.12055335968379451</v>
      </c>
      <c r="J345" s="362">
        <v>3.7387872532309893E-2</v>
      </c>
      <c r="K345" s="362" t="s">
        <v>297</v>
      </c>
      <c r="L345" s="328">
        <v>0.19680221868423001</v>
      </c>
      <c r="M345" s="328">
        <v>1.16741224842523E-2</v>
      </c>
      <c r="N345" s="328">
        <v>1.8497802284712699E-2</v>
      </c>
      <c r="O345" s="327">
        <v>0.33204633204633199</v>
      </c>
      <c r="P345" s="327">
        <v>0.27272727272727199</v>
      </c>
      <c r="Q345" s="327">
        <f t="shared" si="5"/>
        <v>0.27760152284263961</v>
      </c>
    </row>
    <row r="346" spans="1:17" ht="15">
      <c r="A346" s="326" t="s">
        <v>643</v>
      </c>
      <c r="B346" s="326">
        <v>0</v>
      </c>
      <c r="C346" s="326">
        <v>0</v>
      </c>
      <c r="D346" s="326">
        <v>7.7160493799999993E-2</v>
      </c>
      <c r="E346" s="326">
        <v>55</v>
      </c>
      <c r="F346" s="326">
        <v>746</v>
      </c>
      <c r="G346" s="326">
        <v>801</v>
      </c>
      <c r="H346" s="327">
        <v>6.8664169787765295E-2</v>
      </c>
      <c r="I346" s="360">
        <v>8.5626911314984705E-2</v>
      </c>
      <c r="J346" s="362">
        <v>1.4221496218877481E-2</v>
      </c>
      <c r="K346" s="362" t="s">
        <v>643</v>
      </c>
      <c r="L346" s="328">
        <v>-0.194171171694692</v>
      </c>
      <c r="M346" s="328">
        <v>8.8364575704867696E-3</v>
      </c>
      <c r="N346" s="328">
        <v>1.6995714165834501E-2</v>
      </c>
      <c r="O346" s="327">
        <v>0.21235521235521199</v>
      </c>
      <c r="P346" s="327">
        <v>0.257863809194607</v>
      </c>
      <c r="Q346" s="327">
        <f t="shared" si="5"/>
        <v>0.25412436548223349</v>
      </c>
    </row>
    <row r="347" spans="1:17" ht="15">
      <c r="A347" s="326" t="s">
        <v>643</v>
      </c>
      <c r="B347" s="326">
        <v>1</v>
      </c>
      <c r="C347" s="326">
        <v>7.7190512399999994E-2</v>
      </c>
      <c r="D347" s="326">
        <v>0.11904761899999999</v>
      </c>
      <c r="E347" s="326">
        <v>62</v>
      </c>
      <c r="F347" s="326">
        <v>717</v>
      </c>
      <c r="G347" s="326">
        <v>779</v>
      </c>
      <c r="H347" s="327">
        <v>7.9589216944801006E-2</v>
      </c>
      <c r="I347" s="360">
        <v>0.1093333333333333</v>
      </c>
      <c r="J347" s="362">
        <v>1.4221496218877481E-2</v>
      </c>
      <c r="K347" s="362" t="s">
        <v>643</v>
      </c>
      <c r="L347" s="328">
        <v>-3.4720212277931498E-2</v>
      </c>
      <c r="M347" s="328">
        <v>2.9364180241383099E-4</v>
      </c>
      <c r="N347" s="328">
        <v>1.6995714165834501E-2</v>
      </c>
      <c r="O347" s="327">
        <v>0.23938223938223899</v>
      </c>
      <c r="P347" s="327">
        <v>0.24783961285862399</v>
      </c>
      <c r="Q347" s="327">
        <f t="shared" si="5"/>
        <v>0.24714467005076143</v>
      </c>
    </row>
    <row r="348" spans="1:17" ht="15">
      <c r="A348" s="326" t="s">
        <v>643</v>
      </c>
      <c r="B348" s="326">
        <v>2</v>
      </c>
      <c r="C348" s="326">
        <v>0.1191540066</v>
      </c>
      <c r="D348" s="326">
        <v>0.1984126984</v>
      </c>
      <c r="E348" s="326">
        <v>68</v>
      </c>
      <c r="F348" s="326">
        <v>732</v>
      </c>
      <c r="G348" s="326">
        <v>800</v>
      </c>
      <c r="H348" s="327">
        <v>8.5000000000000006E-2</v>
      </c>
      <c r="I348" s="360">
        <v>0.11087866108786611</v>
      </c>
      <c r="J348" s="362">
        <v>1.4221496218877481E-2</v>
      </c>
      <c r="K348" s="362" t="s">
        <v>643</v>
      </c>
      <c r="L348" s="328">
        <v>3.6948434491392297E-2</v>
      </c>
      <c r="M348" s="328">
        <v>3.51886564868435E-4</v>
      </c>
      <c r="N348" s="328">
        <v>1.6995714165834501E-2</v>
      </c>
      <c r="O348" s="327">
        <v>0.26254826254826202</v>
      </c>
      <c r="P348" s="327">
        <v>0.25302454199792601</v>
      </c>
      <c r="Q348" s="327">
        <f t="shared" si="5"/>
        <v>0.25380710659898476</v>
      </c>
    </row>
    <row r="349" spans="1:17" ht="15">
      <c r="A349" s="326" t="s">
        <v>643</v>
      </c>
      <c r="B349" s="326">
        <v>3</v>
      </c>
      <c r="C349" s="326">
        <v>0.2</v>
      </c>
      <c r="D349" s="326">
        <v>3.3534000794000001</v>
      </c>
      <c r="E349" s="326">
        <v>74</v>
      </c>
      <c r="F349" s="326">
        <v>698</v>
      </c>
      <c r="G349" s="326">
        <v>772</v>
      </c>
      <c r="H349" s="327">
        <v>9.5854922279792698E-2</v>
      </c>
      <c r="I349" s="360">
        <v>0.116331096196868</v>
      </c>
      <c r="J349" s="362">
        <v>1.4221496218877481E-2</v>
      </c>
      <c r="K349" s="362" t="s">
        <v>643</v>
      </c>
      <c r="L349" s="328">
        <v>0.16906723371839399</v>
      </c>
      <c r="M349" s="328">
        <v>7.5137282280655204E-3</v>
      </c>
      <c r="N349" s="328">
        <v>1.6995714165834501E-2</v>
      </c>
      <c r="O349" s="327">
        <v>0.28571428571428498</v>
      </c>
      <c r="P349" s="327">
        <v>0.241272035948842</v>
      </c>
      <c r="Q349" s="327">
        <f t="shared" si="5"/>
        <v>0.24492385786802032</v>
      </c>
    </row>
    <row r="350" spans="1:17" ht="15">
      <c r="A350" s="326" t="s">
        <v>570</v>
      </c>
      <c r="B350" s="326">
        <v>0</v>
      </c>
      <c r="C350" s="326">
        <v>0</v>
      </c>
      <c r="D350" s="326">
        <v>1890</v>
      </c>
      <c r="E350" s="326">
        <v>99</v>
      </c>
      <c r="F350" s="326">
        <v>951</v>
      </c>
      <c r="G350" s="326">
        <v>1050</v>
      </c>
      <c r="H350" s="327">
        <v>9.4285714285714195E-2</v>
      </c>
      <c r="I350" s="360">
        <v>0.11977186311787071</v>
      </c>
      <c r="J350" s="362">
        <v>2.5301530048434009E-2</v>
      </c>
      <c r="K350" s="362" t="s">
        <v>570</v>
      </c>
      <c r="L350" s="328">
        <v>0.15082703086579699</v>
      </c>
      <c r="M350" s="328">
        <v>8.0714896743927598E-3</v>
      </c>
      <c r="N350" s="328">
        <v>1.5470661062913E-2</v>
      </c>
      <c r="O350" s="327">
        <v>0.38223938223938198</v>
      </c>
      <c r="P350" s="327">
        <v>0.32872450743173098</v>
      </c>
      <c r="Q350" s="327">
        <f t="shared" si="5"/>
        <v>0.33312182741116753</v>
      </c>
    </row>
    <row r="351" spans="1:17" ht="15">
      <c r="A351" s="326" t="s">
        <v>570</v>
      </c>
      <c r="B351" s="326">
        <v>1</v>
      </c>
      <c r="C351" s="326">
        <v>1892.79</v>
      </c>
      <c r="D351" s="326">
        <v>5730.46</v>
      </c>
      <c r="E351" s="326">
        <v>85</v>
      </c>
      <c r="F351" s="326">
        <v>966</v>
      </c>
      <c r="G351" s="326">
        <v>1051</v>
      </c>
      <c r="H351" s="327">
        <v>8.0875356803044696E-2</v>
      </c>
      <c r="I351" s="360">
        <v>8.5714285714285715E-2</v>
      </c>
      <c r="J351" s="362">
        <v>2.5301530048434009E-2</v>
      </c>
      <c r="K351" s="362" t="s">
        <v>570</v>
      </c>
      <c r="L351" s="328">
        <v>-1.7291334445604E-2</v>
      </c>
      <c r="M351" s="328">
        <v>9.8977472500117196E-5</v>
      </c>
      <c r="N351" s="328">
        <v>1.5470661062913E-2</v>
      </c>
      <c r="O351" s="327">
        <v>0.32818532818532797</v>
      </c>
      <c r="P351" s="327">
        <v>0.333909436571033</v>
      </c>
      <c r="Q351" s="327">
        <f t="shared" si="5"/>
        <v>0.33343908629441626</v>
      </c>
    </row>
    <row r="352" spans="1:17" ht="15">
      <c r="A352" s="326" t="s">
        <v>570</v>
      </c>
      <c r="B352" s="326">
        <v>2</v>
      </c>
      <c r="C352" s="326">
        <v>5744.23</v>
      </c>
      <c r="D352" s="326">
        <v>30000</v>
      </c>
      <c r="E352" s="326">
        <v>75</v>
      </c>
      <c r="F352" s="326">
        <v>976</v>
      </c>
      <c r="G352" s="326">
        <v>1051</v>
      </c>
      <c r="H352" s="327">
        <v>7.1360608943862994E-2</v>
      </c>
      <c r="I352" s="360">
        <v>0.1145833333333333</v>
      </c>
      <c r="J352" s="362">
        <v>2.5301530048434009E-2</v>
      </c>
      <c r="K352" s="362" t="s">
        <v>570</v>
      </c>
      <c r="L352" s="328">
        <v>-0.152753229600184</v>
      </c>
      <c r="M352" s="328">
        <v>7.3001939160201798E-3</v>
      </c>
      <c r="N352" s="328">
        <v>1.5470661062913E-2</v>
      </c>
      <c r="O352" s="327">
        <v>0.289575289575289</v>
      </c>
      <c r="P352" s="327">
        <v>0.33736605599723402</v>
      </c>
      <c r="Q352" s="327">
        <f t="shared" si="5"/>
        <v>0.33343908629441626</v>
      </c>
    </row>
    <row r="353" spans="1:17" ht="15">
      <c r="A353" s="326" t="s">
        <v>221</v>
      </c>
      <c r="B353" s="326">
        <v>0</v>
      </c>
      <c r="C353" s="326">
        <v>0</v>
      </c>
      <c r="D353" s="326">
        <v>0</v>
      </c>
      <c r="E353" s="326">
        <v>77</v>
      </c>
      <c r="F353" s="326">
        <v>1024</v>
      </c>
      <c r="G353" s="326">
        <v>1101</v>
      </c>
      <c r="H353" s="327">
        <v>6.9936421435059001E-2</v>
      </c>
      <c r="I353" s="360">
        <v>9.9540581929555894E-2</v>
      </c>
      <c r="J353" s="362">
        <v>2.8697490864280431E-2</v>
      </c>
      <c r="K353" s="362" t="s">
        <v>221</v>
      </c>
      <c r="L353" s="328">
        <v>-0.17444514046917101</v>
      </c>
      <c r="M353" s="328">
        <v>9.8841544543261592E-3</v>
      </c>
      <c r="N353" s="328">
        <v>1.4666895158295E-2</v>
      </c>
      <c r="O353" s="327">
        <v>0.29729729729729698</v>
      </c>
      <c r="P353" s="327">
        <v>0.35395782924300001</v>
      </c>
      <c r="Q353" s="327">
        <f t="shared" si="5"/>
        <v>0.34930203045685282</v>
      </c>
    </row>
    <row r="354" spans="1:17" ht="15">
      <c r="A354" s="326" t="s">
        <v>221</v>
      </c>
      <c r="B354" s="326">
        <v>1</v>
      </c>
      <c r="C354" s="326">
        <v>1</v>
      </c>
      <c r="D354" s="326">
        <v>2</v>
      </c>
      <c r="E354" s="326">
        <v>132</v>
      </c>
      <c r="F354" s="326">
        <v>1360</v>
      </c>
      <c r="G354" s="326">
        <v>1492</v>
      </c>
      <c r="H354" s="327">
        <v>8.8471849865951704E-2</v>
      </c>
      <c r="I354" s="360">
        <v>9.8693759071117562E-2</v>
      </c>
      <c r="J354" s="362">
        <v>2.8697490864280431E-2</v>
      </c>
      <c r="K354" s="362" t="s">
        <v>221</v>
      </c>
      <c r="L354" s="328">
        <v>8.0783187132870596E-2</v>
      </c>
      <c r="M354" s="328">
        <v>3.19515824226198E-3</v>
      </c>
      <c r="N354" s="328">
        <v>1.4666895158295E-2</v>
      </c>
      <c r="O354" s="327">
        <v>0.50965250965250897</v>
      </c>
      <c r="P354" s="327">
        <v>0.47010024196335898</v>
      </c>
      <c r="Q354" s="327">
        <f t="shared" si="5"/>
        <v>0.4733502538071066</v>
      </c>
    </row>
    <row r="355" spans="1:17" ht="15">
      <c r="A355" s="326" t="s">
        <v>221</v>
      </c>
      <c r="B355" s="326">
        <v>2</v>
      </c>
      <c r="C355" s="326">
        <v>3</v>
      </c>
      <c r="D355" s="326">
        <v>8</v>
      </c>
      <c r="E355" s="326">
        <v>50</v>
      </c>
      <c r="F355" s="326">
        <v>509</v>
      </c>
      <c r="G355" s="326">
        <v>559</v>
      </c>
      <c r="H355" s="327">
        <v>8.9445438282647505E-2</v>
      </c>
      <c r="I355" s="360">
        <v>0.14385964912280699</v>
      </c>
      <c r="J355" s="362">
        <v>2.8697490864280431E-2</v>
      </c>
      <c r="K355" s="362" t="s">
        <v>221</v>
      </c>
      <c r="L355" s="328">
        <v>9.2796232154220601E-2</v>
      </c>
      <c r="M355" s="328">
        <v>1.58758246170686E-3</v>
      </c>
      <c r="N355" s="328">
        <v>1.4666895158295E-2</v>
      </c>
      <c r="O355" s="327">
        <v>0.193050193050193</v>
      </c>
      <c r="P355" s="327">
        <v>0.17594192879363901</v>
      </c>
      <c r="Q355" s="327">
        <f t="shared" si="5"/>
        <v>0.17734771573604061</v>
      </c>
    </row>
    <row r="356" spans="1:17" ht="15">
      <c r="A356" s="326" t="s">
        <v>240</v>
      </c>
      <c r="B356" s="326">
        <v>0</v>
      </c>
      <c r="C356" s="326">
        <v>0</v>
      </c>
      <c r="D356" s="326">
        <v>2</v>
      </c>
      <c r="E356" s="326">
        <v>91</v>
      </c>
      <c r="F356" s="326">
        <v>1115</v>
      </c>
      <c r="G356" s="326">
        <v>1206</v>
      </c>
      <c r="H356" s="327">
        <v>7.5456053067993301E-2</v>
      </c>
      <c r="I356" s="360">
        <v>9.0586145648312605E-2</v>
      </c>
      <c r="J356" s="362">
        <v>4.5257413229627022E-2</v>
      </c>
      <c r="K356" s="362" t="s">
        <v>240</v>
      </c>
      <c r="L356" s="328">
        <v>-9.2528934100771704E-2</v>
      </c>
      <c r="M356" s="328">
        <v>3.1516941520670898E-3</v>
      </c>
      <c r="N356" s="328">
        <v>1.44816236773868E-2</v>
      </c>
      <c r="O356" s="327">
        <v>0.35135135135135098</v>
      </c>
      <c r="P356" s="327">
        <v>0.38541306602143099</v>
      </c>
      <c r="Q356" s="327">
        <f t="shared" si="5"/>
        <v>0.38261421319796957</v>
      </c>
    </row>
    <row r="357" spans="1:17" ht="15">
      <c r="A357" s="326" t="s">
        <v>240</v>
      </c>
      <c r="B357" s="326">
        <v>1</v>
      </c>
      <c r="C357" s="326">
        <v>3</v>
      </c>
      <c r="D357" s="326">
        <v>6</v>
      </c>
      <c r="E357" s="326">
        <v>79</v>
      </c>
      <c r="F357" s="326">
        <v>945</v>
      </c>
      <c r="G357" s="326">
        <v>1024</v>
      </c>
      <c r="H357" s="327">
        <v>7.71484375E-2</v>
      </c>
      <c r="I357" s="360">
        <v>9.375E-2</v>
      </c>
      <c r="J357" s="362">
        <v>4.5257413229627022E-2</v>
      </c>
      <c r="K357" s="362" t="s">
        <v>240</v>
      </c>
      <c r="L357" s="328">
        <v>-6.8515831750123907E-2</v>
      </c>
      <c r="M357" s="328">
        <v>1.48208176707457E-3</v>
      </c>
      <c r="N357" s="328">
        <v>1.44816236773868E-2</v>
      </c>
      <c r="O357" s="327">
        <v>0.30501930501930502</v>
      </c>
      <c r="P357" s="327">
        <v>0.326650535776011</v>
      </c>
      <c r="Q357" s="327">
        <f t="shared" si="5"/>
        <v>0.32487309644670048</v>
      </c>
    </row>
    <row r="358" spans="1:17" ht="15">
      <c r="A358" s="326" t="s">
        <v>240</v>
      </c>
      <c r="B358" s="326">
        <v>2</v>
      </c>
      <c r="C358" s="326">
        <v>7</v>
      </c>
      <c r="D358" s="326">
        <v>31</v>
      </c>
      <c r="E358" s="326">
        <v>89</v>
      </c>
      <c r="F358" s="326">
        <v>833</v>
      </c>
      <c r="G358" s="326">
        <v>922</v>
      </c>
      <c r="H358" s="327">
        <v>9.6529284164858994E-2</v>
      </c>
      <c r="I358" s="360">
        <v>0.1358695652173913</v>
      </c>
      <c r="J358" s="362">
        <v>4.5257413229627022E-2</v>
      </c>
      <c r="K358" s="362" t="s">
        <v>240</v>
      </c>
      <c r="L358" s="328">
        <v>0.176823970841894</v>
      </c>
      <c r="M358" s="328">
        <v>9.8478477582451696E-3</v>
      </c>
      <c r="N358" s="328">
        <v>1.44816236773868E-2</v>
      </c>
      <c r="O358" s="327">
        <v>0.343629343629343</v>
      </c>
      <c r="P358" s="327">
        <v>0.28793639820255701</v>
      </c>
      <c r="Q358" s="327">
        <f t="shared" si="5"/>
        <v>0.29251269035532995</v>
      </c>
    </row>
    <row r="359" spans="1:17" ht="15">
      <c r="A359" s="326" t="s">
        <v>195</v>
      </c>
      <c r="B359" s="326">
        <v>0</v>
      </c>
      <c r="C359" s="326">
        <v>0</v>
      </c>
      <c r="D359" s="326">
        <v>0</v>
      </c>
      <c r="E359" s="326">
        <v>91</v>
      </c>
      <c r="F359" s="326">
        <v>1126</v>
      </c>
      <c r="G359" s="326">
        <v>1217</v>
      </c>
      <c r="H359" s="327">
        <v>7.4774034511092796E-2</v>
      </c>
      <c r="I359" s="360">
        <v>7.7247191011235949E-2</v>
      </c>
      <c r="J359" s="362">
        <v>9.1572478157123285E-2</v>
      </c>
      <c r="K359" s="362" t="s">
        <v>195</v>
      </c>
      <c r="L359" s="328">
        <v>-0.102346058906188</v>
      </c>
      <c r="M359" s="328">
        <v>3.8752307690210299E-3</v>
      </c>
      <c r="N359" s="328">
        <v>1.39231336626679E-2</v>
      </c>
      <c r="O359" s="327">
        <v>0.35135135135135098</v>
      </c>
      <c r="P359" s="327">
        <v>0.38921534739025199</v>
      </c>
      <c r="Q359" s="327">
        <f t="shared" si="5"/>
        <v>0.38610406091370558</v>
      </c>
    </row>
    <row r="360" spans="1:17" ht="15">
      <c r="A360" s="326" t="s">
        <v>195</v>
      </c>
      <c r="B360" s="326">
        <v>1</v>
      </c>
      <c r="C360" s="326">
        <v>1</v>
      </c>
      <c r="D360" s="326">
        <v>1</v>
      </c>
      <c r="E360" s="326">
        <v>65</v>
      </c>
      <c r="F360" s="326">
        <v>780</v>
      </c>
      <c r="G360" s="326">
        <v>845</v>
      </c>
      <c r="H360" s="327">
        <v>7.69230769230769E-2</v>
      </c>
      <c r="I360" s="360">
        <v>0.1199095022624434</v>
      </c>
      <c r="J360" s="362">
        <v>9.1572478157123285E-2</v>
      </c>
      <c r="K360" s="362" t="s">
        <v>195</v>
      </c>
      <c r="L360" s="328">
        <v>-7.1685406511402899E-2</v>
      </c>
      <c r="M360" s="328">
        <v>1.33700912467032E-3</v>
      </c>
      <c r="N360" s="328">
        <v>1.39231336626679E-2</v>
      </c>
      <c r="O360" s="327">
        <v>0.25096525096525002</v>
      </c>
      <c r="P360" s="327">
        <v>0.26961631524369101</v>
      </c>
      <c r="Q360" s="327">
        <f t="shared" si="5"/>
        <v>0.26808375634517767</v>
      </c>
    </row>
    <row r="361" spans="1:17" ht="15">
      <c r="A361" s="326" t="s">
        <v>195</v>
      </c>
      <c r="B361" s="326">
        <v>2</v>
      </c>
      <c r="C361" s="326">
        <v>2</v>
      </c>
      <c r="D361" s="326">
        <v>2</v>
      </c>
      <c r="E361" s="326">
        <v>47</v>
      </c>
      <c r="F361" s="326">
        <v>456</v>
      </c>
      <c r="G361" s="326">
        <v>503</v>
      </c>
      <c r="H361" s="327">
        <v>9.3439363817097401E-2</v>
      </c>
      <c r="I361" s="360">
        <v>0.160377358490566</v>
      </c>
      <c r="J361" s="362">
        <v>9.1572478157123285E-2</v>
      </c>
      <c r="K361" s="362" t="s">
        <v>195</v>
      </c>
      <c r="L361" s="328">
        <v>0.14087603547226901</v>
      </c>
      <c r="M361" s="328">
        <v>3.3592363483992602E-3</v>
      </c>
      <c r="N361" s="328">
        <v>1.39231336626679E-2</v>
      </c>
      <c r="O361" s="327">
        <v>0.18146718146718099</v>
      </c>
      <c r="P361" s="327">
        <v>0.15762184583477301</v>
      </c>
      <c r="Q361" s="327">
        <f t="shared" si="5"/>
        <v>0.15958121827411167</v>
      </c>
    </row>
    <row r="362" spans="1:17" ht="15">
      <c r="A362" s="326" t="s">
        <v>195</v>
      </c>
      <c r="B362" s="326">
        <v>3</v>
      </c>
      <c r="C362" s="326">
        <v>3</v>
      </c>
      <c r="D362" s="326">
        <v>13</v>
      </c>
      <c r="E362" s="326">
        <v>56</v>
      </c>
      <c r="F362" s="326">
        <v>531</v>
      </c>
      <c r="G362" s="326">
        <v>587</v>
      </c>
      <c r="H362" s="327">
        <v>9.5400340715502505E-2</v>
      </c>
      <c r="I362" s="360">
        <v>0.1226053639846743</v>
      </c>
      <c r="J362" s="362">
        <v>9.1572478157123285E-2</v>
      </c>
      <c r="K362" s="362" t="s">
        <v>195</v>
      </c>
      <c r="L362" s="328">
        <v>0.163810912769807</v>
      </c>
      <c r="M362" s="328">
        <v>5.3516574205773196E-3</v>
      </c>
      <c r="N362" s="328">
        <v>1.39231336626679E-2</v>
      </c>
      <c r="O362" s="327">
        <v>0.21621621621621601</v>
      </c>
      <c r="P362" s="327">
        <v>0.183546491531282</v>
      </c>
      <c r="Q362" s="327">
        <f t="shared" si="5"/>
        <v>0.18623096446700507</v>
      </c>
    </row>
    <row r="363" spans="1:17" ht="15">
      <c r="A363" s="326" t="s">
        <v>264</v>
      </c>
      <c r="B363" s="326">
        <v>0</v>
      </c>
      <c r="C363" s="326">
        <v>0</v>
      </c>
      <c r="D363" s="326">
        <v>1</v>
      </c>
      <c r="E363" s="326">
        <v>118</v>
      </c>
      <c r="F363" s="326">
        <v>1437</v>
      </c>
      <c r="G363" s="326">
        <v>1555</v>
      </c>
      <c r="H363" s="327">
        <v>7.5884244372990295E-2</v>
      </c>
      <c r="I363" s="360">
        <v>9.4039735099337746E-2</v>
      </c>
      <c r="J363" s="362">
        <v>1.606594439416421E-2</v>
      </c>
      <c r="K363" s="362" t="s">
        <v>264</v>
      </c>
      <c r="L363" s="328">
        <v>-8.64070183367628E-2</v>
      </c>
      <c r="M363" s="328">
        <v>3.5528626920490001E-3</v>
      </c>
      <c r="N363" s="328">
        <v>1.31369080435933E-2</v>
      </c>
      <c r="O363" s="327">
        <v>0.45559845559845502</v>
      </c>
      <c r="P363" s="327">
        <v>0.49671621154510798</v>
      </c>
      <c r="Q363" s="327">
        <f t="shared" si="5"/>
        <v>0.49333756345177665</v>
      </c>
    </row>
    <row r="364" spans="1:17" ht="15">
      <c r="A364" s="326" t="s">
        <v>264</v>
      </c>
      <c r="B364" s="326">
        <v>1</v>
      </c>
      <c r="C364" s="326">
        <v>2</v>
      </c>
      <c r="D364" s="326">
        <v>3</v>
      </c>
      <c r="E364" s="326">
        <v>67</v>
      </c>
      <c r="F364" s="326">
        <v>772</v>
      </c>
      <c r="G364" s="326">
        <v>839</v>
      </c>
      <c r="H364" s="327">
        <v>7.9856972586412306E-2</v>
      </c>
      <c r="I364" s="360">
        <v>0.11678832116788319</v>
      </c>
      <c r="J364" s="362">
        <v>1.606594439416421E-2</v>
      </c>
      <c r="K364" s="362" t="s">
        <v>264</v>
      </c>
      <c r="L364" s="328">
        <v>-3.10706873572127E-2</v>
      </c>
      <c r="M364" s="328">
        <v>2.5365366617073398E-4</v>
      </c>
      <c r="N364" s="328">
        <v>1.31369080435933E-2</v>
      </c>
      <c r="O364" s="327">
        <v>0.258687258687258</v>
      </c>
      <c r="P364" s="327">
        <v>0.26685101970273001</v>
      </c>
      <c r="Q364" s="327">
        <f t="shared" si="5"/>
        <v>0.26618020304568529</v>
      </c>
    </row>
    <row r="365" spans="1:17" ht="15">
      <c r="A365" s="326" t="s">
        <v>264</v>
      </c>
      <c r="B365" s="326">
        <v>2</v>
      </c>
      <c r="C365" s="326">
        <v>4</v>
      </c>
      <c r="D365" s="326">
        <v>26</v>
      </c>
      <c r="E365" s="326">
        <v>74</v>
      </c>
      <c r="F365" s="326">
        <v>684</v>
      </c>
      <c r="G365" s="326">
        <v>758</v>
      </c>
      <c r="H365" s="327">
        <v>9.7625329815303405E-2</v>
      </c>
      <c r="I365" s="360">
        <v>0.1193058568329718</v>
      </c>
      <c r="J365" s="362">
        <v>1.606594439416421E-2</v>
      </c>
      <c r="K365" s="362" t="s">
        <v>264</v>
      </c>
      <c r="L365" s="328">
        <v>0.189328418858216</v>
      </c>
      <c r="M365" s="328">
        <v>9.3303916853735604E-3</v>
      </c>
      <c r="N365" s="328">
        <v>1.31369080435933E-2</v>
      </c>
      <c r="O365" s="327">
        <v>0.28571428571428498</v>
      </c>
      <c r="P365" s="327">
        <v>0.23643276875215999</v>
      </c>
      <c r="Q365" s="327">
        <f t="shared" si="5"/>
        <v>0.24048223350253808</v>
      </c>
    </row>
    <row r="366" spans="1:17" ht="15">
      <c r="A366" s="326" t="s">
        <v>273</v>
      </c>
      <c r="B366" s="326">
        <v>0</v>
      </c>
      <c r="C366" s="326">
        <v>0</v>
      </c>
      <c r="D366" s="326">
        <v>0</v>
      </c>
      <c r="E366" s="326">
        <v>87</v>
      </c>
      <c r="F366" s="326">
        <v>1086</v>
      </c>
      <c r="G366" s="326">
        <v>1173</v>
      </c>
      <c r="H366" s="327">
        <v>7.4168797953964194E-2</v>
      </c>
      <c r="I366" s="360">
        <v>7.9734219269102985E-2</v>
      </c>
      <c r="J366" s="362">
        <v>5.1587627690632548E-2</v>
      </c>
      <c r="K366" s="362" t="s">
        <v>273</v>
      </c>
      <c r="L366" s="328">
        <v>-0.111127138562699</v>
      </c>
      <c r="M366" s="328">
        <v>4.3874698748281298E-3</v>
      </c>
      <c r="N366" s="328">
        <v>1.2780129309622201E-2</v>
      </c>
      <c r="O366" s="327">
        <v>0.33590733590733501</v>
      </c>
      <c r="P366" s="327">
        <v>0.37538886968544699</v>
      </c>
      <c r="Q366" s="327">
        <f t="shared" si="5"/>
        <v>0.37214467005076141</v>
      </c>
    </row>
    <row r="367" spans="1:17" ht="15">
      <c r="A367" s="326" t="s">
        <v>273</v>
      </c>
      <c r="B367" s="326">
        <v>1</v>
      </c>
      <c r="C367" s="326">
        <v>1</v>
      </c>
      <c r="D367" s="326">
        <v>1</v>
      </c>
      <c r="E367" s="326">
        <v>65</v>
      </c>
      <c r="F367" s="326">
        <v>757</v>
      </c>
      <c r="G367" s="326">
        <v>822</v>
      </c>
      <c r="H367" s="327">
        <v>7.9075425790754203E-2</v>
      </c>
      <c r="I367" s="360">
        <v>0.1238095238095238</v>
      </c>
      <c r="J367" s="362">
        <v>5.1587627690632548E-2</v>
      </c>
      <c r="K367" s="362" t="s">
        <v>273</v>
      </c>
      <c r="L367" s="328">
        <v>-4.1754740265214398E-2</v>
      </c>
      <c r="M367" s="328">
        <v>4.4681077804164501E-4</v>
      </c>
      <c r="N367" s="328">
        <v>1.2780129309622201E-2</v>
      </c>
      <c r="O367" s="327">
        <v>0.25096525096525002</v>
      </c>
      <c r="P367" s="327">
        <v>0.26166609056342899</v>
      </c>
      <c r="Q367" s="327">
        <f t="shared" si="5"/>
        <v>0.26078680203045684</v>
      </c>
    </row>
    <row r="368" spans="1:17" ht="15">
      <c r="A368" s="326" t="s">
        <v>273</v>
      </c>
      <c r="B368" s="326">
        <v>2</v>
      </c>
      <c r="C368" s="326">
        <v>2</v>
      </c>
      <c r="D368" s="326">
        <v>2</v>
      </c>
      <c r="E368" s="326">
        <v>48</v>
      </c>
      <c r="F368" s="326">
        <v>503</v>
      </c>
      <c r="G368" s="326">
        <v>551</v>
      </c>
      <c r="H368" s="327">
        <v>8.7114337568058003E-2</v>
      </c>
      <c r="I368" s="360">
        <v>0.1276595744680851</v>
      </c>
      <c r="J368" s="362">
        <v>5.1587627690632548E-2</v>
      </c>
      <c r="K368" s="362" t="s">
        <v>273</v>
      </c>
      <c r="L368" s="328">
        <v>6.3832084084748997E-2</v>
      </c>
      <c r="M368" s="328">
        <v>7.3153024947148295E-4</v>
      </c>
      <c r="N368" s="328">
        <v>1.2780129309622201E-2</v>
      </c>
      <c r="O368" s="327">
        <v>0.18532818532818501</v>
      </c>
      <c r="P368" s="327">
        <v>0.173867957137919</v>
      </c>
      <c r="Q368" s="327">
        <f t="shared" si="5"/>
        <v>0.17480964467005075</v>
      </c>
    </row>
    <row r="369" spans="1:17" ht="15">
      <c r="A369" s="326" t="s">
        <v>273</v>
      </c>
      <c r="B369" s="326">
        <v>3</v>
      </c>
      <c r="C369" s="326">
        <v>3</v>
      </c>
      <c r="D369" s="326">
        <v>8</v>
      </c>
      <c r="E369" s="326">
        <v>59</v>
      </c>
      <c r="F369" s="326">
        <v>547</v>
      </c>
      <c r="G369" s="326">
        <v>606</v>
      </c>
      <c r="H369" s="327">
        <v>9.7359735973597303E-2</v>
      </c>
      <c r="I369" s="360">
        <v>0.1176470588235294</v>
      </c>
      <c r="J369" s="362">
        <v>5.1587627690632548E-2</v>
      </c>
      <c r="K369" s="362" t="s">
        <v>273</v>
      </c>
      <c r="L369" s="328">
        <v>0.186309884760335</v>
      </c>
      <c r="M369" s="328">
        <v>7.2143184072810196E-3</v>
      </c>
      <c r="N369" s="328">
        <v>1.2780129309622201E-2</v>
      </c>
      <c r="O369" s="327">
        <v>0.22779922779922701</v>
      </c>
      <c r="P369" s="327">
        <v>0.189077082613204</v>
      </c>
      <c r="Q369" s="327">
        <f t="shared" si="5"/>
        <v>0.19225888324873097</v>
      </c>
    </row>
    <row r="370" spans="1:17" ht="15">
      <c r="A370" s="326" t="s">
        <v>237</v>
      </c>
      <c r="B370" s="326">
        <v>0</v>
      </c>
      <c r="C370" s="326">
        <v>0</v>
      </c>
      <c r="D370" s="326">
        <v>4</v>
      </c>
      <c r="E370" s="326">
        <v>70</v>
      </c>
      <c r="F370" s="326">
        <v>889</v>
      </c>
      <c r="G370" s="326">
        <v>959</v>
      </c>
      <c r="H370" s="327">
        <v>7.2992700729927001E-2</v>
      </c>
      <c r="I370" s="360">
        <v>9.0443686006825938E-2</v>
      </c>
      <c r="J370" s="362">
        <v>3.7501752698655293E-2</v>
      </c>
      <c r="K370" s="362" t="s">
        <v>237</v>
      </c>
      <c r="L370" s="328">
        <v>-0.12838075018794801</v>
      </c>
      <c r="M370" s="328">
        <v>4.75306576914302E-3</v>
      </c>
      <c r="N370" s="328">
        <v>1.2166220524581901E-2</v>
      </c>
      <c r="O370" s="327">
        <v>0.27027027027027001</v>
      </c>
      <c r="P370" s="327">
        <v>0.307293466989284</v>
      </c>
      <c r="Q370" s="327">
        <f t="shared" si="5"/>
        <v>0.30425126903553301</v>
      </c>
    </row>
    <row r="371" spans="1:17" ht="15">
      <c r="A371" s="326" t="s">
        <v>237</v>
      </c>
      <c r="B371" s="326">
        <v>1</v>
      </c>
      <c r="C371" s="326">
        <v>5</v>
      </c>
      <c r="D371" s="326">
        <v>8</v>
      </c>
      <c r="E371" s="326">
        <v>61</v>
      </c>
      <c r="F371" s="326">
        <v>729</v>
      </c>
      <c r="G371" s="326">
        <v>790</v>
      </c>
      <c r="H371" s="327">
        <v>7.7215189873417703E-2</v>
      </c>
      <c r="I371" s="360">
        <v>0.10655737704918029</v>
      </c>
      <c r="J371" s="362">
        <v>3.7501752698655293E-2</v>
      </c>
      <c r="K371" s="362" t="s">
        <v>237</v>
      </c>
      <c r="L371" s="328">
        <v>-6.7578624558749495E-2</v>
      </c>
      <c r="M371" s="328">
        <v>1.1127713009912699E-3</v>
      </c>
      <c r="N371" s="328">
        <v>1.2166220524581901E-2</v>
      </c>
      <c r="O371" s="327">
        <v>0.235521235521235</v>
      </c>
      <c r="P371" s="327">
        <v>0.25198755617006502</v>
      </c>
      <c r="Q371" s="327">
        <f t="shared" si="5"/>
        <v>0.25063451776649748</v>
      </c>
    </row>
    <row r="372" spans="1:17" ht="15">
      <c r="A372" s="326" t="s">
        <v>237</v>
      </c>
      <c r="B372" s="326">
        <v>2</v>
      </c>
      <c r="C372" s="326">
        <v>9</v>
      </c>
      <c r="D372" s="326">
        <v>12</v>
      </c>
      <c r="E372" s="326">
        <v>56</v>
      </c>
      <c r="F372" s="326">
        <v>570</v>
      </c>
      <c r="G372" s="326">
        <v>626</v>
      </c>
      <c r="H372" s="327">
        <v>8.9456869009584605E-2</v>
      </c>
      <c r="I372" s="360">
        <v>9.7560975609756101E-2</v>
      </c>
      <c r="J372" s="362">
        <v>3.7501752698655293E-2</v>
      </c>
      <c r="K372" s="362" t="s">
        <v>237</v>
      </c>
      <c r="L372" s="328">
        <v>9.2936573183150795E-2</v>
      </c>
      <c r="M372" s="328">
        <v>1.7833514384039001E-3</v>
      </c>
      <c r="N372" s="328">
        <v>1.2166220524581901E-2</v>
      </c>
      <c r="O372" s="327">
        <v>0.21621621621621601</v>
      </c>
      <c r="P372" s="327">
        <v>0.19702730729346599</v>
      </c>
      <c r="Q372" s="327">
        <f t="shared" si="5"/>
        <v>0.19860406091370558</v>
      </c>
    </row>
    <row r="373" spans="1:17" ht="15">
      <c r="A373" s="326" t="s">
        <v>237</v>
      </c>
      <c r="B373" s="326">
        <v>3</v>
      </c>
      <c r="C373" s="326">
        <v>13</v>
      </c>
      <c r="D373" s="326">
        <v>39</v>
      </c>
      <c r="E373" s="326">
        <v>72</v>
      </c>
      <c r="F373" s="326">
        <v>705</v>
      </c>
      <c r="G373" s="326">
        <v>777</v>
      </c>
      <c r="H373" s="327">
        <v>9.2664092664092604E-2</v>
      </c>
      <c r="I373" s="360">
        <v>0.1391752577319588</v>
      </c>
      <c r="J373" s="362">
        <v>3.7501752698655293E-2</v>
      </c>
      <c r="K373" s="362" t="s">
        <v>237</v>
      </c>
      <c r="L373" s="328">
        <v>0.13168955948038399</v>
      </c>
      <c r="M373" s="328">
        <v>4.5170320160437096E-3</v>
      </c>
      <c r="N373" s="328">
        <v>1.2166220524581901E-2</v>
      </c>
      <c r="O373" s="327">
        <v>0.27799227799227799</v>
      </c>
      <c r="P373" s="327">
        <v>0.24369166954718199</v>
      </c>
      <c r="Q373" s="327">
        <f t="shared" si="5"/>
        <v>0.24651015228426396</v>
      </c>
    </row>
    <row r="374" spans="1:17" ht="15">
      <c r="A374" s="326" t="s">
        <v>93</v>
      </c>
      <c r="B374" s="326">
        <v>0</v>
      </c>
      <c r="C374" s="326">
        <v>0</v>
      </c>
      <c r="D374" s="326">
        <v>5</v>
      </c>
      <c r="E374" s="326">
        <v>70</v>
      </c>
      <c r="F374" s="326">
        <v>854</v>
      </c>
      <c r="G374" s="326">
        <v>924</v>
      </c>
      <c r="H374" s="327">
        <v>7.5757575757575704E-2</v>
      </c>
      <c r="I374" s="360">
        <v>9.765625E-2</v>
      </c>
      <c r="J374" s="362">
        <v>4.600942105804897E-2</v>
      </c>
      <c r="K374" s="362" t="s">
        <v>93</v>
      </c>
      <c r="L374" s="328">
        <v>-8.8214708462613395E-2</v>
      </c>
      <c r="M374" s="328">
        <v>2.1987541426019201E-3</v>
      </c>
      <c r="N374" s="328">
        <v>1.20431841805668E-2</v>
      </c>
      <c r="O374" s="327">
        <v>0.27027027027027001</v>
      </c>
      <c r="P374" s="327">
        <v>0.29519529899758001</v>
      </c>
      <c r="Q374" s="327">
        <f t="shared" si="5"/>
        <v>0.29314720812182743</v>
      </c>
    </row>
    <row r="375" spans="1:17" ht="15">
      <c r="A375" s="326" t="s">
        <v>93</v>
      </c>
      <c r="B375" s="326">
        <v>1</v>
      </c>
      <c r="C375" s="326">
        <v>6</v>
      </c>
      <c r="D375" s="326">
        <v>9</v>
      </c>
      <c r="E375" s="326">
        <v>57</v>
      </c>
      <c r="F375" s="326">
        <v>693</v>
      </c>
      <c r="G375" s="326">
        <v>750</v>
      </c>
      <c r="H375" s="327">
        <v>7.5999999999999998E-2</v>
      </c>
      <c r="I375" s="360">
        <v>7.7363896848137534E-2</v>
      </c>
      <c r="J375" s="362">
        <v>4.600942105804897E-2</v>
      </c>
      <c r="K375" s="362" t="s">
        <v>93</v>
      </c>
      <c r="L375" s="328">
        <v>-8.4757488078755605E-2</v>
      </c>
      <c r="M375" s="328">
        <v>1.6499321636658901E-3</v>
      </c>
      <c r="N375" s="328">
        <v>1.20431841805668E-2</v>
      </c>
      <c r="O375" s="327">
        <v>0.22007722007722</v>
      </c>
      <c r="P375" s="327">
        <v>0.23954372623574099</v>
      </c>
      <c r="Q375" s="327">
        <f t="shared" si="5"/>
        <v>0.23794416243654823</v>
      </c>
    </row>
    <row r="376" spans="1:17" ht="15">
      <c r="A376" s="326" t="s">
        <v>93</v>
      </c>
      <c r="B376" s="326">
        <v>2</v>
      </c>
      <c r="C376" s="326">
        <v>10</v>
      </c>
      <c r="D376" s="326">
        <v>15</v>
      </c>
      <c r="E376" s="326">
        <v>66</v>
      </c>
      <c r="F376" s="326">
        <v>735</v>
      </c>
      <c r="G376" s="326">
        <v>801</v>
      </c>
      <c r="H376" s="327">
        <v>8.2397003745318304E-2</v>
      </c>
      <c r="I376" s="360">
        <v>0.12285012285012289</v>
      </c>
      <c r="J376" s="362">
        <v>4.600942105804897E-2</v>
      </c>
      <c r="K376" s="362" t="s">
        <v>93</v>
      </c>
      <c r="L376" s="328">
        <v>3.0054860901861402E-3</v>
      </c>
      <c r="M376" s="328">
        <v>2.29837636269762E-6</v>
      </c>
      <c r="N376" s="328">
        <v>1.20431841805668E-2</v>
      </c>
      <c r="O376" s="327">
        <v>0.25482625482625398</v>
      </c>
      <c r="P376" s="327">
        <v>0.254061527825786</v>
      </c>
      <c r="Q376" s="327">
        <f t="shared" si="5"/>
        <v>0.25412436548223349</v>
      </c>
    </row>
    <row r="377" spans="1:17" ht="15">
      <c r="A377" s="326" t="s">
        <v>93</v>
      </c>
      <c r="B377" s="326">
        <v>3</v>
      </c>
      <c r="C377" s="326">
        <v>16</v>
      </c>
      <c r="D377" s="326">
        <v>42</v>
      </c>
      <c r="E377" s="326">
        <v>66</v>
      </c>
      <c r="F377" s="326">
        <v>611</v>
      </c>
      <c r="G377" s="326">
        <v>677</v>
      </c>
      <c r="H377" s="327">
        <v>9.7488921713441604E-2</v>
      </c>
      <c r="I377" s="360">
        <v>0.1309192200557103</v>
      </c>
      <c r="J377" s="362">
        <v>4.600942105804897E-2</v>
      </c>
      <c r="K377" s="362" t="s">
        <v>93</v>
      </c>
      <c r="L377" s="328">
        <v>0.187779026131427</v>
      </c>
      <c r="M377" s="328">
        <v>8.1921994979363508E-3</v>
      </c>
      <c r="N377" s="328">
        <v>1.20431841805668E-2</v>
      </c>
      <c r="O377" s="327">
        <v>0.25482625482625398</v>
      </c>
      <c r="P377" s="327">
        <v>0.21119944694089099</v>
      </c>
      <c r="Q377" s="327">
        <f t="shared" si="5"/>
        <v>0.21478426395939088</v>
      </c>
    </row>
    <row r="378" spans="1:17" ht="15">
      <c r="A378" s="326" t="s">
        <v>27</v>
      </c>
      <c r="B378" s="326">
        <v>0</v>
      </c>
      <c r="C378" s="326">
        <v>0</v>
      </c>
      <c r="D378" s="326">
        <v>4</v>
      </c>
      <c r="E378" s="326">
        <v>78</v>
      </c>
      <c r="F378" s="326">
        <v>1001</v>
      </c>
      <c r="G378" s="326">
        <v>1079</v>
      </c>
      <c r="H378" s="327">
        <v>7.2289156626505993E-2</v>
      </c>
      <c r="I378" s="360">
        <v>9.1346153846153841E-2</v>
      </c>
      <c r="J378" s="362">
        <v>2.4556184927027481E-2</v>
      </c>
      <c r="K378" s="362" t="s">
        <v>27</v>
      </c>
      <c r="L378" s="328">
        <v>-0.13882470934903099</v>
      </c>
      <c r="M378" s="328">
        <v>6.22619150962742E-3</v>
      </c>
      <c r="N378" s="328">
        <v>1.1993510163535601E-2</v>
      </c>
      <c r="O378" s="327">
        <v>0.301158301158301</v>
      </c>
      <c r="P378" s="327">
        <v>0.34600760456273699</v>
      </c>
      <c r="Q378" s="327">
        <f t="shared" si="5"/>
        <v>0.34232233502538073</v>
      </c>
    </row>
    <row r="379" spans="1:17" ht="15">
      <c r="A379" s="326" t="s">
        <v>27</v>
      </c>
      <c r="B379" s="326">
        <v>1</v>
      </c>
      <c r="C379" s="326">
        <v>5</v>
      </c>
      <c r="D379" s="326">
        <v>10</v>
      </c>
      <c r="E379" s="326">
        <v>96</v>
      </c>
      <c r="F379" s="326">
        <v>1064</v>
      </c>
      <c r="G379" s="326">
        <v>1160</v>
      </c>
      <c r="H379" s="327">
        <v>8.2758620689655102E-2</v>
      </c>
      <c r="I379" s="360">
        <v>0.10676156583629889</v>
      </c>
      <c r="J379" s="362">
        <v>2.4556184927027481E-2</v>
      </c>
      <c r="K379" s="362" t="s">
        <v>27</v>
      </c>
      <c r="L379" s="328">
        <v>7.7787648428438404E-3</v>
      </c>
      <c r="M379" s="328">
        <v>2.23411082025976E-5</v>
      </c>
      <c r="N379" s="328">
        <v>1.1993510163535601E-2</v>
      </c>
      <c r="O379" s="327">
        <v>0.37065637065637003</v>
      </c>
      <c r="P379" s="327">
        <v>0.36778430694780501</v>
      </c>
      <c r="Q379" s="327">
        <f t="shared" si="5"/>
        <v>0.36802030456852791</v>
      </c>
    </row>
    <row r="380" spans="1:17" ht="15">
      <c r="A380" s="326" t="s">
        <v>27</v>
      </c>
      <c r="B380" s="326">
        <v>2</v>
      </c>
      <c r="C380" s="326">
        <v>11</v>
      </c>
      <c r="D380" s="326">
        <v>41</v>
      </c>
      <c r="E380" s="326">
        <v>85</v>
      </c>
      <c r="F380" s="326">
        <v>828</v>
      </c>
      <c r="G380" s="326">
        <v>913</v>
      </c>
      <c r="H380" s="327">
        <v>9.3099671412924398E-2</v>
      </c>
      <c r="I380" s="360">
        <v>0.12925170068027211</v>
      </c>
      <c r="J380" s="362">
        <v>2.4556184927027481E-2</v>
      </c>
      <c r="K380" s="362" t="s">
        <v>27</v>
      </c>
      <c r="L380" s="328">
        <v>0.13685934538165301</v>
      </c>
      <c r="M380" s="328">
        <v>5.7449775457056604E-3</v>
      </c>
      <c r="N380" s="328">
        <v>1.1993510163535601E-2</v>
      </c>
      <c r="O380" s="327">
        <v>0.32818532818532797</v>
      </c>
      <c r="P380" s="327">
        <v>0.286208088489457</v>
      </c>
      <c r="Q380" s="327">
        <f t="shared" si="5"/>
        <v>0.28965736040609136</v>
      </c>
    </row>
    <row r="381" spans="1:17" ht="15">
      <c r="A381" s="326" t="s">
        <v>196</v>
      </c>
      <c r="B381" s="326">
        <v>0</v>
      </c>
      <c r="C381" s="326">
        <v>0</v>
      </c>
      <c r="D381" s="326">
        <v>1</v>
      </c>
      <c r="E381" s="326">
        <v>98</v>
      </c>
      <c r="F381" s="326">
        <v>978</v>
      </c>
      <c r="G381" s="326">
        <v>1076</v>
      </c>
      <c r="H381" s="327">
        <v>9.1078066914498101E-2</v>
      </c>
      <c r="I381" s="360">
        <v>0.1197916666666667</v>
      </c>
      <c r="J381" s="362">
        <v>1.408427590878746E-2</v>
      </c>
      <c r="K381" s="362" t="s">
        <v>196</v>
      </c>
      <c r="L381" s="328">
        <v>0.112679051912352</v>
      </c>
      <c r="M381" s="328">
        <v>4.5433318826777697E-3</v>
      </c>
      <c r="N381" s="328">
        <v>1.1813860348958699E-2</v>
      </c>
      <c r="O381" s="327">
        <v>0.37837837837837801</v>
      </c>
      <c r="P381" s="327">
        <v>0.33805737988247397</v>
      </c>
      <c r="Q381" s="327">
        <f t="shared" si="5"/>
        <v>0.34137055837563451</v>
      </c>
    </row>
    <row r="382" spans="1:17" ht="15">
      <c r="A382" s="326" t="s">
        <v>196</v>
      </c>
      <c r="B382" s="326">
        <v>1</v>
      </c>
      <c r="C382" s="326">
        <v>10</v>
      </c>
      <c r="D382" s="326">
        <v>2000</v>
      </c>
      <c r="E382" s="326">
        <v>43</v>
      </c>
      <c r="F382" s="326">
        <v>470</v>
      </c>
      <c r="G382" s="326">
        <v>513</v>
      </c>
      <c r="H382" s="327">
        <v>8.3820662768031101E-2</v>
      </c>
      <c r="I382" s="360">
        <v>0.1020408163265306</v>
      </c>
      <c r="J382" s="362">
        <v>1.408427590878746E-2</v>
      </c>
      <c r="K382" s="362" t="s">
        <v>196</v>
      </c>
      <c r="L382" s="328">
        <v>2.16886642660555E-2</v>
      </c>
      <c r="M382" s="328">
        <v>7.7256171435113603E-5</v>
      </c>
      <c r="N382" s="328">
        <v>1.1813860348958699E-2</v>
      </c>
      <c r="O382" s="327">
        <v>0.166023166023166</v>
      </c>
      <c r="P382" s="327">
        <v>0.162461113031455</v>
      </c>
      <c r="Q382" s="327">
        <f t="shared" si="5"/>
        <v>0.16275380710659898</v>
      </c>
    </row>
    <row r="383" spans="1:17" ht="15">
      <c r="A383" s="326" t="s">
        <v>196</v>
      </c>
      <c r="B383" s="326">
        <v>2</v>
      </c>
      <c r="C383" s="326">
        <v>2001</v>
      </c>
      <c r="D383" s="326">
        <v>7000</v>
      </c>
      <c r="E383" s="326">
        <v>67</v>
      </c>
      <c r="F383" s="326">
        <v>762</v>
      </c>
      <c r="G383" s="326">
        <v>829</v>
      </c>
      <c r="H383" s="327">
        <v>8.0820265379975803E-2</v>
      </c>
      <c r="I383" s="360">
        <v>0.10652173913043481</v>
      </c>
      <c r="J383" s="362">
        <v>1.408427590878746E-2</v>
      </c>
      <c r="K383" s="362" t="s">
        <v>196</v>
      </c>
      <c r="L383" s="328">
        <v>-1.80326930190828E-2</v>
      </c>
      <c r="M383" s="328">
        <v>8.4882439276679706E-5</v>
      </c>
      <c r="N383" s="328">
        <v>1.1813860348958699E-2</v>
      </c>
      <c r="O383" s="327">
        <v>0.258687258687258</v>
      </c>
      <c r="P383" s="327">
        <v>0.26339440027652899</v>
      </c>
      <c r="Q383" s="327">
        <f t="shared" si="5"/>
        <v>0.26300761421319796</v>
      </c>
    </row>
    <row r="384" spans="1:17" ht="15">
      <c r="A384" s="326" t="s">
        <v>196</v>
      </c>
      <c r="B384" s="326">
        <v>3</v>
      </c>
      <c r="C384" s="326">
        <v>7200</v>
      </c>
      <c r="D384" s="326">
        <v>162500</v>
      </c>
      <c r="E384" s="326">
        <v>51</v>
      </c>
      <c r="F384" s="326">
        <v>683</v>
      </c>
      <c r="G384" s="326">
        <v>734</v>
      </c>
      <c r="H384" s="327">
        <v>6.9482288828337804E-2</v>
      </c>
      <c r="I384" s="360">
        <v>8.9595375722543349E-2</v>
      </c>
      <c r="J384" s="362">
        <v>1.408427590878746E-2</v>
      </c>
      <c r="K384" s="362" t="s">
        <v>196</v>
      </c>
      <c r="L384" s="328">
        <v>-0.18144798356986599</v>
      </c>
      <c r="M384" s="328">
        <v>7.1083898555691898E-3</v>
      </c>
      <c r="N384" s="328">
        <v>1.1813860348958699E-2</v>
      </c>
      <c r="O384" s="327">
        <v>0.19691119691119599</v>
      </c>
      <c r="P384" s="327">
        <v>0.23608710680954001</v>
      </c>
      <c r="Q384" s="327">
        <f t="shared" si="5"/>
        <v>0.23286802030456852</v>
      </c>
    </row>
    <row r="385" spans="1:17" ht="15">
      <c r="A385" s="326" t="s">
        <v>170</v>
      </c>
      <c r="B385" s="326">
        <v>0</v>
      </c>
      <c r="C385" s="326">
        <v>0</v>
      </c>
      <c r="D385" s="326">
        <v>0</v>
      </c>
      <c r="E385" s="326">
        <v>120</v>
      </c>
      <c r="F385" s="326">
        <v>1219</v>
      </c>
      <c r="G385" s="326">
        <v>1339</v>
      </c>
      <c r="H385" s="327">
        <v>8.9619118745332293E-2</v>
      </c>
      <c r="I385" s="360">
        <v>0.10610465116279071</v>
      </c>
      <c r="J385" s="362">
        <v>1.468680407017848E-3</v>
      </c>
      <c r="K385" s="362" t="s">
        <v>170</v>
      </c>
      <c r="L385" s="328">
        <v>9.4926856577371904E-2</v>
      </c>
      <c r="M385" s="328">
        <v>3.98299375798058E-3</v>
      </c>
      <c r="N385" s="328">
        <v>1.16973501779355E-2</v>
      </c>
      <c r="O385" s="327">
        <v>0.46332046332046301</v>
      </c>
      <c r="P385" s="327">
        <v>0.42136190805392298</v>
      </c>
      <c r="Q385" s="327">
        <f t="shared" si="5"/>
        <v>0.42480964467005078</v>
      </c>
    </row>
    <row r="386" spans="1:17" ht="15">
      <c r="A386" s="326" t="s">
        <v>170</v>
      </c>
      <c r="B386" s="326">
        <v>1</v>
      </c>
      <c r="C386" s="326">
        <v>1</v>
      </c>
      <c r="D386" s="326">
        <v>1</v>
      </c>
      <c r="E386" s="326">
        <v>61</v>
      </c>
      <c r="F386" s="326">
        <v>672</v>
      </c>
      <c r="G386" s="326">
        <v>733</v>
      </c>
      <c r="H386" s="327">
        <v>8.3219645293315103E-2</v>
      </c>
      <c r="I386" s="360">
        <v>0.1083123425692695</v>
      </c>
      <c r="J386" s="362">
        <v>1.468680407017848E-3</v>
      </c>
      <c r="K386" s="362" t="s">
        <v>170</v>
      </c>
      <c r="L386" s="328">
        <v>1.3836766926758899E-2</v>
      </c>
      <c r="M386" s="328">
        <v>4.4781451963520297E-5</v>
      </c>
      <c r="N386" s="328">
        <v>1.16973501779355E-2</v>
      </c>
      <c r="O386" s="327">
        <v>0.235521235521235</v>
      </c>
      <c r="P386" s="327">
        <v>0.23228482544071899</v>
      </c>
      <c r="Q386" s="327">
        <f t="shared" si="5"/>
        <v>0.23255076142131981</v>
      </c>
    </row>
    <row r="387" spans="1:17" ht="15">
      <c r="A387" s="326" t="s">
        <v>170</v>
      </c>
      <c r="B387" s="326">
        <v>2</v>
      </c>
      <c r="C387" s="326">
        <v>2</v>
      </c>
      <c r="D387" s="326">
        <v>3</v>
      </c>
      <c r="E387" s="326">
        <v>50</v>
      </c>
      <c r="F387" s="326">
        <v>611</v>
      </c>
      <c r="G387" s="326">
        <v>661</v>
      </c>
      <c r="H387" s="327">
        <v>7.5642965204235996E-2</v>
      </c>
      <c r="I387" s="360">
        <v>0.1021021021021021</v>
      </c>
      <c r="J387" s="362">
        <v>1.468680407017848E-3</v>
      </c>
      <c r="K387" s="362" t="s">
        <v>170</v>
      </c>
      <c r="L387" s="328">
        <v>-8.9852710466851698E-2</v>
      </c>
      <c r="M387" s="328">
        <v>1.63075965503033E-3</v>
      </c>
      <c r="N387" s="328">
        <v>1.16973501779355E-2</v>
      </c>
      <c r="O387" s="327">
        <v>0.193050193050193</v>
      </c>
      <c r="P387" s="327">
        <v>0.21119944694089099</v>
      </c>
      <c r="Q387" s="327">
        <f t="shared" ref="Q387:Q424" si="6">G387/X$3</f>
        <v>0.20970812182741116</v>
      </c>
    </row>
    <row r="388" spans="1:17" ht="15">
      <c r="A388" s="326" t="s">
        <v>170</v>
      </c>
      <c r="B388" s="326">
        <v>3</v>
      </c>
      <c r="C388" s="326">
        <v>4</v>
      </c>
      <c r="D388" s="326">
        <v>34</v>
      </c>
      <c r="E388" s="326">
        <v>28</v>
      </c>
      <c r="F388" s="326">
        <v>391</v>
      </c>
      <c r="G388" s="326">
        <v>419</v>
      </c>
      <c r="H388" s="327">
        <v>6.6825775656324499E-2</v>
      </c>
      <c r="I388" s="360">
        <v>0.11483253588516749</v>
      </c>
      <c r="J388" s="362">
        <v>1.468680407017848E-3</v>
      </c>
      <c r="K388" s="362" t="s">
        <v>170</v>
      </c>
      <c r="L388" s="328">
        <v>-0.223281806533564</v>
      </c>
      <c r="M388" s="328">
        <v>6.0388153129610897E-3</v>
      </c>
      <c r="N388" s="328">
        <v>1.16973501779355E-2</v>
      </c>
      <c r="O388" s="327">
        <v>0.108108108108108</v>
      </c>
      <c r="P388" s="327">
        <v>0.13515381956446501</v>
      </c>
      <c r="Q388" s="327">
        <f t="shared" si="6"/>
        <v>0.13293147208121828</v>
      </c>
    </row>
    <row r="389" spans="1:17" ht="15">
      <c r="A389" s="326" t="s">
        <v>649</v>
      </c>
      <c r="B389" s="326">
        <v>0</v>
      </c>
      <c r="C389" s="326">
        <v>0</v>
      </c>
      <c r="D389" s="326">
        <v>2640.65</v>
      </c>
      <c r="E389" s="326">
        <v>96</v>
      </c>
      <c r="F389" s="326">
        <v>954</v>
      </c>
      <c r="G389" s="326">
        <v>1050</v>
      </c>
      <c r="H389" s="327">
        <v>9.1428571428571401E-2</v>
      </c>
      <c r="I389" s="360">
        <v>0.10344827586206901</v>
      </c>
      <c r="J389" s="362">
        <v>2.7419920942704742E-3</v>
      </c>
      <c r="K389" s="362" t="s">
        <v>649</v>
      </c>
      <c r="L389" s="328">
        <v>0.11690576329614601</v>
      </c>
      <c r="M389" s="328">
        <v>4.7808468569727298E-3</v>
      </c>
      <c r="N389" s="328">
        <v>9.6857137251830996E-3</v>
      </c>
      <c r="O389" s="327">
        <v>0.37065637065637003</v>
      </c>
      <c r="P389" s="327">
        <v>0.32976149325959198</v>
      </c>
      <c r="Q389" s="327">
        <f t="shared" si="6"/>
        <v>0.33312182741116753</v>
      </c>
    </row>
    <row r="390" spans="1:17" ht="15">
      <c r="A390" s="326" t="s">
        <v>649</v>
      </c>
      <c r="B390" s="326">
        <v>1</v>
      </c>
      <c r="C390" s="326">
        <v>2659.23</v>
      </c>
      <c r="D390" s="326">
        <v>14380.04</v>
      </c>
      <c r="E390" s="326">
        <v>86</v>
      </c>
      <c r="F390" s="326">
        <v>965</v>
      </c>
      <c r="G390" s="326">
        <v>1051</v>
      </c>
      <c r="H390" s="327">
        <v>8.1826831588962895E-2</v>
      </c>
      <c r="I390" s="360">
        <v>0.10280373831775701</v>
      </c>
      <c r="J390" s="362">
        <v>2.7419920942704742E-3</v>
      </c>
      <c r="K390" s="362" t="s">
        <v>649</v>
      </c>
      <c r="L390" s="328">
        <v>-4.5595618088807802E-3</v>
      </c>
      <c r="M390" s="328">
        <v>6.9188732444276304E-6</v>
      </c>
      <c r="N390" s="328">
        <v>9.6857137251830996E-3</v>
      </c>
      <c r="O390" s="327">
        <v>0.33204633204633199</v>
      </c>
      <c r="P390" s="327">
        <v>0.33356377462841302</v>
      </c>
      <c r="Q390" s="327">
        <f t="shared" si="6"/>
        <v>0.33343908629441626</v>
      </c>
    </row>
    <row r="391" spans="1:17" ht="15">
      <c r="A391" s="326" t="s">
        <v>649</v>
      </c>
      <c r="B391" s="326">
        <v>2</v>
      </c>
      <c r="C391" s="326">
        <v>14380.28</v>
      </c>
      <c r="D391" s="326">
        <v>87000</v>
      </c>
      <c r="E391" s="326">
        <v>77</v>
      </c>
      <c r="F391" s="326">
        <v>974</v>
      </c>
      <c r="G391" s="326">
        <v>1051</v>
      </c>
      <c r="H391" s="327">
        <v>7.3263558515699295E-2</v>
      </c>
      <c r="I391" s="360">
        <v>0.1135225375626043</v>
      </c>
      <c r="J391" s="362">
        <v>2.7419920942704742E-3</v>
      </c>
      <c r="K391" s="362" t="s">
        <v>649</v>
      </c>
      <c r="L391" s="328">
        <v>-0.124384638512253</v>
      </c>
      <c r="M391" s="328">
        <v>4.8979479949659297E-3</v>
      </c>
      <c r="N391" s="328">
        <v>9.6857137251830996E-3</v>
      </c>
      <c r="O391" s="327">
        <v>0.29729729729729698</v>
      </c>
      <c r="P391" s="327">
        <v>0.336674732111994</v>
      </c>
      <c r="Q391" s="327">
        <f t="shared" si="6"/>
        <v>0.33343908629441626</v>
      </c>
    </row>
    <row r="392" spans="1:17" ht="15">
      <c r="A392" s="326" t="s">
        <v>215</v>
      </c>
      <c r="B392" s="326">
        <v>0</v>
      </c>
      <c r="C392" s="326">
        <v>0</v>
      </c>
      <c r="D392" s="326">
        <v>3</v>
      </c>
      <c r="E392" s="326">
        <v>69</v>
      </c>
      <c r="F392" s="326">
        <v>836</v>
      </c>
      <c r="G392" s="326">
        <v>905</v>
      </c>
      <c r="H392" s="327">
        <v>7.6243093922651897E-2</v>
      </c>
      <c r="I392" s="360">
        <v>7.5645756457564578E-2</v>
      </c>
      <c r="J392" s="362">
        <v>7.3162402665045395E-2</v>
      </c>
      <c r="K392" s="362" t="s">
        <v>215</v>
      </c>
      <c r="L392" s="328">
        <v>-8.1300865210844703E-2</v>
      </c>
      <c r="M392" s="328">
        <v>1.8344822853188999E-3</v>
      </c>
      <c r="N392" s="328">
        <v>9.5908270668856703E-3</v>
      </c>
      <c r="O392" s="327">
        <v>0.26640926640926599</v>
      </c>
      <c r="P392" s="327">
        <v>0.288973384030418</v>
      </c>
      <c r="Q392" s="327">
        <f t="shared" si="6"/>
        <v>0.2871192893401015</v>
      </c>
    </row>
    <row r="393" spans="1:17" ht="15">
      <c r="A393" s="326" t="s">
        <v>215</v>
      </c>
      <c r="B393" s="326">
        <v>1</v>
      </c>
      <c r="C393" s="326">
        <v>4</v>
      </c>
      <c r="D393" s="326">
        <v>6</v>
      </c>
      <c r="E393" s="326">
        <v>55</v>
      </c>
      <c r="F393" s="326">
        <v>649</v>
      </c>
      <c r="G393" s="326">
        <v>704</v>
      </c>
      <c r="H393" s="327">
        <v>7.8125E-2</v>
      </c>
      <c r="I393" s="360">
        <v>0.121301775147929</v>
      </c>
      <c r="J393" s="362">
        <v>7.3162402665045395E-2</v>
      </c>
      <c r="K393" s="362" t="s">
        <v>215</v>
      </c>
      <c r="L393" s="328">
        <v>-5.4878288195021697E-2</v>
      </c>
      <c r="M393" s="328">
        <v>6.5740832930307803E-4</v>
      </c>
      <c r="N393" s="328">
        <v>9.5908270668856703E-3</v>
      </c>
      <c r="O393" s="327">
        <v>0.21235521235521199</v>
      </c>
      <c r="P393" s="327">
        <v>0.224334600760456</v>
      </c>
      <c r="Q393" s="327">
        <f t="shared" si="6"/>
        <v>0.2233502538071066</v>
      </c>
    </row>
    <row r="394" spans="1:17" ht="15">
      <c r="A394" s="326" t="s">
        <v>215</v>
      </c>
      <c r="B394" s="326">
        <v>2</v>
      </c>
      <c r="C394" s="326">
        <v>7</v>
      </c>
      <c r="D394" s="326">
        <v>11</v>
      </c>
      <c r="E394" s="326">
        <v>70</v>
      </c>
      <c r="F394" s="326">
        <v>798</v>
      </c>
      <c r="G394" s="326">
        <v>868</v>
      </c>
      <c r="H394" s="327">
        <v>8.0645161290322495E-2</v>
      </c>
      <c r="I394" s="360">
        <v>0.1069767441860465</v>
      </c>
      <c r="J394" s="362">
        <v>7.3162402665045395E-2</v>
      </c>
      <c r="K394" s="362" t="s">
        <v>215</v>
      </c>
      <c r="L394" s="328">
        <v>-2.0392112123852401E-2</v>
      </c>
      <c r="M394" s="328">
        <v>1.1354246340949701E-4</v>
      </c>
      <c r="N394" s="328">
        <v>9.5908270668856703E-3</v>
      </c>
      <c r="O394" s="327">
        <v>0.27027027027027001</v>
      </c>
      <c r="P394" s="327">
        <v>0.27583823021085302</v>
      </c>
      <c r="Q394" s="327">
        <f t="shared" si="6"/>
        <v>0.2753807106598985</v>
      </c>
    </row>
    <row r="395" spans="1:17" ht="15">
      <c r="A395" s="326" t="s">
        <v>215</v>
      </c>
      <c r="B395" s="326">
        <v>3</v>
      </c>
      <c r="C395" s="326">
        <v>12</v>
      </c>
      <c r="D395" s="326">
        <v>39</v>
      </c>
      <c r="E395" s="326">
        <v>65</v>
      </c>
      <c r="F395" s="326">
        <v>610</v>
      </c>
      <c r="G395" s="326">
        <v>675</v>
      </c>
      <c r="H395" s="327">
        <v>9.6296296296296297E-2</v>
      </c>
      <c r="I395" s="360">
        <v>0.14511041009463721</v>
      </c>
      <c r="J395" s="362">
        <v>7.3162402665045395E-2</v>
      </c>
      <c r="K395" s="362" t="s">
        <v>215</v>
      </c>
      <c r="L395" s="328">
        <v>0.174149556004877</v>
      </c>
      <c r="M395" s="328">
        <v>6.9853939888541898E-3</v>
      </c>
      <c r="N395" s="328">
        <v>9.5908270668856703E-3</v>
      </c>
      <c r="O395" s="327">
        <v>0.25096525096525002</v>
      </c>
      <c r="P395" s="327">
        <v>0.21085378499827101</v>
      </c>
      <c r="Q395" s="327">
        <f t="shared" si="6"/>
        <v>0.2141497461928934</v>
      </c>
    </row>
    <row r="396" spans="1:17" ht="15">
      <c r="A396" s="326" t="s">
        <v>162</v>
      </c>
      <c r="B396" s="326">
        <v>0</v>
      </c>
      <c r="C396" s="326">
        <v>0</v>
      </c>
      <c r="D396" s="326">
        <v>0</v>
      </c>
      <c r="E396" s="326">
        <v>120</v>
      </c>
      <c r="F396" s="326">
        <v>1219</v>
      </c>
      <c r="G396" s="326">
        <v>1339</v>
      </c>
      <c r="H396" s="327">
        <v>8.9619118745332293E-2</v>
      </c>
      <c r="I396" s="360">
        <v>0.1057971014492754</v>
      </c>
      <c r="J396" s="362">
        <v>3.7536505201901061E-3</v>
      </c>
      <c r="K396" s="362" t="s">
        <v>162</v>
      </c>
      <c r="L396" s="328">
        <v>9.4926856577371904E-2</v>
      </c>
      <c r="M396" s="328">
        <v>3.98299375798058E-3</v>
      </c>
      <c r="N396" s="328">
        <v>8.7598649272251899E-3</v>
      </c>
      <c r="O396" s="327">
        <v>0.46332046332046301</v>
      </c>
      <c r="P396" s="327">
        <v>0.42136190805392298</v>
      </c>
      <c r="Q396" s="327">
        <f t="shared" si="6"/>
        <v>0.42480964467005078</v>
      </c>
    </row>
    <row r="397" spans="1:17" ht="15">
      <c r="A397" s="326" t="s">
        <v>162</v>
      </c>
      <c r="B397" s="326">
        <v>1</v>
      </c>
      <c r="C397" s="326">
        <v>4.16666667E-2</v>
      </c>
      <c r="D397" s="326">
        <v>0.18181818180000001</v>
      </c>
      <c r="E397" s="326">
        <v>62</v>
      </c>
      <c r="F397" s="326">
        <v>702</v>
      </c>
      <c r="G397" s="326">
        <v>764</v>
      </c>
      <c r="H397" s="327">
        <v>8.1151832460732903E-2</v>
      </c>
      <c r="I397" s="360">
        <v>9.8701298701298706E-2</v>
      </c>
      <c r="J397" s="362">
        <v>3.7536505201901061E-3</v>
      </c>
      <c r="K397" s="362" t="s">
        <v>162</v>
      </c>
      <c r="L397" s="328">
        <v>-1.35777757041222E-2</v>
      </c>
      <c r="M397" s="328">
        <v>4.44325152131397E-5</v>
      </c>
      <c r="N397" s="328">
        <v>8.7598649272251899E-3</v>
      </c>
      <c r="O397" s="327">
        <v>0.23938223938223899</v>
      </c>
      <c r="P397" s="327">
        <v>0.242654683719322</v>
      </c>
      <c r="Q397" s="327">
        <f t="shared" si="6"/>
        <v>0.24238578680203046</v>
      </c>
    </row>
    <row r="398" spans="1:17" ht="15">
      <c r="A398" s="326" t="s">
        <v>162</v>
      </c>
      <c r="B398" s="326">
        <v>2</v>
      </c>
      <c r="C398" s="326">
        <v>0.18518518519999999</v>
      </c>
      <c r="D398" s="326">
        <v>1</v>
      </c>
      <c r="E398" s="326">
        <v>77</v>
      </c>
      <c r="F398" s="326">
        <v>972</v>
      </c>
      <c r="G398" s="326">
        <v>1049</v>
      </c>
      <c r="H398" s="327">
        <v>7.3403241182078097E-2</v>
      </c>
      <c r="I398" s="360">
        <v>0.1141304347826087</v>
      </c>
      <c r="J398" s="362">
        <v>3.7536505201901061E-3</v>
      </c>
      <c r="K398" s="362" t="s">
        <v>162</v>
      </c>
      <c r="L398" s="328">
        <v>-0.122329139330157</v>
      </c>
      <c r="M398" s="328">
        <v>4.7324386540314603E-3</v>
      </c>
      <c r="N398" s="328">
        <v>8.7598649272251899E-3</v>
      </c>
      <c r="O398" s="327">
        <v>0.29729729729729698</v>
      </c>
      <c r="P398" s="327">
        <v>0.33598340822675399</v>
      </c>
      <c r="Q398" s="327">
        <f t="shared" si="6"/>
        <v>0.33280456852791879</v>
      </c>
    </row>
    <row r="399" spans="1:17" ht="15">
      <c r="A399" s="326" t="s">
        <v>25</v>
      </c>
      <c r="B399" s="326">
        <v>0</v>
      </c>
      <c r="C399" s="326">
        <v>0</v>
      </c>
      <c r="D399" s="326">
        <v>0</v>
      </c>
      <c r="E399" s="326">
        <v>91</v>
      </c>
      <c r="F399" s="326">
        <v>1119</v>
      </c>
      <c r="G399" s="326">
        <v>1210</v>
      </c>
      <c r="H399" s="327">
        <v>7.5206611570247897E-2</v>
      </c>
      <c r="I399" s="360">
        <v>7.7793493635077787E-2</v>
      </c>
      <c r="J399" s="362">
        <v>7.6090296008277825E-2</v>
      </c>
      <c r="K399" s="362" t="s">
        <v>25</v>
      </c>
      <c r="L399" s="328">
        <v>-9.6109958518477798E-2</v>
      </c>
      <c r="M399" s="328">
        <v>3.4065562038761302E-3</v>
      </c>
      <c r="N399" s="328">
        <v>7.6442586250461599E-3</v>
      </c>
      <c r="O399" s="327">
        <v>0.35135135135135098</v>
      </c>
      <c r="P399" s="327">
        <v>0.38679571379191102</v>
      </c>
      <c r="Q399" s="327">
        <f t="shared" si="6"/>
        <v>0.38388324873096447</v>
      </c>
    </row>
    <row r="400" spans="1:17" ht="15">
      <c r="A400" s="326" t="s">
        <v>25</v>
      </c>
      <c r="B400" s="326">
        <v>1</v>
      </c>
      <c r="C400" s="326">
        <v>1</v>
      </c>
      <c r="D400" s="326">
        <v>2</v>
      </c>
      <c r="E400" s="326">
        <v>112</v>
      </c>
      <c r="F400" s="326">
        <v>1232</v>
      </c>
      <c r="G400" s="326">
        <v>1344</v>
      </c>
      <c r="H400" s="327">
        <v>8.3333333333333301E-2</v>
      </c>
      <c r="I400" s="360">
        <v>0.13221884498480241</v>
      </c>
      <c r="J400" s="362">
        <v>7.6090296008277825E-2</v>
      </c>
      <c r="K400" s="362" t="s">
        <v>25</v>
      </c>
      <c r="L400" s="328">
        <v>1.53259704782269E-2</v>
      </c>
      <c r="M400" s="328">
        <v>1.00797668338971E-4</v>
      </c>
      <c r="N400" s="328">
        <v>7.6442586250461599E-3</v>
      </c>
      <c r="O400" s="327">
        <v>0.43243243243243201</v>
      </c>
      <c r="P400" s="327">
        <v>0.42585551330798399</v>
      </c>
      <c r="Q400" s="327">
        <f t="shared" si="6"/>
        <v>0.42639593908629442</v>
      </c>
    </row>
    <row r="401" spans="1:17" ht="15">
      <c r="A401" s="326" t="s">
        <v>25</v>
      </c>
      <c r="B401" s="326">
        <v>2</v>
      </c>
      <c r="C401" s="326">
        <v>3</v>
      </c>
      <c r="D401" s="326">
        <v>13</v>
      </c>
      <c r="E401" s="326">
        <v>56</v>
      </c>
      <c r="F401" s="326">
        <v>542</v>
      </c>
      <c r="G401" s="326">
        <v>598</v>
      </c>
      <c r="H401" s="327">
        <v>9.36454849498327E-2</v>
      </c>
      <c r="I401" s="360">
        <v>0.12213740458015269</v>
      </c>
      <c r="J401" s="362">
        <v>7.6090296008277825E-2</v>
      </c>
      <c r="K401" s="362" t="s">
        <v>25</v>
      </c>
      <c r="L401" s="328">
        <v>0.1433069325721</v>
      </c>
      <c r="M401" s="328">
        <v>4.1369047528310599E-3</v>
      </c>
      <c r="N401" s="328">
        <v>7.6442586250461599E-3</v>
      </c>
      <c r="O401" s="327">
        <v>0.21621621621621601</v>
      </c>
      <c r="P401" s="327">
        <v>0.18734877290010299</v>
      </c>
      <c r="Q401" s="327">
        <f t="shared" si="6"/>
        <v>0.18972081218274112</v>
      </c>
    </row>
    <row r="402" spans="1:17" ht="15">
      <c r="A402" s="326" t="s">
        <v>634</v>
      </c>
      <c r="B402" s="326">
        <v>0</v>
      </c>
      <c r="C402" s="326">
        <v>0</v>
      </c>
      <c r="D402" s="326">
        <v>0.48467138669999998</v>
      </c>
      <c r="E402" s="326">
        <v>81</v>
      </c>
      <c r="F402" s="326">
        <v>969</v>
      </c>
      <c r="G402" s="326">
        <v>1050</v>
      </c>
      <c r="H402" s="327">
        <v>7.7142857142857096E-2</v>
      </c>
      <c r="I402" s="360">
        <v>9.4570928196147111E-2</v>
      </c>
      <c r="J402" s="362">
        <v>9.330727532885481E-3</v>
      </c>
      <c r="K402" s="362" t="s">
        <v>634</v>
      </c>
      <c r="L402" s="328">
        <v>-6.8594213941730195E-2</v>
      </c>
      <c r="M402" s="328">
        <v>1.5231420424517E-3</v>
      </c>
      <c r="N402" s="328">
        <v>7.2543125098009104E-3</v>
      </c>
      <c r="O402" s="327">
        <v>0.31274131274131201</v>
      </c>
      <c r="P402" s="327">
        <v>0.334946422398893</v>
      </c>
      <c r="Q402" s="327">
        <f t="shared" si="6"/>
        <v>0.33312182741116753</v>
      </c>
    </row>
    <row r="403" spans="1:17" ht="15">
      <c r="A403" s="326" t="s">
        <v>634</v>
      </c>
      <c r="B403" s="326">
        <v>1</v>
      </c>
      <c r="C403" s="326">
        <v>0.4853598214</v>
      </c>
      <c r="D403" s="326">
        <v>0.76489692219999905</v>
      </c>
      <c r="E403" s="326">
        <v>82</v>
      </c>
      <c r="F403" s="326">
        <v>969</v>
      </c>
      <c r="G403" s="326">
        <v>1051</v>
      </c>
      <c r="H403" s="327">
        <v>7.8020932445290195E-2</v>
      </c>
      <c r="I403" s="360">
        <v>0.1132075471698113</v>
      </c>
      <c r="J403" s="362">
        <v>9.330727532885481E-3</v>
      </c>
      <c r="K403" s="362" t="s">
        <v>634</v>
      </c>
      <c r="L403" s="328">
        <v>-5.63241213499159E-2</v>
      </c>
      <c r="M403" s="328">
        <v>1.03321564094211E-3</v>
      </c>
      <c r="N403" s="328">
        <v>7.2543125098009104E-3</v>
      </c>
      <c r="O403" s="327">
        <v>0.31660231660231603</v>
      </c>
      <c r="P403" s="327">
        <v>0.334946422398893</v>
      </c>
      <c r="Q403" s="327">
        <f t="shared" si="6"/>
        <v>0.33343908629441626</v>
      </c>
    </row>
    <row r="404" spans="1:17" ht="15">
      <c r="A404" s="326" t="s">
        <v>634</v>
      </c>
      <c r="B404" s="326">
        <v>2</v>
      </c>
      <c r="C404" s="326">
        <v>0.76513611110000002</v>
      </c>
      <c r="D404" s="326">
        <v>13938</v>
      </c>
      <c r="E404" s="326">
        <v>96</v>
      </c>
      <c r="F404" s="326">
        <v>955</v>
      </c>
      <c r="G404" s="326">
        <v>1051</v>
      </c>
      <c r="H404" s="327">
        <v>9.1341579448144597E-2</v>
      </c>
      <c r="I404" s="360">
        <v>0.1140684410646388</v>
      </c>
      <c r="J404" s="362">
        <v>9.330727532885481E-3</v>
      </c>
      <c r="K404" s="362" t="s">
        <v>634</v>
      </c>
      <c r="L404" s="328">
        <v>0.115858094263703</v>
      </c>
      <c r="M404" s="328">
        <v>4.6979548264070902E-3</v>
      </c>
      <c r="N404" s="328">
        <v>7.2543125098009104E-3</v>
      </c>
      <c r="O404" s="327">
        <v>0.37065637065637003</v>
      </c>
      <c r="P404" s="327">
        <v>0.33010715520221201</v>
      </c>
      <c r="Q404" s="327">
        <f t="shared" si="6"/>
        <v>0.33343908629441626</v>
      </c>
    </row>
    <row r="405" spans="1:17" ht="15">
      <c r="A405" s="326" t="s">
        <v>92</v>
      </c>
      <c r="B405" s="326">
        <v>0</v>
      </c>
      <c r="C405" s="326">
        <v>0</v>
      </c>
      <c r="D405" s="326">
        <v>3</v>
      </c>
      <c r="E405" s="326">
        <v>91</v>
      </c>
      <c r="F405" s="326">
        <v>1119</v>
      </c>
      <c r="G405" s="326">
        <v>1210</v>
      </c>
      <c r="H405" s="327">
        <v>7.5206611570247897E-2</v>
      </c>
      <c r="I405" s="360">
        <v>8.9171974522292988E-2</v>
      </c>
      <c r="J405" s="362">
        <v>3.1838246468460507E-2</v>
      </c>
      <c r="K405" s="362" t="s">
        <v>92</v>
      </c>
      <c r="L405" s="328">
        <v>-9.6109958518477798E-2</v>
      </c>
      <c r="M405" s="328">
        <v>3.4065562038761302E-3</v>
      </c>
      <c r="N405" s="328">
        <v>5.8819304360669903E-3</v>
      </c>
      <c r="O405" s="327">
        <v>0.35135135135135098</v>
      </c>
      <c r="P405" s="327">
        <v>0.38679571379191102</v>
      </c>
      <c r="Q405" s="327">
        <f t="shared" si="6"/>
        <v>0.38388324873096447</v>
      </c>
    </row>
    <row r="406" spans="1:17" ht="15">
      <c r="A406" s="326" t="s">
        <v>92</v>
      </c>
      <c r="B406" s="326">
        <v>1</v>
      </c>
      <c r="C406" s="326">
        <v>4</v>
      </c>
      <c r="D406" s="326">
        <v>6</v>
      </c>
      <c r="E406" s="326">
        <v>76</v>
      </c>
      <c r="F406" s="326">
        <v>827</v>
      </c>
      <c r="G406" s="326">
        <v>903</v>
      </c>
      <c r="H406" s="327">
        <v>8.4163898117386393E-2</v>
      </c>
      <c r="I406" s="360">
        <v>0.1045751633986928</v>
      </c>
      <c r="J406" s="362">
        <v>3.1838246468460507E-2</v>
      </c>
      <c r="K406" s="362" t="s">
        <v>92</v>
      </c>
      <c r="L406" s="328">
        <v>2.61498885392372E-2</v>
      </c>
      <c r="M406" s="328">
        <v>1.98055774970301E-4</v>
      </c>
      <c r="N406" s="328">
        <v>5.8819304360669903E-3</v>
      </c>
      <c r="O406" s="327">
        <v>0.29343629343629302</v>
      </c>
      <c r="P406" s="327">
        <v>0.28586242654683702</v>
      </c>
      <c r="Q406" s="327">
        <f t="shared" si="6"/>
        <v>0.28648477157360408</v>
      </c>
    </row>
    <row r="407" spans="1:17" ht="15">
      <c r="A407" s="326" t="s">
        <v>92</v>
      </c>
      <c r="B407" s="326">
        <v>2</v>
      </c>
      <c r="C407" s="326">
        <v>7</v>
      </c>
      <c r="D407" s="326">
        <v>21</v>
      </c>
      <c r="E407" s="326">
        <v>92</v>
      </c>
      <c r="F407" s="326">
        <v>947</v>
      </c>
      <c r="G407" s="326">
        <v>1039</v>
      </c>
      <c r="H407" s="327">
        <v>8.8546679499518693E-2</v>
      </c>
      <c r="I407" s="360">
        <v>0.12962962962962959</v>
      </c>
      <c r="J407" s="362">
        <v>3.1838246468460507E-2</v>
      </c>
      <c r="K407" s="362" t="s">
        <v>92</v>
      </c>
      <c r="L407" s="328">
        <v>8.1710727139559403E-2</v>
      </c>
      <c r="M407" s="328">
        <v>2.27731845722055E-3</v>
      </c>
      <c r="N407" s="328">
        <v>5.8819304360669903E-3</v>
      </c>
      <c r="O407" s="327">
        <v>0.355212355212355</v>
      </c>
      <c r="P407" s="327">
        <v>0.32734185966125101</v>
      </c>
      <c r="Q407" s="327">
        <f t="shared" si="6"/>
        <v>0.32963197969543145</v>
      </c>
    </row>
    <row r="408" spans="1:17" ht="15">
      <c r="A408" s="326" t="s">
        <v>90</v>
      </c>
      <c r="B408" s="326">
        <v>0</v>
      </c>
      <c r="C408" s="326">
        <v>0</v>
      </c>
      <c r="D408" s="326">
        <v>5500</v>
      </c>
      <c r="E408" s="326">
        <v>73</v>
      </c>
      <c r="F408" s="326">
        <v>740</v>
      </c>
      <c r="G408" s="326">
        <v>813</v>
      </c>
      <c r="H408" s="327">
        <v>8.9790897908979095E-2</v>
      </c>
      <c r="I408" s="360">
        <v>0.10398613518197571</v>
      </c>
      <c r="J408" s="362">
        <v>1.174279745278572E-3</v>
      </c>
      <c r="K408" s="362" t="s">
        <v>90</v>
      </c>
      <c r="L408" s="328">
        <v>9.7030498226773093E-2</v>
      </c>
      <c r="M408" s="328">
        <v>2.52894898733149E-3</v>
      </c>
      <c r="N408" s="328">
        <v>5.8268818397781297E-3</v>
      </c>
      <c r="O408" s="327">
        <v>0.28185328185328101</v>
      </c>
      <c r="P408" s="327">
        <v>0.25578983753888601</v>
      </c>
      <c r="Q408" s="327">
        <f t="shared" si="6"/>
        <v>0.25793147208121825</v>
      </c>
    </row>
    <row r="409" spans="1:17" ht="15">
      <c r="A409" s="326" t="s">
        <v>90</v>
      </c>
      <c r="B409" s="326">
        <v>1</v>
      </c>
      <c r="C409" s="326">
        <v>5510</v>
      </c>
      <c r="D409" s="326">
        <v>8000</v>
      </c>
      <c r="E409" s="326">
        <v>77</v>
      </c>
      <c r="F409" s="326">
        <v>846</v>
      </c>
      <c r="G409" s="326">
        <v>923</v>
      </c>
      <c r="H409" s="327">
        <v>8.3423618634886204E-2</v>
      </c>
      <c r="I409" s="360">
        <v>0.1108490566037736</v>
      </c>
      <c r="J409" s="362">
        <v>1.174279745278572E-3</v>
      </c>
      <c r="K409" s="362" t="s">
        <v>90</v>
      </c>
      <c r="L409" s="328">
        <v>1.6507305524057998E-2</v>
      </c>
      <c r="M409" s="328">
        <v>8.0345906503436298E-5</v>
      </c>
      <c r="N409" s="328">
        <v>5.8268818397781297E-3</v>
      </c>
      <c r="O409" s="327">
        <v>0.29729729729729698</v>
      </c>
      <c r="P409" s="327">
        <v>0.29243000345661901</v>
      </c>
      <c r="Q409" s="327">
        <f t="shared" si="6"/>
        <v>0.29282994923857869</v>
      </c>
    </row>
    <row r="410" spans="1:17" ht="15">
      <c r="A410" s="326" t="s">
        <v>90</v>
      </c>
      <c r="B410" s="326">
        <v>2</v>
      </c>
      <c r="C410" s="326">
        <v>8025</v>
      </c>
      <c r="D410" s="326">
        <v>12000</v>
      </c>
      <c r="E410" s="326">
        <v>51</v>
      </c>
      <c r="F410" s="326">
        <v>580</v>
      </c>
      <c r="G410" s="326">
        <v>631</v>
      </c>
      <c r="H410" s="327">
        <v>8.0824088748018996E-2</v>
      </c>
      <c r="I410" s="360">
        <v>0.1038961038961039</v>
      </c>
      <c r="J410" s="362">
        <v>1.174279745278572E-3</v>
      </c>
      <c r="K410" s="362" t="s">
        <v>90</v>
      </c>
      <c r="L410" s="328">
        <v>-1.79812275395419E-2</v>
      </c>
      <c r="M410" s="328">
        <v>6.4242067623425806E-5</v>
      </c>
      <c r="N410" s="328">
        <v>5.8268818397781297E-3</v>
      </c>
      <c r="O410" s="327">
        <v>0.19691119691119599</v>
      </c>
      <c r="P410" s="327">
        <v>0.200483926719668</v>
      </c>
      <c r="Q410" s="327">
        <f t="shared" si="6"/>
        <v>0.20019035532994925</v>
      </c>
    </row>
    <row r="411" spans="1:17" ht="15">
      <c r="A411" s="326" t="s">
        <v>90</v>
      </c>
      <c r="B411" s="326">
        <v>3</v>
      </c>
      <c r="C411" s="326">
        <v>12100</v>
      </c>
      <c r="D411" s="326">
        <v>30000</v>
      </c>
      <c r="E411" s="326">
        <v>58</v>
      </c>
      <c r="F411" s="326">
        <v>727</v>
      </c>
      <c r="G411" s="326">
        <v>785</v>
      </c>
      <c r="H411" s="327">
        <v>7.3885350318471293E-2</v>
      </c>
      <c r="I411" s="360">
        <v>0.110062893081761</v>
      </c>
      <c r="J411" s="362">
        <v>1.174279745278572E-3</v>
      </c>
      <c r="K411" s="362" t="s">
        <v>90</v>
      </c>
      <c r="L411" s="328">
        <v>-0.115262223710502</v>
      </c>
      <c r="M411" s="328">
        <v>3.15334487831978E-3</v>
      </c>
      <c r="N411" s="328">
        <v>5.8268818397781297E-3</v>
      </c>
      <c r="O411" s="327">
        <v>0.22393822393822299</v>
      </c>
      <c r="P411" s="327">
        <v>0.25129623228482501</v>
      </c>
      <c r="Q411" s="327">
        <f t="shared" si="6"/>
        <v>0.24904822335025381</v>
      </c>
    </row>
    <row r="412" spans="1:17" ht="15">
      <c r="A412" s="326" t="s">
        <v>28</v>
      </c>
      <c r="B412" s="326">
        <v>0</v>
      </c>
      <c r="C412" s="326">
        <v>0</v>
      </c>
      <c r="D412" s="326">
        <v>4</v>
      </c>
      <c r="E412" s="326">
        <v>85</v>
      </c>
      <c r="F412" s="326">
        <v>1040</v>
      </c>
      <c r="G412" s="326">
        <v>1125</v>
      </c>
      <c r="H412" s="327">
        <v>7.5555555555555501E-2</v>
      </c>
      <c r="I412" s="360">
        <v>8.964451313755796E-2</v>
      </c>
      <c r="J412" s="362">
        <v>3.0700563611160941E-2</v>
      </c>
      <c r="K412" s="362" t="s">
        <v>28</v>
      </c>
      <c r="L412" s="328">
        <v>-9.1103492368504499E-2</v>
      </c>
      <c r="M412" s="328">
        <v>2.8518210158500899E-3</v>
      </c>
      <c r="N412" s="328">
        <v>4.8969694691136396E-3</v>
      </c>
      <c r="O412" s="327">
        <v>0.32818532818532797</v>
      </c>
      <c r="P412" s="327">
        <v>0.35948842032492201</v>
      </c>
      <c r="Q412" s="327">
        <f t="shared" si="6"/>
        <v>0.35691624365482233</v>
      </c>
    </row>
    <row r="413" spans="1:17" ht="15">
      <c r="A413" s="326" t="s">
        <v>28</v>
      </c>
      <c r="B413" s="326">
        <v>1</v>
      </c>
      <c r="C413" s="326">
        <v>5</v>
      </c>
      <c r="D413" s="326">
        <v>9</v>
      </c>
      <c r="E413" s="326">
        <v>88</v>
      </c>
      <c r="F413" s="326">
        <v>964</v>
      </c>
      <c r="G413" s="326">
        <v>1052</v>
      </c>
      <c r="H413" s="327">
        <v>8.3650190114068407E-2</v>
      </c>
      <c r="I413" s="360">
        <v>0.1063394683026585</v>
      </c>
      <c r="J413" s="362">
        <v>3.0700563611160941E-2</v>
      </c>
      <c r="K413" s="362" t="s">
        <v>28</v>
      </c>
      <c r="L413" s="328">
        <v>1.9466763144257899E-2</v>
      </c>
      <c r="M413" s="328">
        <v>1.27511719157035E-4</v>
      </c>
      <c r="N413" s="328">
        <v>4.8969694691136396E-3</v>
      </c>
      <c r="O413" s="327">
        <v>0.33976833976833898</v>
      </c>
      <c r="P413" s="327">
        <v>0.33321811268579299</v>
      </c>
      <c r="Q413" s="327">
        <f t="shared" si="6"/>
        <v>0.33375634517766495</v>
      </c>
    </row>
    <row r="414" spans="1:17" ht="15">
      <c r="A414" s="326" t="s">
        <v>28</v>
      </c>
      <c r="B414" s="326">
        <v>2</v>
      </c>
      <c r="C414" s="326">
        <v>10</v>
      </c>
      <c r="D414" s="326">
        <v>39</v>
      </c>
      <c r="E414" s="326">
        <v>86</v>
      </c>
      <c r="F414" s="326">
        <v>889</v>
      </c>
      <c r="G414" s="326">
        <v>975</v>
      </c>
      <c r="H414" s="327">
        <v>8.82051282051282E-2</v>
      </c>
      <c r="I414" s="360">
        <v>0.13034623217922611</v>
      </c>
      <c r="J414" s="362">
        <v>3.0700563611160941E-2</v>
      </c>
      <c r="K414" s="362" t="s">
        <v>28</v>
      </c>
      <c r="L414" s="328">
        <v>7.7471304016200407E-2</v>
      </c>
      <c r="M414" s="328">
        <v>1.9176367341065101E-3</v>
      </c>
      <c r="N414" s="328">
        <v>4.8969694691136396E-3</v>
      </c>
      <c r="O414" s="327">
        <v>0.33204633204633199</v>
      </c>
      <c r="P414" s="327">
        <v>0.307293466989284</v>
      </c>
      <c r="Q414" s="327">
        <f t="shared" si="6"/>
        <v>0.30932741116751267</v>
      </c>
    </row>
    <row r="415" spans="1:17" ht="15">
      <c r="A415" s="326" t="s">
        <v>302</v>
      </c>
      <c r="B415" s="326">
        <v>0</v>
      </c>
      <c r="C415" s="326">
        <v>0</v>
      </c>
      <c r="D415" s="326">
        <v>1</v>
      </c>
      <c r="E415" s="326">
        <v>127</v>
      </c>
      <c r="F415" s="326">
        <v>1361</v>
      </c>
      <c r="G415" s="326">
        <v>1488</v>
      </c>
      <c r="H415" s="327">
        <v>8.5349462365591294E-2</v>
      </c>
      <c r="I415" s="360">
        <v>9.3088857545839204E-2</v>
      </c>
      <c r="J415" s="362">
        <v>1.8133766998745669E-2</v>
      </c>
      <c r="K415" s="362" t="s">
        <v>302</v>
      </c>
      <c r="L415" s="328">
        <v>4.1433327083722597E-2</v>
      </c>
      <c r="M415" s="328">
        <v>8.2458894051607996E-4</v>
      </c>
      <c r="N415" s="328">
        <v>1.6244921857145301E-3</v>
      </c>
      <c r="O415" s="327">
        <v>0.49034749034748998</v>
      </c>
      <c r="P415" s="327">
        <v>0.47044590390597901</v>
      </c>
      <c r="Q415" s="327">
        <f t="shared" si="6"/>
        <v>0.4720812182741117</v>
      </c>
    </row>
    <row r="416" spans="1:17" ht="15">
      <c r="A416" s="326" t="s">
        <v>302</v>
      </c>
      <c r="B416" s="326">
        <v>1</v>
      </c>
      <c r="C416" s="326">
        <v>2</v>
      </c>
      <c r="D416" s="326">
        <v>2</v>
      </c>
      <c r="E416" s="326">
        <v>75</v>
      </c>
      <c r="F416" s="326">
        <v>864</v>
      </c>
      <c r="G416" s="326">
        <v>939</v>
      </c>
      <c r="H416" s="327">
        <v>7.9872204472843406E-2</v>
      </c>
      <c r="I416" s="360">
        <v>0.1226993865030675</v>
      </c>
      <c r="J416" s="362">
        <v>1.8133766998745669E-2</v>
      </c>
      <c r="K416" s="362" t="s">
        <v>302</v>
      </c>
      <c r="L416" s="328">
        <v>-3.08634119911478E-2</v>
      </c>
      <c r="M416" s="328">
        <v>2.8013573564174602E-4</v>
      </c>
      <c r="N416" s="328">
        <v>1.6244921857145301E-3</v>
      </c>
      <c r="O416" s="327">
        <v>0.289575289575289</v>
      </c>
      <c r="P416" s="327">
        <v>0.29865191842378103</v>
      </c>
      <c r="Q416" s="327">
        <f t="shared" si="6"/>
        <v>0.2979060913705584</v>
      </c>
    </row>
    <row r="417" spans="1:17" ht="15">
      <c r="A417" s="326" t="s">
        <v>302</v>
      </c>
      <c r="B417" s="326">
        <v>2</v>
      </c>
      <c r="C417" s="326">
        <v>3</v>
      </c>
      <c r="D417" s="326">
        <v>16</v>
      </c>
      <c r="E417" s="326">
        <v>57</v>
      </c>
      <c r="F417" s="326">
        <v>668</v>
      </c>
      <c r="G417" s="326">
        <v>725</v>
      </c>
      <c r="H417" s="327">
        <v>7.8620689655172396E-2</v>
      </c>
      <c r="I417" s="360">
        <v>0.1118881118881119</v>
      </c>
      <c r="J417" s="362">
        <v>1.8133766998745669E-2</v>
      </c>
      <c r="K417" s="362" t="s">
        <v>302</v>
      </c>
      <c r="L417" s="328">
        <v>-4.8015662425498297E-2</v>
      </c>
      <c r="M417" s="328">
        <v>5.19767509556708E-4</v>
      </c>
      <c r="N417" s="328">
        <v>1.6244921857145301E-3</v>
      </c>
      <c r="O417" s="327">
        <v>0.22007722007722</v>
      </c>
      <c r="P417" s="327">
        <v>0.23090217767023799</v>
      </c>
      <c r="Q417" s="327">
        <f t="shared" si="6"/>
        <v>0.23001269035532995</v>
      </c>
    </row>
    <row r="418" spans="1:17" ht="15">
      <c r="A418" s="326" t="s">
        <v>59</v>
      </c>
      <c r="B418" s="326">
        <v>0</v>
      </c>
      <c r="C418" s="326">
        <v>0</v>
      </c>
      <c r="D418" s="326">
        <v>1</v>
      </c>
      <c r="E418" s="326">
        <v>77</v>
      </c>
      <c r="F418" s="326">
        <v>840</v>
      </c>
      <c r="G418" s="326">
        <v>917</v>
      </c>
      <c r="H418" s="327">
        <v>8.3969465648854894E-2</v>
      </c>
      <c r="I418" s="360">
        <v>0.1</v>
      </c>
      <c r="J418" s="362">
        <v>2.1010876094503639E-2</v>
      </c>
      <c r="K418" s="362" t="s">
        <v>59</v>
      </c>
      <c r="L418" s="328">
        <v>2.36247732929219E-2</v>
      </c>
      <c r="M418" s="328">
        <v>1.63985823718398E-4</v>
      </c>
      <c r="N418" s="328">
        <v>7.91995888291935E-4</v>
      </c>
      <c r="O418" s="327">
        <v>0.29729729729729698</v>
      </c>
      <c r="P418" s="327">
        <v>0.29035603180089797</v>
      </c>
      <c r="Q418" s="327">
        <f t="shared" si="6"/>
        <v>0.29092639593908631</v>
      </c>
    </row>
    <row r="419" spans="1:17" ht="15">
      <c r="A419" s="326" t="s">
        <v>59</v>
      </c>
      <c r="B419" s="326">
        <v>1</v>
      </c>
      <c r="C419" s="326">
        <v>2</v>
      </c>
      <c r="D419" s="326">
        <v>3</v>
      </c>
      <c r="E419" s="326">
        <v>57</v>
      </c>
      <c r="F419" s="326">
        <v>625</v>
      </c>
      <c r="G419" s="326">
        <v>682</v>
      </c>
      <c r="H419" s="327">
        <v>8.35777126099706E-2</v>
      </c>
      <c r="I419" s="360">
        <v>9.5081967213114751E-2</v>
      </c>
      <c r="J419" s="362">
        <v>2.1010876094503639E-2</v>
      </c>
      <c r="K419" s="362" t="s">
        <v>59</v>
      </c>
      <c r="L419" s="328">
        <v>1.8520861374746001E-2</v>
      </c>
      <c r="M419" s="328">
        <v>7.4796608669283805E-5</v>
      </c>
      <c r="N419" s="328">
        <v>7.91995888291935E-4</v>
      </c>
      <c r="O419" s="327">
        <v>0.22007722007722</v>
      </c>
      <c r="P419" s="327">
        <v>0.216038714137573</v>
      </c>
      <c r="Q419" s="327">
        <f t="shared" si="6"/>
        <v>0.21637055837563451</v>
      </c>
    </row>
    <row r="420" spans="1:17" ht="15">
      <c r="A420" s="326" t="s">
        <v>59</v>
      </c>
      <c r="B420" s="326">
        <v>2</v>
      </c>
      <c r="C420" s="326">
        <v>4</v>
      </c>
      <c r="D420" s="326">
        <v>7</v>
      </c>
      <c r="E420" s="326">
        <v>68</v>
      </c>
      <c r="F420" s="326">
        <v>759</v>
      </c>
      <c r="G420" s="326">
        <v>827</v>
      </c>
      <c r="H420" s="327">
        <v>8.2224909310761707E-2</v>
      </c>
      <c r="I420" s="360">
        <v>9.6774193548387094E-2</v>
      </c>
      <c r="J420" s="362">
        <v>2.1010876094503639E-2</v>
      </c>
      <c r="K420" s="362" t="s">
        <v>59</v>
      </c>
      <c r="L420" s="328">
        <v>7.2717105707386298E-4</v>
      </c>
      <c r="M420" s="328">
        <v>1.3877921432179701E-7</v>
      </c>
      <c r="N420" s="328">
        <v>7.91995888291935E-4</v>
      </c>
      <c r="O420" s="327">
        <v>0.26254826254826202</v>
      </c>
      <c r="P420" s="327">
        <v>0.262357414448669</v>
      </c>
      <c r="Q420" s="327">
        <f t="shared" si="6"/>
        <v>0.26237309644670048</v>
      </c>
    </row>
    <row r="421" spans="1:17" ht="15">
      <c r="A421" s="326" t="s">
        <v>59</v>
      </c>
      <c r="B421" s="326">
        <v>3</v>
      </c>
      <c r="C421" s="326">
        <v>8</v>
      </c>
      <c r="D421" s="326">
        <v>226</v>
      </c>
      <c r="E421" s="326">
        <v>57</v>
      </c>
      <c r="F421" s="326">
        <v>669</v>
      </c>
      <c r="G421" s="326">
        <v>726</v>
      </c>
      <c r="H421" s="327">
        <v>7.8512396694214795E-2</v>
      </c>
      <c r="I421" s="360">
        <v>0.12770137524557959</v>
      </c>
      <c r="J421" s="362">
        <v>2.1010876094503639E-2</v>
      </c>
      <c r="K421" s="362" t="s">
        <v>59</v>
      </c>
      <c r="L421" s="328">
        <v>-4.9511549017080998E-2</v>
      </c>
      <c r="M421" s="328">
        <v>5.5307467668993095E-4</v>
      </c>
      <c r="N421" s="328">
        <v>7.91995888291935E-4</v>
      </c>
      <c r="O421" s="327">
        <v>0.22007722007722</v>
      </c>
      <c r="P421" s="327">
        <v>0.231247839612858</v>
      </c>
      <c r="Q421" s="327">
        <f t="shared" si="6"/>
        <v>0.23032994923857869</v>
      </c>
    </row>
    <row r="422" spans="1:17" ht="15">
      <c r="A422" s="326" t="s">
        <v>205</v>
      </c>
      <c r="B422" s="326">
        <v>0</v>
      </c>
      <c r="C422" s="326">
        <v>0</v>
      </c>
      <c r="D422" s="326">
        <v>1</v>
      </c>
      <c r="E422" s="326">
        <v>86</v>
      </c>
      <c r="F422" s="326">
        <v>986</v>
      </c>
      <c r="G422" s="326">
        <v>1072</v>
      </c>
      <c r="H422" s="327">
        <v>8.0223880597014893E-2</v>
      </c>
      <c r="I422" s="360">
        <v>9.3167701863354033E-2</v>
      </c>
      <c r="J422" s="362">
        <v>2.3112758767544449E-2</v>
      </c>
      <c r="K422" s="362" t="s">
        <v>205</v>
      </c>
      <c r="L422" s="328">
        <v>-2.6087815072530201E-2</v>
      </c>
      <c r="M422" s="328">
        <v>2.2895562303490899E-4</v>
      </c>
      <c r="N422" s="328">
        <v>3.6906093510029098E-4</v>
      </c>
      <c r="O422" s="327">
        <v>0.33204633204633199</v>
      </c>
      <c r="P422" s="327">
        <v>0.34082267542343497</v>
      </c>
      <c r="Q422" s="327">
        <f t="shared" si="6"/>
        <v>0.34010152284263961</v>
      </c>
    </row>
    <row r="423" spans="1:17" ht="15">
      <c r="A423" s="326" t="s">
        <v>205</v>
      </c>
      <c r="B423" s="326">
        <v>1</v>
      </c>
      <c r="C423" s="326">
        <v>2</v>
      </c>
      <c r="D423" s="326">
        <v>4</v>
      </c>
      <c r="E423" s="326">
        <v>102</v>
      </c>
      <c r="F423" s="326">
        <v>1130</v>
      </c>
      <c r="G423" s="326">
        <v>1232</v>
      </c>
      <c r="H423" s="327">
        <v>8.2792207792207695E-2</v>
      </c>
      <c r="I423" s="360">
        <v>0.1058823529411765</v>
      </c>
      <c r="J423" s="362">
        <v>2.3112758767544449E-2</v>
      </c>
      <c r="K423" s="362" t="s">
        <v>205</v>
      </c>
      <c r="L423" s="328">
        <v>8.2211448544820698E-3</v>
      </c>
      <c r="M423" s="328">
        <v>2.6508248466113299E-5</v>
      </c>
      <c r="N423" s="328">
        <v>3.6906093510029098E-4</v>
      </c>
      <c r="O423" s="327">
        <v>0.39382239382239298</v>
      </c>
      <c r="P423" s="327">
        <v>0.39059799516073201</v>
      </c>
      <c r="Q423" s="327">
        <f t="shared" si="6"/>
        <v>0.39086294416243655</v>
      </c>
    </row>
    <row r="424" spans="1:17" ht="15">
      <c r="A424" s="326" t="s">
        <v>205</v>
      </c>
      <c r="B424" s="326">
        <v>2</v>
      </c>
      <c r="C424" s="326">
        <v>5</v>
      </c>
      <c r="D424" s="326">
        <v>16</v>
      </c>
      <c r="E424" s="326">
        <v>71</v>
      </c>
      <c r="F424" s="326">
        <v>777</v>
      </c>
      <c r="G424" s="326">
        <v>848</v>
      </c>
      <c r="H424" s="327">
        <v>8.3726415094339604E-2</v>
      </c>
      <c r="I424" s="360">
        <v>0.1314432989690722</v>
      </c>
      <c r="J424" s="362">
        <v>2.3112758767544449E-2</v>
      </c>
      <c r="K424" s="362" t="s">
        <v>205</v>
      </c>
      <c r="L424" s="328">
        <v>2.0460769950265401E-2</v>
      </c>
      <c r="M424" s="328">
        <v>1.13597063599268E-4</v>
      </c>
      <c r="N424" s="328">
        <v>3.6906093510029098E-4</v>
      </c>
      <c r="O424" s="327">
        <v>0.27413127413127403</v>
      </c>
      <c r="P424" s="327">
        <v>0.26857932941583101</v>
      </c>
      <c r="Q424" s="327">
        <f t="shared" si="6"/>
        <v>0.26903553299492383</v>
      </c>
    </row>
    <row r="425" spans="1:17" ht="15">
      <c r="A425" s="326"/>
      <c r="B425" s="326"/>
      <c r="C425" s="326"/>
      <c r="D425" s="326"/>
      <c r="E425" s="326"/>
      <c r="F425" s="326"/>
      <c r="G425" s="326"/>
      <c r="H425" s="327"/>
      <c r="L425" s="328"/>
      <c r="M425" s="328"/>
      <c r="N425" s="328"/>
      <c r="O425" s="327"/>
      <c r="P425" s="327"/>
      <c r="Q425" s="327"/>
    </row>
    <row r="426" spans="1:17" ht="15">
      <c r="A426" s="326"/>
      <c r="B426" s="326"/>
      <c r="C426" s="326"/>
      <c r="D426" s="326"/>
      <c r="E426" s="326"/>
      <c r="F426" s="326"/>
      <c r="G426" s="326"/>
      <c r="H426" s="327"/>
      <c r="L426" s="328"/>
      <c r="M426" s="328"/>
      <c r="N426" s="328"/>
      <c r="O426" s="327"/>
      <c r="P426" s="327"/>
      <c r="Q426" s="327"/>
    </row>
    <row r="427" spans="1:17" ht="15">
      <c r="A427" s="326"/>
      <c r="B427" s="326"/>
      <c r="C427" s="326"/>
      <c r="D427" s="326"/>
      <c r="E427" s="326"/>
      <c r="F427" s="326"/>
      <c r="G427" s="326"/>
      <c r="H427" s="327"/>
      <c r="L427" s="328"/>
      <c r="M427" s="328"/>
      <c r="N427" s="328"/>
      <c r="O427" s="327"/>
      <c r="P427" s="327"/>
      <c r="Q427" s="327"/>
    </row>
    <row r="428" spans="1:17" ht="15">
      <c r="A428" s="326"/>
      <c r="B428" s="326"/>
      <c r="C428" s="326"/>
      <c r="D428" s="326"/>
      <c r="E428" s="326"/>
      <c r="F428" s="326"/>
      <c r="G428" s="326"/>
      <c r="H428" s="327"/>
      <c r="L428" s="328"/>
      <c r="M428" s="328"/>
      <c r="N428" s="328"/>
      <c r="O428" s="327"/>
      <c r="P428" s="327"/>
      <c r="Q428" s="327"/>
    </row>
    <row r="429" spans="1:17" ht="15">
      <c r="A429" s="326"/>
      <c r="B429" s="326"/>
      <c r="C429" s="326"/>
      <c r="D429" s="326"/>
      <c r="E429" s="326"/>
      <c r="F429" s="326"/>
      <c r="G429" s="326"/>
      <c r="H429" s="327"/>
      <c r="L429" s="328"/>
      <c r="M429" s="328"/>
      <c r="N429" s="328"/>
      <c r="O429" s="327"/>
      <c r="P429" s="327"/>
      <c r="Q429" s="327"/>
    </row>
    <row r="430" spans="1:17" ht="15">
      <c r="A430" s="326"/>
      <c r="B430" s="326"/>
      <c r="C430" s="326"/>
      <c r="D430" s="326"/>
      <c r="E430" s="326"/>
      <c r="F430" s="326"/>
      <c r="G430" s="326"/>
      <c r="H430" s="327"/>
      <c r="L430" s="328"/>
      <c r="M430" s="328"/>
      <c r="N430" s="328"/>
      <c r="O430" s="327"/>
      <c r="P430" s="327"/>
      <c r="Q430" s="327"/>
    </row>
    <row r="431" spans="1:17" ht="15">
      <c r="A431" s="326"/>
      <c r="B431" s="326"/>
      <c r="C431" s="326"/>
      <c r="D431" s="326"/>
      <c r="E431" s="326"/>
      <c r="F431" s="326"/>
      <c r="G431" s="326"/>
      <c r="H431" s="327"/>
      <c r="L431" s="328"/>
      <c r="M431" s="328"/>
      <c r="N431" s="328"/>
      <c r="O431" s="327"/>
      <c r="P431" s="327"/>
      <c r="Q431" s="327"/>
    </row>
    <row r="432" spans="1:17" ht="15">
      <c r="A432" s="326"/>
      <c r="B432" s="326"/>
      <c r="C432" s="326"/>
      <c r="D432" s="326"/>
      <c r="E432" s="326"/>
      <c r="F432" s="326"/>
      <c r="G432" s="326"/>
      <c r="H432" s="327"/>
      <c r="L432" s="328"/>
      <c r="M432" s="328"/>
      <c r="N432" s="328"/>
      <c r="O432" s="327"/>
      <c r="P432" s="327"/>
      <c r="Q432" s="327"/>
    </row>
    <row r="433" spans="1:17" ht="15">
      <c r="A433" s="326"/>
      <c r="B433" s="326"/>
      <c r="C433" s="326"/>
      <c r="D433" s="326"/>
      <c r="E433" s="326"/>
      <c r="F433" s="326"/>
      <c r="G433" s="326"/>
      <c r="H433" s="327"/>
      <c r="L433" s="328"/>
      <c r="M433" s="328"/>
      <c r="N433" s="328"/>
      <c r="O433" s="327"/>
      <c r="P433" s="327"/>
      <c r="Q433" s="327"/>
    </row>
    <row r="434" spans="1:17" ht="15">
      <c r="A434" s="326"/>
      <c r="B434" s="326"/>
      <c r="C434" s="326"/>
      <c r="D434" s="326"/>
      <c r="E434" s="326"/>
      <c r="F434" s="326"/>
      <c r="G434" s="326"/>
      <c r="H434" s="327"/>
      <c r="L434" s="328"/>
      <c r="M434" s="328"/>
      <c r="N434" s="328"/>
      <c r="O434" s="327"/>
      <c r="P434" s="327"/>
      <c r="Q434" s="327"/>
    </row>
    <row r="435" spans="1:17" ht="15">
      <c r="A435" s="326"/>
      <c r="B435" s="326"/>
      <c r="C435" s="326"/>
      <c r="D435" s="326"/>
      <c r="E435" s="326"/>
      <c r="F435" s="326"/>
      <c r="G435" s="326"/>
      <c r="H435" s="327"/>
      <c r="L435" s="328"/>
      <c r="M435" s="328"/>
      <c r="N435" s="328"/>
      <c r="O435" s="327"/>
      <c r="P435" s="327"/>
      <c r="Q435" s="327"/>
    </row>
    <row r="436" spans="1:17" ht="15">
      <c r="A436" s="326"/>
      <c r="B436" s="326"/>
      <c r="C436" s="326"/>
      <c r="D436" s="326"/>
      <c r="E436" s="326"/>
      <c r="F436" s="326"/>
      <c r="G436" s="326"/>
      <c r="H436" s="327"/>
      <c r="L436" s="328"/>
      <c r="M436" s="328"/>
      <c r="N436" s="328"/>
      <c r="O436" s="327"/>
      <c r="P436" s="327"/>
      <c r="Q436" s="327"/>
    </row>
    <row r="437" spans="1:17" ht="15">
      <c r="A437" s="326"/>
      <c r="B437" s="326"/>
      <c r="C437" s="326"/>
      <c r="D437" s="326"/>
      <c r="E437" s="326"/>
      <c r="F437" s="326"/>
      <c r="G437" s="326"/>
      <c r="H437" s="327"/>
      <c r="L437" s="328"/>
      <c r="M437" s="328"/>
      <c r="N437" s="328"/>
      <c r="O437" s="327"/>
      <c r="P437" s="327"/>
      <c r="Q437" s="327"/>
    </row>
    <row r="438" spans="1:17" ht="15">
      <c r="A438" s="326"/>
      <c r="B438" s="326"/>
      <c r="C438" s="326"/>
      <c r="D438" s="326"/>
      <c r="E438" s="326"/>
      <c r="F438" s="326"/>
      <c r="G438" s="326"/>
      <c r="H438" s="327"/>
      <c r="L438" s="328"/>
      <c r="M438" s="328"/>
      <c r="N438" s="328"/>
      <c r="O438" s="327"/>
      <c r="P438" s="327"/>
      <c r="Q438" s="327"/>
    </row>
    <row r="439" spans="1:17" ht="15">
      <c r="A439" s="326"/>
      <c r="B439" s="326"/>
      <c r="C439" s="326"/>
      <c r="D439" s="326"/>
      <c r="E439" s="326"/>
      <c r="F439" s="326"/>
      <c r="G439" s="326"/>
      <c r="H439" s="327"/>
      <c r="L439" s="328"/>
      <c r="M439" s="328"/>
      <c r="N439" s="328"/>
      <c r="O439" s="327"/>
      <c r="P439" s="327"/>
      <c r="Q439" s="327"/>
    </row>
    <row r="440" spans="1:17" ht="15">
      <c r="A440" s="326"/>
      <c r="B440" s="326"/>
      <c r="C440" s="326"/>
      <c r="D440" s="326"/>
      <c r="E440" s="326"/>
      <c r="F440" s="326"/>
      <c r="G440" s="326"/>
      <c r="H440" s="327"/>
      <c r="L440" s="328"/>
      <c r="M440" s="328"/>
      <c r="N440" s="328"/>
      <c r="O440" s="327"/>
      <c r="P440" s="327"/>
      <c r="Q440" s="327"/>
    </row>
    <row r="441" spans="1:17" ht="15">
      <c r="A441" s="326"/>
      <c r="B441" s="326"/>
      <c r="C441" s="326"/>
      <c r="D441" s="326"/>
      <c r="E441" s="326"/>
      <c r="F441" s="326"/>
      <c r="G441" s="326"/>
      <c r="H441" s="327"/>
      <c r="L441" s="328"/>
      <c r="M441" s="328"/>
      <c r="N441" s="328"/>
      <c r="O441" s="327"/>
      <c r="P441" s="327"/>
      <c r="Q441" s="327"/>
    </row>
    <row r="442" spans="1:17" ht="15">
      <c r="A442" s="326"/>
      <c r="B442" s="326"/>
      <c r="C442" s="326"/>
      <c r="D442" s="326"/>
      <c r="E442" s="326"/>
      <c r="F442" s="326"/>
      <c r="G442" s="326"/>
      <c r="H442" s="327"/>
      <c r="L442" s="328"/>
      <c r="M442" s="328"/>
      <c r="N442" s="328"/>
      <c r="O442" s="327"/>
      <c r="P442" s="327"/>
      <c r="Q442" s="327"/>
    </row>
    <row r="443" spans="1:17" ht="15">
      <c r="A443" s="326"/>
      <c r="B443" s="326"/>
      <c r="C443" s="326"/>
      <c r="D443" s="326"/>
      <c r="E443" s="326"/>
      <c r="F443" s="326"/>
      <c r="G443" s="326"/>
      <c r="H443" s="327"/>
      <c r="L443" s="328"/>
      <c r="M443" s="328"/>
      <c r="N443" s="328"/>
      <c r="O443" s="327"/>
      <c r="P443" s="327"/>
      <c r="Q443" s="327"/>
    </row>
    <row r="444" spans="1:17" ht="15">
      <c r="A444" s="326"/>
      <c r="B444" s="326"/>
      <c r="C444" s="326"/>
      <c r="D444" s="326"/>
      <c r="E444" s="326"/>
      <c r="F444" s="326"/>
      <c r="G444" s="326"/>
      <c r="H444" s="327"/>
      <c r="L444" s="328"/>
      <c r="M444" s="328"/>
      <c r="N444" s="328"/>
      <c r="O444" s="327"/>
      <c r="P444" s="327"/>
      <c r="Q444" s="327"/>
    </row>
    <row r="445" spans="1:17" ht="15">
      <c r="A445" s="326"/>
      <c r="B445" s="326"/>
      <c r="C445" s="326"/>
      <c r="D445" s="326"/>
      <c r="E445" s="326"/>
      <c r="F445" s="326"/>
      <c r="G445" s="326"/>
      <c r="H445" s="327"/>
      <c r="L445" s="328"/>
      <c r="M445" s="328"/>
      <c r="N445" s="328"/>
      <c r="O445" s="327"/>
      <c r="P445" s="327"/>
      <c r="Q445" s="327"/>
    </row>
    <row r="446" spans="1:17" ht="15">
      <c r="A446" s="326"/>
      <c r="B446" s="326"/>
      <c r="C446" s="326"/>
      <c r="D446" s="326"/>
      <c r="E446" s="326"/>
      <c r="F446" s="326"/>
      <c r="G446" s="326"/>
      <c r="H446" s="327"/>
      <c r="L446" s="328"/>
      <c r="M446" s="328"/>
      <c r="N446" s="328"/>
      <c r="O446" s="327"/>
      <c r="P446" s="327"/>
      <c r="Q446" s="327"/>
    </row>
    <row r="447" spans="1:17" ht="15">
      <c r="A447" s="326"/>
      <c r="B447" s="326"/>
      <c r="C447" s="326"/>
      <c r="D447" s="326"/>
      <c r="E447" s="326"/>
      <c r="F447" s="326"/>
      <c r="G447" s="326"/>
      <c r="H447" s="327"/>
      <c r="L447" s="328"/>
      <c r="M447" s="328"/>
      <c r="N447" s="328"/>
      <c r="O447" s="327"/>
      <c r="P447" s="327"/>
      <c r="Q447" s="327"/>
    </row>
    <row r="448" spans="1:17" ht="15">
      <c r="A448" s="326"/>
      <c r="B448" s="326"/>
      <c r="C448" s="326"/>
      <c r="D448" s="326"/>
      <c r="E448" s="326"/>
      <c r="F448" s="326"/>
      <c r="G448" s="326"/>
      <c r="H448" s="327"/>
      <c r="L448" s="328"/>
      <c r="M448" s="328"/>
      <c r="N448" s="328"/>
      <c r="O448" s="327"/>
      <c r="P448" s="327"/>
      <c r="Q448" s="327"/>
    </row>
    <row r="449" spans="1:17" ht="15">
      <c r="A449" s="326"/>
      <c r="B449" s="326"/>
      <c r="C449" s="326"/>
      <c r="D449" s="326"/>
      <c r="E449" s="326"/>
      <c r="F449" s="326"/>
      <c r="G449" s="326"/>
      <c r="H449" s="327"/>
      <c r="L449" s="328"/>
      <c r="M449" s="328"/>
      <c r="N449" s="328"/>
      <c r="O449" s="327"/>
      <c r="P449" s="327"/>
      <c r="Q449" s="327"/>
    </row>
    <row r="450" spans="1:17" ht="15">
      <c r="A450" s="326"/>
      <c r="B450" s="326"/>
      <c r="C450" s="326"/>
      <c r="D450" s="326"/>
      <c r="E450" s="326"/>
      <c r="F450" s="326"/>
      <c r="G450" s="326"/>
      <c r="H450" s="327"/>
      <c r="L450" s="328"/>
      <c r="M450" s="328"/>
      <c r="N450" s="328"/>
      <c r="O450" s="327"/>
      <c r="P450" s="327"/>
      <c r="Q450" s="327"/>
    </row>
    <row r="451" spans="1:17" ht="15">
      <c r="A451" s="326"/>
      <c r="B451" s="326"/>
      <c r="C451" s="326"/>
      <c r="D451" s="326"/>
      <c r="E451" s="326"/>
      <c r="F451" s="326"/>
      <c r="G451" s="326"/>
      <c r="H451" s="327"/>
      <c r="L451" s="328"/>
      <c r="M451" s="328"/>
      <c r="N451" s="328"/>
      <c r="O451" s="327"/>
      <c r="P451" s="327"/>
      <c r="Q451" s="327"/>
    </row>
    <row r="452" spans="1:17" ht="15">
      <c r="A452" s="326"/>
      <c r="B452" s="326"/>
      <c r="C452" s="326"/>
      <c r="D452" s="326"/>
      <c r="E452" s="326"/>
      <c r="F452" s="326"/>
      <c r="G452" s="326"/>
      <c r="H452" s="327"/>
      <c r="L452" s="328"/>
      <c r="M452" s="328"/>
      <c r="N452" s="328"/>
      <c r="O452" s="327"/>
      <c r="P452" s="327"/>
      <c r="Q452" s="327"/>
    </row>
    <row r="453" spans="1:17" ht="15">
      <c r="A453" s="326"/>
      <c r="B453" s="326"/>
      <c r="C453" s="326"/>
      <c r="D453" s="326"/>
      <c r="E453" s="326"/>
      <c r="F453" s="326"/>
      <c r="G453" s="326"/>
      <c r="H453" s="327"/>
      <c r="L453" s="328"/>
      <c r="M453" s="328"/>
      <c r="N453" s="328"/>
      <c r="O453" s="327"/>
      <c r="P453" s="327"/>
      <c r="Q453" s="327"/>
    </row>
    <row r="454" spans="1:17" ht="15">
      <c r="A454" s="326"/>
      <c r="B454" s="326"/>
      <c r="C454" s="326"/>
      <c r="D454" s="326"/>
      <c r="E454" s="326"/>
      <c r="F454" s="326"/>
      <c r="G454" s="326"/>
      <c r="H454" s="327"/>
      <c r="L454" s="328"/>
      <c r="M454" s="328"/>
      <c r="N454" s="328"/>
      <c r="O454" s="327"/>
      <c r="P454" s="327"/>
      <c r="Q454" s="327"/>
    </row>
    <row r="455" spans="1:17" ht="15">
      <c r="A455" s="326"/>
      <c r="B455" s="326"/>
      <c r="C455" s="326"/>
      <c r="D455" s="326"/>
      <c r="E455" s="326"/>
      <c r="F455" s="326"/>
      <c r="G455" s="326"/>
      <c r="H455" s="327"/>
      <c r="L455" s="328"/>
      <c r="M455" s="328"/>
      <c r="N455" s="328"/>
      <c r="O455" s="327"/>
      <c r="P455" s="327"/>
      <c r="Q455" s="327"/>
    </row>
    <row r="456" spans="1:17" ht="15">
      <c r="A456" s="326"/>
      <c r="B456" s="326"/>
      <c r="C456" s="326"/>
      <c r="D456" s="326"/>
      <c r="E456" s="326"/>
      <c r="F456" s="326"/>
      <c r="G456" s="326"/>
      <c r="H456" s="327"/>
      <c r="L456" s="328"/>
      <c r="M456" s="328"/>
      <c r="N456" s="328"/>
      <c r="O456" s="327"/>
      <c r="P456" s="327"/>
      <c r="Q456" s="327"/>
    </row>
    <row r="457" spans="1:17" ht="15">
      <c r="A457" s="326"/>
      <c r="B457" s="326"/>
      <c r="C457" s="326"/>
      <c r="D457" s="326"/>
      <c r="E457" s="326"/>
      <c r="F457" s="326"/>
      <c r="G457" s="326"/>
      <c r="H457" s="327"/>
      <c r="L457" s="328"/>
      <c r="M457" s="328"/>
      <c r="N457" s="328"/>
      <c r="O457" s="327"/>
      <c r="P457" s="327"/>
      <c r="Q457" s="327"/>
    </row>
    <row r="458" spans="1:17" ht="15">
      <c r="A458" s="326"/>
      <c r="B458" s="326"/>
      <c r="C458" s="326"/>
      <c r="D458" s="326"/>
      <c r="E458" s="326"/>
      <c r="F458" s="326"/>
      <c r="G458" s="326"/>
      <c r="H458" s="327"/>
      <c r="L458" s="328"/>
      <c r="M458" s="328"/>
      <c r="N458" s="328"/>
      <c r="O458" s="327"/>
      <c r="P458" s="327"/>
      <c r="Q458" s="327"/>
    </row>
    <row r="459" spans="1:17" ht="15">
      <c r="A459" s="326"/>
      <c r="B459" s="326"/>
      <c r="C459" s="326"/>
      <c r="D459" s="326"/>
      <c r="E459" s="326"/>
      <c r="F459" s="326"/>
      <c r="G459" s="326"/>
      <c r="H459" s="327"/>
      <c r="L459" s="328"/>
      <c r="M459" s="328"/>
      <c r="N459" s="328"/>
      <c r="O459" s="327"/>
      <c r="P459" s="327"/>
      <c r="Q459" s="327"/>
    </row>
    <row r="460" spans="1:17" ht="15">
      <c r="A460" s="326"/>
      <c r="B460" s="326"/>
      <c r="C460" s="326"/>
      <c r="D460" s="326"/>
      <c r="E460" s="326"/>
      <c r="F460" s="326"/>
      <c r="G460" s="326"/>
      <c r="H460" s="327"/>
      <c r="L460" s="328"/>
      <c r="M460" s="328"/>
      <c r="N460" s="328"/>
      <c r="O460" s="327"/>
      <c r="P460" s="327"/>
      <c r="Q460" s="327"/>
    </row>
    <row r="461" spans="1:17" ht="15">
      <c r="A461" s="326"/>
      <c r="B461" s="326"/>
      <c r="C461" s="326"/>
      <c r="D461" s="326"/>
      <c r="E461" s="326"/>
      <c r="F461" s="326"/>
      <c r="G461" s="326"/>
      <c r="H461" s="327"/>
      <c r="L461" s="328"/>
      <c r="M461" s="328"/>
      <c r="N461" s="328"/>
      <c r="O461" s="327"/>
      <c r="P461" s="327"/>
      <c r="Q461" s="327"/>
    </row>
    <row r="462" spans="1:17" ht="15">
      <c r="A462" s="326"/>
      <c r="B462" s="326"/>
      <c r="C462" s="326"/>
      <c r="D462" s="326"/>
      <c r="E462" s="326"/>
      <c r="F462" s="326"/>
      <c r="G462" s="326"/>
      <c r="H462" s="327"/>
      <c r="L462" s="328"/>
      <c r="M462" s="328"/>
      <c r="N462" s="328"/>
      <c r="O462" s="327"/>
      <c r="P462" s="327"/>
      <c r="Q462" s="327"/>
    </row>
    <row r="463" spans="1:17" ht="15">
      <c r="A463" s="326"/>
      <c r="B463" s="326"/>
      <c r="C463" s="326"/>
      <c r="D463" s="326"/>
      <c r="E463" s="326"/>
      <c r="F463" s="326"/>
      <c r="G463" s="326"/>
      <c r="H463" s="327"/>
      <c r="L463" s="328"/>
      <c r="M463" s="328"/>
      <c r="N463" s="328"/>
      <c r="O463" s="327"/>
      <c r="P463" s="327"/>
      <c r="Q463" s="327"/>
    </row>
    <row r="464" spans="1:17" ht="15">
      <c r="A464" s="326"/>
      <c r="B464" s="326"/>
      <c r="C464" s="326"/>
      <c r="D464" s="326"/>
      <c r="E464" s="326"/>
      <c r="F464" s="326"/>
      <c r="G464" s="326"/>
      <c r="H464" s="327"/>
      <c r="L464" s="328"/>
      <c r="M464" s="328"/>
      <c r="N464" s="328"/>
      <c r="O464" s="327"/>
      <c r="P464" s="327"/>
      <c r="Q464" s="327"/>
    </row>
    <row r="465" spans="1:17" ht="15">
      <c r="A465" s="326"/>
      <c r="B465" s="326"/>
      <c r="C465" s="326"/>
      <c r="D465" s="326"/>
      <c r="E465" s="326"/>
      <c r="F465" s="326"/>
      <c r="G465" s="326"/>
      <c r="H465" s="327"/>
      <c r="L465" s="328"/>
      <c r="M465" s="328"/>
      <c r="N465" s="328"/>
      <c r="O465" s="327"/>
      <c r="P465" s="327"/>
      <c r="Q465" s="327"/>
    </row>
    <row r="466" spans="1:17" ht="15">
      <c r="A466" s="326"/>
      <c r="B466" s="326"/>
      <c r="C466" s="326"/>
      <c r="D466" s="326"/>
      <c r="E466" s="326"/>
      <c r="F466" s="326"/>
      <c r="G466" s="326"/>
      <c r="H466" s="327"/>
      <c r="L466" s="328"/>
      <c r="M466" s="328"/>
      <c r="N466" s="328"/>
      <c r="O466" s="327"/>
      <c r="P466" s="327"/>
      <c r="Q466" s="327"/>
    </row>
    <row r="467" spans="1:17" ht="15">
      <c r="A467" s="326"/>
      <c r="B467" s="326"/>
      <c r="C467" s="326"/>
      <c r="D467" s="326"/>
      <c r="E467" s="326"/>
      <c r="F467" s="326"/>
      <c r="G467" s="326"/>
      <c r="H467" s="327"/>
      <c r="L467" s="328"/>
      <c r="M467" s="328"/>
      <c r="N467" s="328"/>
      <c r="O467" s="327"/>
      <c r="P467" s="327"/>
      <c r="Q467" s="327"/>
    </row>
    <row r="468" spans="1:17" ht="15">
      <c r="A468" s="326"/>
      <c r="B468" s="326"/>
      <c r="C468" s="326"/>
      <c r="D468" s="326"/>
      <c r="E468" s="326"/>
      <c r="F468" s="326"/>
      <c r="G468" s="326"/>
      <c r="H468" s="327"/>
      <c r="L468" s="328"/>
      <c r="M468" s="328"/>
      <c r="N468" s="328"/>
      <c r="O468" s="327"/>
      <c r="P468" s="327"/>
      <c r="Q468" s="327"/>
    </row>
    <row r="469" spans="1:17" ht="15">
      <c r="A469" s="326"/>
      <c r="B469" s="326"/>
      <c r="C469" s="326"/>
      <c r="D469" s="326"/>
      <c r="E469" s="326"/>
      <c r="F469" s="326"/>
      <c r="G469" s="326"/>
      <c r="H469" s="327"/>
      <c r="L469" s="328"/>
      <c r="M469" s="328"/>
      <c r="N469" s="328"/>
      <c r="O469" s="327"/>
      <c r="P469" s="327"/>
      <c r="Q469" s="327"/>
    </row>
    <row r="470" spans="1:17" ht="15">
      <c r="A470" s="326"/>
      <c r="B470" s="326"/>
      <c r="C470" s="326"/>
      <c r="D470" s="326"/>
      <c r="E470" s="326"/>
      <c r="F470" s="326"/>
      <c r="G470" s="326"/>
      <c r="H470" s="327"/>
      <c r="L470" s="328"/>
      <c r="M470" s="328"/>
      <c r="N470" s="328"/>
      <c r="O470" s="327"/>
      <c r="P470" s="327"/>
      <c r="Q470" s="327"/>
    </row>
    <row r="471" spans="1:17" ht="15">
      <c r="A471" s="326"/>
      <c r="B471" s="326"/>
      <c r="C471" s="326"/>
      <c r="D471" s="326"/>
      <c r="E471" s="326"/>
      <c r="F471" s="326"/>
      <c r="G471" s="326"/>
      <c r="H471" s="327"/>
      <c r="L471" s="328"/>
      <c r="M471" s="328"/>
      <c r="N471" s="328"/>
      <c r="O471" s="327"/>
      <c r="P471" s="327"/>
      <c r="Q471" s="327"/>
    </row>
    <row r="472" spans="1:17" ht="15">
      <c r="A472" s="326"/>
      <c r="B472" s="326"/>
      <c r="C472" s="326"/>
      <c r="D472" s="326"/>
      <c r="E472" s="326"/>
      <c r="F472" s="326"/>
      <c r="G472" s="326"/>
      <c r="H472" s="327"/>
      <c r="L472" s="328"/>
      <c r="M472" s="328"/>
      <c r="N472" s="328"/>
      <c r="O472" s="327"/>
      <c r="P472" s="327"/>
      <c r="Q472" s="327"/>
    </row>
    <row r="473" spans="1:17" ht="15">
      <c r="A473" s="326"/>
      <c r="B473" s="326"/>
      <c r="C473" s="326"/>
      <c r="D473" s="326"/>
      <c r="E473" s="326"/>
      <c r="F473" s="326"/>
      <c r="G473" s="326"/>
      <c r="H473" s="327"/>
      <c r="L473" s="328"/>
      <c r="M473" s="328"/>
      <c r="N473" s="328"/>
      <c r="O473" s="327"/>
      <c r="P473" s="327"/>
      <c r="Q473" s="327"/>
    </row>
    <row r="474" spans="1:17" ht="15">
      <c r="A474" s="326"/>
      <c r="B474" s="326"/>
      <c r="C474" s="326"/>
      <c r="D474" s="326"/>
      <c r="E474" s="326"/>
      <c r="F474" s="326"/>
      <c r="G474" s="326"/>
      <c r="H474" s="327"/>
      <c r="L474" s="328"/>
      <c r="M474" s="328"/>
      <c r="N474" s="328"/>
      <c r="O474" s="327"/>
      <c r="P474" s="327"/>
      <c r="Q474" s="327"/>
    </row>
    <row r="475" spans="1:17" ht="15">
      <c r="A475" s="326"/>
      <c r="B475" s="326"/>
      <c r="C475" s="326"/>
      <c r="D475" s="326"/>
      <c r="E475" s="326"/>
      <c r="F475" s="326"/>
      <c r="G475" s="326"/>
      <c r="H475" s="327"/>
      <c r="L475" s="328"/>
      <c r="M475" s="328"/>
      <c r="N475" s="328"/>
      <c r="O475" s="327"/>
      <c r="P475" s="327"/>
      <c r="Q475" s="327"/>
    </row>
    <row r="476" spans="1:17" ht="15">
      <c r="A476" s="326"/>
      <c r="B476" s="326"/>
      <c r="C476" s="326"/>
      <c r="D476" s="326"/>
      <c r="E476" s="326"/>
      <c r="F476" s="326"/>
      <c r="G476" s="326"/>
      <c r="H476" s="327"/>
      <c r="L476" s="328"/>
      <c r="M476" s="328"/>
      <c r="N476" s="328"/>
      <c r="O476" s="327"/>
      <c r="P476" s="327"/>
      <c r="Q476" s="327"/>
    </row>
    <row r="477" spans="1:17" ht="15">
      <c r="A477" s="326"/>
      <c r="B477" s="326"/>
      <c r="C477" s="326"/>
      <c r="D477" s="326"/>
      <c r="E477" s="326"/>
      <c r="F477" s="326"/>
      <c r="G477" s="326"/>
      <c r="H477" s="327"/>
      <c r="L477" s="328"/>
      <c r="M477" s="328"/>
      <c r="N477" s="328"/>
      <c r="O477" s="327"/>
      <c r="P477" s="327"/>
      <c r="Q477" s="327"/>
    </row>
    <row r="478" spans="1:17" ht="15">
      <c r="A478" s="326"/>
      <c r="B478" s="326"/>
      <c r="C478" s="326"/>
      <c r="D478" s="326"/>
      <c r="E478" s="326"/>
      <c r="F478" s="326"/>
      <c r="G478" s="326"/>
      <c r="H478" s="327"/>
      <c r="L478" s="328"/>
      <c r="M478" s="328"/>
      <c r="N478" s="328"/>
      <c r="O478" s="327"/>
      <c r="P478" s="327"/>
      <c r="Q478" s="327"/>
    </row>
    <row r="479" spans="1:17" ht="15">
      <c r="A479" s="326"/>
      <c r="B479" s="326"/>
      <c r="C479" s="326"/>
      <c r="D479" s="326"/>
      <c r="E479" s="326"/>
      <c r="F479" s="326"/>
      <c r="G479" s="326"/>
      <c r="H479" s="327"/>
      <c r="L479" s="328"/>
      <c r="M479" s="328"/>
      <c r="N479" s="328"/>
      <c r="O479" s="327"/>
      <c r="P479" s="327"/>
      <c r="Q479" s="327"/>
    </row>
    <row r="480" spans="1:17" ht="15">
      <c r="A480" s="326"/>
      <c r="B480" s="326"/>
      <c r="C480" s="326"/>
      <c r="D480" s="326"/>
      <c r="E480" s="326"/>
      <c r="F480" s="326"/>
      <c r="G480" s="326"/>
      <c r="H480" s="327"/>
      <c r="L480" s="328"/>
      <c r="M480" s="328"/>
      <c r="N480" s="328"/>
      <c r="O480" s="327"/>
      <c r="P480" s="327"/>
      <c r="Q480" s="327"/>
    </row>
    <row r="481" spans="1:17" ht="15">
      <c r="A481" s="326"/>
      <c r="B481" s="326"/>
      <c r="C481" s="326"/>
      <c r="D481" s="326"/>
      <c r="E481" s="326"/>
      <c r="F481" s="326"/>
      <c r="G481" s="326"/>
      <c r="H481" s="327"/>
      <c r="L481" s="328"/>
      <c r="M481" s="328"/>
      <c r="N481" s="328"/>
      <c r="O481" s="327"/>
      <c r="P481" s="327"/>
      <c r="Q481" s="327"/>
    </row>
    <row r="482" spans="1:17" ht="15">
      <c r="A482" s="326"/>
      <c r="B482" s="326"/>
      <c r="C482" s="326"/>
      <c r="D482" s="326"/>
      <c r="E482" s="326"/>
      <c r="F482" s="326"/>
      <c r="G482" s="326"/>
      <c r="H482" s="327"/>
      <c r="L482" s="328"/>
      <c r="M482" s="328"/>
      <c r="N482" s="328"/>
      <c r="O482" s="327"/>
      <c r="P482" s="327"/>
      <c r="Q482" s="327"/>
    </row>
    <row r="483" spans="1:17" ht="15">
      <c r="A483" s="326"/>
      <c r="B483" s="326"/>
      <c r="C483" s="326"/>
      <c r="D483" s="326"/>
      <c r="E483" s="326"/>
      <c r="F483" s="326"/>
      <c r="G483" s="326"/>
      <c r="H483" s="327"/>
      <c r="L483" s="328"/>
      <c r="M483" s="328"/>
      <c r="N483" s="328"/>
      <c r="O483" s="327"/>
      <c r="P483" s="327"/>
      <c r="Q483" s="327"/>
    </row>
    <row r="484" spans="1:17" ht="15">
      <c r="A484" s="326"/>
      <c r="B484" s="326"/>
      <c r="C484" s="326"/>
      <c r="D484" s="326"/>
      <c r="E484" s="326"/>
      <c r="F484" s="326"/>
      <c r="G484" s="326"/>
      <c r="H484" s="327"/>
      <c r="L484" s="328"/>
      <c r="M484" s="328"/>
      <c r="N484" s="328"/>
      <c r="O484" s="327"/>
      <c r="P484" s="327"/>
      <c r="Q484" s="327"/>
    </row>
    <row r="485" spans="1:17" ht="15">
      <c r="A485" s="326"/>
      <c r="B485" s="326"/>
      <c r="C485" s="326"/>
      <c r="D485" s="326"/>
      <c r="E485" s="326"/>
      <c r="F485" s="326"/>
      <c r="G485" s="326"/>
      <c r="H485" s="327"/>
      <c r="L485" s="328"/>
      <c r="M485" s="328"/>
      <c r="N485" s="328"/>
      <c r="O485" s="327"/>
      <c r="P485" s="327"/>
      <c r="Q485" s="327"/>
    </row>
    <row r="486" spans="1:17" ht="15">
      <c r="A486" s="326"/>
      <c r="B486" s="326"/>
      <c r="C486" s="326"/>
      <c r="D486" s="326"/>
      <c r="E486" s="326"/>
      <c r="F486" s="326"/>
      <c r="G486" s="326"/>
      <c r="H486" s="327"/>
      <c r="L486" s="328"/>
      <c r="M486" s="328"/>
      <c r="N486" s="328"/>
      <c r="O486" s="327"/>
      <c r="P486" s="327"/>
      <c r="Q486" s="327"/>
    </row>
    <row r="487" spans="1:17" ht="15">
      <c r="A487" s="326"/>
      <c r="B487" s="326"/>
      <c r="C487" s="326"/>
      <c r="D487" s="326"/>
      <c r="E487" s="326"/>
      <c r="F487" s="326"/>
      <c r="G487" s="326"/>
      <c r="H487" s="327"/>
      <c r="L487" s="328"/>
      <c r="M487" s="328"/>
      <c r="N487" s="328"/>
      <c r="O487" s="327"/>
      <c r="P487" s="327"/>
      <c r="Q487" s="327"/>
    </row>
    <row r="488" spans="1:17" ht="15">
      <c r="A488" s="326"/>
      <c r="B488" s="326"/>
      <c r="C488" s="326"/>
      <c r="D488" s="326"/>
      <c r="E488" s="326"/>
      <c r="F488" s="326"/>
      <c r="G488" s="326"/>
      <c r="H488" s="327"/>
      <c r="L488" s="328"/>
      <c r="M488" s="328"/>
      <c r="N488" s="328"/>
      <c r="O488" s="327"/>
      <c r="P488" s="327"/>
      <c r="Q488" s="327"/>
    </row>
    <row r="489" spans="1:17" ht="15">
      <c r="A489" s="326"/>
      <c r="B489" s="326"/>
      <c r="C489" s="326"/>
      <c r="D489" s="326"/>
      <c r="E489" s="326"/>
      <c r="F489" s="326"/>
      <c r="G489" s="326"/>
      <c r="H489" s="327"/>
      <c r="L489" s="328"/>
      <c r="M489" s="328"/>
      <c r="N489" s="328"/>
      <c r="O489" s="327"/>
      <c r="P489" s="327"/>
      <c r="Q489" s="327"/>
    </row>
    <row r="490" spans="1:17" ht="15">
      <c r="A490" s="326"/>
      <c r="B490" s="326"/>
      <c r="C490" s="326"/>
      <c r="D490" s="326"/>
      <c r="E490" s="326"/>
      <c r="F490" s="326"/>
      <c r="G490" s="326"/>
      <c r="H490" s="327"/>
      <c r="L490" s="328"/>
      <c r="M490" s="328"/>
      <c r="N490" s="328"/>
      <c r="O490" s="327"/>
      <c r="P490" s="327"/>
      <c r="Q490" s="327"/>
    </row>
    <row r="491" spans="1:17" ht="15">
      <c r="A491" s="326"/>
      <c r="B491" s="326"/>
      <c r="C491" s="326"/>
      <c r="D491" s="326"/>
      <c r="E491" s="326"/>
      <c r="F491" s="326"/>
      <c r="G491" s="326"/>
      <c r="H491" s="327"/>
      <c r="L491" s="328"/>
      <c r="M491" s="328"/>
      <c r="N491" s="328"/>
      <c r="O491" s="327"/>
      <c r="P491" s="327"/>
      <c r="Q491" s="327"/>
    </row>
    <row r="492" spans="1:17" ht="15">
      <c r="A492" s="326"/>
      <c r="B492" s="326"/>
      <c r="C492" s="326"/>
      <c r="D492" s="326"/>
      <c r="E492" s="326"/>
      <c r="F492" s="326"/>
      <c r="G492" s="326"/>
      <c r="H492" s="327"/>
      <c r="L492" s="328"/>
      <c r="M492" s="328"/>
      <c r="N492" s="328"/>
      <c r="O492" s="327"/>
      <c r="P492" s="327"/>
      <c r="Q492" s="327"/>
    </row>
    <row r="493" spans="1:17" ht="15">
      <c r="A493" s="326"/>
      <c r="B493" s="326"/>
      <c r="C493" s="326"/>
      <c r="D493" s="326"/>
      <c r="E493" s="326"/>
      <c r="F493" s="326"/>
      <c r="G493" s="326"/>
      <c r="H493" s="327"/>
      <c r="L493" s="328"/>
      <c r="M493" s="328"/>
      <c r="N493" s="328"/>
      <c r="O493" s="327"/>
      <c r="P493" s="327"/>
      <c r="Q493" s="327"/>
    </row>
    <row r="494" spans="1:17" ht="15">
      <c r="A494" s="326"/>
      <c r="B494" s="326"/>
      <c r="C494" s="326"/>
      <c r="D494" s="326"/>
      <c r="E494" s="326"/>
      <c r="F494" s="326"/>
      <c r="G494" s="326"/>
      <c r="H494" s="327"/>
      <c r="L494" s="328"/>
      <c r="M494" s="328"/>
      <c r="N494" s="328"/>
      <c r="O494" s="327"/>
      <c r="P494" s="327"/>
      <c r="Q494" s="327"/>
    </row>
    <row r="495" spans="1:17" ht="15">
      <c r="A495" s="326"/>
      <c r="B495" s="326"/>
      <c r="C495" s="326"/>
      <c r="D495" s="326"/>
      <c r="E495" s="326"/>
      <c r="F495" s="326"/>
      <c r="G495" s="326"/>
      <c r="H495" s="327"/>
      <c r="L495" s="328"/>
      <c r="M495" s="328"/>
      <c r="N495" s="328"/>
      <c r="O495" s="327"/>
      <c r="P495" s="327"/>
      <c r="Q495" s="327"/>
    </row>
    <row r="496" spans="1:17" ht="15">
      <c r="A496" s="326"/>
      <c r="B496" s="326"/>
      <c r="C496" s="326"/>
      <c r="D496" s="326"/>
      <c r="E496" s="326"/>
      <c r="F496" s="326"/>
      <c r="G496" s="326"/>
      <c r="H496" s="327"/>
      <c r="L496" s="328"/>
      <c r="M496" s="328"/>
      <c r="N496" s="328"/>
      <c r="O496" s="327"/>
      <c r="P496" s="327"/>
      <c r="Q496" s="327"/>
    </row>
    <row r="497" spans="1:17" ht="15">
      <c r="A497" s="326"/>
      <c r="B497" s="326"/>
      <c r="C497" s="326"/>
      <c r="D497" s="326"/>
      <c r="E497" s="326"/>
      <c r="F497" s="326"/>
      <c r="G497" s="326"/>
      <c r="H497" s="327"/>
      <c r="L497" s="328"/>
      <c r="M497" s="328"/>
      <c r="N497" s="328"/>
      <c r="O497" s="327"/>
      <c r="P497" s="327"/>
      <c r="Q497" s="327"/>
    </row>
    <row r="498" spans="1:17" ht="15">
      <c r="A498" s="326"/>
      <c r="B498" s="326"/>
      <c r="C498" s="326"/>
      <c r="D498" s="326"/>
      <c r="E498" s="326"/>
      <c r="F498" s="326"/>
      <c r="G498" s="326"/>
      <c r="H498" s="327"/>
      <c r="L498" s="328"/>
      <c r="M498" s="328"/>
      <c r="N498" s="328"/>
      <c r="O498" s="327"/>
      <c r="P498" s="327"/>
      <c r="Q498" s="327"/>
    </row>
    <row r="499" spans="1:17" ht="15">
      <c r="A499" s="326"/>
      <c r="B499" s="326"/>
      <c r="C499" s="326"/>
      <c r="D499" s="326"/>
      <c r="E499" s="326"/>
      <c r="F499" s="326"/>
      <c r="G499" s="326"/>
      <c r="H499" s="327"/>
      <c r="L499" s="328"/>
      <c r="M499" s="328"/>
      <c r="N499" s="328"/>
      <c r="O499" s="327"/>
      <c r="P499" s="327"/>
      <c r="Q499" s="327"/>
    </row>
    <row r="500" spans="1:17" ht="15">
      <c r="A500" s="326"/>
      <c r="B500" s="326"/>
      <c r="C500" s="326"/>
      <c r="D500" s="326"/>
      <c r="E500" s="326"/>
      <c r="F500" s="326"/>
      <c r="G500" s="326"/>
      <c r="H500" s="327"/>
      <c r="L500" s="328"/>
      <c r="M500" s="328"/>
      <c r="N500" s="328"/>
      <c r="O500" s="327"/>
      <c r="P500" s="327"/>
      <c r="Q500" s="327"/>
    </row>
    <row r="501" spans="1:17" ht="15">
      <c r="A501" s="326"/>
      <c r="B501" s="326"/>
      <c r="C501" s="326"/>
      <c r="D501" s="326"/>
      <c r="E501" s="326"/>
      <c r="F501" s="326"/>
      <c r="G501" s="326"/>
      <c r="H501" s="327"/>
      <c r="L501" s="328"/>
      <c r="M501" s="328"/>
      <c r="N501" s="328"/>
      <c r="O501" s="327"/>
      <c r="P501" s="327"/>
      <c r="Q501" s="327"/>
    </row>
    <row r="502" spans="1:17" ht="15">
      <c r="A502" s="326"/>
      <c r="B502" s="326"/>
      <c r="C502" s="326"/>
      <c r="D502" s="326"/>
      <c r="E502" s="326"/>
      <c r="F502" s="326"/>
      <c r="G502" s="326"/>
      <c r="H502" s="327"/>
      <c r="L502" s="328"/>
      <c r="M502" s="328"/>
      <c r="N502" s="328"/>
      <c r="O502" s="327"/>
      <c r="P502" s="327"/>
      <c r="Q502" s="327"/>
    </row>
    <row r="503" spans="1:17" ht="15">
      <c r="A503" s="326"/>
      <c r="B503" s="326"/>
      <c r="C503" s="326"/>
      <c r="D503" s="326"/>
      <c r="E503" s="326"/>
      <c r="F503" s="326"/>
      <c r="G503" s="326"/>
      <c r="H503" s="327"/>
      <c r="L503" s="328"/>
      <c r="M503" s="328"/>
      <c r="N503" s="328"/>
      <c r="O503" s="327"/>
      <c r="P503" s="327"/>
      <c r="Q503" s="327"/>
    </row>
    <row r="504" spans="1:17" ht="15">
      <c r="A504" s="326"/>
      <c r="B504" s="326"/>
      <c r="C504" s="326"/>
      <c r="D504" s="326"/>
      <c r="E504" s="326"/>
      <c r="F504" s="326"/>
      <c r="G504" s="326"/>
      <c r="H504" s="327"/>
      <c r="L504" s="328"/>
      <c r="M504" s="328"/>
      <c r="N504" s="328"/>
      <c r="O504" s="327"/>
      <c r="P504" s="327"/>
      <c r="Q504" s="327"/>
    </row>
    <row r="505" spans="1:17" ht="15">
      <c r="A505" s="326"/>
      <c r="B505" s="326"/>
      <c r="C505" s="326"/>
      <c r="D505" s="326"/>
      <c r="E505" s="326"/>
      <c r="F505" s="326"/>
      <c r="G505" s="326"/>
      <c r="H505" s="327"/>
      <c r="L505" s="328"/>
      <c r="M505" s="328"/>
      <c r="N505" s="328"/>
      <c r="O505" s="327"/>
      <c r="P505" s="327"/>
      <c r="Q505" s="327"/>
    </row>
    <row r="506" spans="1:17" ht="15">
      <c r="A506" s="326"/>
      <c r="B506" s="326"/>
      <c r="C506" s="326"/>
      <c r="D506" s="326"/>
      <c r="E506" s="326"/>
      <c r="F506" s="326"/>
      <c r="G506" s="326"/>
      <c r="H506" s="327"/>
      <c r="L506" s="328"/>
      <c r="M506" s="328"/>
      <c r="N506" s="328"/>
      <c r="O506" s="327"/>
      <c r="P506" s="327"/>
      <c r="Q506" s="327"/>
    </row>
    <row r="507" spans="1:17" ht="15">
      <c r="A507" s="326"/>
      <c r="B507" s="326"/>
      <c r="C507" s="326"/>
      <c r="D507" s="326"/>
      <c r="E507" s="326"/>
      <c r="F507" s="326"/>
      <c r="G507" s="326"/>
      <c r="H507" s="327"/>
      <c r="L507" s="328"/>
      <c r="M507" s="328"/>
      <c r="N507" s="328"/>
      <c r="O507" s="327"/>
      <c r="P507" s="327"/>
      <c r="Q507" s="327"/>
    </row>
    <row r="508" spans="1:17" ht="15">
      <c r="A508" s="326"/>
      <c r="B508" s="326"/>
      <c r="C508" s="326"/>
      <c r="D508" s="326"/>
      <c r="E508" s="326"/>
      <c r="F508" s="326"/>
      <c r="G508" s="326"/>
      <c r="H508" s="327"/>
      <c r="L508" s="328"/>
      <c r="M508" s="328"/>
      <c r="N508" s="328"/>
      <c r="O508" s="327"/>
      <c r="P508" s="327"/>
      <c r="Q508" s="327"/>
    </row>
    <row r="509" spans="1:17" ht="15">
      <c r="A509" s="326"/>
      <c r="B509" s="326"/>
      <c r="C509" s="326"/>
      <c r="D509" s="326"/>
      <c r="E509" s="326"/>
      <c r="F509" s="326"/>
      <c r="G509" s="326"/>
      <c r="H509" s="327"/>
      <c r="L509" s="328"/>
      <c r="M509" s="328"/>
      <c r="N509" s="328"/>
      <c r="O509" s="327"/>
      <c r="P509" s="327"/>
      <c r="Q509" s="327"/>
    </row>
    <row r="510" spans="1:17" ht="15">
      <c r="A510" s="326"/>
      <c r="B510" s="326"/>
      <c r="C510" s="326"/>
      <c r="D510" s="326"/>
      <c r="E510" s="326"/>
      <c r="F510" s="326"/>
      <c r="G510" s="326"/>
      <c r="H510" s="327"/>
      <c r="L510" s="328"/>
      <c r="M510" s="328"/>
      <c r="N510" s="328"/>
      <c r="O510" s="327"/>
      <c r="P510" s="327"/>
      <c r="Q510" s="327"/>
    </row>
    <row r="511" spans="1:17" ht="15">
      <c r="A511" s="326"/>
      <c r="B511" s="326"/>
      <c r="C511" s="326"/>
      <c r="D511" s="326"/>
      <c r="E511" s="326"/>
      <c r="F511" s="326"/>
      <c r="G511" s="326"/>
      <c r="H511" s="327"/>
      <c r="L511" s="328"/>
      <c r="M511" s="328"/>
      <c r="N511" s="328"/>
      <c r="O511" s="327"/>
      <c r="P511" s="327"/>
      <c r="Q511" s="327"/>
    </row>
    <row r="512" spans="1:17" ht="15">
      <c r="A512" s="326"/>
      <c r="B512" s="326"/>
      <c r="C512" s="326"/>
      <c r="D512" s="326"/>
      <c r="E512" s="326"/>
      <c r="F512" s="326"/>
      <c r="G512" s="326"/>
      <c r="H512" s="327"/>
      <c r="L512" s="328"/>
      <c r="M512" s="328"/>
      <c r="N512" s="328"/>
      <c r="O512" s="327"/>
      <c r="P512" s="327"/>
      <c r="Q512" s="327"/>
    </row>
    <row r="513" spans="1:17" ht="15">
      <c r="A513" s="326"/>
      <c r="B513" s="326"/>
      <c r="C513" s="326"/>
      <c r="D513" s="326"/>
      <c r="E513" s="326"/>
      <c r="F513" s="326"/>
      <c r="G513" s="326"/>
      <c r="H513" s="327"/>
      <c r="L513" s="328"/>
      <c r="M513" s="328"/>
      <c r="N513" s="328"/>
      <c r="O513" s="327"/>
      <c r="P513" s="327"/>
      <c r="Q513" s="327"/>
    </row>
    <row r="514" spans="1:17" ht="15">
      <c r="A514" s="326"/>
      <c r="B514" s="326"/>
      <c r="C514" s="326"/>
      <c r="D514" s="326"/>
      <c r="E514" s="326"/>
      <c r="F514" s="326"/>
      <c r="G514" s="326"/>
      <c r="H514" s="327"/>
      <c r="L514" s="328"/>
      <c r="M514" s="328"/>
      <c r="N514" s="328"/>
      <c r="O514" s="327"/>
      <c r="P514" s="327"/>
      <c r="Q514" s="327"/>
    </row>
    <row r="515" spans="1:17" ht="15">
      <c r="A515" s="326"/>
      <c r="B515" s="326"/>
      <c r="C515" s="326"/>
      <c r="D515" s="326"/>
      <c r="E515" s="326"/>
      <c r="F515" s="326"/>
      <c r="G515" s="326"/>
      <c r="H515" s="327"/>
      <c r="L515" s="328"/>
      <c r="M515" s="328"/>
      <c r="N515" s="328"/>
      <c r="O515" s="327"/>
      <c r="P515" s="327"/>
      <c r="Q515" s="327"/>
    </row>
    <row r="516" spans="1:17" ht="15">
      <c r="A516" s="326"/>
      <c r="B516" s="326"/>
      <c r="C516" s="326"/>
      <c r="D516" s="326"/>
      <c r="E516" s="326"/>
      <c r="F516" s="326"/>
      <c r="G516" s="326"/>
      <c r="H516" s="327"/>
      <c r="L516" s="328"/>
      <c r="M516" s="328"/>
      <c r="N516" s="328"/>
      <c r="O516" s="327"/>
      <c r="P516" s="327"/>
      <c r="Q516" s="327"/>
    </row>
    <row r="517" spans="1:17" ht="15">
      <c r="A517" s="326"/>
      <c r="B517" s="326"/>
      <c r="C517" s="326"/>
      <c r="D517" s="326"/>
      <c r="E517" s="326"/>
      <c r="F517" s="326"/>
      <c r="G517" s="326"/>
      <c r="H517" s="327"/>
      <c r="L517" s="328"/>
      <c r="M517" s="328"/>
      <c r="N517" s="328"/>
      <c r="O517" s="327"/>
      <c r="P517" s="327"/>
      <c r="Q517" s="327"/>
    </row>
    <row r="518" spans="1:17" ht="15">
      <c r="A518" s="326"/>
      <c r="B518" s="326"/>
      <c r="C518" s="326"/>
      <c r="D518" s="326"/>
      <c r="E518" s="326"/>
      <c r="F518" s="326"/>
      <c r="G518" s="326"/>
      <c r="H518" s="327"/>
      <c r="L518" s="328"/>
      <c r="M518" s="328"/>
      <c r="N518" s="328"/>
      <c r="O518" s="327"/>
      <c r="P518" s="327"/>
      <c r="Q518" s="327"/>
    </row>
    <row r="519" spans="1:17" ht="15">
      <c r="A519" s="326"/>
      <c r="B519" s="326"/>
      <c r="C519" s="326"/>
      <c r="D519" s="326"/>
      <c r="E519" s="326"/>
      <c r="F519" s="326"/>
      <c r="G519" s="326"/>
      <c r="H519" s="327"/>
      <c r="L519" s="328"/>
      <c r="M519" s="328"/>
      <c r="N519" s="328"/>
      <c r="O519" s="327"/>
      <c r="P519" s="327"/>
      <c r="Q519" s="327"/>
    </row>
    <row r="520" spans="1:17" ht="15">
      <c r="A520" s="326"/>
      <c r="B520" s="326"/>
      <c r="C520" s="326"/>
      <c r="D520" s="326"/>
      <c r="E520" s="326"/>
      <c r="F520" s="326"/>
      <c r="G520" s="326"/>
      <c r="H520" s="327"/>
      <c r="L520" s="328"/>
      <c r="M520" s="328"/>
      <c r="N520" s="328"/>
      <c r="O520" s="327"/>
      <c r="P520" s="327"/>
      <c r="Q520" s="327"/>
    </row>
    <row r="521" spans="1:17" ht="15">
      <c r="A521" s="326"/>
      <c r="B521" s="326"/>
      <c r="C521" s="326"/>
      <c r="D521" s="326"/>
      <c r="E521" s="326"/>
      <c r="F521" s="326"/>
      <c r="G521" s="326"/>
      <c r="H521" s="327"/>
      <c r="L521" s="328"/>
      <c r="M521" s="328"/>
      <c r="N521" s="328"/>
      <c r="O521" s="327"/>
      <c r="P521" s="327"/>
      <c r="Q521" s="327"/>
    </row>
    <row r="522" spans="1:17" ht="15">
      <c r="A522" s="326"/>
      <c r="B522" s="326"/>
      <c r="C522" s="326"/>
      <c r="D522" s="326"/>
      <c r="E522" s="326"/>
      <c r="F522" s="326"/>
      <c r="G522" s="326"/>
      <c r="H522" s="327"/>
      <c r="L522" s="328"/>
      <c r="M522" s="328"/>
      <c r="N522" s="328"/>
      <c r="O522" s="327"/>
      <c r="P522" s="327"/>
      <c r="Q522" s="327"/>
    </row>
    <row r="523" spans="1:17" ht="15">
      <c r="A523" s="326"/>
      <c r="B523" s="326"/>
      <c r="C523" s="326"/>
      <c r="D523" s="326"/>
      <c r="E523" s="326"/>
      <c r="F523" s="326"/>
      <c r="G523" s="326"/>
      <c r="H523" s="327"/>
      <c r="L523" s="328"/>
      <c r="M523" s="328"/>
      <c r="N523" s="328"/>
      <c r="O523" s="327"/>
      <c r="P523" s="327"/>
      <c r="Q523" s="327"/>
    </row>
    <row r="524" spans="1:17" ht="15">
      <c r="A524" s="326"/>
      <c r="B524" s="326"/>
      <c r="C524" s="326"/>
      <c r="D524" s="326"/>
      <c r="E524" s="326"/>
      <c r="F524" s="326"/>
      <c r="G524" s="326"/>
      <c r="H524" s="327"/>
      <c r="L524" s="328"/>
      <c r="M524" s="328"/>
      <c r="N524" s="328"/>
      <c r="O524" s="327"/>
      <c r="P524" s="327"/>
      <c r="Q524" s="327"/>
    </row>
    <row r="525" spans="1:17" ht="15">
      <c r="A525" s="326"/>
      <c r="B525" s="326"/>
      <c r="C525" s="326"/>
      <c r="D525" s="326"/>
      <c r="E525" s="326"/>
      <c r="F525" s="326"/>
      <c r="G525" s="326"/>
      <c r="H525" s="327"/>
      <c r="L525" s="328"/>
      <c r="M525" s="328"/>
      <c r="N525" s="328"/>
      <c r="O525" s="327"/>
      <c r="P525" s="327"/>
      <c r="Q525" s="327"/>
    </row>
    <row r="526" spans="1:17" ht="15">
      <c r="A526" s="326"/>
      <c r="B526" s="326"/>
      <c r="C526" s="326"/>
      <c r="D526" s="326"/>
      <c r="E526" s="326"/>
      <c r="F526" s="326"/>
      <c r="G526" s="326"/>
      <c r="H526" s="327"/>
      <c r="L526" s="328"/>
      <c r="M526" s="328"/>
      <c r="N526" s="328"/>
      <c r="O526" s="327"/>
      <c r="P526" s="327"/>
      <c r="Q526" s="327"/>
    </row>
    <row r="527" spans="1:17" ht="15">
      <c r="A527" s="326"/>
      <c r="B527" s="326"/>
      <c r="C527" s="326"/>
      <c r="D527" s="326"/>
      <c r="E527" s="326"/>
      <c r="F527" s="326"/>
      <c r="G527" s="326"/>
      <c r="H527" s="327"/>
      <c r="L527" s="328"/>
      <c r="M527" s="328"/>
      <c r="N527" s="328"/>
      <c r="O527" s="327"/>
      <c r="P527" s="327"/>
      <c r="Q527" s="327"/>
    </row>
    <row r="528" spans="1:17" ht="15">
      <c r="A528" s="326"/>
      <c r="B528" s="326"/>
      <c r="C528" s="326"/>
      <c r="D528" s="326"/>
      <c r="E528" s="326"/>
      <c r="F528" s="326"/>
      <c r="G528" s="326"/>
      <c r="H528" s="327"/>
      <c r="L528" s="328"/>
      <c r="M528" s="328"/>
      <c r="N528" s="328"/>
      <c r="O528" s="327"/>
      <c r="P528" s="327"/>
      <c r="Q528" s="327"/>
    </row>
    <row r="529" spans="1:17" ht="15">
      <c r="A529" s="326"/>
      <c r="B529" s="326"/>
      <c r="C529" s="326"/>
      <c r="D529" s="326"/>
      <c r="E529" s="326"/>
      <c r="F529" s="326"/>
      <c r="G529" s="326"/>
      <c r="H529" s="327"/>
      <c r="L529" s="328"/>
      <c r="M529" s="328"/>
      <c r="N529" s="328"/>
      <c r="O529" s="327"/>
      <c r="P529" s="327"/>
      <c r="Q529" s="327"/>
    </row>
    <row r="530" spans="1:17" ht="15">
      <c r="A530" s="326"/>
      <c r="B530" s="326"/>
      <c r="C530" s="326"/>
      <c r="D530" s="326"/>
      <c r="E530" s="326"/>
      <c r="F530" s="326"/>
      <c r="G530" s="326"/>
      <c r="H530" s="327"/>
      <c r="L530" s="328"/>
      <c r="M530" s="328"/>
      <c r="N530" s="328"/>
      <c r="O530" s="327"/>
      <c r="P530" s="327"/>
      <c r="Q530" s="327"/>
    </row>
    <row r="531" spans="1:17" ht="15">
      <c r="A531" s="326"/>
      <c r="B531" s="326"/>
      <c r="C531" s="326"/>
      <c r="D531" s="326"/>
      <c r="E531" s="326"/>
      <c r="F531" s="326"/>
      <c r="G531" s="326"/>
      <c r="H531" s="327"/>
      <c r="L531" s="328"/>
      <c r="M531" s="328"/>
      <c r="N531" s="328"/>
      <c r="O531" s="327"/>
      <c r="P531" s="327"/>
      <c r="Q531" s="327"/>
    </row>
    <row r="532" spans="1:17" ht="15">
      <c r="A532" s="326"/>
      <c r="B532" s="326"/>
      <c r="C532" s="326"/>
      <c r="D532" s="326"/>
      <c r="E532" s="326"/>
      <c r="F532" s="326"/>
      <c r="G532" s="326"/>
      <c r="H532" s="327"/>
      <c r="L532" s="328"/>
      <c r="M532" s="328"/>
      <c r="N532" s="328"/>
      <c r="O532" s="327"/>
      <c r="P532" s="327"/>
      <c r="Q532" s="327"/>
    </row>
    <row r="533" spans="1:17" ht="15">
      <c r="A533" s="326"/>
      <c r="B533" s="326"/>
      <c r="C533" s="326"/>
      <c r="D533" s="326"/>
      <c r="E533" s="326"/>
      <c r="F533" s="326"/>
      <c r="G533" s="326"/>
      <c r="H533" s="327"/>
      <c r="L533" s="328"/>
      <c r="M533" s="328"/>
      <c r="N533" s="328"/>
      <c r="O533" s="327"/>
      <c r="P533" s="327"/>
      <c r="Q533" s="327"/>
    </row>
    <row r="534" spans="1:17" ht="15">
      <c r="A534" s="326"/>
      <c r="B534" s="326"/>
      <c r="C534" s="326"/>
      <c r="D534" s="326"/>
      <c r="E534" s="326"/>
      <c r="F534" s="326"/>
      <c r="G534" s="326"/>
      <c r="H534" s="327"/>
      <c r="L534" s="328"/>
      <c r="M534" s="328"/>
      <c r="N534" s="328"/>
      <c r="O534" s="327"/>
      <c r="P534" s="327"/>
      <c r="Q534" s="327"/>
    </row>
    <row r="535" spans="1:17" ht="15">
      <c r="A535" s="326"/>
      <c r="B535" s="326"/>
      <c r="C535" s="326"/>
      <c r="D535" s="326"/>
      <c r="E535" s="326"/>
      <c r="F535" s="326"/>
      <c r="G535" s="326"/>
      <c r="H535" s="327"/>
      <c r="L535" s="328"/>
      <c r="M535" s="328"/>
      <c r="N535" s="328"/>
      <c r="O535" s="327"/>
      <c r="P535" s="327"/>
      <c r="Q535" s="327"/>
    </row>
    <row r="536" spans="1:17" ht="15">
      <c r="A536" s="326"/>
      <c r="B536" s="326"/>
      <c r="C536" s="326"/>
      <c r="D536" s="326"/>
      <c r="E536" s="326"/>
      <c r="F536" s="326"/>
      <c r="G536" s="326"/>
      <c r="H536" s="327"/>
      <c r="L536" s="328"/>
      <c r="M536" s="328"/>
      <c r="N536" s="328"/>
      <c r="O536" s="327"/>
      <c r="P536" s="327"/>
      <c r="Q536" s="327"/>
    </row>
    <row r="537" spans="1:17" ht="15">
      <c r="A537" s="326"/>
      <c r="B537" s="326"/>
      <c r="C537" s="326"/>
      <c r="D537" s="326"/>
      <c r="E537" s="326"/>
      <c r="F537" s="326"/>
      <c r="G537" s="326"/>
      <c r="H537" s="327"/>
      <c r="L537" s="328"/>
      <c r="M537" s="328"/>
      <c r="N537" s="328"/>
      <c r="O537" s="327"/>
      <c r="P537" s="327"/>
      <c r="Q537" s="327"/>
    </row>
    <row r="538" spans="1:17" ht="15">
      <c r="A538" s="326"/>
      <c r="B538" s="326"/>
      <c r="C538" s="326"/>
      <c r="D538" s="326"/>
      <c r="E538" s="326"/>
      <c r="F538" s="326"/>
      <c r="G538" s="326"/>
      <c r="H538" s="327"/>
      <c r="L538" s="328"/>
      <c r="M538" s="328"/>
      <c r="N538" s="328"/>
      <c r="O538" s="327"/>
      <c r="P538" s="327"/>
      <c r="Q538" s="327"/>
    </row>
    <row r="539" spans="1:17" ht="15">
      <c r="A539" s="326"/>
      <c r="B539" s="326"/>
      <c r="C539" s="326"/>
      <c r="D539" s="326"/>
      <c r="E539" s="326"/>
      <c r="F539" s="326"/>
      <c r="G539" s="326"/>
      <c r="H539" s="327"/>
      <c r="L539" s="328"/>
      <c r="M539" s="328"/>
      <c r="N539" s="328"/>
      <c r="O539" s="327"/>
      <c r="P539" s="327"/>
      <c r="Q539" s="327"/>
    </row>
    <row r="540" spans="1:17" ht="15">
      <c r="A540" s="326"/>
      <c r="B540" s="326"/>
      <c r="C540" s="326"/>
      <c r="D540" s="326"/>
      <c r="E540" s="326"/>
      <c r="F540" s="326"/>
      <c r="G540" s="326"/>
      <c r="H540" s="327"/>
      <c r="L540" s="328"/>
      <c r="M540" s="328"/>
      <c r="N540" s="328"/>
      <c r="O540" s="327"/>
      <c r="P540" s="327"/>
      <c r="Q540" s="327"/>
    </row>
    <row r="541" spans="1:17" ht="15">
      <c r="A541" s="326"/>
      <c r="B541" s="326"/>
      <c r="C541" s="326"/>
      <c r="D541" s="326"/>
      <c r="E541" s="326"/>
      <c r="F541" s="326"/>
      <c r="G541" s="326"/>
      <c r="H541" s="327"/>
      <c r="L541" s="328"/>
      <c r="M541" s="328"/>
      <c r="N541" s="328"/>
      <c r="O541" s="327"/>
      <c r="P541" s="327"/>
      <c r="Q541" s="327"/>
    </row>
    <row r="542" spans="1:17" ht="15">
      <c r="A542" s="326"/>
      <c r="B542" s="326"/>
      <c r="C542" s="326"/>
      <c r="D542" s="326"/>
      <c r="E542" s="326"/>
      <c r="F542" s="326"/>
      <c r="G542" s="326"/>
      <c r="H542" s="327"/>
      <c r="L542" s="328"/>
      <c r="M542" s="328"/>
      <c r="N542" s="328"/>
      <c r="O542" s="327"/>
      <c r="P542" s="327"/>
      <c r="Q542" s="327"/>
    </row>
    <row r="543" spans="1:17" ht="15">
      <c r="A543" s="326"/>
      <c r="B543" s="326"/>
      <c r="C543" s="326"/>
      <c r="D543" s="326"/>
      <c r="E543" s="326"/>
      <c r="F543" s="326"/>
      <c r="G543" s="326"/>
      <c r="H543" s="327"/>
      <c r="L543" s="328"/>
      <c r="M543" s="328"/>
      <c r="N543" s="328"/>
      <c r="O543" s="327"/>
      <c r="P543" s="327"/>
      <c r="Q543" s="327"/>
    </row>
    <row r="544" spans="1:17" ht="15">
      <c r="A544" s="326"/>
      <c r="B544" s="326"/>
      <c r="C544" s="326"/>
      <c r="D544" s="326"/>
      <c r="E544" s="326"/>
      <c r="F544" s="326"/>
      <c r="G544" s="326"/>
      <c r="H544" s="327"/>
      <c r="L544" s="328"/>
      <c r="M544" s="328"/>
      <c r="N544" s="328"/>
      <c r="O544" s="327"/>
      <c r="P544" s="327"/>
      <c r="Q544" s="327"/>
    </row>
    <row r="545" spans="1:17" ht="15">
      <c r="A545" s="326"/>
      <c r="B545" s="326"/>
      <c r="C545" s="326"/>
      <c r="D545" s="326"/>
      <c r="E545" s="326"/>
      <c r="F545" s="326"/>
      <c r="G545" s="326"/>
      <c r="H545" s="327"/>
      <c r="L545" s="328"/>
      <c r="M545" s="328"/>
      <c r="N545" s="328"/>
      <c r="O545" s="327"/>
      <c r="P545" s="327"/>
      <c r="Q545" s="327"/>
    </row>
    <row r="546" spans="1:17" ht="15">
      <c r="A546" s="326"/>
      <c r="B546" s="326"/>
      <c r="C546" s="326"/>
      <c r="D546" s="326"/>
      <c r="E546" s="326"/>
      <c r="F546" s="326"/>
      <c r="G546" s="326"/>
      <c r="H546" s="327"/>
      <c r="L546" s="328"/>
      <c r="M546" s="328"/>
      <c r="N546" s="328"/>
      <c r="O546" s="327"/>
      <c r="P546" s="327"/>
      <c r="Q546" s="327"/>
    </row>
    <row r="547" spans="1:17" ht="15">
      <c r="A547" s="326"/>
      <c r="B547" s="326"/>
      <c r="C547" s="326"/>
      <c r="D547" s="326"/>
      <c r="E547" s="326"/>
      <c r="F547" s="326"/>
      <c r="G547" s="326"/>
      <c r="H547" s="327"/>
      <c r="L547" s="328"/>
      <c r="M547" s="328"/>
      <c r="N547" s="328"/>
      <c r="O547" s="327"/>
      <c r="P547" s="327"/>
      <c r="Q547" s="327"/>
    </row>
    <row r="548" spans="1:17" ht="15">
      <c r="A548" s="326"/>
      <c r="B548" s="326"/>
      <c r="C548" s="326"/>
      <c r="D548" s="326"/>
      <c r="E548" s="326"/>
      <c r="F548" s="326"/>
      <c r="G548" s="326"/>
      <c r="H548" s="327"/>
      <c r="L548" s="328"/>
      <c r="M548" s="328"/>
      <c r="N548" s="328"/>
      <c r="O548" s="327"/>
      <c r="P548" s="327"/>
      <c r="Q548" s="327"/>
    </row>
    <row r="549" spans="1:17" ht="15">
      <c r="A549" s="326"/>
      <c r="B549" s="326"/>
      <c r="C549" s="326"/>
      <c r="D549" s="326"/>
      <c r="E549" s="326"/>
      <c r="F549" s="326"/>
      <c r="G549" s="326"/>
      <c r="H549" s="327"/>
      <c r="L549" s="328"/>
      <c r="M549" s="328"/>
      <c r="N549" s="328"/>
      <c r="O549" s="327"/>
      <c r="P549" s="327"/>
      <c r="Q549" s="327"/>
    </row>
    <row r="550" spans="1:17" ht="15">
      <c r="A550" s="326"/>
      <c r="B550" s="326"/>
      <c r="C550" s="326"/>
      <c r="D550" s="326"/>
      <c r="E550" s="326"/>
      <c r="F550" s="326"/>
      <c r="G550" s="326"/>
      <c r="H550" s="327"/>
      <c r="L550" s="328"/>
      <c r="M550" s="328"/>
      <c r="N550" s="328"/>
      <c r="O550" s="327"/>
      <c r="P550" s="327"/>
      <c r="Q550" s="327"/>
    </row>
    <row r="551" spans="1:17" ht="15">
      <c r="A551" s="326"/>
      <c r="B551" s="326"/>
      <c r="C551" s="326"/>
      <c r="D551" s="326"/>
      <c r="E551" s="326"/>
      <c r="F551" s="326"/>
      <c r="G551" s="326"/>
      <c r="H551" s="327"/>
      <c r="L551" s="328"/>
      <c r="M551" s="328"/>
      <c r="N551" s="328"/>
      <c r="O551" s="327"/>
      <c r="P551" s="327"/>
      <c r="Q551" s="327"/>
    </row>
    <row r="552" spans="1:17" ht="15">
      <c r="A552" s="326"/>
      <c r="B552" s="326"/>
      <c r="C552" s="326"/>
      <c r="D552" s="326"/>
      <c r="E552" s="326"/>
      <c r="F552" s="326"/>
      <c r="G552" s="326"/>
      <c r="H552" s="327"/>
      <c r="L552" s="328"/>
      <c r="M552" s="328"/>
      <c r="N552" s="328"/>
      <c r="O552" s="327"/>
      <c r="P552" s="327"/>
      <c r="Q552" s="327"/>
    </row>
    <row r="553" spans="1:17" ht="15">
      <c r="A553" s="326"/>
      <c r="B553" s="326"/>
      <c r="C553" s="326"/>
      <c r="D553" s="326"/>
      <c r="E553" s="326"/>
      <c r="F553" s="326"/>
      <c r="G553" s="326"/>
      <c r="H553" s="327"/>
      <c r="L553" s="328"/>
      <c r="M553" s="328"/>
      <c r="N553" s="328"/>
      <c r="O553" s="327"/>
      <c r="P553" s="327"/>
      <c r="Q553" s="327"/>
    </row>
    <row r="554" spans="1:17" ht="15">
      <c r="A554" s="326"/>
      <c r="B554" s="326"/>
      <c r="C554" s="326"/>
      <c r="D554" s="326"/>
      <c r="E554" s="326"/>
      <c r="F554" s="326"/>
      <c r="G554" s="326"/>
      <c r="H554" s="327"/>
      <c r="L554" s="328"/>
      <c r="M554" s="328"/>
      <c r="N554" s="328"/>
      <c r="O554" s="327"/>
      <c r="P554" s="327"/>
      <c r="Q554" s="327"/>
    </row>
    <row r="555" spans="1:17" ht="15">
      <c r="A555" s="326"/>
      <c r="B555" s="326"/>
      <c r="C555" s="326"/>
      <c r="D555" s="326"/>
      <c r="E555" s="326"/>
      <c r="F555" s="326"/>
      <c r="G555" s="326"/>
      <c r="H555" s="327"/>
      <c r="L555" s="328"/>
      <c r="M555" s="328"/>
      <c r="N555" s="328"/>
      <c r="O555" s="327"/>
      <c r="P555" s="327"/>
      <c r="Q555" s="327"/>
    </row>
    <row r="556" spans="1:17" ht="15">
      <c r="A556" s="326"/>
      <c r="B556" s="326"/>
      <c r="C556" s="326"/>
      <c r="D556" s="326"/>
      <c r="E556" s="326"/>
      <c r="F556" s="326"/>
      <c r="G556" s="326"/>
      <c r="H556" s="327"/>
      <c r="L556" s="328"/>
      <c r="M556" s="328"/>
      <c r="N556" s="328"/>
      <c r="O556" s="327"/>
      <c r="P556" s="327"/>
      <c r="Q556" s="327"/>
    </row>
    <row r="557" spans="1:17" ht="15">
      <c r="A557" s="326"/>
      <c r="B557" s="326"/>
      <c r="C557" s="326"/>
      <c r="D557" s="326"/>
      <c r="E557" s="326"/>
      <c r="F557" s="326"/>
      <c r="G557" s="326"/>
      <c r="H557" s="327"/>
      <c r="L557" s="328"/>
      <c r="M557" s="328"/>
      <c r="N557" s="328"/>
      <c r="O557" s="327"/>
      <c r="P557" s="327"/>
      <c r="Q557" s="327"/>
    </row>
    <row r="558" spans="1:17" ht="15">
      <c r="A558" s="326"/>
      <c r="B558" s="326"/>
      <c r="C558" s="326"/>
      <c r="D558" s="326"/>
      <c r="E558" s="326"/>
      <c r="F558" s="326"/>
      <c r="G558" s="326"/>
      <c r="H558" s="327"/>
      <c r="L558" s="328"/>
      <c r="M558" s="328"/>
      <c r="N558" s="328"/>
      <c r="O558" s="327"/>
      <c r="P558" s="327"/>
      <c r="Q558" s="327"/>
    </row>
    <row r="559" spans="1:17" ht="15">
      <c r="A559" s="326"/>
      <c r="B559" s="326"/>
      <c r="C559" s="326"/>
      <c r="D559" s="326"/>
      <c r="E559" s="326"/>
      <c r="F559" s="326"/>
      <c r="G559" s="326"/>
      <c r="H559" s="327"/>
      <c r="L559" s="328"/>
      <c r="M559" s="328"/>
      <c r="N559" s="328"/>
      <c r="O559" s="327"/>
      <c r="P559" s="327"/>
      <c r="Q559" s="327"/>
    </row>
    <row r="560" spans="1:17" ht="15">
      <c r="A560" s="326"/>
      <c r="B560" s="326"/>
      <c r="C560" s="326"/>
      <c r="D560" s="326"/>
      <c r="E560" s="326"/>
      <c r="F560" s="326"/>
      <c r="G560" s="326"/>
      <c r="H560" s="327"/>
      <c r="L560" s="328"/>
      <c r="M560" s="328"/>
      <c r="N560" s="328"/>
      <c r="O560" s="327"/>
      <c r="P560" s="327"/>
      <c r="Q560" s="327"/>
    </row>
    <row r="561" spans="1:17" ht="15">
      <c r="A561" s="326"/>
      <c r="B561" s="326"/>
      <c r="C561" s="326"/>
      <c r="D561" s="326"/>
      <c r="E561" s="326"/>
      <c r="F561" s="326"/>
      <c r="G561" s="326"/>
      <c r="H561" s="327"/>
      <c r="L561" s="328"/>
      <c r="M561" s="328"/>
      <c r="N561" s="328"/>
      <c r="O561" s="327"/>
      <c r="P561" s="327"/>
      <c r="Q561" s="327"/>
    </row>
    <row r="562" spans="1:17" ht="15">
      <c r="A562" s="326"/>
      <c r="B562" s="326"/>
      <c r="C562" s="326"/>
      <c r="D562" s="326"/>
      <c r="E562" s="326"/>
      <c r="F562" s="326"/>
      <c r="G562" s="326"/>
      <c r="H562" s="327"/>
      <c r="L562" s="328"/>
      <c r="M562" s="328"/>
      <c r="N562" s="328"/>
      <c r="O562" s="327"/>
      <c r="P562" s="327"/>
      <c r="Q562" s="327"/>
    </row>
    <row r="563" spans="1:17" ht="15">
      <c r="A563" s="326"/>
      <c r="B563" s="326"/>
      <c r="C563" s="326"/>
      <c r="D563" s="326"/>
      <c r="E563" s="326"/>
      <c r="F563" s="326"/>
      <c r="G563" s="326"/>
      <c r="H563" s="327"/>
      <c r="L563" s="328"/>
      <c r="M563" s="328"/>
      <c r="N563" s="328"/>
      <c r="O563" s="327"/>
      <c r="P563" s="327"/>
      <c r="Q563" s="327"/>
    </row>
    <row r="564" spans="1:17" ht="15">
      <c r="A564" s="326"/>
      <c r="B564" s="326"/>
      <c r="C564" s="326"/>
      <c r="D564" s="326"/>
      <c r="E564" s="326"/>
      <c r="F564" s="326"/>
      <c r="G564" s="326"/>
      <c r="H564" s="327"/>
      <c r="L564" s="328"/>
      <c r="M564" s="328"/>
      <c r="N564" s="328"/>
      <c r="O564" s="327"/>
      <c r="P564" s="327"/>
      <c r="Q564" s="327"/>
    </row>
    <row r="565" spans="1:17" ht="15">
      <c r="A565" s="326"/>
      <c r="B565" s="326"/>
      <c r="C565" s="326"/>
      <c r="D565" s="326"/>
      <c r="E565" s="326"/>
      <c r="F565" s="326"/>
      <c r="G565" s="326"/>
      <c r="H565" s="327"/>
      <c r="L565" s="328"/>
      <c r="M565" s="328"/>
      <c r="N565" s="328"/>
      <c r="O565" s="327"/>
      <c r="P565" s="327"/>
      <c r="Q565" s="327"/>
    </row>
    <row r="566" spans="1:17" ht="15">
      <c r="A566" s="326"/>
      <c r="B566" s="326"/>
      <c r="C566" s="326"/>
      <c r="D566" s="326"/>
      <c r="E566" s="326"/>
      <c r="F566" s="326"/>
      <c r="G566" s="326"/>
      <c r="H566" s="327"/>
      <c r="L566" s="328"/>
      <c r="M566" s="328"/>
      <c r="N566" s="328"/>
      <c r="O566" s="327"/>
      <c r="P566" s="327"/>
      <c r="Q566" s="327"/>
    </row>
    <row r="567" spans="1:17" ht="15">
      <c r="A567" s="326"/>
      <c r="B567" s="326"/>
      <c r="C567" s="326"/>
      <c r="D567" s="326"/>
      <c r="E567" s="326"/>
      <c r="F567" s="326"/>
      <c r="G567" s="326"/>
      <c r="H567" s="327"/>
      <c r="L567" s="328"/>
      <c r="M567" s="328"/>
      <c r="N567" s="328"/>
      <c r="O567" s="327"/>
      <c r="P567" s="327"/>
      <c r="Q567" s="327"/>
    </row>
    <row r="568" spans="1:17" ht="15">
      <c r="A568" s="326"/>
      <c r="B568" s="326"/>
      <c r="C568" s="326"/>
      <c r="D568" s="326"/>
      <c r="E568" s="326"/>
      <c r="F568" s="326"/>
      <c r="G568" s="326"/>
      <c r="H568" s="327"/>
      <c r="L568" s="328"/>
      <c r="M568" s="328"/>
      <c r="N568" s="328"/>
      <c r="O568" s="327"/>
      <c r="P568" s="327"/>
      <c r="Q568" s="327"/>
    </row>
    <row r="569" spans="1:17" ht="15">
      <c r="A569" s="326"/>
      <c r="B569" s="326"/>
      <c r="C569" s="326"/>
      <c r="D569" s="326"/>
      <c r="E569" s="326"/>
      <c r="F569" s="326"/>
      <c r="G569" s="326"/>
      <c r="H569" s="327"/>
      <c r="L569" s="328"/>
      <c r="M569" s="328"/>
      <c r="N569" s="328"/>
      <c r="O569" s="327"/>
      <c r="P569" s="327"/>
      <c r="Q569" s="327"/>
    </row>
    <row r="570" spans="1:17" ht="15">
      <c r="A570" s="326"/>
      <c r="B570" s="326"/>
      <c r="C570" s="326"/>
      <c r="D570" s="326"/>
      <c r="E570" s="326"/>
      <c r="F570" s="326"/>
      <c r="G570" s="326"/>
      <c r="H570" s="327"/>
      <c r="L570" s="328"/>
      <c r="M570" s="328"/>
      <c r="N570" s="328"/>
      <c r="O570" s="327"/>
      <c r="P570" s="327"/>
      <c r="Q570" s="327"/>
    </row>
    <row r="571" spans="1:17" ht="15">
      <c r="A571" s="326"/>
      <c r="B571" s="326"/>
      <c r="C571" s="326"/>
      <c r="D571" s="326"/>
      <c r="E571" s="326"/>
      <c r="F571" s="326"/>
      <c r="G571" s="326"/>
      <c r="H571" s="327"/>
      <c r="L571" s="328"/>
      <c r="M571" s="328"/>
      <c r="N571" s="328"/>
      <c r="O571" s="327"/>
      <c r="P571" s="327"/>
      <c r="Q571" s="327"/>
    </row>
    <row r="572" spans="1:17" ht="15">
      <c r="A572" s="326"/>
      <c r="B572" s="326"/>
      <c r="C572" s="326"/>
      <c r="D572" s="326"/>
      <c r="E572" s="326"/>
      <c r="F572" s="326"/>
      <c r="G572" s="326"/>
      <c r="H572" s="327"/>
      <c r="L572" s="328"/>
      <c r="M572" s="328"/>
      <c r="N572" s="328"/>
      <c r="O572" s="327"/>
      <c r="P572" s="327"/>
      <c r="Q572" s="327"/>
    </row>
    <row r="573" spans="1:17" ht="15">
      <c r="A573" s="326"/>
      <c r="B573" s="326"/>
      <c r="C573" s="326"/>
      <c r="D573" s="326"/>
      <c r="E573" s="326"/>
      <c r="F573" s="326"/>
      <c r="G573" s="326"/>
      <c r="H573" s="327"/>
      <c r="L573" s="328"/>
      <c r="M573" s="328"/>
      <c r="N573" s="328"/>
      <c r="O573" s="327"/>
      <c r="P573" s="327"/>
      <c r="Q573" s="327"/>
    </row>
    <row r="574" spans="1:17" ht="15">
      <c r="A574" s="326"/>
      <c r="B574" s="326"/>
      <c r="C574" s="326"/>
      <c r="D574" s="326"/>
      <c r="E574" s="326"/>
      <c r="F574" s="326"/>
      <c r="G574" s="326"/>
      <c r="H574" s="327"/>
      <c r="L574" s="328"/>
      <c r="M574" s="328"/>
      <c r="N574" s="328"/>
      <c r="O574" s="327"/>
      <c r="P574" s="327"/>
      <c r="Q574" s="327"/>
    </row>
    <row r="575" spans="1:17" ht="15">
      <c r="A575" s="326"/>
      <c r="B575" s="326"/>
      <c r="C575" s="326"/>
      <c r="D575" s="326"/>
      <c r="E575" s="326"/>
      <c r="F575" s="326"/>
      <c r="G575" s="326"/>
      <c r="H575" s="327"/>
      <c r="L575" s="328"/>
      <c r="M575" s="328"/>
      <c r="N575" s="328"/>
      <c r="O575" s="327"/>
      <c r="P575" s="327"/>
      <c r="Q575" s="327"/>
    </row>
    <row r="576" spans="1:17" ht="15">
      <c r="A576" s="326"/>
      <c r="B576" s="326"/>
      <c r="C576" s="326"/>
      <c r="D576" s="326"/>
      <c r="E576" s="326"/>
      <c r="F576" s="326"/>
      <c r="G576" s="326"/>
      <c r="H576" s="327"/>
      <c r="L576" s="328"/>
      <c r="M576" s="328"/>
      <c r="N576" s="328"/>
      <c r="O576" s="327"/>
      <c r="P576" s="327"/>
      <c r="Q576" s="327"/>
    </row>
    <row r="577" spans="1:17" ht="15">
      <c r="A577" s="326"/>
      <c r="B577" s="326"/>
      <c r="C577" s="326"/>
      <c r="D577" s="326"/>
      <c r="E577" s="326"/>
      <c r="F577" s="326"/>
      <c r="G577" s="326"/>
      <c r="H577" s="327"/>
      <c r="L577" s="328"/>
      <c r="M577" s="328"/>
      <c r="N577" s="328"/>
      <c r="O577" s="327"/>
      <c r="P577" s="327"/>
      <c r="Q577" s="327"/>
    </row>
    <row r="578" spans="1:17" ht="15">
      <c r="A578" s="326"/>
      <c r="B578" s="326"/>
      <c r="C578" s="326"/>
      <c r="D578" s="326"/>
      <c r="E578" s="326"/>
      <c r="F578" s="326"/>
      <c r="G578" s="326"/>
      <c r="H578" s="327"/>
      <c r="L578" s="328"/>
      <c r="M578" s="328"/>
      <c r="N578" s="328"/>
      <c r="O578" s="327"/>
      <c r="P578" s="327"/>
      <c r="Q578" s="327"/>
    </row>
    <row r="579" spans="1:17" ht="15">
      <c r="A579" s="326"/>
      <c r="B579" s="326"/>
      <c r="C579" s="326"/>
      <c r="D579" s="326"/>
      <c r="E579" s="326"/>
      <c r="F579" s="326"/>
      <c r="G579" s="326"/>
      <c r="H579" s="327"/>
      <c r="L579" s="328"/>
      <c r="M579" s="328"/>
      <c r="N579" s="328"/>
      <c r="O579" s="327"/>
      <c r="P579" s="327"/>
      <c r="Q579" s="327"/>
    </row>
    <row r="580" spans="1:17" ht="15">
      <c r="A580" s="326"/>
      <c r="B580" s="326"/>
      <c r="C580" s="326"/>
      <c r="D580" s="326"/>
      <c r="E580" s="326"/>
      <c r="F580" s="326"/>
      <c r="G580" s="326"/>
      <c r="H580" s="327"/>
      <c r="L580" s="328"/>
      <c r="M580" s="328"/>
      <c r="N580" s="328"/>
      <c r="O580" s="327"/>
      <c r="P580" s="327"/>
      <c r="Q580" s="327"/>
    </row>
    <row r="581" spans="1:17" ht="15">
      <c r="A581" s="326"/>
      <c r="B581" s="326"/>
      <c r="C581" s="326"/>
      <c r="D581" s="326"/>
      <c r="E581" s="326"/>
      <c r="F581" s="326"/>
      <c r="G581" s="326"/>
      <c r="H581" s="327"/>
      <c r="L581" s="328"/>
      <c r="M581" s="328"/>
      <c r="N581" s="328"/>
      <c r="O581" s="327"/>
      <c r="P581" s="327"/>
      <c r="Q581" s="327"/>
    </row>
    <row r="582" spans="1:17" ht="15">
      <c r="A582" s="326"/>
      <c r="B582" s="326"/>
      <c r="C582" s="326"/>
      <c r="D582" s="326"/>
      <c r="E582" s="326"/>
      <c r="F582" s="326"/>
      <c r="G582" s="326"/>
      <c r="H582" s="327"/>
      <c r="L582" s="328"/>
      <c r="M582" s="328"/>
      <c r="N582" s="328"/>
      <c r="O582" s="327"/>
      <c r="P582" s="327"/>
      <c r="Q582" s="327"/>
    </row>
    <row r="583" spans="1:17" ht="15">
      <c r="A583" s="326"/>
      <c r="B583" s="326"/>
      <c r="C583" s="326"/>
      <c r="D583" s="326"/>
      <c r="E583" s="326"/>
      <c r="F583" s="326"/>
      <c r="G583" s="326"/>
      <c r="H583" s="327"/>
      <c r="L583" s="328"/>
      <c r="M583" s="328"/>
      <c r="N583" s="328"/>
      <c r="O583" s="327"/>
      <c r="P583" s="327"/>
      <c r="Q583" s="327"/>
    </row>
    <row r="584" spans="1:17" ht="15">
      <c r="A584" s="326"/>
      <c r="B584" s="326"/>
      <c r="C584" s="326"/>
      <c r="D584" s="326"/>
      <c r="E584" s="326"/>
      <c r="F584" s="326"/>
      <c r="G584" s="326"/>
      <c r="H584" s="327"/>
      <c r="L584" s="328"/>
      <c r="M584" s="328"/>
      <c r="N584" s="328"/>
      <c r="O584" s="327"/>
      <c r="P584" s="327"/>
      <c r="Q584" s="327"/>
    </row>
    <row r="585" spans="1:17" ht="15">
      <c r="A585" s="326"/>
      <c r="B585" s="326"/>
      <c r="C585" s="326"/>
      <c r="D585" s="326"/>
      <c r="E585" s="326"/>
      <c r="F585" s="326"/>
      <c r="G585" s="326"/>
      <c r="H585" s="327"/>
      <c r="L585" s="328"/>
      <c r="M585" s="328"/>
      <c r="N585" s="328"/>
      <c r="O585" s="327"/>
      <c r="P585" s="327"/>
      <c r="Q585" s="327"/>
    </row>
    <row r="586" spans="1:17" ht="15">
      <c r="A586" s="326"/>
      <c r="B586" s="326"/>
      <c r="C586" s="326"/>
      <c r="D586" s="326"/>
      <c r="E586" s="326"/>
      <c r="F586" s="326"/>
      <c r="G586" s="326"/>
      <c r="H586" s="327"/>
      <c r="L586" s="328"/>
      <c r="M586" s="328"/>
      <c r="N586" s="328"/>
      <c r="O586" s="327"/>
      <c r="P586" s="327"/>
      <c r="Q586" s="327"/>
    </row>
    <row r="587" spans="1:17" ht="15">
      <c r="A587" s="326"/>
      <c r="B587" s="326"/>
      <c r="C587" s="326"/>
      <c r="D587" s="326"/>
      <c r="E587" s="326"/>
      <c r="F587" s="326"/>
      <c r="G587" s="326"/>
      <c r="H587" s="327"/>
      <c r="L587" s="328"/>
      <c r="M587" s="328"/>
      <c r="N587" s="328"/>
      <c r="O587" s="327"/>
      <c r="P587" s="327"/>
      <c r="Q587" s="327"/>
    </row>
    <row r="588" spans="1:17" ht="15">
      <c r="A588" s="326"/>
      <c r="B588" s="326"/>
      <c r="C588" s="326"/>
      <c r="D588" s="326"/>
      <c r="E588" s="326"/>
      <c r="F588" s="326"/>
      <c r="G588" s="326"/>
      <c r="H588" s="327"/>
      <c r="L588" s="328"/>
      <c r="M588" s="328"/>
      <c r="N588" s="328"/>
      <c r="O588" s="327"/>
      <c r="P588" s="327"/>
      <c r="Q588" s="327"/>
    </row>
    <row r="589" spans="1:17" ht="15">
      <c r="A589" s="326"/>
      <c r="B589" s="326"/>
      <c r="C589" s="326"/>
      <c r="D589" s="326"/>
      <c r="E589" s="326"/>
      <c r="F589" s="326"/>
      <c r="G589" s="326"/>
      <c r="H589" s="327"/>
      <c r="L589" s="328"/>
      <c r="M589" s="328"/>
      <c r="N589" s="328"/>
      <c r="O589" s="327"/>
      <c r="P589" s="327"/>
      <c r="Q589" s="327"/>
    </row>
    <row r="590" spans="1:17" ht="15">
      <c r="A590" s="326"/>
      <c r="B590" s="326"/>
      <c r="C590" s="326"/>
      <c r="D590" s="326"/>
      <c r="E590" s="326"/>
      <c r="F590" s="326"/>
      <c r="G590" s="326"/>
      <c r="H590" s="327"/>
      <c r="L590" s="328"/>
      <c r="M590" s="328"/>
      <c r="N590" s="328"/>
      <c r="O590" s="327"/>
      <c r="P590" s="327"/>
      <c r="Q590" s="327"/>
    </row>
    <row r="591" spans="1:17" ht="15">
      <c r="A591" s="326"/>
      <c r="B591" s="326"/>
      <c r="C591" s="326"/>
      <c r="D591" s="326"/>
      <c r="E591" s="326"/>
      <c r="F591" s="326"/>
      <c r="G591" s="326"/>
      <c r="H591" s="327"/>
      <c r="L591" s="328"/>
      <c r="M591" s="328"/>
      <c r="N591" s="328"/>
      <c r="O591" s="327"/>
      <c r="P591" s="327"/>
      <c r="Q591" s="327"/>
    </row>
    <row r="592" spans="1:17" ht="15">
      <c r="A592" s="326"/>
      <c r="B592" s="326"/>
      <c r="C592" s="326"/>
      <c r="D592" s="326"/>
      <c r="E592" s="326"/>
      <c r="F592" s="326"/>
      <c r="G592" s="326"/>
      <c r="H592" s="327"/>
      <c r="L592" s="328"/>
      <c r="M592" s="328"/>
      <c r="N592" s="328"/>
      <c r="O592" s="327"/>
      <c r="P592" s="327"/>
      <c r="Q592" s="327"/>
    </row>
    <row r="593" spans="1:17" ht="15">
      <c r="A593" s="326"/>
      <c r="B593" s="326"/>
      <c r="C593" s="326"/>
      <c r="D593" s="326"/>
      <c r="E593" s="326"/>
      <c r="F593" s="326"/>
      <c r="G593" s="326"/>
      <c r="H593" s="327"/>
      <c r="L593" s="328"/>
      <c r="M593" s="328"/>
      <c r="N593" s="328"/>
      <c r="O593" s="327"/>
      <c r="P593" s="327"/>
      <c r="Q593" s="327"/>
    </row>
    <row r="594" spans="1:17" ht="15">
      <c r="A594" s="326"/>
      <c r="B594" s="326"/>
      <c r="C594" s="326"/>
      <c r="D594" s="326"/>
      <c r="E594" s="326"/>
      <c r="F594" s="326"/>
      <c r="G594" s="326"/>
      <c r="H594" s="327"/>
      <c r="L594" s="328"/>
      <c r="M594" s="328"/>
      <c r="N594" s="328"/>
      <c r="O594" s="327"/>
      <c r="P594" s="327"/>
      <c r="Q594" s="327"/>
    </row>
    <row r="595" spans="1:17" ht="15">
      <c r="A595" s="326"/>
      <c r="B595" s="326"/>
      <c r="C595" s="326"/>
      <c r="D595" s="326"/>
      <c r="E595" s="326"/>
      <c r="F595" s="326"/>
      <c r="G595" s="326"/>
      <c r="H595" s="327"/>
      <c r="L595" s="328"/>
      <c r="M595" s="328"/>
      <c r="N595" s="328"/>
      <c r="O595" s="327"/>
      <c r="P595" s="327"/>
      <c r="Q595" s="327"/>
    </row>
    <row r="596" spans="1:17" ht="15">
      <c r="A596" s="326"/>
      <c r="B596" s="326"/>
      <c r="C596" s="326"/>
      <c r="D596" s="326"/>
      <c r="E596" s="326"/>
      <c r="F596" s="326"/>
      <c r="G596" s="326"/>
      <c r="H596" s="327"/>
      <c r="L596" s="328"/>
      <c r="M596" s="328"/>
      <c r="N596" s="328"/>
      <c r="O596" s="327"/>
      <c r="P596" s="327"/>
      <c r="Q596" s="327"/>
    </row>
    <row r="597" spans="1:17" ht="15">
      <c r="A597" s="326"/>
      <c r="B597" s="326"/>
      <c r="C597" s="326"/>
      <c r="D597" s="326"/>
      <c r="E597" s="326"/>
      <c r="F597" s="326"/>
      <c r="G597" s="326"/>
      <c r="H597" s="327"/>
      <c r="L597" s="328"/>
      <c r="M597" s="328"/>
      <c r="N597" s="328"/>
      <c r="O597" s="327"/>
      <c r="P597" s="327"/>
      <c r="Q597" s="327"/>
    </row>
    <row r="598" spans="1:17" ht="15">
      <c r="A598" s="326"/>
      <c r="B598" s="326"/>
      <c r="C598" s="326"/>
      <c r="D598" s="326"/>
      <c r="E598" s="326"/>
      <c r="F598" s="326"/>
      <c r="G598" s="326"/>
      <c r="H598" s="327"/>
      <c r="L598" s="328"/>
      <c r="M598" s="328"/>
      <c r="N598" s="328"/>
      <c r="O598" s="327"/>
      <c r="P598" s="327"/>
      <c r="Q598" s="327"/>
    </row>
    <row r="599" spans="1:17" ht="15">
      <c r="A599" s="326"/>
      <c r="B599" s="326"/>
      <c r="C599" s="326"/>
      <c r="D599" s="326"/>
      <c r="E599" s="326"/>
      <c r="F599" s="326"/>
      <c r="G599" s="326"/>
      <c r="H599" s="327"/>
      <c r="L599" s="328"/>
      <c r="M599" s="328"/>
      <c r="N599" s="328"/>
      <c r="O599" s="327"/>
      <c r="P599" s="327"/>
      <c r="Q599" s="327"/>
    </row>
    <row r="600" spans="1:17" ht="15">
      <c r="A600" s="326"/>
      <c r="B600" s="326"/>
      <c r="C600" s="326"/>
      <c r="D600" s="326"/>
      <c r="E600" s="326"/>
      <c r="F600" s="326"/>
      <c r="G600" s="326"/>
      <c r="H600" s="327"/>
      <c r="L600" s="328"/>
      <c r="M600" s="328"/>
      <c r="N600" s="328"/>
      <c r="O600" s="327"/>
      <c r="P600" s="327"/>
      <c r="Q600" s="327"/>
    </row>
    <row r="601" spans="1:17" ht="15">
      <c r="A601" s="326"/>
      <c r="B601" s="326"/>
      <c r="C601" s="326"/>
      <c r="D601" s="326"/>
      <c r="E601" s="326"/>
      <c r="F601" s="326"/>
      <c r="G601" s="326"/>
      <c r="H601" s="327"/>
      <c r="L601" s="328"/>
      <c r="M601" s="328"/>
      <c r="N601" s="328"/>
      <c r="O601" s="327"/>
      <c r="P601" s="327"/>
      <c r="Q601" s="327"/>
    </row>
    <row r="602" spans="1:17" ht="15">
      <c r="A602" s="326"/>
      <c r="B602" s="326"/>
      <c r="C602" s="326"/>
      <c r="D602" s="326"/>
      <c r="E602" s="326"/>
      <c r="F602" s="326"/>
      <c r="G602" s="326"/>
      <c r="H602" s="327"/>
      <c r="L602" s="328"/>
      <c r="M602" s="328"/>
      <c r="N602" s="328"/>
      <c r="O602" s="327"/>
      <c r="P602" s="327"/>
      <c r="Q602" s="327"/>
    </row>
    <row r="603" spans="1:17" ht="15">
      <c r="A603" s="326"/>
      <c r="B603" s="326"/>
      <c r="C603" s="326"/>
      <c r="D603" s="326"/>
      <c r="E603" s="326"/>
      <c r="F603" s="326"/>
      <c r="G603" s="326"/>
      <c r="H603" s="327"/>
      <c r="L603" s="328"/>
      <c r="M603" s="328"/>
      <c r="N603" s="328"/>
      <c r="O603" s="327"/>
      <c r="P603" s="327"/>
      <c r="Q603" s="327"/>
    </row>
    <row r="604" spans="1:17" ht="15">
      <c r="A604" s="326"/>
      <c r="B604" s="326"/>
      <c r="C604" s="326"/>
      <c r="D604" s="326"/>
      <c r="E604" s="326"/>
      <c r="F604" s="326"/>
      <c r="G604" s="326"/>
      <c r="H604" s="327"/>
      <c r="L604" s="328"/>
      <c r="M604" s="328"/>
      <c r="N604" s="328"/>
      <c r="O604" s="327"/>
      <c r="P604" s="327"/>
      <c r="Q604" s="327"/>
    </row>
    <row r="605" spans="1:17" ht="15">
      <c r="A605" s="326"/>
      <c r="B605" s="326"/>
      <c r="C605" s="326"/>
      <c r="D605" s="326"/>
      <c r="E605" s="326"/>
      <c r="F605" s="326"/>
      <c r="G605" s="326"/>
      <c r="H605" s="327"/>
      <c r="L605" s="328"/>
      <c r="M605" s="328"/>
      <c r="N605" s="328"/>
      <c r="O605" s="327"/>
      <c r="P605" s="327"/>
      <c r="Q605" s="327"/>
    </row>
    <row r="606" spans="1:17" ht="15">
      <c r="A606" s="326"/>
      <c r="B606" s="326"/>
      <c r="C606" s="326"/>
      <c r="D606" s="326"/>
      <c r="E606" s="326"/>
      <c r="F606" s="326"/>
      <c r="G606" s="326"/>
      <c r="H606" s="327"/>
      <c r="L606" s="328"/>
      <c r="M606" s="328"/>
      <c r="N606" s="328"/>
      <c r="O606" s="327"/>
      <c r="P606" s="327"/>
      <c r="Q606" s="327"/>
    </row>
    <row r="607" spans="1:17" ht="15">
      <c r="A607" s="326"/>
      <c r="B607" s="326"/>
      <c r="C607" s="326"/>
      <c r="D607" s="326"/>
      <c r="E607" s="326"/>
      <c r="F607" s="326"/>
      <c r="G607" s="326"/>
      <c r="H607" s="327"/>
      <c r="L607" s="328"/>
      <c r="M607" s="328"/>
      <c r="N607" s="328"/>
      <c r="O607" s="327"/>
      <c r="P607" s="327"/>
      <c r="Q607" s="327"/>
    </row>
    <row r="608" spans="1:17" ht="15">
      <c r="A608" s="326"/>
      <c r="B608" s="326"/>
      <c r="C608" s="326"/>
      <c r="D608" s="326"/>
      <c r="E608" s="326"/>
      <c r="F608" s="326"/>
      <c r="G608" s="326"/>
      <c r="H608" s="327"/>
      <c r="L608" s="328"/>
      <c r="M608" s="328"/>
      <c r="N608" s="328"/>
      <c r="O608" s="327"/>
      <c r="P608" s="327"/>
      <c r="Q608" s="327"/>
    </row>
    <row r="609" spans="1:17" ht="15">
      <c r="A609" s="326"/>
      <c r="B609" s="326"/>
      <c r="C609" s="326"/>
      <c r="D609" s="326"/>
      <c r="E609" s="326"/>
      <c r="F609" s="326"/>
      <c r="G609" s="326"/>
      <c r="H609" s="327"/>
      <c r="L609" s="328"/>
      <c r="M609" s="328"/>
      <c r="N609" s="328"/>
      <c r="O609" s="327"/>
      <c r="P609" s="327"/>
      <c r="Q609" s="327"/>
    </row>
    <row r="610" spans="1:17" ht="15">
      <c r="A610" s="326"/>
      <c r="B610" s="326"/>
      <c r="C610" s="326"/>
      <c r="D610" s="326"/>
      <c r="E610" s="326"/>
      <c r="F610" s="326"/>
      <c r="G610" s="326"/>
      <c r="H610" s="327"/>
      <c r="L610" s="328"/>
      <c r="M610" s="328"/>
      <c r="N610" s="328"/>
      <c r="O610" s="327"/>
      <c r="P610" s="327"/>
      <c r="Q610" s="327"/>
    </row>
    <row r="611" spans="1:17" ht="15">
      <c r="A611" s="326"/>
      <c r="B611" s="326"/>
      <c r="C611" s="326"/>
      <c r="D611" s="326"/>
      <c r="E611" s="326"/>
      <c r="F611" s="326"/>
      <c r="G611" s="326"/>
      <c r="H611" s="327"/>
      <c r="L611" s="328"/>
      <c r="M611" s="328"/>
      <c r="N611" s="328"/>
      <c r="O611" s="327"/>
      <c r="P611" s="327"/>
      <c r="Q611" s="327"/>
    </row>
    <row r="612" spans="1:17" ht="15">
      <c r="A612" s="326"/>
      <c r="B612" s="326"/>
      <c r="C612" s="326"/>
      <c r="D612" s="326"/>
      <c r="E612" s="326"/>
      <c r="F612" s="326"/>
      <c r="G612" s="326"/>
      <c r="H612" s="327"/>
      <c r="L612" s="328"/>
      <c r="M612" s="328"/>
      <c r="N612" s="328"/>
      <c r="O612" s="327"/>
      <c r="P612" s="327"/>
      <c r="Q612" s="327"/>
    </row>
    <row r="613" spans="1:17" ht="15">
      <c r="A613" s="326"/>
      <c r="B613" s="326"/>
      <c r="C613" s="326"/>
      <c r="D613" s="326"/>
      <c r="E613" s="326"/>
      <c r="F613" s="326"/>
      <c r="G613" s="326"/>
      <c r="H613" s="327"/>
      <c r="L613" s="328"/>
      <c r="M613" s="328"/>
      <c r="N613" s="328"/>
      <c r="O613" s="327"/>
      <c r="P613" s="327"/>
      <c r="Q613" s="327"/>
    </row>
    <row r="614" spans="1:17" ht="15">
      <c r="A614" s="326"/>
      <c r="B614" s="326"/>
      <c r="C614" s="326"/>
      <c r="D614" s="326"/>
      <c r="E614" s="326"/>
      <c r="F614" s="326"/>
      <c r="G614" s="326"/>
      <c r="H614" s="327"/>
      <c r="L614" s="328"/>
      <c r="M614" s="328"/>
      <c r="N614" s="328"/>
      <c r="O614" s="327"/>
      <c r="P614" s="327"/>
      <c r="Q614" s="327"/>
    </row>
    <row r="615" spans="1:17" ht="15">
      <c r="A615" s="326"/>
      <c r="B615" s="326"/>
      <c r="C615" s="326"/>
      <c r="D615" s="326"/>
      <c r="E615" s="326"/>
      <c r="F615" s="326"/>
      <c r="G615" s="326"/>
      <c r="H615" s="327"/>
      <c r="L615" s="328"/>
      <c r="M615" s="328"/>
      <c r="N615" s="328"/>
      <c r="O615" s="327"/>
      <c r="P615" s="327"/>
      <c r="Q615" s="327"/>
    </row>
    <row r="616" spans="1:17" ht="15">
      <c r="A616" s="326"/>
      <c r="B616" s="326"/>
      <c r="C616" s="326"/>
      <c r="D616" s="326"/>
      <c r="E616" s="326"/>
      <c r="F616" s="326"/>
      <c r="G616" s="326"/>
      <c r="H616" s="327"/>
      <c r="L616" s="328"/>
      <c r="M616" s="328"/>
      <c r="N616" s="328"/>
      <c r="O616" s="327"/>
      <c r="P616" s="327"/>
      <c r="Q616" s="327"/>
    </row>
    <row r="617" spans="1:17" ht="15">
      <c r="A617" s="326"/>
      <c r="B617" s="326"/>
      <c r="C617" s="326"/>
      <c r="D617" s="326"/>
      <c r="E617" s="326"/>
      <c r="F617" s="326"/>
      <c r="G617" s="326"/>
      <c r="H617" s="327"/>
      <c r="L617" s="328"/>
      <c r="M617" s="328"/>
      <c r="N617" s="328"/>
      <c r="O617" s="327"/>
      <c r="P617" s="327"/>
      <c r="Q617" s="327"/>
    </row>
    <row r="618" spans="1:17" ht="15">
      <c r="A618" s="326"/>
      <c r="B618" s="326"/>
      <c r="C618" s="326"/>
      <c r="D618" s="326"/>
      <c r="E618" s="326"/>
      <c r="F618" s="326"/>
      <c r="G618" s="326"/>
      <c r="H618" s="327"/>
      <c r="L618" s="328"/>
      <c r="M618" s="328"/>
      <c r="N618" s="328"/>
      <c r="O618" s="327"/>
      <c r="P618" s="327"/>
      <c r="Q618" s="327"/>
    </row>
    <row r="619" spans="1:17" ht="15">
      <c r="A619" s="326"/>
      <c r="B619" s="326"/>
      <c r="C619" s="326"/>
      <c r="D619" s="326"/>
      <c r="E619" s="326"/>
      <c r="F619" s="326"/>
      <c r="G619" s="326"/>
      <c r="H619" s="327"/>
      <c r="L619" s="328"/>
      <c r="M619" s="328"/>
      <c r="N619" s="328"/>
      <c r="O619" s="327"/>
      <c r="P619" s="327"/>
      <c r="Q619" s="327"/>
    </row>
    <row r="620" spans="1:17" ht="15">
      <c r="A620" s="326"/>
      <c r="B620" s="326"/>
      <c r="C620" s="326"/>
      <c r="D620" s="326"/>
      <c r="E620" s="326"/>
      <c r="F620" s="326"/>
      <c r="G620" s="326"/>
      <c r="H620" s="327"/>
      <c r="L620" s="328"/>
      <c r="M620" s="328"/>
      <c r="N620" s="328"/>
      <c r="O620" s="327"/>
      <c r="P620" s="327"/>
      <c r="Q620" s="327"/>
    </row>
    <row r="621" spans="1:17" ht="15">
      <c r="A621" s="326"/>
      <c r="B621" s="326"/>
      <c r="C621" s="326"/>
      <c r="D621" s="326"/>
      <c r="E621" s="326"/>
      <c r="F621" s="326"/>
      <c r="G621" s="326"/>
      <c r="H621" s="327"/>
      <c r="L621" s="328"/>
      <c r="M621" s="328"/>
      <c r="N621" s="328"/>
      <c r="O621" s="327"/>
      <c r="P621" s="327"/>
      <c r="Q621" s="327"/>
    </row>
    <row r="622" spans="1:17" ht="15">
      <c r="A622" s="326"/>
      <c r="B622" s="326"/>
      <c r="C622" s="326"/>
      <c r="D622" s="326"/>
      <c r="E622" s="326"/>
      <c r="F622" s="326"/>
      <c r="G622" s="326"/>
      <c r="H622" s="327"/>
      <c r="L622" s="328"/>
      <c r="M622" s="328"/>
      <c r="N622" s="328"/>
      <c r="O622" s="327"/>
      <c r="P622" s="327"/>
      <c r="Q622" s="327"/>
    </row>
    <row r="623" spans="1:17" ht="15">
      <c r="A623" s="326"/>
      <c r="B623" s="326"/>
      <c r="C623" s="326"/>
      <c r="D623" s="326"/>
      <c r="E623" s="326"/>
      <c r="F623" s="326"/>
      <c r="G623" s="326"/>
      <c r="H623" s="327"/>
      <c r="L623" s="328"/>
      <c r="M623" s="328"/>
      <c r="N623" s="328"/>
      <c r="O623" s="327"/>
      <c r="P623" s="327"/>
      <c r="Q623" s="327"/>
    </row>
    <row r="624" spans="1:17" ht="15">
      <c r="A624" s="326"/>
      <c r="B624" s="326"/>
      <c r="C624" s="326"/>
      <c r="D624" s="326"/>
      <c r="E624" s="326"/>
      <c r="F624" s="326"/>
      <c r="G624" s="326"/>
      <c r="H624" s="327"/>
      <c r="L624" s="328"/>
      <c r="M624" s="328"/>
      <c r="N624" s="328"/>
      <c r="O624" s="327"/>
      <c r="P624" s="327"/>
      <c r="Q624" s="327"/>
    </row>
    <row r="625" spans="1:17" ht="15">
      <c r="A625" s="326"/>
      <c r="B625" s="326"/>
      <c r="C625" s="326"/>
      <c r="D625" s="326"/>
      <c r="E625" s="326"/>
      <c r="F625" s="326"/>
      <c r="G625" s="326"/>
      <c r="H625" s="327"/>
      <c r="L625" s="328"/>
      <c r="M625" s="328"/>
      <c r="N625" s="328"/>
      <c r="O625" s="327"/>
      <c r="P625" s="327"/>
      <c r="Q625" s="327"/>
    </row>
    <row r="626" spans="1:17" ht="15">
      <c r="A626" s="326"/>
      <c r="B626" s="326"/>
      <c r="C626" s="326"/>
      <c r="D626" s="326"/>
      <c r="E626" s="326"/>
      <c r="F626" s="326"/>
      <c r="G626" s="326"/>
      <c r="H626" s="327"/>
      <c r="L626" s="328"/>
      <c r="M626" s="328"/>
      <c r="N626" s="328"/>
      <c r="O626" s="327"/>
      <c r="P626" s="327"/>
      <c r="Q626" s="327"/>
    </row>
    <row r="627" spans="1:17" ht="15">
      <c r="A627" s="326"/>
      <c r="B627" s="326"/>
      <c r="C627" s="326"/>
      <c r="D627" s="326"/>
      <c r="E627" s="326"/>
      <c r="F627" s="326"/>
      <c r="G627" s="326"/>
      <c r="H627" s="327"/>
      <c r="L627" s="328"/>
      <c r="M627" s="328"/>
      <c r="N627" s="328"/>
      <c r="O627" s="327"/>
      <c r="P627" s="327"/>
      <c r="Q627" s="327"/>
    </row>
    <row r="628" spans="1:17" ht="15">
      <c r="A628" s="326"/>
      <c r="B628" s="326"/>
      <c r="C628" s="326"/>
      <c r="D628" s="326"/>
      <c r="E628" s="326"/>
      <c r="F628" s="326"/>
      <c r="G628" s="326"/>
      <c r="H628" s="327"/>
      <c r="L628" s="328"/>
      <c r="M628" s="328"/>
      <c r="N628" s="328"/>
      <c r="O628" s="327"/>
      <c r="P628" s="327"/>
      <c r="Q628" s="327"/>
    </row>
    <row r="629" spans="1:17" ht="15">
      <c r="A629" s="326"/>
      <c r="B629" s="326"/>
      <c r="C629" s="326"/>
      <c r="D629" s="326"/>
      <c r="E629" s="326"/>
      <c r="F629" s="326"/>
      <c r="G629" s="326"/>
      <c r="H629" s="327"/>
      <c r="L629" s="328"/>
      <c r="M629" s="328"/>
      <c r="N629" s="328"/>
      <c r="O629" s="327"/>
      <c r="P629" s="327"/>
      <c r="Q629" s="327"/>
    </row>
    <row r="630" spans="1:17" ht="15">
      <c r="A630" s="326"/>
      <c r="B630" s="326"/>
      <c r="C630" s="326"/>
      <c r="D630" s="326"/>
      <c r="E630" s="326"/>
      <c r="F630" s="326"/>
      <c r="G630" s="326"/>
      <c r="H630" s="327"/>
      <c r="L630" s="328"/>
      <c r="M630" s="328"/>
      <c r="N630" s="328"/>
      <c r="O630" s="327"/>
      <c r="P630" s="327"/>
      <c r="Q630" s="327"/>
    </row>
    <row r="631" spans="1:17" ht="15">
      <c r="A631" s="326"/>
      <c r="B631" s="326"/>
      <c r="C631" s="326"/>
      <c r="D631" s="326"/>
      <c r="E631" s="326"/>
      <c r="F631" s="326"/>
      <c r="G631" s="326"/>
      <c r="H631" s="327"/>
      <c r="L631" s="328"/>
      <c r="M631" s="328"/>
      <c r="N631" s="328"/>
      <c r="O631" s="327"/>
      <c r="P631" s="327"/>
      <c r="Q631" s="327"/>
    </row>
    <row r="632" spans="1:17" ht="15">
      <c r="A632" s="326"/>
      <c r="B632" s="326"/>
      <c r="C632" s="326"/>
      <c r="D632" s="326"/>
      <c r="E632" s="326"/>
      <c r="F632" s="326"/>
      <c r="G632" s="326"/>
      <c r="H632" s="327"/>
      <c r="L632" s="328"/>
      <c r="M632" s="328"/>
      <c r="N632" s="328"/>
      <c r="O632" s="327"/>
      <c r="P632" s="327"/>
      <c r="Q632" s="327"/>
    </row>
    <row r="633" spans="1:17" ht="15">
      <c r="A633" s="326"/>
      <c r="B633" s="326"/>
      <c r="C633" s="326"/>
      <c r="D633" s="326"/>
      <c r="E633" s="326"/>
      <c r="F633" s="326"/>
      <c r="G633" s="326"/>
      <c r="H633" s="327"/>
      <c r="L633" s="328"/>
      <c r="M633" s="328"/>
      <c r="N633" s="328"/>
      <c r="O633" s="327"/>
      <c r="P633" s="327"/>
      <c r="Q633" s="327"/>
    </row>
    <row r="634" spans="1:17" ht="15">
      <c r="A634" s="326"/>
      <c r="B634" s="326"/>
      <c r="C634" s="326"/>
      <c r="D634" s="326"/>
      <c r="E634" s="326"/>
      <c r="F634" s="326"/>
      <c r="G634" s="326"/>
      <c r="H634" s="327"/>
      <c r="L634" s="328"/>
      <c r="M634" s="328"/>
      <c r="N634" s="328"/>
      <c r="O634" s="327"/>
      <c r="P634" s="327"/>
      <c r="Q634" s="327"/>
    </row>
    <row r="635" spans="1:17" ht="15">
      <c r="A635" s="326"/>
      <c r="B635" s="326"/>
      <c r="C635" s="326"/>
      <c r="D635" s="326"/>
      <c r="E635" s="326"/>
      <c r="F635" s="326"/>
      <c r="G635" s="326"/>
      <c r="H635" s="327"/>
      <c r="L635" s="328"/>
      <c r="M635" s="328"/>
      <c r="N635" s="328"/>
      <c r="O635" s="327"/>
      <c r="P635" s="327"/>
      <c r="Q635" s="327"/>
    </row>
    <row r="636" spans="1:17" ht="15">
      <c r="A636" s="326"/>
      <c r="B636" s="326"/>
      <c r="C636" s="326"/>
      <c r="D636" s="326"/>
      <c r="E636" s="326"/>
      <c r="F636" s="326"/>
      <c r="G636" s="326"/>
      <c r="H636" s="327"/>
      <c r="L636" s="328"/>
      <c r="M636" s="328"/>
      <c r="N636" s="328"/>
      <c r="O636" s="327"/>
      <c r="P636" s="327"/>
      <c r="Q636" s="327"/>
    </row>
    <row r="637" spans="1:17" ht="15">
      <c r="A637" s="326"/>
      <c r="B637" s="326"/>
      <c r="C637" s="326"/>
      <c r="D637" s="326"/>
      <c r="E637" s="326"/>
      <c r="F637" s="326"/>
      <c r="G637" s="326"/>
      <c r="H637" s="327"/>
      <c r="L637" s="328"/>
      <c r="M637" s="328"/>
      <c r="N637" s="328"/>
      <c r="O637" s="327"/>
      <c r="P637" s="327"/>
      <c r="Q637" s="327"/>
    </row>
    <row r="638" spans="1:17" ht="15">
      <c r="A638" s="326"/>
      <c r="B638" s="326"/>
      <c r="C638" s="326"/>
      <c r="D638" s="326"/>
      <c r="E638" s="326"/>
      <c r="F638" s="326"/>
      <c r="G638" s="326"/>
      <c r="H638" s="327"/>
      <c r="L638" s="328"/>
      <c r="M638" s="328"/>
      <c r="N638" s="328"/>
      <c r="O638" s="327"/>
      <c r="P638" s="327"/>
      <c r="Q638" s="327"/>
    </row>
    <row r="639" spans="1:17" ht="15">
      <c r="A639" s="326"/>
      <c r="B639" s="326"/>
      <c r="C639" s="326"/>
      <c r="D639" s="326"/>
      <c r="E639" s="326"/>
      <c r="F639" s="326"/>
      <c r="G639" s="326"/>
      <c r="H639" s="327"/>
      <c r="L639" s="328"/>
      <c r="M639" s="328"/>
      <c r="N639" s="328"/>
      <c r="O639" s="327"/>
      <c r="P639" s="327"/>
      <c r="Q639" s="327"/>
    </row>
    <row r="640" spans="1:17" ht="15">
      <c r="A640" s="326"/>
      <c r="B640" s="326"/>
      <c r="C640" s="326"/>
      <c r="D640" s="326"/>
      <c r="E640" s="326"/>
      <c r="F640" s="326"/>
      <c r="G640" s="326"/>
      <c r="H640" s="327"/>
      <c r="L640" s="328"/>
      <c r="M640" s="328"/>
      <c r="N640" s="328"/>
      <c r="O640" s="327"/>
      <c r="P640" s="327"/>
      <c r="Q640" s="327"/>
    </row>
    <row r="641" spans="1:17" ht="15">
      <c r="A641" s="326"/>
      <c r="B641" s="326"/>
      <c r="C641" s="326"/>
      <c r="D641" s="326"/>
      <c r="E641" s="326"/>
      <c r="F641" s="326"/>
      <c r="G641" s="326"/>
      <c r="H641" s="327"/>
      <c r="L641" s="328"/>
      <c r="M641" s="328"/>
      <c r="N641" s="328"/>
      <c r="O641" s="327"/>
      <c r="P641" s="327"/>
      <c r="Q641" s="327"/>
    </row>
    <row r="642" spans="1:17" ht="15">
      <c r="A642" s="326"/>
      <c r="B642" s="326"/>
      <c r="C642" s="326"/>
      <c r="D642" s="326"/>
      <c r="E642" s="326"/>
      <c r="F642" s="326"/>
      <c r="G642" s="326"/>
      <c r="H642" s="327"/>
      <c r="L642" s="328"/>
      <c r="M642" s="328"/>
      <c r="N642" s="328"/>
      <c r="O642" s="327"/>
      <c r="P642" s="327"/>
      <c r="Q642" s="327"/>
    </row>
    <row r="643" spans="1:17" ht="15">
      <c r="A643" s="326"/>
      <c r="B643" s="326"/>
      <c r="C643" s="326"/>
      <c r="D643" s="326"/>
      <c r="E643" s="326"/>
      <c r="F643" s="326"/>
      <c r="G643" s="326"/>
      <c r="H643" s="327"/>
      <c r="L643" s="328"/>
      <c r="M643" s="328"/>
      <c r="N643" s="328"/>
      <c r="O643" s="327"/>
      <c r="P643" s="327"/>
      <c r="Q643" s="327"/>
    </row>
    <row r="644" spans="1:17" ht="15">
      <c r="A644" s="326"/>
      <c r="B644" s="326"/>
      <c r="C644" s="326"/>
      <c r="D644" s="326"/>
      <c r="E644" s="326"/>
      <c r="F644" s="326"/>
      <c r="G644" s="326"/>
      <c r="H644" s="327"/>
      <c r="L644" s="328"/>
      <c r="M644" s="328"/>
      <c r="N644" s="328"/>
      <c r="O644" s="327"/>
      <c r="P644" s="327"/>
      <c r="Q644" s="327"/>
    </row>
    <row r="645" spans="1:17" ht="15">
      <c r="A645" s="326"/>
      <c r="B645" s="326"/>
      <c r="C645" s="326"/>
      <c r="D645" s="326"/>
      <c r="E645" s="326"/>
      <c r="F645" s="326"/>
      <c r="G645" s="326"/>
      <c r="H645" s="327"/>
      <c r="L645" s="328"/>
      <c r="M645" s="328"/>
      <c r="N645" s="328"/>
      <c r="O645" s="327"/>
      <c r="P645" s="327"/>
      <c r="Q645" s="327"/>
    </row>
    <row r="646" spans="1:17" ht="15">
      <c r="A646" s="326"/>
      <c r="B646" s="326"/>
      <c r="C646" s="326"/>
      <c r="D646" s="326"/>
      <c r="E646" s="326"/>
      <c r="F646" s="326"/>
      <c r="G646" s="326"/>
      <c r="H646" s="327"/>
      <c r="L646" s="328"/>
      <c r="M646" s="328"/>
      <c r="N646" s="328"/>
      <c r="O646" s="327"/>
      <c r="P646" s="327"/>
      <c r="Q646" s="327"/>
    </row>
    <row r="647" spans="1:17" ht="15">
      <c r="A647" s="326"/>
      <c r="B647" s="326"/>
      <c r="C647" s="326"/>
      <c r="D647" s="326"/>
      <c r="E647" s="326"/>
      <c r="F647" s="326"/>
      <c r="G647" s="326"/>
      <c r="H647" s="327"/>
      <c r="L647" s="328"/>
      <c r="M647" s="328"/>
      <c r="N647" s="328"/>
      <c r="O647" s="327"/>
      <c r="P647" s="327"/>
      <c r="Q647" s="327"/>
    </row>
    <row r="648" spans="1:17" ht="15">
      <c r="A648" s="326"/>
      <c r="B648" s="326"/>
      <c r="C648" s="326"/>
      <c r="D648" s="326"/>
      <c r="E648" s="326"/>
      <c r="F648" s="326"/>
      <c r="G648" s="326"/>
      <c r="H648" s="327"/>
      <c r="L648" s="328"/>
      <c r="M648" s="328"/>
      <c r="N648" s="328"/>
      <c r="O648" s="327"/>
      <c r="P648" s="327"/>
      <c r="Q648" s="327"/>
    </row>
    <row r="649" spans="1:17" ht="15">
      <c r="A649" s="326"/>
      <c r="B649" s="326"/>
      <c r="C649" s="326"/>
      <c r="D649" s="326"/>
      <c r="E649" s="326"/>
      <c r="F649" s="326"/>
      <c r="G649" s="326"/>
      <c r="H649" s="327"/>
      <c r="L649" s="328"/>
      <c r="M649" s="328"/>
      <c r="N649" s="328"/>
      <c r="O649" s="327"/>
      <c r="P649" s="327"/>
      <c r="Q649" s="327"/>
    </row>
    <row r="650" spans="1:17" ht="15">
      <c r="A650" s="326"/>
      <c r="B650" s="326"/>
      <c r="C650" s="326"/>
      <c r="D650" s="326"/>
      <c r="E650" s="326"/>
      <c r="F650" s="326"/>
      <c r="G650" s="326"/>
      <c r="H650" s="327"/>
      <c r="L650" s="328"/>
      <c r="M650" s="328"/>
      <c r="N650" s="328"/>
      <c r="O650" s="327"/>
      <c r="P650" s="327"/>
      <c r="Q650" s="327"/>
    </row>
    <row r="651" spans="1:17" ht="15">
      <c r="A651" s="326"/>
      <c r="B651" s="326"/>
      <c r="C651" s="326"/>
      <c r="D651" s="326"/>
      <c r="E651" s="326"/>
      <c r="F651" s="326"/>
      <c r="G651" s="326"/>
      <c r="H651" s="327"/>
      <c r="L651" s="328"/>
      <c r="M651" s="328"/>
      <c r="N651" s="328"/>
      <c r="O651" s="327"/>
      <c r="P651" s="327"/>
      <c r="Q651" s="327"/>
    </row>
    <row r="652" spans="1:17" ht="15">
      <c r="A652" s="326"/>
      <c r="B652" s="326"/>
      <c r="C652" s="326"/>
      <c r="D652" s="326"/>
      <c r="E652" s="326"/>
      <c r="F652" s="326"/>
      <c r="G652" s="326"/>
      <c r="H652" s="327"/>
      <c r="L652" s="328"/>
      <c r="M652" s="328"/>
      <c r="N652" s="328"/>
      <c r="O652" s="327"/>
      <c r="P652" s="327"/>
      <c r="Q652" s="327"/>
    </row>
    <row r="653" spans="1:17" ht="15">
      <c r="A653" s="326"/>
      <c r="B653" s="326"/>
      <c r="C653" s="326"/>
      <c r="D653" s="326"/>
      <c r="E653" s="326"/>
      <c r="F653" s="326"/>
      <c r="G653" s="326"/>
      <c r="H653" s="327"/>
      <c r="L653" s="328"/>
      <c r="M653" s="328"/>
      <c r="N653" s="328"/>
      <c r="O653" s="327"/>
      <c r="P653" s="327"/>
      <c r="Q653" s="327"/>
    </row>
    <row r="654" spans="1:17" ht="15">
      <c r="A654" s="326"/>
      <c r="B654" s="326"/>
      <c r="C654" s="326"/>
      <c r="D654" s="326"/>
      <c r="E654" s="326"/>
      <c r="F654" s="326"/>
      <c r="G654" s="326"/>
      <c r="H654" s="327"/>
      <c r="L654" s="328"/>
      <c r="M654" s="328"/>
      <c r="N654" s="328"/>
      <c r="O654" s="327"/>
      <c r="P654" s="327"/>
      <c r="Q654" s="327"/>
    </row>
    <row r="655" spans="1:17" ht="15">
      <c r="A655" s="326"/>
      <c r="B655" s="326"/>
      <c r="C655" s="326"/>
      <c r="D655" s="326"/>
      <c r="E655" s="326"/>
      <c r="F655" s="326"/>
      <c r="G655" s="326"/>
      <c r="H655" s="327"/>
      <c r="L655" s="328"/>
      <c r="M655" s="328"/>
      <c r="N655" s="328"/>
      <c r="O655" s="327"/>
      <c r="P655" s="327"/>
      <c r="Q655" s="327"/>
    </row>
    <row r="656" spans="1:17" ht="15">
      <c r="A656" s="326"/>
      <c r="B656" s="326"/>
      <c r="C656" s="326"/>
      <c r="D656" s="326"/>
      <c r="E656" s="326"/>
      <c r="F656" s="326"/>
      <c r="G656" s="326"/>
      <c r="H656" s="327"/>
      <c r="L656" s="328"/>
      <c r="M656" s="328"/>
      <c r="N656" s="328"/>
      <c r="O656" s="327"/>
      <c r="P656" s="327"/>
      <c r="Q656" s="327"/>
    </row>
    <row r="657" spans="1:17" ht="15">
      <c r="A657" s="326"/>
      <c r="B657" s="326"/>
      <c r="C657" s="326"/>
      <c r="D657" s="326"/>
      <c r="E657" s="326"/>
      <c r="F657" s="326"/>
      <c r="G657" s="326"/>
      <c r="H657" s="327"/>
      <c r="L657" s="328"/>
      <c r="M657" s="328"/>
      <c r="N657" s="328"/>
      <c r="O657" s="327"/>
      <c r="P657" s="327"/>
      <c r="Q657" s="327"/>
    </row>
    <row r="658" spans="1:17" ht="15">
      <c r="A658" s="326"/>
      <c r="B658" s="326"/>
      <c r="C658" s="326"/>
      <c r="D658" s="326"/>
      <c r="E658" s="326"/>
      <c r="F658" s="326"/>
      <c r="G658" s="326"/>
      <c r="H658" s="327"/>
      <c r="L658" s="328"/>
      <c r="M658" s="328"/>
      <c r="N658" s="328"/>
      <c r="O658" s="327"/>
      <c r="P658" s="327"/>
      <c r="Q658" s="327"/>
    </row>
    <row r="659" spans="1:17" ht="15">
      <c r="A659" s="326"/>
      <c r="B659" s="326"/>
      <c r="C659" s="326"/>
      <c r="D659" s="326"/>
      <c r="E659" s="326"/>
      <c r="F659" s="326"/>
      <c r="G659" s="326"/>
      <c r="H659" s="327"/>
      <c r="L659" s="328"/>
      <c r="M659" s="328"/>
      <c r="N659" s="328"/>
      <c r="O659" s="327"/>
      <c r="P659" s="327"/>
      <c r="Q659" s="327"/>
    </row>
    <row r="660" spans="1:17" ht="15">
      <c r="A660" s="326"/>
      <c r="B660" s="326"/>
      <c r="C660" s="326"/>
      <c r="D660" s="326"/>
      <c r="E660" s="326"/>
      <c r="F660" s="326"/>
      <c r="G660" s="326"/>
      <c r="H660" s="327"/>
      <c r="L660" s="328"/>
      <c r="M660" s="328"/>
      <c r="N660" s="328"/>
      <c r="O660" s="327"/>
      <c r="P660" s="327"/>
      <c r="Q660" s="327"/>
    </row>
    <row r="661" spans="1:17" ht="15">
      <c r="A661" s="326"/>
      <c r="B661" s="326"/>
      <c r="C661" s="326"/>
      <c r="D661" s="326"/>
      <c r="E661" s="326"/>
      <c r="F661" s="326"/>
      <c r="G661" s="326"/>
      <c r="H661" s="327"/>
      <c r="L661" s="328"/>
      <c r="M661" s="328"/>
      <c r="N661" s="328"/>
      <c r="O661" s="327"/>
      <c r="P661" s="327"/>
      <c r="Q661" s="327"/>
    </row>
    <row r="662" spans="1:17" ht="15">
      <c r="A662" s="326"/>
      <c r="B662" s="326"/>
      <c r="C662" s="326"/>
      <c r="D662" s="326"/>
      <c r="E662" s="326"/>
      <c r="F662" s="326"/>
      <c r="G662" s="326"/>
      <c r="H662" s="327"/>
      <c r="L662" s="328"/>
      <c r="M662" s="328"/>
      <c r="N662" s="328"/>
      <c r="O662" s="327"/>
      <c r="P662" s="327"/>
      <c r="Q662" s="327"/>
    </row>
    <row r="663" spans="1:17" ht="15">
      <c r="A663" s="326"/>
      <c r="B663" s="326"/>
      <c r="C663" s="326"/>
      <c r="D663" s="326"/>
      <c r="E663" s="326"/>
      <c r="F663" s="326"/>
      <c r="G663" s="326"/>
      <c r="H663" s="327"/>
      <c r="L663" s="328"/>
      <c r="M663" s="328"/>
      <c r="N663" s="328"/>
      <c r="O663" s="327"/>
      <c r="P663" s="327"/>
      <c r="Q663" s="327"/>
    </row>
    <row r="664" spans="1:17" ht="15">
      <c r="A664" s="326"/>
      <c r="B664" s="326"/>
      <c r="C664" s="326"/>
      <c r="D664" s="326"/>
      <c r="E664" s="326"/>
      <c r="F664" s="326"/>
      <c r="G664" s="326"/>
      <c r="H664" s="327"/>
      <c r="L664" s="328"/>
      <c r="M664" s="328"/>
      <c r="N664" s="328"/>
      <c r="O664" s="327"/>
      <c r="P664" s="327"/>
      <c r="Q664" s="327"/>
    </row>
    <row r="665" spans="1:17" ht="15">
      <c r="A665" s="326"/>
      <c r="B665" s="326"/>
      <c r="C665" s="326"/>
      <c r="D665" s="326"/>
      <c r="E665" s="326"/>
      <c r="F665" s="326"/>
      <c r="G665" s="326"/>
      <c r="H665" s="327"/>
      <c r="L665" s="328"/>
      <c r="M665" s="328"/>
      <c r="N665" s="328"/>
      <c r="O665" s="327"/>
      <c r="P665" s="327"/>
      <c r="Q665" s="327"/>
    </row>
    <row r="666" spans="1:17" ht="15">
      <c r="A666" s="326"/>
      <c r="B666" s="326"/>
      <c r="C666" s="326"/>
      <c r="D666" s="326"/>
      <c r="E666" s="326"/>
      <c r="F666" s="326"/>
      <c r="G666" s="326"/>
      <c r="H666" s="327"/>
      <c r="L666" s="328"/>
      <c r="M666" s="328"/>
      <c r="N666" s="328"/>
      <c r="O666" s="327"/>
      <c r="P666" s="327"/>
      <c r="Q666" s="327"/>
    </row>
    <row r="667" spans="1:17" ht="15">
      <c r="A667" s="326"/>
      <c r="B667" s="326"/>
      <c r="C667" s="326"/>
      <c r="D667" s="326"/>
      <c r="E667" s="326"/>
      <c r="F667" s="326"/>
      <c r="G667" s="326"/>
      <c r="H667" s="327"/>
      <c r="L667" s="328"/>
      <c r="M667" s="328"/>
      <c r="N667" s="328"/>
      <c r="O667" s="327"/>
      <c r="P667" s="327"/>
      <c r="Q667" s="327"/>
    </row>
    <row r="668" spans="1:17" ht="15">
      <c r="A668" s="326"/>
      <c r="B668" s="326"/>
      <c r="C668" s="326"/>
      <c r="D668" s="326"/>
      <c r="E668" s="326"/>
      <c r="F668" s="326"/>
      <c r="G668" s="326"/>
      <c r="H668" s="327"/>
      <c r="L668" s="328"/>
      <c r="M668" s="328"/>
      <c r="N668" s="328"/>
      <c r="O668" s="327"/>
      <c r="P668" s="327"/>
      <c r="Q668" s="327"/>
    </row>
    <row r="669" spans="1:17" ht="15">
      <c r="A669" s="326"/>
      <c r="B669" s="326"/>
      <c r="C669" s="326"/>
      <c r="D669" s="326"/>
      <c r="E669" s="326"/>
      <c r="F669" s="326"/>
      <c r="G669" s="326"/>
      <c r="H669" s="327"/>
      <c r="L669" s="328"/>
      <c r="M669" s="328"/>
      <c r="N669" s="328"/>
      <c r="O669" s="327"/>
      <c r="P669" s="327"/>
      <c r="Q669" s="327"/>
    </row>
    <row r="670" spans="1:17" ht="15">
      <c r="A670" s="326"/>
      <c r="B670" s="326"/>
      <c r="C670" s="326"/>
      <c r="D670" s="326"/>
      <c r="E670" s="326"/>
      <c r="F670" s="326"/>
      <c r="G670" s="326"/>
      <c r="H670" s="327"/>
      <c r="L670" s="328"/>
      <c r="M670" s="328"/>
      <c r="N670" s="328"/>
      <c r="O670" s="327"/>
      <c r="P670" s="327"/>
      <c r="Q670" s="327"/>
    </row>
    <row r="671" spans="1:17" ht="15">
      <c r="A671" s="326"/>
      <c r="B671" s="326"/>
      <c r="C671" s="326"/>
      <c r="D671" s="326"/>
      <c r="E671" s="326"/>
      <c r="F671" s="326"/>
      <c r="G671" s="326"/>
      <c r="H671" s="327"/>
      <c r="L671" s="328"/>
      <c r="M671" s="328"/>
      <c r="N671" s="328"/>
      <c r="O671" s="327"/>
      <c r="P671" s="327"/>
      <c r="Q671" s="327"/>
    </row>
    <row r="672" spans="1:17" ht="15">
      <c r="A672" s="326"/>
      <c r="B672" s="326"/>
      <c r="C672" s="326"/>
      <c r="D672" s="326"/>
      <c r="E672" s="326"/>
      <c r="F672" s="326"/>
      <c r="G672" s="326"/>
      <c r="H672" s="327"/>
      <c r="L672" s="328"/>
      <c r="M672" s="328"/>
      <c r="N672" s="328"/>
      <c r="O672" s="327"/>
      <c r="P672" s="327"/>
      <c r="Q672" s="327"/>
    </row>
    <row r="673" spans="1:17" ht="15">
      <c r="A673" s="326"/>
      <c r="B673" s="326"/>
      <c r="C673" s="326"/>
      <c r="D673" s="326"/>
      <c r="E673" s="326"/>
      <c r="F673" s="326"/>
      <c r="G673" s="326"/>
      <c r="H673" s="327"/>
      <c r="L673" s="328"/>
      <c r="M673" s="328"/>
      <c r="N673" s="328"/>
      <c r="O673" s="327"/>
      <c r="P673" s="327"/>
      <c r="Q673" s="327"/>
    </row>
    <row r="674" spans="1:17" ht="15">
      <c r="A674" s="326"/>
      <c r="B674" s="326"/>
      <c r="C674" s="326"/>
      <c r="D674" s="326"/>
      <c r="E674" s="326"/>
      <c r="F674" s="326"/>
      <c r="G674" s="326"/>
      <c r="H674" s="327"/>
      <c r="L674" s="328"/>
      <c r="M674" s="328"/>
      <c r="N674" s="328"/>
      <c r="O674" s="327"/>
      <c r="P674" s="327"/>
      <c r="Q674" s="327"/>
    </row>
    <row r="675" spans="1:17" ht="15">
      <c r="A675" s="326"/>
      <c r="B675" s="326"/>
      <c r="C675" s="326"/>
      <c r="D675" s="326"/>
      <c r="E675" s="326"/>
      <c r="F675" s="326"/>
      <c r="G675" s="326"/>
      <c r="H675" s="327"/>
      <c r="L675" s="328"/>
      <c r="M675" s="328"/>
      <c r="N675" s="328"/>
      <c r="O675" s="327"/>
      <c r="P675" s="327"/>
      <c r="Q675" s="327"/>
    </row>
    <row r="676" spans="1:17" ht="15">
      <c r="A676" s="326"/>
      <c r="B676" s="326"/>
      <c r="C676" s="326"/>
      <c r="D676" s="326"/>
      <c r="E676" s="326"/>
      <c r="F676" s="326"/>
      <c r="G676" s="326"/>
      <c r="H676" s="327"/>
      <c r="L676" s="328"/>
      <c r="M676" s="328"/>
      <c r="N676" s="328"/>
      <c r="O676" s="327"/>
      <c r="P676" s="327"/>
      <c r="Q676" s="327"/>
    </row>
    <row r="677" spans="1:17" ht="15">
      <c r="A677" s="326"/>
      <c r="B677" s="326"/>
      <c r="C677" s="326"/>
      <c r="D677" s="326"/>
      <c r="E677" s="326"/>
      <c r="F677" s="326"/>
      <c r="G677" s="326"/>
      <c r="H677" s="327"/>
      <c r="L677" s="328"/>
      <c r="M677" s="328"/>
      <c r="N677" s="328"/>
      <c r="O677" s="327"/>
      <c r="P677" s="327"/>
      <c r="Q677" s="327"/>
    </row>
    <row r="678" spans="1:17" ht="15">
      <c r="A678" s="326"/>
      <c r="B678" s="326"/>
      <c r="C678" s="326"/>
      <c r="D678" s="326"/>
      <c r="E678" s="326"/>
      <c r="F678" s="326"/>
      <c r="G678" s="326"/>
      <c r="H678" s="327"/>
      <c r="L678" s="328"/>
      <c r="M678" s="328"/>
      <c r="N678" s="328"/>
      <c r="O678" s="327"/>
      <c r="P678" s="327"/>
      <c r="Q678" s="327"/>
    </row>
    <row r="679" spans="1:17" ht="15">
      <c r="A679" s="326"/>
      <c r="B679" s="326"/>
      <c r="C679" s="326"/>
      <c r="D679" s="326"/>
      <c r="E679" s="326"/>
      <c r="F679" s="326"/>
      <c r="G679" s="326"/>
      <c r="H679" s="327"/>
      <c r="L679" s="328"/>
      <c r="M679" s="328"/>
      <c r="N679" s="328"/>
      <c r="O679" s="327"/>
      <c r="P679" s="327"/>
      <c r="Q679" s="327"/>
    </row>
    <row r="680" spans="1:17" ht="15">
      <c r="A680" s="326"/>
      <c r="B680" s="326"/>
      <c r="C680" s="326"/>
      <c r="D680" s="326"/>
      <c r="E680" s="326"/>
      <c r="F680" s="326"/>
      <c r="G680" s="326"/>
      <c r="H680" s="327"/>
      <c r="L680" s="328"/>
      <c r="M680" s="328"/>
      <c r="N680" s="328"/>
      <c r="O680" s="327"/>
      <c r="P680" s="327"/>
      <c r="Q680" s="327"/>
    </row>
    <row r="681" spans="1:17" ht="15">
      <c r="A681" s="326"/>
      <c r="B681" s="326"/>
      <c r="C681" s="326"/>
      <c r="D681" s="326"/>
      <c r="E681" s="326"/>
      <c r="F681" s="326"/>
      <c r="G681" s="326"/>
      <c r="H681" s="327"/>
      <c r="L681" s="328"/>
      <c r="M681" s="328"/>
      <c r="N681" s="328"/>
      <c r="O681" s="327"/>
      <c r="P681" s="327"/>
      <c r="Q681" s="327"/>
    </row>
    <row r="682" spans="1:17" ht="15">
      <c r="A682" s="326"/>
      <c r="B682" s="326"/>
      <c r="C682" s="326"/>
      <c r="D682" s="326"/>
      <c r="E682" s="326"/>
      <c r="F682" s="326"/>
      <c r="G682" s="326"/>
      <c r="H682" s="327"/>
      <c r="L682" s="328"/>
      <c r="M682" s="328"/>
      <c r="N682" s="328"/>
      <c r="O682" s="327"/>
      <c r="P682" s="327"/>
      <c r="Q682" s="327"/>
    </row>
    <row r="683" spans="1:17" ht="15">
      <c r="A683" s="326"/>
      <c r="B683" s="326"/>
      <c r="C683" s="326"/>
      <c r="D683" s="326"/>
      <c r="E683" s="326"/>
      <c r="F683" s="326"/>
      <c r="G683" s="326"/>
      <c r="H683" s="327"/>
      <c r="L683" s="328"/>
      <c r="M683" s="328"/>
      <c r="N683" s="328"/>
      <c r="O683" s="327"/>
      <c r="P683" s="327"/>
      <c r="Q683" s="327"/>
    </row>
    <row r="684" spans="1:17" ht="15">
      <c r="A684" s="326"/>
      <c r="B684" s="326"/>
      <c r="C684" s="326"/>
      <c r="D684" s="326"/>
      <c r="E684" s="326"/>
      <c r="F684" s="326"/>
      <c r="G684" s="326"/>
      <c r="H684" s="327"/>
      <c r="L684" s="328"/>
      <c r="M684" s="328"/>
      <c r="N684" s="328"/>
      <c r="O684" s="327"/>
      <c r="P684" s="327"/>
      <c r="Q684" s="327"/>
    </row>
    <row r="685" spans="1:17" ht="15">
      <c r="A685" s="326"/>
      <c r="B685" s="326"/>
      <c r="C685" s="326"/>
      <c r="D685" s="326"/>
      <c r="E685" s="326"/>
      <c r="F685" s="326"/>
      <c r="G685" s="326"/>
      <c r="H685" s="327"/>
      <c r="L685" s="328"/>
      <c r="M685" s="328"/>
      <c r="N685" s="328"/>
      <c r="O685" s="327"/>
      <c r="P685" s="327"/>
      <c r="Q685" s="327"/>
    </row>
    <row r="686" spans="1:17" ht="15">
      <c r="A686" s="326"/>
      <c r="B686" s="326"/>
      <c r="C686" s="326"/>
      <c r="D686" s="326"/>
      <c r="E686" s="326"/>
      <c r="F686" s="326"/>
      <c r="G686" s="326"/>
      <c r="H686" s="327"/>
      <c r="L686" s="328"/>
      <c r="M686" s="328"/>
      <c r="N686" s="328"/>
      <c r="O686" s="327"/>
      <c r="P686" s="327"/>
      <c r="Q686" s="327"/>
    </row>
    <row r="687" spans="1:17" ht="15">
      <c r="A687" s="326"/>
      <c r="B687" s="326"/>
      <c r="C687" s="326"/>
      <c r="D687" s="326"/>
      <c r="E687" s="326"/>
      <c r="F687" s="326"/>
      <c r="G687" s="326"/>
      <c r="H687" s="327"/>
      <c r="L687" s="328"/>
      <c r="M687" s="328"/>
      <c r="N687" s="328"/>
      <c r="O687" s="327"/>
      <c r="P687" s="327"/>
      <c r="Q687" s="327"/>
    </row>
    <row r="688" spans="1:17" ht="15">
      <c r="A688" s="326"/>
      <c r="B688" s="326"/>
      <c r="C688" s="326"/>
      <c r="D688" s="326"/>
      <c r="E688" s="326"/>
      <c r="F688" s="326"/>
      <c r="G688" s="326"/>
      <c r="H688" s="327"/>
      <c r="L688" s="328"/>
      <c r="M688" s="328"/>
      <c r="N688" s="328"/>
      <c r="O688" s="327"/>
      <c r="P688" s="327"/>
      <c r="Q688" s="327"/>
    </row>
    <row r="689" spans="1:17" ht="15">
      <c r="A689" s="326"/>
      <c r="B689" s="326"/>
      <c r="C689" s="326"/>
      <c r="D689" s="326"/>
      <c r="E689" s="326"/>
      <c r="F689" s="326"/>
      <c r="G689" s="326"/>
      <c r="H689" s="327"/>
      <c r="L689" s="328"/>
      <c r="M689" s="328"/>
      <c r="N689" s="328"/>
      <c r="O689" s="327"/>
      <c r="P689" s="327"/>
      <c r="Q689" s="327"/>
    </row>
    <row r="690" spans="1:17" ht="15">
      <c r="A690" s="326"/>
      <c r="B690" s="326"/>
      <c r="C690" s="326"/>
      <c r="D690" s="326"/>
      <c r="E690" s="326"/>
      <c r="F690" s="326"/>
      <c r="G690" s="326"/>
      <c r="H690" s="327"/>
      <c r="L690" s="328"/>
      <c r="M690" s="328"/>
      <c r="N690" s="328"/>
      <c r="O690" s="327"/>
      <c r="P690" s="327"/>
      <c r="Q690" s="327"/>
    </row>
    <row r="691" spans="1:17" ht="15">
      <c r="A691" s="326"/>
      <c r="B691" s="326"/>
      <c r="C691" s="326"/>
      <c r="D691" s="326"/>
      <c r="E691" s="326"/>
      <c r="F691" s="326"/>
      <c r="G691" s="326"/>
      <c r="H691" s="327"/>
      <c r="L691" s="328"/>
      <c r="M691" s="328"/>
      <c r="N691" s="328"/>
      <c r="O691" s="327"/>
      <c r="P691" s="327"/>
      <c r="Q691" s="327"/>
    </row>
    <row r="692" spans="1:17" ht="15">
      <c r="A692" s="326"/>
      <c r="B692" s="326"/>
      <c r="C692" s="326"/>
      <c r="D692" s="326"/>
      <c r="E692" s="326"/>
      <c r="F692" s="326"/>
      <c r="G692" s="326"/>
      <c r="H692" s="327"/>
      <c r="L692" s="328"/>
      <c r="M692" s="328"/>
      <c r="N692" s="328"/>
      <c r="O692" s="327"/>
      <c r="P692" s="327"/>
      <c r="Q692" s="327"/>
    </row>
    <row r="693" spans="1:17" ht="15">
      <c r="A693" s="326"/>
      <c r="B693" s="326"/>
      <c r="C693" s="326"/>
      <c r="D693" s="326"/>
      <c r="E693" s="326"/>
      <c r="F693" s="326"/>
      <c r="G693" s="326"/>
      <c r="H693" s="327"/>
      <c r="L693" s="328"/>
      <c r="M693" s="328"/>
      <c r="N693" s="328"/>
      <c r="O693" s="327"/>
      <c r="P693" s="327"/>
      <c r="Q693" s="327"/>
    </row>
    <row r="694" spans="1:17" ht="15">
      <c r="A694" s="326"/>
      <c r="B694" s="326"/>
      <c r="C694" s="326"/>
      <c r="D694" s="326"/>
      <c r="E694" s="326"/>
      <c r="F694" s="326"/>
      <c r="G694" s="326"/>
      <c r="H694" s="327"/>
      <c r="L694" s="328"/>
      <c r="M694" s="328"/>
      <c r="N694" s="328"/>
      <c r="O694" s="327"/>
      <c r="P694" s="327"/>
      <c r="Q694" s="327"/>
    </row>
    <row r="695" spans="1:17" ht="15">
      <c r="A695" s="326"/>
      <c r="B695" s="326"/>
      <c r="C695" s="326"/>
      <c r="D695" s="326"/>
      <c r="E695" s="326"/>
      <c r="F695" s="326"/>
      <c r="G695" s="326"/>
      <c r="H695" s="327"/>
      <c r="L695" s="328"/>
      <c r="M695" s="328"/>
      <c r="N695" s="328"/>
      <c r="O695" s="327"/>
      <c r="P695" s="327"/>
      <c r="Q695" s="327"/>
    </row>
    <row r="696" spans="1:17" ht="15">
      <c r="A696" s="326"/>
      <c r="B696" s="326"/>
      <c r="C696" s="326"/>
      <c r="D696" s="326"/>
      <c r="E696" s="326"/>
      <c r="F696" s="326"/>
      <c r="G696" s="326"/>
      <c r="H696" s="327"/>
      <c r="L696" s="328"/>
      <c r="M696" s="328"/>
      <c r="N696" s="328"/>
      <c r="O696" s="327"/>
      <c r="P696" s="327"/>
      <c r="Q696" s="327"/>
    </row>
    <row r="697" spans="1:17" ht="15">
      <c r="A697" s="326"/>
      <c r="B697" s="326"/>
      <c r="C697" s="326"/>
      <c r="D697" s="326"/>
      <c r="E697" s="326"/>
      <c r="F697" s="326"/>
      <c r="G697" s="326"/>
      <c r="H697" s="327"/>
      <c r="L697" s="328"/>
      <c r="M697" s="328"/>
      <c r="N697" s="328"/>
      <c r="O697" s="327"/>
      <c r="P697" s="327"/>
      <c r="Q697" s="327"/>
    </row>
    <row r="698" spans="1:17" ht="15">
      <c r="A698" s="326"/>
      <c r="B698" s="326"/>
      <c r="C698" s="326"/>
      <c r="D698" s="326"/>
      <c r="E698" s="326"/>
      <c r="F698" s="326"/>
      <c r="G698" s="326"/>
      <c r="H698" s="327"/>
      <c r="L698" s="328"/>
      <c r="M698" s="328"/>
      <c r="N698" s="328"/>
      <c r="O698" s="327"/>
      <c r="P698" s="327"/>
      <c r="Q698" s="327"/>
    </row>
    <row r="699" spans="1:17" ht="15">
      <c r="A699" s="326"/>
      <c r="B699" s="326"/>
      <c r="C699" s="326"/>
      <c r="D699" s="326"/>
      <c r="E699" s="326"/>
      <c r="F699" s="326"/>
      <c r="G699" s="326"/>
      <c r="H699" s="327"/>
      <c r="L699" s="328"/>
      <c r="M699" s="328"/>
      <c r="N699" s="328"/>
      <c r="O699" s="327"/>
      <c r="P699" s="327"/>
      <c r="Q699" s="327"/>
    </row>
    <row r="700" spans="1:17" ht="15">
      <c r="A700" s="326"/>
      <c r="B700" s="326"/>
      <c r="C700" s="326"/>
      <c r="D700" s="326"/>
      <c r="E700" s="326"/>
      <c r="F700" s="326"/>
      <c r="G700" s="326"/>
      <c r="H700" s="327"/>
      <c r="L700" s="328"/>
      <c r="M700" s="328"/>
      <c r="N700" s="328"/>
      <c r="O700" s="327"/>
      <c r="P700" s="327"/>
      <c r="Q700" s="327"/>
    </row>
    <row r="701" spans="1:17" ht="15">
      <c r="A701" s="326"/>
      <c r="B701" s="326"/>
      <c r="C701" s="326"/>
      <c r="D701" s="326"/>
      <c r="E701" s="326"/>
      <c r="F701" s="326"/>
      <c r="G701" s="326"/>
      <c r="H701" s="327"/>
      <c r="L701" s="328"/>
      <c r="M701" s="328"/>
      <c r="N701" s="328"/>
      <c r="O701" s="327"/>
      <c r="P701" s="327"/>
      <c r="Q701" s="327"/>
    </row>
    <row r="702" spans="1:17" ht="15">
      <c r="A702" s="326"/>
      <c r="B702" s="326"/>
      <c r="C702" s="326"/>
      <c r="D702" s="326"/>
      <c r="E702" s="326"/>
      <c r="F702" s="326"/>
      <c r="G702" s="326"/>
      <c r="H702" s="327"/>
      <c r="L702" s="328"/>
      <c r="M702" s="328"/>
      <c r="N702" s="328"/>
      <c r="O702" s="327"/>
      <c r="P702" s="327"/>
      <c r="Q702" s="327"/>
    </row>
    <row r="703" spans="1:17" ht="15">
      <c r="A703" s="326"/>
      <c r="B703" s="326"/>
      <c r="C703" s="326"/>
      <c r="D703" s="326"/>
      <c r="E703" s="326"/>
      <c r="F703" s="326"/>
      <c r="G703" s="326"/>
      <c r="H703" s="327"/>
      <c r="L703" s="328"/>
      <c r="M703" s="328"/>
      <c r="N703" s="328"/>
      <c r="O703" s="327"/>
      <c r="P703" s="327"/>
      <c r="Q703" s="327"/>
    </row>
    <row r="704" spans="1:17" ht="15">
      <c r="A704" s="326"/>
      <c r="B704" s="326"/>
      <c r="C704" s="326"/>
      <c r="D704" s="326"/>
      <c r="E704" s="326"/>
      <c r="F704" s="326"/>
      <c r="G704" s="326"/>
      <c r="H704" s="327"/>
      <c r="L704" s="328"/>
      <c r="M704" s="328"/>
      <c r="N704" s="328"/>
      <c r="O704" s="327"/>
      <c r="P704" s="327"/>
      <c r="Q704" s="327"/>
    </row>
    <row r="705" spans="1:17" ht="15">
      <c r="A705" s="326"/>
      <c r="B705" s="326"/>
      <c r="C705" s="326"/>
      <c r="D705" s="326"/>
      <c r="E705" s="326"/>
      <c r="F705" s="326"/>
      <c r="G705" s="326"/>
      <c r="H705" s="327"/>
      <c r="L705" s="328"/>
      <c r="M705" s="328"/>
      <c r="N705" s="328"/>
      <c r="O705" s="327"/>
      <c r="P705" s="327"/>
      <c r="Q705" s="327"/>
    </row>
    <row r="706" spans="1:17" ht="15">
      <c r="A706" s="326"/>
      <c r="B706" s="326"/>
      <c r="C706" s="326"/>
      <c r="D706" s="326"/>
      <c r="E706" s="326"/>
      <c r="F706" s="326"/>
      <c r="G706" s="326"/>
      <c r="H706" s="327"/>
      <c r="L706" s="328"/>
      <c r="M706" s="328"/>
      <c r="N706" s="328"/>
      <c r="O706" s="327"/>
      <c r="P706" s="327"/>
      <c r="Q706" s="327"/>
    </row>
    <row r="707" spans="1:17" ht="15">
      <c r="A707" s="326"/>
      <c r="B707" s="326"/>
      <c r="C707" s="326"/>
      <c r="D707" s="326"/>
      <c r="E707" s="326"/>
      <c r="F707" s="326"/>
      <c r="G707" s="326"/>
      <c r="H707" s="327"/>
      <c r="L707" s="328"/>
      <c r="M707" s="328"/>
      <c r="N707" s="328"/>
      <c r="O707" s="327"/>
      <c r="P707" s="327"/>
      <c r="Q707" s="327"/>
    </row>
    <row r="708" spans="1:17" ht="15">
      <c r="A708" s="326"/>
      <c r="B708" s="326"/>
      <c r="C708" s="326"/>
      <c r="D708" s="326"/>
      <c r="E708" s="326"/>
      <c r="F708" s="326"/>
      <c r="G708" s="326"/>
      <c r="H708" s="327"/>
      <c r="L708" s="328"/>
      <c r="M708" s="328"/>
      <c r="N708" s="328"/>
      <c r="O708" s="327"/>
      <c r="P708" s="327"/>
      <c r="Q708" s="327"/>
    </row>
    <row r="709" spans="1:17" ht="15">
      <c r="A709" s="326"/>
      <c r="B709" s="326"/>
      <c r="C709" s="326"/>
      <c r="D709" s="326"/>
      <c r="E709" s="326"/>
      <c r="F709" s="326"/>
      <c r="G709" s="326"/>
      <c r="H709" s="327"/>
      <c r="L709" s="328"/>
      <c r="M709" s="328"/>
      <c r="N709" s="328"/>
      <c r="O709" s="327"/>
      <c r="P709" s="327"/>
      <c r="Q709" s="327"/>
    </row>
    <row r="710" spans="1:17" ht="15">
      <c r="A710" s="326"/>
      <c r="B710" s="326"/>
      <c r="C710" s="326"/>
      <c r="D710" s="326"/>
      <c r="E710" s="326"/>
      <c r="F710" s="326"/>
      <c r="G710" s="326"/>
      <c r="H710" s="327"/>
      <c r="L710" s="328"/>
      <c r="M710" s="328"/>
      <c r="N710" s="328"/>
      <c r="O710" s="327"/>
      <c r="P710" s="327"/>
      <c r="Q710" s="327"/>
    </row>
    <row r="711" spans="1:17" ht="15">
      <c r="A711" s="326"/>
      <c r="B711" s="326"/>
      <c r="C711" s="326"/>
      <c r="D711" s="326"/>
      <c r="E711" s="326"/>
      <c r="F711" s="326"/>
      <c r="G711" s="326"/>
      <c r="H711" s="327"/>
      <c r="L711" s="328"/>
      <c r="M711" s="328"/>
      <c r="N711" s="328"/>
      <c r="O711" s="327"/>
      <c r="P711" s="327"/>
      <c r="Q711" s="327"/>
    </row>
    <row r="712" spans="1:17" ht="15">
      <c r="A712" s="326"/>
      <c r="B712" s="326"/>
      <c r="C712" s="326"/>
      <c r="D712" s="326"/>
      <c r="E712" s="326"/>
      <c r="F712" s="326"/>
      <c r="G712" s="326"/>
      <c r="H712" s="327"/>
      <c r="L712" s="328"/>
      <c r="M712" s="328"/>
      <c r="N712" s="328"/>
      <c r="O712" s="327"/>
      <c r="P712" s="327"/>
      <c r="Q712" s="327"/>
    </row>
    <row r="713" spans="1:17" ht="15">
      <c r="A713" s="326"/>
      <c r="B713" s="326"/>
      <c r="C713" s="326"/>
      <c r="D713" s="326"/>
      <c r="E713" s="326"/>
      <c r="F713" s="326"/>
      <c r="G713" s="326"/>
      <c r="H713" s="327"/>
      <c r="L713" s="328"/>
      <c r="M713" s="328"/>
      <c r="N713" s="328"/>
      <c r="O713" s="327"/>
      <c r="P713" s="327"/>
      <c r="Q713" s="327"/>
    </row>
    <row r="714" spans="1:17" ht="15">
      <c r="A714" s="326"/>
      <c r="B714" s="326"/>
      <c r="C714" s="326"/>
      <c r="D714" s="326"/>
      <c r="E714" s="326"/>
      <c r="F714" s="326"/>
      <c r="G714" s="326"/>
      <c r="H714" s="327"/>
      <c r="L714" s="328"/>
      <c r="M714" s="328"/>
      <c r="N714" s="328"/>
      <c r="O714" s="327"/>
      <c r="P714" s="327"/>
      <c r="Q714" s="327"/>
    </row>
    <row r="715" spans="1:17" ht="15">
      <c r="A715" s="326"/>
      <c r="B715" s="326"/>
      <c r="C715" s="326"/>
      <c r="D715" s="326"/>
      <c r="E715" s="326"/>
      <c r="F715" s="326"/>
      <c r="G715" s="326"/>
      <c r="H715" s="327"/>
      <c r="L715" s="328"/>
      <c r="M715" s="328"/>
      <c r="N715" s="328"/>
      <c r="O715" s="327"/>
      <c r="P715" s="327"/>
      <c r="Q715" s="327"/>
    </row>
    <row r="716" spans="1:17" ht="15">
      <c r="A716" s="326"/>
      <c r="B716" s="326"/>
      <c r="C716" s="326"/>
      <c r="D716" s="326"/>
      <c r="E716" s="326"/>
      <c r="F716" s="326"/>
      <c r="G716" s="326"/>
      <c r="H716" s="327"/>
      <c r="L716" s="328"/>
      <c r="M716" s="328"/>
      <c r="N716" s="328"/>
      <c r="O716" s="327"/>
      <c r="P716" s="327"/>
      <c r="Q716" s="327"/>
    </row>
    <row r="717" spans="1:17" ht="15">
      <c r="A717" s="326"/>
      <c r="B717" s="326"/>
      <c r="C717" s="326"/>
      <c r="D717" s="326"/>
      <c r="E717" s="326"/>
      <c r="F717" s="326"/>
      <c r="G717" s="326"/>
      <c r="H717" s="327"/>
      <c r="L717" s="328"/>
      <c r="M717" s="328"/>
      <c r="N717" s="328"/>
      <c r="O717" s="327"/>
      <c r="P717" s="327"/>
      <c r="Q717" s="327"/>
    </row>
    <row r="718" spans="1:17" ht="15">
      <c r="A718" s="326"/>
      <c r="B718" s="326"/>
      <c r="C718" s="326"/>
      <c r="D718" s="326"/>
      <c r="E718" s="326"/>
      <c r="F718" s="326"/>
      <c r="G718" s="326"/>
      <c r="H718" s="327"/>
      <c r="L718" s="328"/>
      <c r="M718" s="328"/>
      <c r="N718" s="328"/>
      <c r="O718" s="327"/>
      <c r="P718" s="327"/>
      <c r="Q718" s="327"/>
    </row>
    <row r="719" spans="1:17" ht="15">
      <c r="A719" s="326"/>
      <c r="B719" s="326"/>
      <c r="C719" s="326"/>
      <c r="D719" s="326"/>
      <c r="E719" s="326"/>
      <c r="F719" s="326"/>
      <c r="G719" s="326"/>
      <c r="H719" s="327"/>
      <c r="L719" s="328"/>
      <c r="M719" s="328"/>
      <c r="N719" s="328"/>
      <c r="O719" s="327"/>
      <c r="P719" s="327"/>
      <c r="Q719" s="327"/>
    </row>
    <row r="720" spans="1:17" ht="15">
      <c r="A720" s="326"/>
      <c r="B720" s="326"/>
      <c r="C720" s="326"/>
      <c r="D720" s="326"/>
      <c r="E720" s="326"/>
      <c r="F720" s="326"/>
      <c r="G720" s="326"/>
      <c r="H720" s="327"/>
      <c r="L720" s="328"/>
      <c r="M720" s="328"/>
      <c r="N720" s="328"/>
      <c r="O720" s="327"/>
      <c r="P720" s="327"/>
      <c r="Q720" s="327"/>
    </row>
    <row r="721" spans="1:17" ht="15">
      <c r="A721" s="326"/>
      <c r="B721" s="326"/>
      <c r="C721" s="326"/>
      <c r="D721" s="326"/>
      <c r="E721" s="326"/>
      <c r="F721" s="326"/>
      <c r="G721" s="326"/>
      <c r="H721" s="327"/>
      <c r="L721" s="328"/>
      <c r="M721" s="328"/>
      <c r="N721" s="328"/>
      <c r="O721" s="327"/>
      <c r="P721" s="327"/>
      <c r="Q721" s="327"/>
    </row>
    <row r="722" spans="1:17" ht="15">
      <c r="A722" s="326"/>
      <c r="B722" s="326"/>
      <c r="C722" s="326"/>
      <c r="D722" s="326"/>
      <c r="E722" s="326"/>
      <c r="F722" s="326"/>
      <c r="G722" s="326"/>
      <c r="H722" s="327"/>
      <c r="L722" s="328"/>
      <c r="M722" s="328"/>
      <c r="N722" s="328"/>
      <c r="O722" s="327"/>
      <c r="P722" s="327"/>
      <c r="Q722" s="327"/>
    </row>
    <row r="723" spans="1:17" ht="15">
      <c r="A723" s="326"/>
      <c r="B723" s="326"/>
      <c r="C723" s="326"/>
      <c r="D723" s="326"/>
      <c r="E723" s="326"/>
      <c r="F723" s="326"/>
      <c r="G723" s="326"/>
      <c r="H723" s="327"/>
      <c r="L723" s="328"/>
      <c r="M723" s="328"/>
      <c r="N723" s="328"/>
      <c r="O723" s="327"/>
      <c r="P723" s="327"/>
      <c r="Q723" s="327"/>
    </row>
    <row r="724" spans="1:17" ht="15">
      <c r="A724" s="326"/>
      <c r="B724" s="326"/>
      <c r="C724" s="326"/>
      <c r="D724" s="326"/>
      <c r="E724" s="326"/>
      <c r="F724" s="326"/>
      <c r="G724" s="326"/>
      <c r="H724" s="327"/>
      <c r="L724" s="328"/>
      <c r="M724" s="328"/>
      <c r="N724" s="328"/>
      <c r="O724" s="327"/>
      <c r="P724" s="327"/>
      <c r="Q724" s="327"/>
    </row>
    <row r="725" spans="1:17" ht="15">
      <c r="A725" s="326"/>
      <c r="B725" s="326"/>
      <c r="C725" s="326"/>
      <c r="D725" s="326"/>
      <c r="E725" s="326"/>
      <c r="F725" s="326"/>
      <c r="G725" s="326"/>
      <c r="H725" s="327"/>
      <c r="L725" s="328"/>
      <c r="M725" s="328"/>
      <c r="N725" s="328"/>
      <c r="O725" s="327"/>
      <c r="P725" s="327"/>
      <c r="Q725" s="327"/>
    </row>
    <row r="726" spans="1:17" ht="15">
      <c r="A726" s="326"/>
      <c r="B726" s="326"/>
      <c r="C726" s="326"/>
      <c r="D726" s="326"/>
      <c r="E726" s="326"/>
      <c r="F726" s="326"/>
      <c r="G726" s="326"/>
      <c r="H726" s="327"/>
      <c r="L726" s="328"/>
      <c r="M726" s="328"/>
      <c r="N726" s="328"/>
      <c r="O726" s="327"/>
      <c r="P726" s="327"/>
      <c r="Q726" s="327"/>
    </row>
    <row r="727" spans="1:17" ht="15">
      <c r="A727" s="326"/>
      <c r="B727" s="326"/>
      <c r="C727" s="326"/>
      <c r="D727" s="326"/>
      <c r="E727" s="326"/>
      <c r="F727" s="326"/>
      <c r="G727" s="326"/>
      <c r="H727" s="327"/>
      <c r="L727" s="328"/>
      <c r="M727" s="328"/>
      <c r="N727" s="328"/>
      <c r="O727" s="327"/>
      <c r="P727" s="327"/>
      <c r="Q727" s="327"/>
    </row>
    <row r="728" spans="1:17" ht="15">
      <c r="A728" s="326"/>
      <c r="B728" s="326"/>
      <c r="C728" s="326"/>
      <c r="D728" s="326"/>
      <c r="E728" s="326"/>
      <c r="F728" s="326"/>
      <c r="G728" s="326"/>
      <c r="H728" s="327"/>
      <c r="L728" s="328"/>
      <c r="M728" s="328"/>
      <c r="N728" s="328"/>
      <c r="O728" s="327"/>
      <c r="P728" s="327"/>
      <c r="Q728" s="327"/>
    </row>
    <row r="729" spans="1:17" ht="15">
      <c r="A729" s="326"/>
      <c r="B729" s="326"/>
      <c r="C729" s="326"/>
      <c r="D729" s="326"/>
      <c r="E729" s="326"/>
      <c r="F729" s="326"/>
      <c r="G729" s="326"/>
      <c r="H729" s="327"/>
      <c r="L729" s="328"/>
      <c r="M729" s="328"/>
      <c r="N729" s="328"/>
      <c r="O729" s="327"/>
      <c r="P729" s="327"/>
      <c r="Q729" s="327"/>
    </row>
    <row r="730" spans="1:17" ht="15">
      <c r="A730" s="326"/>
      <c r="B730" s="326"/>
      <c r="C730" s="326"/>
      <c r="D730" s="326"/>
      <c r="E730" s="326"/>
      <c r="F730" s="326"/>
      <c r="G730" s="326"/>
      <c r="H730" s="327"/>
      <c r="L730" s="328"/>
      <c r="M730" s="328"/>
      <c r="N730" s="328"/>
      <c r="O730" s="327"/>
      <c r="P730" s="327"/>
      <c r="Q730" s="327"/>
    </row>
    <row r="731" spans="1:17" ht="15">
      <c r="A731" s="326"/>
      <c r="B731" s="326"/>
      <c r="C731" s="326"/>
      <c r="D731" s="326"/>
      <c r="E731" s="326"/>
      <c r="F731" s="326"/>
      <c r="G731" s="326"/>
      <c r="H731" s="327"/>
      <c r="L731" s="328"/>
      <c r="M731" s="328"/>
      <c r="N731" s="328"/>
      <c r="O731" s="327"/>
      <c r="P731" s="327"/>
      <c r="Q731" s="327"/>
    </row>
    <row r="732" spans="1:17" ht="15">
      <c r="A732" s="326"/>
      <c r="B732" s="326"/>
      <c r="C732" s="326"/>
      <c r="D732" s="326"/>
      <c r="E732" s="326"/>
      <c r="F732" s="326"/>
      <c r="G732" s="326"/>
      <c r="H732" s="327"/>
      <c r="L732" s="328"/>
      <c r="M732" s="328"/>
      <c r="N732" s="328"/>
      <c r="O732" s="327"/>
      <c r="P732" s="327"/>
      <c r="Q732" s="327"/>
    </row>
    <row r="733" spans="1:17" ht="15">
      <c r="A733" s="326"/>
      <c r="B733" s="326"/>
      <c r="C733" s="326"/>
      <c r="D733" s="326"/>
      <c r="E733" s="326"/>
      <c r="F733" s="326"/>
      <c r="G733" s="326"/>
      <c r="H733" s="327"/>
      <c r="L733" s="328"/>
      <c r="M733" s="328"/>
      <c r="N733" s="328"/>
      <c r="O733" s="327"/>
      <c r="P733" s="327"/>
      <c r="Q733" s="327"/>
    </row>
    <row r="734" spans="1:17" ht="15">
      <c r="A734" s="326"/>
      <c r="B734" s="326"/>
      <c r="C734" s="326"/>
      <c r="D734" s="326"/>
      <c r="E734" s="326"/>
      <c r="F734" s="326"/>
      <c r="G734" s="326"/>
      <c r="H734" s="327"/>
      <c r="L734" s="328"/>
      <c r="M734" s="328"/>
      <c r="N734" s="328"/>
      <c r="O734" s="327"/>
      <c r="P734" s="327"/>
      <c r="Q734" s="327"/>
    </row>
    <row r="735" spans="1:17" ht="15">
      <c r="A735" s="326"/>
      <c r="B735" s="326"/>
      <c r="C735" s="326"/>
      <c r="D735" s="326"/>
      <c r="E735" s="326"/>
      <c r="F735" s="326"/>
      <c r="G735" s="326"/>
      <c r="H735" s="327"/>
      <c r="L735" s="328"/>
      <c r="M735" s="328"/>
      <c r="N735" s="328"/>
      <c r="O735" s="327"/>
      <c r="P735" s="327"/>
      <c r="Q735" s="327"/>
    </row>
    <row r="736" spans="1:17" ht="15">
      <c r="A736" s="326"/>
      <c r="B736" s="326"/>
      <c r="C736" s="326"/>
      <c r="D736" s="326"/>
      <c r="E736" s="326"/>
      <c r="F736" s="326"/>
      <c r="G736" s="326"/>
      <c r="H736" s="327"/>
      <c r="L736" s="328"/>
      <c r="M736" s="328"/>
      <c r="N736" s="328"/>
      <c r="O736" s="327"/>
      <c r="P736" s="327"/>
      <c r="Q736" s="327"/>
    </row>
    <row r="737" spans="1:17" ht="15">
      <c r="A737" s="326"/>
      <c r="B737" s="326"/>
      <c r="C737" s="326"/>
      <c r="D737" s="326"/>
      <c r="E737" s="326"/>
      <c r="F737" s="326"/>
      <c r="G737" s="326"/>
      <c r="H737" s="327"/>
      <c r="L737" s="328"/>
      <c r="M737" s="328"/>
      <c r="N737" s="328"/>
      <c r="O737" s="327"/>
      <c r="P737" s="327"/>
      <c r="Q737" s="327"/>
    </row>
    <row r="738" spans="1:17" ht="15">
      <c r="A738" s="326"/>
      <c r="B738" s="326"/>
      <c r="C738" s="326"/>
      <c r="D738" s="326"/>
      <c r="E738" s="326"/>
      <c r="F738" s="326"/>
      <c r="G738" s="326"/>
      <c r="H738" s="327"/>
      <c r="L738" s="328"/>
      <c r="M738" s="328"/>
      <c r="N738" s="328"/>
      <c r="O738" s="327"/>
      <c r="P738" s="327"/>
      <c r="Q738" s="327"/>
    </row>
    <row r="739" spans="1:17" ht="15">
      <c r="A739" s="326"/>
      <c r="B739" s="326"/>
      <c r="C739" s="326"/>
      <c r="D739" s="326"/>
      <c r="E739" s="326"/>
      <c r="F739" s="326"/>
      <c r="G739" s="326"/>
      <c r="H739" s="327"/>
      <c r="L739" s="328"/>
      <c r="M739" s="328"/>
      <c r="N739" s="328"/>
      <c r="O739" s="327"/>
      <c r="P739" s="327"/>
      <c r="Q739" s="327"/>
    </row>
    <row r="740" spans="1:17" ht="15">
      <c r="A740" s="326"/>
      <c r="B740" s="326"/>
      <c r="C740" s="326"/>
      <c r="D740" s="326"/>
      <c r="E740" s="326"/>
      <c r="F740" s="326"/>
      <c r="G740" s="326"/>
      <c r="H740" s="327"/>
      <c r="L740" s="328"/>
      <c r="M740" s="328"/>
      <c r="N740" s="328"/>
      <c r="O740" s="327"/>
      <c r="P740" s="327"/>
      <c r="Q740" s="327"/>
    </row>
    <row r="741" spans="1:17" ht="15">
      <c r="A741" s="326"/>
      <c r="B741" s="326"/>
      <c r="C741" s="326"/>
      <c r="D741" s="326"/>
      <c r="E741" s="326"/>
      <c r="F741" s="326"/>
      <c r="G741" s="326"/>
      <c r="H741" s="327"/>
      <c r="L741" s="328"/>
      <c r="M741" s="328"/>
      <c r="N741" s="328"/>
      <c r="O741" s="327"/>
      <c r="P741" s="327"/>
      <c r="Q741" s="327"/>
    </row>
    <row r="742" spans="1:17" ht="15">
      <c r="A742" s="326"/>
      <c r="B742" s="326"/>
      <c r="C742" s="326"/>
      <c r="D742" s="326"/>
      <c r="E742" s="326"/>
      <c r="F742" s="326"/>
      <c r="G742" s="326"/>
      <c r="H742" s="327"/>
      <c r="L742" s="328"/>
      <c r="M742" s="328"/>
      <c r="N742" s="328"/>
      <c r="O742" s="327"/>
      <c r="P742" s="327"/>
      <c r="Q742" s="327"/>
    </row>
    <row r="743" spans="1:17" ht="15">
      <c r="A743" s="326"/>
      <c r="B743" s="326"/>
      <c r="C743" s="326"/>
      <c r="D743" s="326"/>
      <c r="E743" s="326"/>
      <c r="F743" s="326"/>
      <c r="G743" s="326"/>
      <c r="H743" s="327"/>
      <c r="L743" s="328"/>
      <c r="M743" s="328"/>
      <c r="N743" s="328"/>
      <c r="O743" s="327"/>
      <c r="P743" s="327"/>
      <c r="Q743" s="327"/>
    </row>
    <row r="744" spans="1:17" ht="15">
      <c r="A744" s="326"/>
      <c r="B744" s="326"/>
      <c r="C744" s="326"/>
      <c r="D744" s="326"/>
      <c r="E744" s="326"/>
      <c r="F744" s="326"/>
      <c r="G744" s="326"/>
      <c r="H744" s="327"/>
      <c r="L744" s="328"/>
      <c r="M744" s="328"/>
      <c r="N744" s="328"/>
      <c r="O744" s="327"/>
      <c r="P744" s="327"/>
      <c r="Q744" s="327"/>
    </row>
    <row r="745" spans="1:17" ht="15">
      <c r="A745" s="326"/>
      <c r="B745" s="326"/>
      <c r="C745" s="326"/>
      <c r="D745" s="326"/>
      <c r="E745" s="326"/>
      <c r="F745" s="326"/>
      <c r="G745" s="326"/>
      <c r="H745" s="327"/>
      <c r="L745" s="328"/>
      <c r="M745" s="328"/>
      <c r="N745" s="328"/>
      <c r="O745" s="327"/>
      <c r="P745" s="327"/>
      <c r="Q745" s="327"/>
    </row>
    <row r="746" spans="1:17" ht="15">
      <c r="A746" s="326"/>
      <c r="B746" s="326"/>
      <c r="C746" s="326"/>
      <c r="D746" s="326"/>
      <c r="E746" s="326"/>
      <c r="F746" s="326"/>
      <c r="G746" s="326"/>
      <c r="H746" s="327"/>
      <c r="L746" s="328"/>
      <c r="M746" s="328"/>
      <c r="N746" s="328"/>
      <c r="O746" s="327"/>
      <c r="P746" s="327"/>
      <c r="Q746" s="327"/>
    </row>
    <row r="747" spans="1:17" ht="15">
      <c r="A747" s="326"/>
      <c r="B747" s="326"/>
      <c r="C747" s="326"/>
      <c r="D747" s="326"/>
      <c r="E747" s="326"/>
      <c r="F747" s="326"/>
      <c r="G747" s="326"/>
      <c r="H747" s="327"/>
      <c r="L747" s="328"/>
      <c r="M747" s="328"/>
      <c r="N747" s="328"/>
      <c r="O747" s="327"/>
      <c r="P747" s="327"/>
      <c r="Q747" s="327"/>
    </row>
    <row r="748" spans="1:17" ht="15">
      <c r="A748" s="326"/>
      <c r="B748" s="326"/>
      <c r="C748" s="326"/>
      <c r="D748" s="326"/>
      <c r="E748" s="326"/>
      <c r="F748" s="326"/>
      <c r="G748" s="326"/>
      <c r="H748" s="327"/>
      <c r="L748" s="328"/>
      <c r="M748" s="328"/>
      <c r="N748" s="328"/>
      <c r="O748" s="327"/>
      <c r="P748" s="327"/>
      <c r="Q748" s="327"/>
    </row>
    <row r="749" spans="1:17" ht="15">
      <c r="A749" s="326"/>
      <c r="B749" s="326"/>
      <c r="C749" s="326"/>
      <c r="D749" s="326"/>
      <c r="E749" s="326"/>
      <c r="F749" s="326"/>
      <c r="G749" s="326"/>
      <c r="H749" s="327"/>
      <c r="L749" s="328"/>
      <c r="M749" s="328"/>
      <c r="N749" s="328"/>
      <c r="O749" s="327"/>
      <c r="P749" s="327"/>
      <c r="Q749" s="327"/>
    </row>
    <row r="750" spans="1:17" ht="15">
      <c r="A750" s="326"/>
      <c r="B750" s="326"/>
      <c r="C750" s="326"/>
      <c r="D750" s="326"/>
      <c r="E750" s="326"/>
      <c r="F750" s="326"/>
      <c r="G750" s="326"/>
      <c r="H750" s="327"/>
      <c r="L750" s="328"/>
      <c r="M750" s="328"/>
      <c r="N750" s="328"/>
      <c r="O750" s="327"/>
      <c r="P750" s="327"/>
      <c r="Q750" s="327"/>
    </row>
    <row r="751" spans="1:17" ht="15">
      <c r="A751" s="326"/>
      <c r="B751" s="326"/>
      <c r="C751" s="326"/>
      <c r="D751" s="326"/>
      <c r="E751" s="326"/>
      <c r="F751" s="326"/>
      <c r="G751" s="326"/>
      <c r="H751" s="327"/>
      <c r="L751" s="328"/>
      <c r="M751" s="328"/>
      <c r="N751" s="328"/>
      <c r="O751" s="327"/>
      <c r="P751" s="327"/>
      <c r="Q751" s="327"/>
    </row>
    <row r="752" spans="1:17" ht="15">
      <c r="A752" s="326"/>
      <c r="B752" s="326"/>
      <c r="C752" s="326"/>
      <c r="D752" s="326"/>
      <c r="E752" s="326"/>
      <c r="F752" s="326"/>
      <c r="G752" s="326"/>
      <c r="H752" s="327"/>
      <c r="L752" s="328"/>
      <c r="M752" s="328"/>
      <c r="N752" s="328"/>
      <c r="O752" s="327"/>
      <c r="P752" s="327"/>
      <c r="Q752" s="327"/>
    </row>
    <row r="753" spans="1:17" ht="15">
      <c r="A753" s="326"/>
      <c r="B753" s="326"/>
      <c r="C753" s="326"/>
      <c r="D753" s="326"/>
      <c r="E753" s="326"/>
      <c r="F753" s="326"/>
      <c r="G753" s="326"/>
      <c r="H753" s="327"/>
      <c r="L753" s="328"/>
      <c r="M753" s="328"/>
      <c r="N753" s="328"/>
      <c r="O753" s="327"/>
      <c r="P753" s="327"/>
      <c r="Q753" s="327"/>
    </row>
    <row r="754" spans="1:17" ht="15">
      <c r="A754" s="326"/>
      <c r="B754" s="326"/>
      <c r="C754" s="326"/>
      <c r="D754" s="326"/>
      <c r="E754" s="326"/>
      <c r="F754" s="326"/>
      <c r="G754" s="326"/>
      <c r="H754" s="327"/>
      <c r="L754" s="328"/>
      <c r="M754" s="328"/>
      <c r="N754" s="328"/>
      <c r="O754" s="327"/>
      <c r="P754" s="327"/>
      <c r="Q754" s="327"/>
    </row>
    <row r="755" spans="1:17" ht="15">
      <c r="A755" s="326"/>
      <c r="B755" s="326"/>
      <c r="C755" s="326"/>
      <c r="D755" s="326"/>
      <c r="E755" s="326"/>
      <c r="F755" s="326"/>
      <c r="G755" s="326"/>
      <c r="H755" s="327"/>
      <c r="L755" s="328"/>
      <c r="M755" s="328"/>
      <c r="N755" s="328"/>
      <c r="O755" s="327"/>
      <c r="P755" s="327"/>
      <c r="Q755" s="327"/>
    </row>
    <row r="756" spans="1:17" ht="15">
      <c r="A756" s="326"/>
      <c r="B756" s="326"/>
      <c r="C756" s="326"/>
      <c r="D756" s="326"/>
      <c r="E756" s="326"/>
      <c r="F756" s="326"/>
      <c r="G756" s="326"/>
      <c r="H756" s="327"/>
      <c r="L756" s="328"/>
      <c r="M756" s="328"/>
      <c r="N756" s="328"/>
      <c r="O756" s="327"/>
      <c r="P756" s="327"/>
      <c r="Q756" s="327"/>
    </row>
    <row r="757" spans="1:17" ht="15">
      <c r="A757" s="326"/>
      <c r="B757" s="326"/>
      <c r="C757" s="326"/>
      <c r="D757" s="326"/>
      <c r="E757" s="326"/>
      <c r="F757" s="326"/>
      <c r="G757" s="326"/>
      <c r="H757" s="327"/>
      <c r="L757" s="328"/>
      <c r="M757" s="328"/>
      <c r="N757" s="328"/>
      <c r="O757" s="327"/>
      <c r="P757" s="327"/>
      <c r="Q757" s="327"/>
    </row>
    <row r="758" spans="1:17" ht="15">
      <c r="A758" s="326"/>
      <c r="B758" s="326"/>
      <c r="C758" s="326"/>
      <c r="D758" s="326"/>
      <c r="E758" s="326"/>
      <c r="F758" s="326"/>
      <c r="G758" s="326"/>
      <c r="H758" s="327"/>
      <c r="L758" s="328"/>
      <c r="M758" s="328"/>
      <c r="N758" s="328"/>
      <c r="O758" s="327"/>
      <c r="P758" s="327"/>
      <c r="Q758" s="327"/>
    </row>
    <row r="759" spans="1:17" ht="15">
      <c r="A759" s="326"/>
      <c r="B759" s="326"/>
      <c r="C759" s="326"/>
      <c r="D759" s="326"/>
      <c r="E759" s="326"/>
      <c r="F759" s="326"/>
      <c r="G759" s="326"/>
      <c r="H759" s="327"/>
      <c r="L759" s="328"/>
      <c r="M759" s="328"/>
      <c r="N759" s="328"/>
      <c r="O759" s="327"/>
      <c r="P759" s="327"/>
      <c r="Q759" s="327"/>
    </row>
    <row r="760" spans="1:17" ht="15">
      <c r="A760" s="326"/>
      <c r="B760" s="326"/>
      <c r="C760" s="326"/>
      <c r="D760" s="326"/>
      <c r="E760" s="326"/>
      <c r="F760" s="326"/>
      <c r="G760" s="326"/>
      <c r="H760" s="327"/>
      <c r="L760" s="328"/>
      <c r="M760" s="328"/>
      <c r="N760" s="328"/>
      <c r="O760" s="327"/>
      <c r="P760" s="327"/>
      <c r="Q760" s="327"/>
    </row>
    <row r="761" spans="1:17" ht="15">
      <c r="A761" s="326"/>
      <c r="B761" s="326"/>
      <c r="C761" s="326"/>
      <c r="D761" s="326"/>
      <c r="E761" s="326"/>
      <c r="F761" s="326"/>
      <c r="G761" s="326"/>
      <c r="H761" s="327"/>
      <c r="L761" s="328"/>
      <c r="M761" s="328"/>
      <c r="N761" s="328"/>
      <c r="O761" s="327"/>
      <c r="P761" s="327"/>
      <c r="Q761" s="327"/>
    </row>
    <row r="762" spans="1:17" ht="15">
      <c r="A762" s="326"/>
      <c r="B762" s="326"/>
      <c r="C762" s="326"/>
      <c r="D762" s="326"/>
      <c r="E762" s="326"/>
      <c r="F762" s="326"/>
      <c r="G762" s="326"/>
      <c r="H762" s="327"/>
      <c r="L762" s="328"/>
      <c r="M762" s="328"/>
      <c r="N762" s="328"/>
      <c r="O762" s="327"/>
      <c r="P762" s="327"/>
      <c r="Q762" s="327"/>
    </row>
    <row r="763" spans="1:17" ht="15">
      <c r="A763" s="326"/>
      <c r="B763" s="326"/>
      <c r="C763" s="326"/>
      <c r="D763" s="326"/>
      <c r="E763" s="326"/>
      <c r="F763" s="326"/>
      <c r="G763" s="326"/>
      <c r="H763" s="327"/>
      <c r="L763" s="328"/>
      <c r="M763" s="328"/>
      <c r="N763" s="328"/>
      <c r="O763" s="327"/>
      <c r="P763" s="327"/>
      <c r="Q763" s="327"/>
    </row>
    <row r="764" spans="1:17" ht="15">
      <c r="A764" s="326"/>
      <c r="B764" s="326"/>
      <c r="C764" s="326"/>
      <c r="D764" s="326"/>
      <c r="E764" s="326"/>
      <c r="F764" s="326"/>
      <c r="G764" s="326"/>
      <c r="H764" s="327"/>
      <c r="L764" s="328"/>
      <c r="M764" s="328"/>
      <c r="N764" s="328"/>
      <c r="O764" s="327"/>
      <c r="P764" s="327"/>
      <c r="Q764" s="327"/>
    </row>
    <row r="765" spans="1:17" ht="15">
      <c r="A765" s="326"/>
      <c r="B765" s="326"/>
      <c r="C765" s="326"/>
      <c r="D765" s="326"/>
      <c r="E765" s="326"/>
      <c r="F765" s="326"/>
      <c r="G765" s="326"/>
      <c r="H765" s="327"/>
      <c r="L765" s="328"/>
      <c r="M765" s="328"/>
      <c r="N765" s="328"/>
      <c r="O765" s="327"/>
      <c r="P765" s="327"/>
      <c r="Q765" s="327"/>
    </row>
    <row r="766" spans="1:17" ht="15">
      <c r="A766" s="326"/>
      <c r="B766" s="326"/>
      <c r="C766" s="326"/>
      <c r="D766" s="326"/>
      <c r="E766" s="326"/>
      <c r="F766" s="326"/>
      <c r="G766" s="326"/>
      <c r="H766" s="327"/>
      <c r="L766" s="328"/>
      <c r="M766" s="328"/>
      <c r="N766" s="328"/>
      <c r="O766" s="327"/>
      <c r="P766" s="327"/>
      <c r="Q766" s="327"/>
    </row>
    <row r="767" spans="1:17" ht="15">
      <c r="A767" s="326"/>
      <c r="B767" s="326"/>
      <c r="C767" s="326"/>
      <c r="D767" s="326"/>
      <c r="E767" s="326"/>
      <c r="F767" s="326"/>
      <c r="G767" s="326"/>
      <c r="H767" s="327"/>
      <c r="L767" s="328"/>
      <c r="M767" s="328"/>
      <c r="N767" s="328"/>
      <c r="O767" s="327"/>
      <c r="P767" s="327"/>
      <c r="Q767" s="327"/>
    </row>
    <row r="768" spans="1:17" ht="15">
      <c r="A768" s="326"/>
      <c r="B768" s="326"/>
      <c r="C768" s="326"/>
      <c r="D768" s="326"/>
      <c r="E768" s="326"/>
      <c r="F768" s="326"/>
      <c r="G768" s="326"/>
      <c r="H768" s="327"/>
      <c r="L768" s="328"/>
      <c r="M768" s="328"/>
      <c r="N768" s="328"/>
      <c r="O768" s="327"/>
      <c r="P768" s="327"/>
      <c r="Q768" s="327"/>
    </row>
    <row r="769" spans="1:17" ht="15">
      <c r="A769" s="326"/>
      <c r="B769" s="326"/>
      <c r="C769" s="326"/>
      <c r="D769" s="326"/>
      <c r="E769" s="326"/>
      <c r="F769" s="326"/>
      <c r="G769" s="326"/>
      <c r="H769" s="327"/>
      <c r="L769" s="328"/>
      <c r="M769" s="328"/>
      <c r="N769" s="328"/>
      <c r="O769" s="327"/>
      <c r="P769" s="327"/>
      <c r="Q769" s="327"/>
    </row>
    <row r="770" spans="1:17" ht="15">
      <c r="A770" s="326"/>
      <c r="B770" s="326"/>
      <c r="C770" s="326"/>
      <c r="D770" s="326"/>
      <c r="E770" s="326"/>
      <c r="F770" s="326"/>
      <c r="G770" s="326"/>
      <c r="H770" s="327"/>
      <c r="L770" s="328"/>
      <c r="M770" s="328"/>
      <c r="N770" s="328"/>
      <c r="O770" s="327"/>
      <c r="P770" s="327"/>
      <c r="Q770" s="327"/>
    </row>
    <row r="771" spans="1:17" ht="15">
      <c r="A771" s="326"/>
      <c r="B771" s="326"/>
      <c r="C771" s="326"/>
      <c r="D771" s="326"/>
      <c r="E771" s="326"/>
      <c r="F771" s="326"/>
      <c r="G771" s="326"/>
      <c r="H771" s="327"/>
      <c r="L771" s="328"/>
      <c r="M771" s="328"/>
      <c r="N771" s="328"/>
      <c r="O771" s="327"/>
      <c r="P771" s="327"/>
      <c r="Q771" s="327"/>
    </row>
    <row r="772" spans="1:17" ht="15">
      <c r="A772" s="326"/>
      <c r="B772" s="326"/>
      <c r="C772" s="326"/>
      <c r="D772" s="326"/>
      <c r="E772" s="326"/>
      <c r="F772" s="326"/>
      <c r="G772" s="326"/>
      <c r="H772" s="327"/>
      <c r="L772" s="328"/>
      <c r="M772" s="328"/>
      <c r="N772" s="328"/>
      <c r="O772" s="327"/>
      <c r="P772" s="327"/>
      <c r="Q772" s="327"/>
    </row>
    <row r="773" spans="1:17" ht="15">
      <c r="A773" s="326"/>
      <c r="B773" s="326"/>
      <c r="C773" s="326"/>
      <c r="D773" s="326"/>
      <c r="E773" s="326"/>
      <c r="F773" s="326"/>
      <c r="G773" s="326"/>
      <c r="H773" s="327"/>
      <c r="L773" s="328"/>
      <c r="M773" s="328"/>
      <c r="N773" s="328"/>
      <c r="O773" s="327"/>
      <c r="P773" s="327"/>
      <c r="Q773" s="327"/>
    </row>
    <row r="774" spans="1:17" ht="15">
      <c r="A774" s="326"/>
      <c r="B774" s="326"/>
      <c r="C774" s="326"/>
      <c r="D774" s="326"/>
      <c r="E774" s="326"/>
      <c r="F774" s="326"/>
      <c r="G774" s="326"/>
      <c r="H774" s="327"/>
      <c r="L774" s="328"/>
      <c r="M774" s="328"/>
      <c r="N774" s="328"/>
      <c r="O774" s="327"/>
      <c r="P774" s="327"/>
      <c r="Q774" s="327"/>
    </row>
    <row r="775" spans="1:17" ht="15">
      <c r="A775" s="326"/>
      <c r="B775" s="326"/>
      <c r="C775" s="326"/>
      <c r="D775" s="326"/>
      <c r="E775" s="326"/>
      <c r="F775" s="326"/>
      <c r="G775" s="326"/>
      <c r="H775" s="327"/>
      <c r="L775" s="328"/>
      <c r="M775" s="328"/>
      <c r="N775" s="328"/>
      <c r="O775" s="327"/>
      <c r="P775" s="327"/>
      <c r="Q775" s="327"/>
    </row>
    <row r="776" spans="1:17" ht="15">
      <c r="A776" s="326"/>
      <c r="B776" s="326"/>
      <c r="C776" s="326"/>
      <c r="D776" s="326"/>
      <c r="E776" s="326"/>
      <c r="F776" s="326"/>
      <c r="G776" s="326"/>
      <c r="H776" s="327"/>
      <c r="L776" s="328"/>
      <c r="M776" s="328"/>
      <c r="N776" s="328"/>
      <c r="O776" s="327"/>
      <c r="P776" s="327"/>
      <c r="Q776" s="327"/>
    </row>
    <row r="777" spans="1:17" ht="15">
      <c r="A777" s="326"/>
      <c r="B777" s="326"/>
      <c r="C777" s="326"/>
      <c r="D777" s="326"/>
      <c r="E777" s="326"/>
      <c r="F777" s="326"/>
      <c r="G777" s="326"/>
      <c r="H777" s="327"/>
      <c r="L777" s="328"/>
      <c r="M777" s="328"/>
      <c r="N777" s="328"/>
      <c r="O777" s="327"/>
      <c r="P777" s="327"/>
      <c r="Q777" s="327"/>
    </row>
    <row r="778" spans="1:17" ht="15">
      <c r="A778" s="326"/>
      <c r="B778" s="326"/>
      <c r="C778" s="326"/>
      <c r="D778" s="326"/>
      <c r="E778" s="326"/>
      <c r="F778" s="326"/>
      <c r="G778" s="326"/>
      <c r="H778" s="327"/>
      <c r="L778" s="328"/>
      <c r="M778" s="328"/>
      <c r="N778" s="328"/>
      <c r="O778" s="327"/>
      <c r="P778" s="327"/>
      <c r="Q778" s="327"/>
    </row>
    <row r="779" spans="1:17" ht="15">
      <c r="A779" s="326"/>
      <c r="B779" s="326"/>
      <c r="C779" s="326"/>
      <c r="D779" s="326"/>
      <c r="E779" s="326"/>
      <c r="F779" s="326"/>
      <c r="G779" s="326"/>
      <c r="H779" s="327"/>
      <c r="L779" s="328"/>
      <c r="M779" s="328"/>
      <c r="N779" s="328"/>
      <c r="O779" s="327"/>
      <c r="P779" s="327"/>
      <c r="Q779" s="327"/>
    </row>
    <row r="780" spans="1:17" ht="15">
      <c r="A780" s="326"/>
      <c r="B780" s="326"/>
      <c r="C780" s="326"/>
      <c r="D780" s="326"/>
      <c r="E780" s="326"/>
      <c r="F780" s="326"/>
      <c r="G780" s="326"/>
      <c r="H780" s="327"/>
      <c r="L780" s="328"/>
      <c r="M780" s="328"/>
      <c r="N780" s="328"/>
      <c r="O780" s="327"/>
      <c r="P780" s="327"/>
      <c r="Q780" s="327"/>
    </row>
    <row r="781" spans="1:17" ht="15">
      <c r="A781" s="326"/>
      <c r="B781" s="326"/>
      <c r="C781" s="326"/>
      <c r="D781" s="326"/>
      <c r="E781" s="326"/>
      <c r="F781" s="326"/>
      <c r="G781" s="326"/>
      <c r="H781" s="327"/>
      <c r="L781" s="328"/>
      <c r="M781" s="328"/>
      <c r="N781" s="328"/>
      <c r="O781" s="327"/>
      <c r="P781" s="327"/>
      <c r="Q781" s="327"/>
    </row>
    <row r="782" spans="1:17" ht="15">
      <c r="A782" s="326"/>
      <c r="B782" s="326"/>
      <c r="C782" s="326"/>
      <c r="D782" s="326"/>
      <c r="E782" s="326"/>
      <c r="F782" s="326"/>
      <c r="G782" s="326"/>
      <c r="H782" s="327"/>
      <c r="L782" s="328"/>
      <c r="M782" s="328"/>
      <c r="N782" s="328"/>
      <c r="O782" s="327"/>
      <c r="P782" s="327"/>
      <c r="Q782" s="327"/>
    </row>
    <row r="783" spans="1:17" ht="15">
      <c r="A783" s="326"/>
      <c r="B783" s="326"/>
      <c r="C783" s="326"/>
      <c r="D783" s="326"/>
      <c r="E783" s="326"/>
      <c r="F783" s="326"/>
      <c r="G783" s="326"/>
      <c r="H783" s="327"/>
      <c r="L783" s="328"/>
      <c r="M783" s="328"/>
      <c r="N783" s="328"/>
      <c r="O783" s="327"/>
      <c r="P783" s="327"/>
      <c r="Q783" s="327"/>
    </row>
    <row r="784" spans="1:17" ht="15">
      <c r="A784" s="326"/>
      <c r="B784" s="326"/>
      <c r="C784" s="326"/>
      <c r="D784" s="326"/>
      <c r="E784" s="326"/>
      <c r="F784" s="326"/>
      <c r="G784" s="326"/>
      <c r="H784" s="327"/>
      <c r="L784" s="328"/>
      <c r="M784" s="328"/>
      <c r="N784" s="328"/>
      <c r="O784" s="327"/>
      <c r="P784" s="327"/>
      <c r="Q784" s="327"/>
    </row>
    <row r="785" spans="1:17" ht="15">
      <c r="A785" s="326"/>
      <c r="B785" s="326"/>
      <c r="C785" s="326"/>
      <c r="D785" s="326"/>
      <c r="E785" s="326"/>
      <c r="F785" s="326"/>
      <c r="G785" s="326"/>
      <c r="H785" s="327"/>
      <c r="L785" s="328"/>
      <c r="M785" s="328"/>
      <c r="N785" s="328"/>
      <c r="O785" s="327"/>
      <c r="P785" s="327"/>
      <c r="Q785" s="327"/>
    </row>
    <row r="786" spans="1:17" ht="15">
      <c r="A786" s="326"/>
      <c r="B786" s="326"/>
      <c r="C786" s="326"/>
      <c r="D786" s="326"/>
      <c r="E786" s="326"/>
      <c r="F786" s="326"/>
      <c r="G786" s="326"/>
      <c r="H786" s="327"/>
      <c r="L786" s="328"/>
      <c r="M786" s="328"/>
      <c r="N786" s="328"/>
      <c r="O786" s="327"/>
      <c r="P786" s="327"/>
      <c r="Q786" s="327"/>
    </row>
    <row r="787" spans="1:17" ht="15">
      <c r="A787" s="326"/>
      <c r="B787" s="326"/>
      <c r="C787" s="326"/>
      <c r="D787" s="326"/>
      <c r="E787" s="326"/>
      <c r="F787" s="326"/>
      <c r="G787" s="326"/>
      <c r="H787" s="327"/>
      <c r="L787" s="328"/>
      <c r="M787" s="328"/>
      <c r="N787" s="328"/>
      <c r="O787" s="327"/>
      <c r="P787" s="327"/>
      <c r="Q787" s="327"/>
    </row>
    <row r="788" spans="1:17" ht="15">
      <c r="A788" s="326"/>
      <c r="B788" s="326"/>
      <c r="C788" s="326"/>
      <c r="D788" s="326"/>
      <c r="E788" s="326"/>
      <c r="F788" s="326"/>
      <c r="G788" s="326"/>
      <c r="H788" s="327"/>
      <c r="L788" s="328"/>
      <c r="M788" s="328"/>
      <c r="N788" s="328"/>
      <c r="O788" s="327"/>
      <c r="P788" s="327"/>
      <c r="Q788" s="327"/>
    </row>
    <row r="789" spans="1:17" ht="15">
      <c r="A789" s="326"/>
      <c r="B789" s="326"/>
      <c r="C789" s="326"/>
      <c r="D789" s="326"/>
      <c r="E789" s="326"/>
      <c r="F789" s="326"/>
      <c r="G789" s="326"/>
      <c r="H789" s="327"/>
      <c r="L789" s="328"/>
      <c r="M789" s="328"/>
      <c r="N789" s="328"/>
      <c r="O789" s="327"/>
      <c r="P789" s="327"/>
      <c r="Q789" s="327"/>
    </row>
    <row r="790" spans="1:17" ht="15">
      <c r="A790" s="326"/>
      <c r="B790" s="326"/>
      <c r="C790" s="326"/>
      <c r="D790" s="326"/>
      <c r="E790" s="326"/>
      <c r="F790" s="326"/>
      <c r="G790" s="326"/>
      <c r="H790" s="327"/>
      <c r="L790" s="328"/>
      <c r="M790" s="328"/>
      <c r="N790" s="328"/>
      <c r="O790" s="327"/>
      <c r="P790" s="327"/>
      <c r="Q790" s="327"/>
    </row>
    <row r="791" spans="1:17" ht="15">
      <c r="A791" s="326"/>
      <c r="B791" s="326"/>
      <c r="C791" s="326"/>
      <c r="D791" s="326"/>
      <c r="E791" s="326"/>
      <c r="F791" s="326"/>
      <c r="G791" s="326"/>
      <c r="H791" s="327"/>
      <c r="L791" s="328"/>
      <c r="M791" s="328"/>
      <c r="N791" s="328"/>
      <c r="O791" s="327"/>
      <c r="P791" s="327"/>
      <c r="Q791" s="327"/>
    </row>
    <row r="792" spans="1:17" ht="15">
      <c r="A792" s="326"/>
      <c r="B792" s="326"/>
      <c r="C792" s="326"/>
      <c r="D792" s="326"/>
      <c r="E792" s="326"/>
      <c r="F792" s="326"/>
      <c r="G792" s="326"/>
      <c r="H792" s="327"/>
      <c r="L792" s="328"/>
      <c r="M792" s="328"/>
      <c r="N792" s="328"/>
      <c r="O792" s="327"/>
      <c r="P792" s="327"/>
      <c r="Q792" s="327"/>
    </row>
    <row r="793" spans="1:17" ht="15">
      <c r="A793" s="326"/>
      <c r="B793" s="326"/>
      <c r="C793" s="326"/>
      <c r="D793" s="326"/>
      <c r="E793" s="326"/>
      <c r="F793" s="326"/>
      <c r="G793" s="326"/>
      <c r="H793" s="327"/>
      <c r="L793" s="328"/>
      <c r="M793" s="328"/>
      <c r="N793" s="328"/>
      <c r="O793" s="327"/>
      <c r="P793" s="327"/>
      <c r="Q793" s="327"/>
    </row>
    <row r="794" spans="1:17" ht="15">
      <c r="A794" s="326"/>
      <c r="B794" s="326"/>
      <c r="C794" s="326"/>
      <c r="D794" s="326"/>
      <c r="E794" s="326"/>
      <c r="F794" s="326"/>
      <c r="G794" s="326"/>
      <c r="H794" s="327"/>
      <c r="L794" s="328"/>
      <c r="M794" s="328"/>
      <c r="N794" s="328"/>
      <c r="O794" s="327"/>
      <c r="P794" s="327"/>
      <c r="Q794" s="327"/>
    </row>
    <row r="795" spans="1:17" ht="15">
      <c r="A795" s="326"/>
      <c r="B795" s="326"/>
      <c r="C795" s="326"/>
      <c r="D795" s="326"/>
      <c r="E795" s="326"/>
      <c r="F795" s="326"/>
      <c r="G795" s="326"/>
      <c r="H795" s="327"/>
      <c r="L795" s="328"/>
      <c r="M795" s="328"/>
      <c r="N795" s="328"/>
      <c r="O795" s="327"/>
      <c r="P795" s="327"/>
      <c r="Q795" s="327"/>
    </row>
    <row r="796" spans="1:17" ht="15">
      <c r="A796" s="326"/>
      <c r="B796" s="326"/>
      <c r="C796" s="326"/>
      <c r="D796" s="326"/>
      <c r="E796" s="326"/>
      <c r="F796" s="326"/>
      <c r="G796" s="326"/>
      <c r="H796" s="327"/>
      <c r="L796" s="328"/>
      <c r="M796" s="328"/>
      <c r="N796" s="328"/>
      <c r="O796" s="327"/>
      <c r="P796" s="327"/>
      <c r="Q796" s="327"/>
    </row>
    <row r="797" spans="1:17" ht="15">
      <c r="A797" s="326"/>
      <c r="B797" s="326"/>
      <c r="C797" s="326"/>
      <c r="D797" s="326"/>
      <c r="E797" s="326"/>
      <c r="F797" s="326"/>
      <c r="G797" s="326"/>
      <c r="H797" s="327"/>
      <c r="L797" s="328"/>
      <c r="M797" s="328"/>
      <c r="N797" s="328"/>
      <c r="O797" s="327"/>
      <c r="P797" s="327"/>
      <c r="Q797" s="327"/>
    </row>
    <row r="798" spans="1:17" ht="15">
      <c r="A798" s="326"/>
      <c r="B798" s="326"/>
      <c r="C798" s="326"/>
      <c r="D798" s="326"/>
      <c r="E798" s="326"/>
      <c r="F798" s="326"/>
      <c r="G798" s="326"/>
      <c r="H798" s="327"/>
      <c r="L798" s="328"/>
      <c r="M798" s="328"/>
      <c r="N798" s="328"/>
      <c r="O798" s="327"/>
      <c r="P798" s="327"/>
      <c r="Q798" s="327"/>
    </row>
    <row r="799" spans="1:17" ht="15">
      <c r="A799" s="326"/>
      <c r="B799" s="326"/>
      <c r="C799" s="326"/>
      <c r="D799" s="326"/>
      <c r="E799" s="326"/>
      <c r="F799" s="326"/>
      <c r="G799" s="326"/>
      <c r="H799" s="327"/>
      <c r="L799" s="328"/>
      <c r="M799" s="328"/>
      <c r="N799" s="328"/>
      <c r="O799" s="327"/>
      <c r="P799" s="327"/>
      <c r="Q799" s="327"/>
    </row>
    <row r="800" spans="1:17" ht="15">
      <c r="A800" s="326"/>
      <c r="B800" s="326"/>
      <c r="C800" s="326"/>
      <c r="D800" s="326"/>
      <c r="E800" s="326"/>
      <c r="F800" s="326"/>
      <c r="G800" s="326"/>
      <c r="H800" s="327"/>
      <c r="L800" s="328"/>
      <c r="M800" s="328"/>
      <c r="N800" s="328"/>
      <c r="O800" s="327"/>
      <c r="P800" s="327"/>
      <c r="Q800" s="327"/>
    </row>
    <row r="801" spans="1:17" ht="15">
      <c r="A801" s="326"/>
      <c r="B801" s="326"/>
      <c r="C801" s="326"/>
      <c r="D801" s="326"/>
      <c r="E801" s="326"/>
      <c r="F801" s="326"/>
      <c r="G801" s="326"/>
      <c r="H801" s="327"/>
      <c r="L801" s="328"/>
      <c r="M801" s="328"/>
      <c r="N801" s="328"/>
      <c r="O801" s="327"/>
      <c r="P801" s="327"/>
      <c r="Q801" s="327"/>
    </row>
    <row r="802" spans="1:17" ht="15">
      <c r="A802" s="326"/>
      <c r="B802" s="326"/>
      <c r="C802" s="326"/>
      <c r="D802" s="326"/>
      <c r="E802" s="326"/>
      <c r="F802" s="326"/>
      <c r="G802" s="326"/>
      <c r="H802" s="327"/>
      <c r="L802" s="328"/>
      <c r="M802" s="328"/>
      <c r="N802" s="328"/>
      <c r="O802" s="327"/>
      <c r="P802" s="327"/>
      <c r="Q802" s="327"/>
    </row>
    <row r="803" spans="1:17" ht="15">
      <c r="A803" s="326"/>
      <c r="B803" s="326"/>
      <c r="C803" s="326"/>
      <c r="D803" s="326"/>
      <c r="E803" s="326"/>
      <c r="F803" s="326"/>
      <c r="G803" s="326"/>
      <c r="H803" s="327"/>
      <c r="L803" s="328"/>
      <c r="M803" s="328"/>
      <c r="N803" s="328"/>
      <c r="O803" s="327"/>
      <c r="P803" s="327"/>
      <c r="Q803" s="327"/>
    </row>
    <row r="804" spans="1:17" ht="15">
      <c r="A804" s="326"/>
      <c r="B804" s="326"/>
      <c r="C804" s="326"/>
      <c r="D804" s="326"/>
      <c r="E804" s="326"/>
      <c r="F804" s="326"/>
      <c r="G804" s="326"/>
      <c r="H804" s="327"/>
      <c r="L804" s="328"/>
      <c r="M804" s="328"/>
      <c r="N804" s="328"/>
      <c r="O804" s="327"/>
      <c r="P804" s="327"/>
      <c r="Q804" s="327"/>
    </row>
    <row r="805" spans="1:17" ht="15">
      <c r="A805" s="326"/>
      <c r="B805" s="326"/>
      <c r="C805" s="326"/>
      <c r="D805" s="326"/>
      <c r="E805" s="326"/>
      <c r="F805" s="326"/>
      <c r="G805" s="326"/>
      <c r="H805" s="327"/>
      <c r="L805" s="328"/>
      <c r="M805" s="328"/>
      <c r="N805" s="328"/>
      <c r="O805" s="327"/>
      <c r="P805" s="327"/>
      <c r="Q805" s="327"/>
    </row>
    <row r="806" spans="1:17" ht="15">
      <c r="A806" s="326"/>
      <c r="B806" s="326"/>
      <c r="C806" s="326"/>
      <c r="D806" s="326"/>
      <c r="E806" s="326"/>
      <c r="F806" s="326"/>
      <c r="G806" s="326"/>
      <c r="H806" s="327"/>
      <c r="L806" s="328"/>
      <c r="M806" s="328"/>
      <c r="N806" s="328"/>
      <c r="O806" s="327"/>
      <c r="P806" s="327"/>
      <c r="Q806" s="327"/>
    </row>
    <row r="807" spans="1:17" ht="15">
      <c r="A807" s="326"/>
      <c r="B807" s="326"/>
      <c r="C807" s="326"/>
      <c r="D807" s="326"/>
      <c r="E807" s="326"/>
      <c r="F807" s="326"/>
      <c r="G807" s="326"/>
      <c r="H807" s="327"/>
      <c r="L807" s="328"/>
      <c r="M807" s="328"/>
      <c r="N807" s="328"/>
      <c r="O807" s="327"/>
      <c r="P807" s="327"/>
      <c r="Q807" s="327"/>
    </row>
    <row r="808" spans="1:17" ht="15">
      <c r="A808" s="326"/>
      <c r="B808" s="326"/>
      <c r="C808" s="326"/>
      <c r="D808" s="326"/>
      <c r="E808" s="326"/>
      <c r="F808" s="326"/>
      <c r="G808" s="326"/>
      <c r="H808" s="327"/>
      <c r="L808" s="328"/>
      <c r="M808" s="328"/>
      <c r="N808" s="328"/>
      <c r="O808" s="327"/>
      <c r="P808" s="327"/>
      <c r="Q808" s="327"/>
    </row>
    <row r="809" spans="1:17" ht="15">
      <c r="A809" s="326"/>
      <c r="B809" s="326"/>
      <c r="C809" s="326"/>
      <c r="D809" s="326"/>
      <c r="E809" s="326"/>
      <c r="F809" s="326"/>
      <c r="G809" s="326"/>
      <c r="H809" s="327"/>
      <c r="L809" s="328"/>
      <c r="M809" s="328"/>
      <c r="N809" s="328"/>
      <c r="O809" s="327"/>
      <c r="P809" s="327"/>
      <c r="Q809" s="327"/>
    </row>
    <row r="810" spans="1:17" ht="15">
      <c r="A810" s="326"/>
      <c r="B810" s="326"/>
      <c r="C810" s="326"/>
      <c r="D810" s="326"/>
      <c r="E810" s="326"/>
      <c r="F810" s="326"/>
      <c r="G810" s="326"/>
      <c r="H810" s="327"/>
      <c r="L810" s="328"/>
      <c r="M810" s="328"/>
      <c r="N810" s="328"/>
      <c r="O810" s="327"/>
      <c r="P810" s="327"/>
      <c r="Q810" s="327"/>
    </row>
    <row r="811" spans="1:17" ht="15">
      <c r="A811" s="326"/>
      <c r="B811" s="326"/>
      <c r="C811" s="326"/>
      <c r="D811" s="326"/>
      <c r="E811" s="326"/>
      <c r="F811" s="326"/>
      <c r="G811" s="326"/>
      <c r="H811" s="327"/>
      <c r="L811" s="328"/>
      <c r="M811" s="328"/>
      <c r="N811" s="328"/>
      <c r="O811" s="327"/>
      <c r="P811" s="327"/>
      <c r="Q811" s="327"/>
    </row>
    <row r="812" spans="1:17" ht="15">
      <c r="A812" s="326"/>
      <c r="B812" s="326"/>
      <c r="C812" s="326"/>
      <c r="D812" s="326"/>
      <c r="E812" s="326"/>
      <c r="F812" s="326"/>
      <c r="G812" s="326"/>
      <c r="H812" s="327"/>
      <c r="L812" s="328"/>
      <c r="M812" s="328"/>
      <c r="N812" s="328"/>
      <c r="O812" s="327"/>
      <c r="P812" s="327"/>
      <c r="Q812" s="327"/>
    </row>
    <row r="813" spans="1:17" ht="15">
      <c r="A813" s="326"/>
      <c r="B813" s="326"/>
      <c r="C813" s="326"/>
      <c r="D813" s="326"/>
      <c r="E813" s="326"/>
      <c r="F813" s="326"/>
      <c r="G813" s="326"/>
      <c r="H813" s="327"/>
      <c r="L813" s="328"/>
      <c r="M813" s="328"/>
      <c r="N813" s="328"/>
      <c r="O813" s="327"/>
      <c r="P813" s="327"/>
      <c r="Q813" s="327"/>
    </row>
    <row r="814" spans="1:17" ht="15">
      <c r="A814" s="326"/>
      <c r="B814" s="326"/>
      <c r="C814" s="326"/>
      <c r="D814" s="326"/>
      <c r="E814" s="326"/>
      <c r="F814" s="326"/>
      <c r="G814" s="326"/>
      <c r="H814" s="327"/>
      <c r="L814" s="328"/>
      <c r="M814" s="328"/>
      <c r="N814" s="328"/>
      <c r="O814" s="327"/>
      <c r="P814" s="327"/>
      <c r="Q814" s="327"/>
    </row>
    <row r="815" spans="1:17" ht="15">
      <c r="A815" s="326"/>
      <c r="B815" s="326"/>
      <c r="C815" s="326"/>
      <c r="D815" s="326"/>
      <c r="E815" s="326"/>
      <c r="F815" s="326"/>
      <c r="G815" s="326"/>
      <c r="H815" s="327"/>
      <c r="L815" s="328"/>
      <c r="M815" s="328"/>
      <c r="N815" s="328"/>
      <c r="O815" s="327"/>
      <c r="P815" s="327"/>
      <c r="Q815" s="327"/>
    </row>
    <row r="816" spans="1:17" ht="15">
      <c r="A816" s="326"/>
      <c r="B816" s="326"/>
      <c r="C816" s="326"/>
      <c r="D816" s="326"/>
      <c r="E816" s="326"/>
      <c r="F816" s="326"/>
      <c r="G816" s="326"/>
      <c r="H816" s="327"/>
      <c r="L816" s="328"/>
      <c r="M816" s="328"/>
      <c r="N816" s="328"/>
      <c r="O816" s="327"/>
      <c r="P816" s="327"/>
      <c r="Q816" s="327"/>
    </row>
    <row r="817" spans="1:17" ht="15">
      <c r="A817" s="326"/>
      <c r="B817" s="326"/>
      <c r="C817" s="326"/>
      <c r="D817" s="326"/>
      <c r="E817" s="326"/>
      <c r="F817" s="326"/>
      <c r="G817" s="326"/>
      <c r="H817" s="327"/>
      <c r="L817" s="328"/>
      <c r="M817" s="328"/>
      <c r="N817" s="328"/>
      <c r="O817" s="327"/>
      <c r="P817" s="327"/>
      <c r="Q817" s="327"/>
    </row>
    <row r="818" spans="1:17" ht="15">
      <c r="A818" s="326"/>
      <c r="B818" s="326"/>
      <c r="C818" s="326"/>
      <c r="D818" s="326"/>
      <c r="E818" s="326"/>
      <c r="F818" s="326"/>
      <c r="G818" s="326"/>
      <c r="H818" s="327"/>
      <c r="L818" s="328"/>
      <c r="M818" s="328"/>
      <c r="N818" s="328"/>
      <c r="O818" s="327"/>
      <c r="P818" s="327"/>
      <c r="Q818" s="327"/>
    </row>
    <row r="819" spans="1:17" ht="15">
      <c r="A819" s="326"/>
      <c r="B819" s="326"/>
      <c r="C819" s="326"/>
      <c r="D819" s="326"/>
      <c r="E819" s="326"/>
      <c r="F819" s="326"/>
      <c r="G819" s="326"/>
      <c r="H819" s="327"/>
      <c r="L819" s="328"/>
      <c r="M819" s="328"/>
      <c r="N819" s="328"/>
      <c r="O819" s="327"/>
      <c r="P819" s="327"/>
      <c r="Q819" s="327"/>
    </row>
    <row r="820" spans="1:17" ht="15">
      <c r="A820" s="326"/>
      <c r="B820" s="326"/>
      <c r="C820" s="326"/>
      <c r="D820" s="326"/>
      <c r="E820" s="326"/>
      <c r="F820" s="326"/>
      <c r="G820" s="326"/>
      <c r="H820" s="327"/>
      <c r="L820" s="328"/>
      <c r="M820" s="328"/>
      <c r="N820" s="328"/>
      <c r="O820" s="327"/>
      <c r="P820" s="327"/>
      <c r="Q820" s="327"/>
    </row>
    <row r="821" spans="1:17" ht="15">
      <c r="A821" s="326"/>
      <c r="B821" s="326"/>
      <c r="C821" s="326"/>
      <c r="D821" s="326"/>
      <c r="E821" s="326"/>
      <c r="F821" s="326"/>
      <c r="G821" s="326"/>
      <c r="H821" s="327"/>
      <c r="L821" s="328"/>
      <c r="M821" s="328"/>
      <c r="N821" s="328"/>
      <c r="O821" s="327"/>
      <c r="P821" s="327"/>
      <c r="Q821" s="327"/>
    </row>
    <row r="822" spans="1:17" ht="15">
      <c r="A822" s="326"/>
      <c r="B822" s="326"/>
      <c r="C822" s="326"/>
      <c r="D822" s="326"/>
      <c r="E822" s="326"/>
      <c r="F822" s="326"/>
      <c r="G822" s="326"/>
      <c r="H822" s="327"/>
      <c r="L822" s="328"/>
      <c r="M822" s="328"/>
      <c r="N822" s="328"/>
      <c r="O822" s="327"/>
      <c r="P822" s="327"/>
      <c r="Q822" s="327"/>
    </row>
    <row r="823" spans="1:17" ht="15">
      <c r="A823" s="326"/>
      <c r="B823" s="326"/>
      <c r="C823" s="326"/>
      <c r="D823" s="326"/>
      <c r="E823" s="326"/>
      <c r="F823" s="326"/>
      <c r="G823" s="326"/>
      <c r="H823" s="327"/>
      <c r="L823" s="328"/>
      <c r="M823" s="328"/>
      <c r="N823" s="328"/>
      <c r="O823" s="327"/>
      <c r="P823" s="327"/>
      <c r="Q823" s="327"/>
    </row>
    <row r="824" spans="1:17" ht="15">
      <c r="A824" s="326"/>
      <c r="B824" s="326"/>
      <c r="C824" s="326"/>
      <c r="D824" s="326"/>
      <c r="E824" s="326"/>
      <c r="F824" s="326"/>
      <c r="G824" s="326"/>
      <c r="H824" s="327"/>
      <c r="L824" s="328"/>
      <c r="M824" s="328"/>
      <c r="N824" s="328"/>
      <c r="O824" s="327"/>
      <c r="P824" s="327"/>
      <c r="Q824" s="327"/>
    </row>
    <row r="825" spans="1:17" ht="15">
      <c r="A825" s="326"/>
      <c r="B825" s="326"/>
      <c r="C825" s="326"/>
      <c r="D825" s="326"/>
      <c r="E825" s="326"/>
      <c r="F825" s="326"/>
      <c r="G825" s="326"/>
      <c r="H825" s="327"/>
      <c r="L825" s="328"/>
      <c r="M825" s="328"/>
      <c r="N825" s="328"/>
      <c r="O825" s="327"/>
      <c r="P825" s="327"/>
      <c r="Q825" s="327"/>
    </row>
    <row r="826" spans="1:17" ht="15">
      <c r="A826" s="326"/>
      <c r="B826" s="326"/>
      <c r="C826" s="326"/>
      <c r="D826" s="326"/>
      <c r="E826" s="326"/>
      <c r="F826" s="326"/>
      <c r="G826" s="326"/>
      <c r="H826" s="327"/>
      <c r="L826" s="328"/>
      <c r="M826" s="328"/>
      <c r="N826" s="328"/>
      <c r="O826" s="327"/>
      <c r="P826" s="327"/>
      <c r="Q826" s="327"/>
    </row>
    <row r="827" spans="1:17" ht="15">
      <c r="A827" s="326"/>
      <c r="B827" s="326"/>
      <c r="C827" s="326"/>
      <c r="D827" s="326"/>
      <c r="E827" s="326"/>
      <c r="F827" s="326"/>
      <c r="G827" s="326"/>
      <c r="H827" s="327"/>
      <c r="L827" s="328"/>
      <c r="M827" s="328"/>
      <c r="N827" s="328"/>
      <c r="O827" s="327"/>
      <c r="P827" s="327"/>
      <c r="Q827" s="327"/>
    </row>
    <row r="828" spans="1:17" ht="15">
      <c r="A828" s="326"/>
      <c r="B828" s="326"/>
      <c r="C828" s="326"/>
      <c r="D828" s="326"/>
      <c r="E828" s="326"/>
      <c r="F828" s="326"/>
      <c r="G828" s="326"/>
      <c r="H828" s="327"/>
      <c r="L828" s="328"/>
      <c r="M828" s="328"/>
      <c r="N828" s="328"/>
      <c r="O828" s="327"/>
      <c r="P828" s="327"/>
      <c r="Q828" s="327"/>
    </row>
    <row r="829" spans="1:17" ht="15">
      <c r="A829" s="326"/>
      <c r="B829" s="326"/>
      <c r="C829" s="326"/>
      <c r="D829" s="326"/>
      <c r="E829" s="326"/>
      <c r="F829" s="326"/>
      <c r="G829" s="326"/>
      <c r="H829" s="327"/>
      <c r="L829" s="328"/>
      <c r="M829" s="328"/>
      <c r="N829" s="328"/>
      <c r="O829" s="327"/>
      <c r="P829" s="327"/>
      <c r="Q829" s="327"/>
    </row>
    <row r="830" spans="1:17" ht="15">
      <c r="A830" s="326"/>
      <c r="B830" s="326"/>
      <c r="C830" s="326"/>
      <c r="D830" s="326"/>
      <c r="E830" s="326"/>
      <c r="F830" s="326"/>
      <c r="G830" s="326"/>
      <c r="H830" s="327"/>
      <c r="L830" s="328"/>
      <c r="M830" s="328"/>
      <c r="N830" s="328"/>
      <c r="O830" s="327"/>
      <c r="P830" s="327"/>
      <c r="Q830" s="327"/>
    </row>
    <row r="831" spans="1:17" ht="15">
      <c r="A831" s="326"/>
      <c r="B831" s="326"/>
      <c r="C831" s="326"/>
      <c r="D831" s="326"/>
      <c r="E831" s="326"/>
      <c r="F831" s="326"/>
      <c r="G831" s="326"/>
      <c r="H831" s="327"/>
      <c r="L831" s="328"/>
      <c r="M831" s="328"/>
      <c r="N831" s="328"/>
      <c r="O831" s="327"/>
      <c r="P831" s="327"/>
      <c r="Q831" s="327"/>
    </row>
    <row r="832" spans="1:17" ht="15">
      <c r="A832" s="326"/>
      <c r="B832" s="326"/>
      <c r="C832" s="326"/>
      <c r="D832" s="326"/>
      <c r="E832" s="326"/>
      <c r="F832" s="326"/>
      <c r="G832" s="326"/>
      <c r="H832" s="327"/>
      <c r="L832" s="328"/>
      <c r="M832" s="328"/>
      <c r="N832" s="328"/>
      <c r="O832" s="327"/>
      <c r="P832" s="327"/>
      <c r="Q832" s="327"/>
    </row>
    <row r="833" spans="1:17" ht="15">
      <c r="A833" s="326"/>
      <c r="B833" s="326"/>
      <c r="C833" s="326"/>
      <c r="D833" s="326"/>
      <c r="E833" s="326"/>
      <c r="F833" s="326"/>
      <c r="G833" s="326"/>
      <c r="H833" s="327"/>
      <c r="L833" s="328"/>
      <c r="M833" s="328"/>
      <c r="N833" s="328"/>
      <c r="O833" s="327"/>
      <c r="P833" s="327"/>
      <c r="Q833" s="327"/>
    </row>
    <row r="834" spans="1:17" ht="15">
      <c r="A834" s="326"/>
      <c r="B834" s="326"/>
      <c r="C834" s="326"/>
      <c r="D834" s="326"/>
      <c r="E834" s="326"/>
      <c r="F834" s="326"/>
      <c r="G834" s="326"/>
      <c r="H834" s="327"/>
      <c r="L834" s="328"/>
      <c r="M834" s="328"/>
      <c r="N834" s="328"/>
      <c r="O834" s="327"/>
      <c r="P834" s="327"/>
      <c r="Q834" s="327"/>
    </row>
    <row r="835" spans="1:17" ht="15">
      <c r="A835" s="326"/>
      <c r="B835" s="326"/>
      <c r="C835" s="326"/>
      <c r="D835" s="326"/>
      <c r="E835" s="326"/>
      <c r="F835" s="326"/>
      <c r="G835" s="326"/>
      <c r="H835" s="327"/>
      <c r="L835" s="328"/>
      <c r="M835" s="328"/>
      <c r="N835" s="328"/>
      <c r="O835" s="327"/>
      <c r="P835" s="327"/>
      <c r="Q835" s="327"/>
    </row>
    <row r="836" spans="1:17" ht="15">
      <c r="A836" s="326"/>
      <c r="B836" s="326"/>
      <c r="C836" s="326"/>
      <c r="D836" s="326"/>
      <c r="E836" s="326"/>
      <c r="F836" s="326"/>
      <c r="G836" s="326"/>
      <c r="H836" s="327"/>
      <c r="L836" s="328"/>
      <c r="M836" s="328"/>
      <c r="N836" s="328"/>
      <c r="O836" s="327"/>
      <c r="P836" s="327"/>
      <c r="Q836" s="327"/>
    </row>
    <row r="837" spans="1:17" ht="15">
      <c r="A837" s="326"/>
      <c r="B837" s="326"/>
      <c r="C837" s="326"/>
      <c r="D837" s="326"/>
      <c r="E837" s="326"/>
      <c r="F837" s="326"/>
      <c r="G837" s="326"/>
      <c r="H837" s="327"/>
      <c r="L837" s="328"/>
      <c r="M837" s="328"/>
      <c r="N837" s="328"/>
      <c r="O837" s="327"/>
      <c r="P837" s="327"/>
      <c r="Q837" s="327"/>
    </row>
    <row r="838" spans="1:17" ht="15">
      <c r="A838" s="326"/>
      <c r="B838" s="326"/>
      <c r="C838" s="326"/>
      <c r="D838" s="326"/>
      <c r="E838" s="326"/>
      <c r="F838" s="326"/>
      <c r="G838" s="326"/>
      <c r="H838" s="327"/>
      <c r="L838" s="328"/>
      <c r="M838" s="328"/>
      <c r="N838" s="328"/>
      <c r="O838" s="327"/>
      <c r="P838" s="327"/>
      <c r="Q838" s="327"/>
    </row>
    <row r="839" spans="1:17" ht="15">
      <c r="A839" s="326"/>
      <c r="B839" s="326"/>
      <c r="C839" s="326"/>
      <c r="D839" s="326"/>
      <c r="E839" s="326"/>
      <c r="F839" s="326"/>
      <c r="G839" s="326"/>
      <c r="H839" s="327"/>
      <c r="L839" s="328"/>
      <c r="M839" s="328"/>
      <c r="N839" s="328"/>
      <c r="O839" s="327"/>
      <c r="P839" s="327"/>
      <c r="Q839" s="327"/>
    </row>
    <row r="840" spans="1:17" ht="15">
      <c r="A840" s="326"/>
      <c r="B840" s="326"/>
      <c r="C840" s="326"/>
      <c r="D840" s="326"/>
      <c r="E840" s="326"/>
      <c r="F840" s="326"/>
      <c r="G840" s="326"/>
      <c r="H840" s="327"/>
      <c r="L840" s="328"/>
      <c r="M840" s="328"/>
      <c r="N840" s="328"/>
      <c r="O840" s="327"/>
      <c r="P840" s="327"/>
      <c r="Q840" s="327"/>
    </row>
    <row r="841" spans="1:17" ht="15">
      <c r="A841" s="326"/>
      <c r="B841" s="326"/>
      <c r="C841" s="326"/>
      <c r="D841" s="326"/>
      <c r="E841" s="326"/>
      <c r="F841" s="326"/>
      <c r="G841" s="326"/>
      <c r="H841" s="327"/>
      <c r="L841" s="328"/>
      <c r="M841" s="328"/>
      <c r="N841" s="328"/>
      <c r="O841" s="327"/>
      <c r="P841" s="327"/>
      <c r="Q841" s="327"/>
    </row>
    <row r="842" spans="1:17" ht="15">
      <c r="A842" s="326"/>
      <c r="B842" s="326"/>
      <c r="C842" s="326"/>
      <c r="D842" s="326"/>
      <c r="E842" s="326"/>
      <c r="F842" s="326"/>
      <c r="G842" s="326"/>
      <c r="H842" s="327"/>
      <c r="L842" s="328"/>
      <c r="M842" s="328"/>
      <c r="N842" s="328"/>
      <c r="O842" s="327"/>
      <c r="P842" s="327"/>
      <c r="Q842" s="327"/>
    </row>
    <row r="843" spans="1:17" ht="15">
      <c r="A843" s="326"/>
      <c r="B843" s="326"/>
      <c r="C843" s="326"/>
      <c r="D843" s="326"/>
      <c r="E843" s="326"/>
      <c r="F843" s="326"/>
      <c r="G843" s="326"/>
      <c r="H843" s="327"/>
      <c r="L843" s="328"/>
      <c r="M843" s="328"/>
      <c r="N843" s="328"/>
      <c r="O843" s="327"/>
      <c r="P843" s="327"/>
      <c r="Q843" s="327"/>
    </row>
    <row r="844" spans="1:17" ht="15">
      <c r="A844" s="326"/>
      <c r="B844" s="326"/>
      <c r="C844" s="326"/>
      <c r="D844" s="326"/>
      <c r="E844" s="326"/>
      <c r="F844" s="326"/>
      <c r="G844" s="326"/>
      <c r="H844" s="327"/>
      <c r="L844" s="328"/>
      <c r="M844" s="328"/>
      <c r="N844" s="328"/>
      <c r="O844" s="327"/>
      <c r="P844" s="327"/>
      <c r="Q844" s="327"/>
    </row>
    <row r="845" spans="1:17" ht="15">
      <c r="A845" s="326"/>
      <c r="B845" s="326"/>
      <c r="C845" s="326"/>
      <c r="D845" s="326"/>
      <c r="E845" s="326"/>
      <c r="F845" s="326"/>
      <c r="G845" s="326"/>
      <c r="H845" s="327"/>
      <c r="L845" s="328"/>
      <c r="M845" s="328"/>
      <c r="N845" s="328"/>
      <c r="O845" s="327"/>
      <c r="P845" s="327"/>
      <c r="Q845" s="327"/>
    </row>
    <row r="846" spans="1:17" ht="15">
      <c r="A846" s="326"/>
      <c r="B846" s="326"/>
      <c r="C846" s="326"/>
      <c r="D846" s="326"/>
      <c r="E846" s="326"/>
      <c r="F846" s="326"/>
      <c r="G846" s="326"/>
      <c r="H846" s="327"/>
      <c r="L846" s="328"/>
      <c r="M846" s="328"/>
      <c r="N846" s="328"/>
      <c r="O846" s="327"/>
      <c r="P846" s="327"/>
      <c r="Q846" s="327"/>
    </row>
    <row r="847" spans="1:17" ht="15">
      <c r="A847" s="326"/>
      <c r="B847" s="326"/>
      <c r="C847" s="326"/>
      <c r="D847" s="326"/>
      <c r="E847" s="326"/>
      <c r="F847" s="326"/>
      <c r="G847" s="326"/>
      <c r="H847" s="327"/>
      <c r="L847" s="328"/>
      <c r="M847" s="328"/>
      <c r="N847" s="328"/>
      <c r="O847" s="327"/>
      <c r="P847" s="327"/>
      <c r="Q847" s="327"/>
    </row>
    <row r="848" spans="1:17" ht="15">
      <c r="A848" s="326"/>
      <c r="B848" s="326"/>
      <c r="C848" s="326"/>
      <c r="D848" s="326"/>
      <c r="E848" s="326"/>
      <c r="F848" s="326"/>
      <c r="G848" s="326"/>
      <c r="H848" s="327"/>
      <c r="L848" s="328"/>
      <c r="M848" s="328"/>
      <c r="N848" s="328"/>
      <c r="O848" s="327"/>
      <c r="P848" s="327"/>
      <c r="Q848" s="327"/>
    </row>
    <row r="849" spans="1:17" ht="15">
      <c r="A849" s="326"/>
      <c r="B849" s="326"/>
      <c r="C849" s="326"/>
      <c r="D849" s="326"/>
      <c r="E849" s="326"/>
      <c r="F849" s="326"/>
      <c r="G849" s="326"/>
      <c r="H849" s="327"/>
      <c r="L849" s="328"/>
      <c r="M849" s="328"/>
      <c r="N849" s="328"/>
      <c r="O849" s="327"/>
      <c r="P849" s="327"/>
      <c r="Q849" s="327"/>
    </row>
    <row r="850" spans="1:17" ht="15">
      <c r="A850" s="326"/>
      <c r="B850" s="326"/>
      <c r="C850" s="326"/>
      <c r="D850" s="326"/>
      <c r="E850" s="326"/>
      <c r="F850" s="326"/>
      <c r="G850" s="326"/>
      <c r="H850" s="327"/>
      <c r="L850" s="328"/>
      <c r="M850" s="328"/>
      <c r="N850" s="328"/>
      <c r="O850" s="327"/>
      <c r="P850" s="327"/>
      <c r="Q850" s="327"/>
    </row>
    <row r="851" spans="1:17" ht="15">
      <c r="A851" s="326"/>
      <c r="B851" s="326"/>
      <c r="C851" s="326"/>
      <c r="D851" s="326"/>
      <c r="E851" s="326"/>
      <c r="F851" s="326"/>
      <c r="G851" s="326"/>
      <c r="H851" s="327"/>
      <c r="L851" s="328"/>
      <c r="M851" s="328"/>
      <c r="N851" s="328"/>
      <c r="O851" s="327"/>
      <c r="P851" s="327"/>
      <c r="Q851" s="327"/>
    </row>
    <row r="852" spans="1:17" ht="15">
      <c r="A852" s="326"/>
      <c r="B852" s="326"/>
      <c r="C852" s="326"/>
      <c r="D852" s="326"/>
      <c r="E852" s="326"/>
      <c r="F852" s="326"/>
      <c r="G852" s="326"/>
      <c r="H852" s="327"/>
      <c r="L852" s="328"/>
      <c r="M852" s="328"/>
      <c r="N852" s="328"/>
      <c r="O852" s="327"/>
      <c r="P852" s="327"/>
      <c r="Q852" s="327"/>
    </row>
    <row r="853" spans="1:17" ht="15">
      <c r="A853" s="326"/>
      <c r="B853" s="326"/>
      <c r="C853" s="326"/>
      <c r="D853" s="326"/>
      <c r="E853" s="326"/>
      <c r="F853" s="326"/>
      <c r="G853" s="326"/>
      <c r="H853" s="327"/>
      <c r="L853" s="328"/>
      <c r="M853" s="328"/>
      <c r="N853" s="328"/>
      <c r="O853" s="327"/>
      <c r="P853" s="327"/>
      <c r="Q853" s="327"/>
    </row>
    <row r="854" spans="1:17" ht="15">
      <c r="A854" s="326"/>
      <c r="B854" s="326"/>
      <c r="C854" s="326"/>
      <c r="D854" s="326"/>
      <c r="E854" s="326"/>
      <c r="F854" s="326"/>
      <c r="G854" s="326"/>
      <c r="H854" s="327"/>
      <c r="L854" s="328"/>
      <c r="M854" s="328"/>
      <c r="N854" s="328"/>
      <c r="O854" s="327"/>
      <c r="P854" s="327"/>
      <c r="Q854" s="327"/>
    </row>
    <row r="855" spans="1:17" ht="15">
      <c r="A855" s="326"/>
      <c r="B855" s="326"/>
      <c r="C855" s="326"/>
      <c r="D855" s="326"/>
      <c r="E855" s="326"/>
      <c r="F855" s="326"/>
      <c r="G855" s="326"/>
      <c r="H855" s="327"/>
      <c r="L855" s="328"/>
      <c r="M855" s="328"/>
      <c r="N855" s="328"/>
      <c r="O855" s="327"/>
      <c r="P855" s="327"/>
      <c r="Q855" s="327"/>
    </row>
    <row r="856" spans="1:17" ht="15">
      <c r="A856" s="326"/>
      <c r="B856" s="326"/>
      <c r="C856" s="326"/>
      <c r="D856" s="326"/>
      <c r="E856" s="326"/>
      <c r="F856" s="326"/>
      <c r="G856" s="326"/>
      <c r="H856" s="327"/>
      <c r="L856" s="328"/>
      <c r="M856" s="328"/>
      <c r="N856" s="328"/>
      <c r="O856" s="327"/>
      <c r="P856" s="327"/>
      <c r="Q856" s="327"/>
    </row>
    <row r="857" spans="1:17" ht="15">
      <c r="A857" s="326"/>
      <c r="B857" s="326"/>
      <c r="C857" s="326"/>
      <c r="D857" s="326"/>
      <c r="E857" s="326"/>
      <c r="F857" s="326"/>
      <c r="G857" s="326"/>
      <c r="H857" s="327"/>
      <c r="L857" s="328"/>
      <c r="M857" s="328"/>
      <c r="N857" s="328"/>
      <c r="O857" s="327"/>
      <c r="P857" s="327"/>
      <c r="Q857" s="327"/>
    </row>
    <row r="858" spans="1:17" ht="15">
      <c r="A858" s="326"/>
      <c r="B858" s="326"/>
      <c r="C858" s="326"/>
      <c r="D858" s="326"/>
      <c r="E858" s="326"/>
      <c r="F858" s="326"/>
      <c r="G858" s="326"/>
      <c r="H858" s="327"/>
      <c r="L858" s="328"/>
      <c r="M858" s="328"/>
      <c r="N858" s="328"/>
      <c r="O858" s="327"/>
      <c r="P858" s="327"/>
      <c r="Q858" s="327"/>
    </row>
    <row r="859" spans="1:17" ht="15">
      <c r="A859" s="326"/>
      <c r="B859" s="326"/>
      <c r="C859" s="326"/>
      <c r="D859" s="326"/>
      <c r="E859" s="326"/>
      <c r="F859" s="326"/>
      <c r="G859" s="326"/>
      <c r="H859" s="327"/>
      <c r="L859" s="328"/>
      <c r="M859" s="328"/>
      <c r="N859" s="328"/>
      <c r="O859" s="327"/>
      <c r="P859" s="327"/>
      <c r="Q859" s="327"/>
    </row>
    <row r="860" spans="1:17" ht="15">
      <c r="A860" s="326"/>
      <c r="B860" s="326"/>
      <c r="C860" s="326"/>
      <c r="D860" s="326"/>
      <c r="E860" s="326"/>
      <c r="F860" s="326"/>
      <c r="G860" s="326"/>
      <c r="H860" s="327"/>
      <c r="L860" s="328"/>
      <c r="M860" s="328"/>
      <c r="N860" s="328"/>
      <c r="O860" s="327"/>
      <c r="P860" s="327"/>
      <c r="Q860" s="327"/>
    </row>
    <row r="861" spans="1:17" ht="15">
      <c r="A861" s="326"/>
      <c r="B861" s="326"/>
      <c r="C861" s="326"/>
      <c r="D861" s="326"/>
      <c r="E861" s="326"/>
      <c r="F861" s="326"/>
      <c r="G861" s="326"/>
      <c r="H861" s="327"/>
      <c r="L861" s="328"/>
      <c r="M861" s="328"/>
      <c r="N861" s="328"/>
      <c r="O861" s="327"/>
      <c r="P861" s="327"/>
      <c r="Q861" s="327"/>
    </row>
    <row r="862" spans="1:17" ht="15">
      <c r="A862" s="326"/>
      <c r="B862" s="326"/>
      <c r="C862" s="326"/>
      <c r="D862" s="326"/>
      <c r="E862" s="326"/>
      <c r="F862" s="326"/>
      <c r="G862" s="326"/>
      <c r="H862" s="327"/>
      <c r="L862" s="328"/>
      <c r="M862" s="328"/>
      <c r="N862" s="328"/>
      <c r="O862" s="327"/>
      <c r="P862" s="327"/>
      <c r="Q862" s="327"/>
    </row>
    <row r="863" spans="1:17" ht="15">
      <c r="A863" s="326"/>
      <c r="B863" s="326"/>
      <c r="C863" s="326"/>
      <c r="D863" s="326"/>
      <c r="E863" s="326"/>
      <c r="F863" s="326"/>
      <c r="G863" s="326"/>
      <c r="H863" s="327"/>
      <c r="L863" s="328"/>
      <c r="M863" s="328"/>
      <c r="N863" s="328"/>
      <c r="O863" s="327"/>
      <c r="P863" s="327"/>
      <c r="Q863" s="327"/>
    </row>
    <row r="864" spans="1:17" ht="15">
      <c r="A864" s="326"/>
      <c r="B864" s="326"/>
      <c r="C864" s="326"/>
      <c r="D864" s="326"/>
      <c r="E864" s="326"/>
      <c r="F864" s="326"/>
      <c r="G864" s="326"/>
      <c r="H864" s="327"/>
      <c r="L864" s="328"/>
      <c r="M864" s="328"/>
      <c r="N864" s="328"/>
      <c r="O864" s="327"/>
      <c r="P864" s="327"/>
      <c r="Q864" s="327"/>
    </row>
    <row r="865" spans="1:17" ht="15">
      <c r="A865" s="326"/>
      <c r="B865" s="326"/>
      <c r="C865" s="326"/>
      <c r="D865" s="326"/>
      <c r="E865" s="326"/>
      <c r="F865" s="326"/>
      <c r="G865" s="326"/>
      <c r="H865" s="327"/>
      <c r="L865" s="328"/>
      <c r="M865" s="328"/>
      <c r="N865" s="328"/>
      <c r="O865" s="327"/>
      <c r="P865" s="327"/>
      <c r="Q865" s="327"/>
    </row>
    <row r="866" spans="1:17" ht="15">
      <c r="A866" s="326"/>
      <c r="B866" s="326"/>
      <c r="C866" s="326"/>
      <c r="D866" s="326"/>
      <c r="E866" s="326"/>
      <c r="F866" s="326"/>
      <c r="G866" s="326"/>
      <c r="H866" s="327"/>
      <c r="L866" s="328"/>
      <c r="M866" s="328"/>
      <c r="N866" s="328"/>
      <c r="O866" s="327"/>
      <c r="P866" s="327"/>
      <c r="Q866" s="327"/>
    </row>
    <row r="867" spans="1:17" ht="15">
      <c r="A867" s="326"/>
      <c r="B867" s="326"/>
      <c r="C867" s="326"/>
      <c r="D867" s="326"/>
      <c r="E867" s="326"/>
      <c r="F867" s="326"/>
      <c r="G867" s="326"/>
      <c r="H867" s="327"/>
      <c r="L867" s="328"/>
      <c r="M867" s="328"/>
      <c r="N867" s="328"/>
      <c r="O867" s="327"/>
      <c r="P867" s="327"/>
      <c r="Q867" s="327"/>
    </row>
    <row r="868" spans="1:17" ht="15">
      <c r="A868" s="326"/>
      <c r="B868" s="326"/>
      <c r="C868" s="326"/>
      <c r="D868" s="326"/>
      <c r="E868" s="326"/>
      <c r="F868" s="326"/>
      <c r="G868" s="326"/>
      <c r="H868" s="327"/>
      <c r="L868" s="328"/>
      <c r="M868" s="328"/>
      <c r="N868" s="328"/>
      <c r="O868" s="327"/>
      <c r="P868" s="327"/>
      <c r="Q868" s="327"/>
    </row>
    <row r="869" spans="1:17" ht="15">
      <c r="A869" s="326"/>
      <c r="B869" s="326"/>
      <c r="C869" s="326"/>
      <c r="D869" s="326"/>
      <c r="E869" s="326"/>
      <c r="F869" s="326"/>
      <c r="G869" s="326"/>
      <c r="H869" s="327"/>
      <c r="L869" s="328"/>
      <c r="M869" s="328"/>
      <c r="N869" s="328"/>
      <c r="O869" s="327"/>
      <c r="P869" s="327"/>
      <c r="Q869" s="327"/>
    </row>
    <row r="870" spans="1:17" ht="15">
      <c r="A870" s="326"/>
      <c r="B870" s="326"/>
      <c r="C870" s="326"/>
      <c r="D870" s="326"/>
      <c r="E870" s="326"/>
      <c r="F870" s="326"/>
      <c r="G870" s="326"/>
      <c r="H870" s="327"/>
      <c r="L870" s="328"/>
      <c r="M870" s="328"/>
      <c r="N870" s="328"/>
      <c r="O870" s="327"/>
      <c r="P870" s="327"/>
      <c r="Q870" s="327"/>
    </row>
    <row r="871" spans="1:17" ht="15">
      <c r="A871" s="326"/>
      <c r="B871" s="326"/>
      <c r="C871" s="326"/>
      <c r="D871" s="326"/>
      <c r="E871" s="326"/>
      <c r="F871" s="326"/>
      <c r="G871" s="326"/>
      <c r="H871" s="327"/>
      <c r="L871" s="328"/>
      <c r="M871" s="328"/>
      <c r="N871" s="328"/>
      <c r="O871" s="327"/>
      <c r="P871" s="327"/>
      <c r="Q871" s="327"/>
    </row>
    <row r="872" spans="1:17" ht="15">
      <c r="A872" s="326"/>
      <c r="B872" s="326"/>
      <c r="C872" s="326"/>
      <c r="D872" s="326"/>
      <c r="E872" s="326"/>
      <c r="F872" s="326"/>
      <c r="G872" s="326"/>
      <c r="H872" s="327"/>
      <c r="L872" s="328"/>
      <c r="M872" s="328"/>
      <c r="N872" s="328"/>
      <c r="O872" s="327"/>
      <c r="P872" s="327"/>
      <c r="Q872" s="327"/>
    </row>
    <row r="873" spans="1:17" ht="15">
      <c r="A873" s="326"/>
      <c r="B873" s="326"/>
      <c r="C873" s="326"/>
      <c r="D873" s="326"/>
      <c r="E873" s="326"/>
      <c r="F873" s="326"/>
      <c r="G873" s="326"/>
      <c r="H873" s="327"/>
      <c r="L873" s="328"/>
      <c r="M873" s="328"/>
      <c r="N873" s="328"/>
      <c r="O873" s="327"/>
      <c r="P873" s="327"/>
      <c r="Q873" s="327"/>
    </row>
    <row r="874" spans="1:17" ht="15">
      <c r="A874" s="326"/>
      <c r="B874" s="326"/>
      <c r="C874" s="326"/>
      <c r="D874" s="326"/>
      <c r="E874" s="326"/>
      <c r="F874" s="326"/>
      <c r="G874" s="326"/>
      <c r="H874" s="327"/>
      <c r="L874" s="328"/>
      <c r="M874" s="328"/>
      <c r="N874" s="328"/>
      <c r="O874" s="327"/>
      <c r="P874" s="327"/>
      <c r="Q874" s="327"/>
    </row>
    <row r="875" spans="1:17" ht="15">
      <c r="A875" s="326"/>
      <c r="B875" s="326"/>
      <c r="C875" s="326"/>
      <c r="D875" s="326"/>
      <c r="E875" s="326"/>
      <c r="F875" s="326"/>
      <c r="G875" s="326"/>
      <c r="H875" s="327"/>
      <c r="L875" s="328"/>
      <c r="M875" s="328"/>
      <c r="N875" s="328"/>
      <c r="O875" s="327"/>
      <c r="P875" s="327"/>
      <c r="Q875" s="327"/>
    </row>
    <row r="876" spans="1:17" ht="15">
      <c r="A876" s="326"/>
      <c r="B876" s="326"/>
      <c r="C876" s="326"/>
      <c r="D876" s="326"/>
      <c r="E876" s="326"/>
      <c r="F876" s="326"/>
      <c r="G876" s="326"/>
      <c r="H876" s="327"/>
      <c r="L876" s="328"/>
      <c r="M876" s="328"/>
      <c r="N876" s="328"/>
      <c r="O876" s="327"/>
      <c r="P876" s="327"/>
      <c r="Q876" s="327"/>
    </row>
    <row r="877" spans="1:17" ht="15">
      <c r="A877" s="326"/>
      <c r="B877" s="326"/>
      <c r="C877" s="326"/>
      <c r="D877" s="326"/>
      <c r="E877" s="326"/>
      <c r="F877" s="326"/>
      <c r="G877" s="326"/>
      <c r="H877" s="327"/>
      <c r="L877" s="328"/>
      <c r="M877" s="328"/>
      <c r="N877" s="328"/>
      <c r="O877" s="327"/>
      <c r="P877" s="327"/>
      <c r="Q877" s="327"/>
    </row>
    <row r="878" spans="1:17" ht="15">
      <c r="A878" s="326"/>
      <c r="B878" s="326"/>
      <c r="C878" s="326"/>
      <c r="D878" s="326"/>
      <c r="E878" s="326"/>
      <c r="F878" s="326"/>
      <c r="G878" s="326"/>
      <c r="H878" s="327"/>
      <c r="L878" s="328"/>
      <c r="M878" s="328"/>
      <c r="N878" s="328"/>
      <c r="O878" s="327"/>
      <c r="P878" s="327"/>
      <c r="Q878" s="327"/>
    </row>
    <row r="879" spans="1:17" ht="15">
      <c r="A879" s="326"/>
      <c r="B879" s="326"/>
      <c r="C879" s="326"/>
      <c r="D879" s="326"/>
      <c r="E879" s="326"/>
      <c r="F879" s="326"/>
      <c r="G879" s="326"/>
      <c r="H879" s="327"/>
      <c r="L879" s="328"/>
      <c r="M879" s="328"/>
      <c r="N879" s="328"/>
      <c r="O879" s="327"/>
      <c r="P879" s="327"/>
      <c r="Q879" s="327"/>
    </row>
    <row r="880" spans="1:17" ht="15">
      <c r="A880" s="326"/>
      <c r="B880" s="326"/>
      <c r="C880" s="326"/>
      <c r="D880" s="326"/>
      <c r="E880" s="326"/>
      <c r="F880" s="326"/>
      <c r="G880" s="326"/>
      <c r="H880" s="327"/>
      <c r="L880" s="328"/>
      <c r="M880" s="328"/>
      <c r="N880" s="328"/>
      <c r="O880" s="327"/>
      <c r="P880" s="327"/>
      <c r="Q880" s="327"/>
    </row>
    <row r="881" spans="1:17" ht="15">
      <c r="A881" s="326"/>
      <c r="B881" s="326"/>
      <c r="C881" s="326"/>
      <c r="D881" s="326"/>
      <c r="E881" s="326"/>
      <c r="F881" s="326"/>
      <c r="G881" s="326"/>
      <c r="H881" s="327"/>
      <c r="L881" s="328"/>
      <c r="M881" s="328"/>
      <c r="N881" s="328"/>
      <c r="O881" s="327"/>
      <c r="P881" s="327"/>
      <c r="Q881" s="327"/>
    </row>
    <row r="882" spans="1:17" ht="15">
      <c r="A882" s="326"/>
      <c r="B882" s="326"/>
      <c r="C882" s="326"/>
      <c r="D882" s="326"/>
      <c r="E882" s="326"/>
      <c r="F882" s="326"/>
      <c r="G882" s="326"/>
      <c r="H882" s="327"/>
      <c r="L882" s="328"/>
      <c r="M882" s="328"/>
      <c r="N882" s="328"/>
      <c r="O882" s="327"/>
      <c r="P882" s="327"/>
      <c r="Q882" s="327"/>
    </row>
    <row r="883" spans="1:17" ht="15">
      <c r="A883" s="326"/>
      <c r="B883" s="326"/>
      <c r="C883" s="326"/>
      <c r="D883" s="326"/>
      <c r="E883" s="326"/>
      <c r="F883" s="326"/>
      <c r="G883" s="326"/>
      <c r="H883" s="327"/>
      <c r="L883" s="328"/>
      <c r="M883" s="328"/>
      <c r="N883" s="328"/>
      <c r="O883" s="327"/>
      <c r="P883" s="327"/>
      <c r="Q883" s="327"/>
    </row>
    <row r="884" spans="1:17" ht="15">
      <c r="A884" s="326"/>
      <c r="B884" s="326"/>
      <c r="C884" s="326"/>
      <c r="D884" s="326"/>
      <c r="E884" s="326"/>
      <c r="F884" s="326"/>
      <c r="G884" s="326"/>
      <c r="H884" s="327"/>
      <c r="L884" s="328"/>
      <c r="M884" s="328"/>
      <c r="N884" s="328"/>
      <c r="O884" s="327"/>
      <c r="P884" s="327"/>
      <c r="Q884" s="327"/>
    </row>
    <row r="885" spans="1:17" ht="15">
      <c r="A885" s="326"/>
      <c r="B885" s="326"/>
      <c r="C885" s="326"/>
      <c r="D885" s="326"/>
      <c r="E885" s="326"/>
      <c r="F885" s="326"/>
      <c r="G885" s="326"/>
      <c r="H885" s="327"/>
      <c r="L885" s="328"/>
      <c r="M885" s="328"/>
      <c r="N885" s="328"/>
      <c r="O885" s="327"/>
      <c r="P885" s="327"/>
      <c r="Q885" s="327"/>
    </row>
    <row r="886" spans="1:17" ht="15">
      <c r="A886" s="326"/>
      <c r="B886" s="326"/>
      <c r="C886" s="326"/>
      <c r="D886" s="326"/>
      <c r="E886" s="326"/>
      <c r="F886" s="326"/>
      <c r="G886" s="326"/>
      <c r="H886" s="327"/>
      <c r="L886" s="328"/>
      <c r="M886" s="328"/>
      <c r="N886" s="328"/>
      <c r="O886" s="327"/>
      <c r="P886" s="327"/>
      <c r="Q886" s="327"/>
    </row>
    <row r="887" spans="1:17" ht="15">
      <c r="A887" s="326"/>
      <c r="B887" s="326"/>
      <c r="C887" s="326"/>
      <c r="D887" s="326"/>
      <c r="E887" s="326"/>
      <c r="F887" s="326"/>
      <c r="G887" s="326"/>
      <c r="H887" s="327"/>
      <c r="L887" s="328"/>
      <c r="M887" s="328"/>
      <c r="N887" s="328"/>
      <c r="O887" s="327"/>
      <c r="P887" s="327"/>
      <c r="Q887" s="327"/>
    </row>
    <row r="888" spans="1:17" ht="15">
      <c r="A888" s="326"/>
      <c r="B888" s="326"/>
      <c r="C888" s="326"/>
      <c r="D888" s="326"/>
      <c r="E888" s="326"/>
      <c r="F888" s="326"/>
      <c r="G888" s="326"/>
      <c r="H888" s="327"/>
      <c r="L888" s="328"/>
      <c r="M888" s="328"/>
      <c r="N888" s="328"/>
      <c r="O888" s="327"/>
      <c r="P888" s="327"/>
      <c r="Q888" s="327"/>
    </row>
    <row r="889" spans="1:17" ht="15">
      <c r="A889" s="326"/>
      <c r="B889" s="326"/>
      <c r="C889" s="326"/>
      <c r="D889" s="326"/>
      <c r="E889" s="326"/>
      <c r="F889" s="326"/>
      <c r="G889" s="326"/>
      <c r="H889" s="327"/>
      <c r="L889" s="328"/>
      <c r="M889" s="328"/>
      <c r="N889" s="328"/>
      <c r="O889" s="327"/>
      <c r="P889" s="327"/>
      <c r="Q889" s="327"/>
    </row>
    <row r="890" spans="1:17" ht="15">
      <c r="A890" s="326"/>
      <c r="B890" s="326"/>
      <c r="C890" s="326"/>
      <c r="D890" s="326"/>
      <c r="E890" s="326"/>
      <c r="F890" s="326"/>
      <c r="G890" s="326"/>
      <c r="H890" s="327"/>
      <c r="L890" s="328"/>
      <c r="M890" s="328"/>
      <c r="N890" s="328"/>
      <c r="O890" s="327"/>
      <c r="P890" s="327"/>
      <c r="Q890" s="327"/>
    </row>
    <row r="891" spans="1:17" ht="15">
      <c r="A891" s="326"/>
      <c r="B891" s="326"/>
      <c r="C891" s="326"/>
      <c r="D891" s="326"/>
      <c r="E891" s="326"/>
      <c r="F891" s="326"/>
      <c r="G891" s="326"/>
      <c r="H891" s="327"/>
      <c r="L891" s="328"/>
      <c r="M891" s="328"/>
      <c r="N891" s="328"/>
      <c r="O891" s="327"/>
      <c r="P891" s="327"/>
      <c r="Q891" s="327"/>
    </row>
    <row r="892" spans="1:17" ht="15">
      <c r="A892" s="326"/>
      <c r="B892" s="326"/>
      <c r="C892" s="326"/>
      <c r="D892" s="326"/>
      <c r="E892" s="326"/>
      <c r="F892" s="326"/>
      <c r="G892" s="326"/>
      <c r="H892" s="327"/>
      <c r="L892" s="328"/>
      <c r="M892" s="328"/>
      <c r="N892" s="328"/>
      <c r="O892" s="327"/>
      <c r="P892" s="327"/>
      <c r="Q892" s="327"/>
    </row>
    <row r="893" spans="1:17" ht="15">
      <c r="A893" s="326"/>
      <c r="B893" s="326"/>
      <c r="C893" s="326"/>
      <c r="D893" s="326"/>
      <c r="E893" s="326"/>
      <c r="F893" s="326"/>
      <c r="G893" s="326"/>
      <c r="H893" s="327"/>
      <c r="L893" s="328"/>
      <c r="M893" s="328"/>
      <c r="N893" s="328"/>
      <c r="O893" s="327"/>
      <c r="P893" s="327"/>
      <c r="Q893" s="327"/>
    </row>
    <row r="894" spans="1:17" ht="15">
      <c r="A894" s="326"/>
      <c r="B894" s="326"/>
      <c r="C894" s="326"/>
      <c r="D894" s="326"/>
      <c r="E894" s="326"/>
      <c r="F894" s="326"/>
      <c r="G894" s="326"/>
      <c r="H894" s="327"/>
      <c r="L894" s="328"/>
      <c r="M894" s="328"/>
      <c r="N894" s="328"/>
      <c r="O894" s="327"/>
      <c r="P894" s="327"/>
      <c r="Q894" s="327"/>
    </row>
    <row r="895" spans="1:17" ht="15">
      <c r="A895" s="326"/>
      <c r="B895" s="326"/>
      <c r="C895" s="326"/>
      <c r="D895" s="326"/>
      <c r="E895" s="326"/>
      <c r="F895" s="326"/>
      <c r="G895" s="326"/>
      <c r="H895" s="327"/>
      <c r="L895" s="328"/>
      <c r="M895" s="328"/>
      <c r="N895" s="328"/>
      <c r="O895" s="327"/>
      <c r="P895" s="327"/>
      <c r="Q895" s="327"/>
    </row>
    <row r="896" spans="1:17" ht="15">
      <c r="A896" s="326"/>
      <c r="B896" s="326"/>
      <c r="C896" s="326"/>
      <c r="D896" s="326"/>
      <c r="E896" s="326"/>
      <c r="F896" s="326"/>
      <c r="G896" s="326"/>
      <c r="H896" s="327"/>
      <c r="L896" s="328"/>
      <c r="M896" s="328"/>
      <c r="N896" s="328"/>
      <c r="O896" s="327"/>
      <c r="P896" s="327"/>
      <c r="Q896" s="327"/>
    </row>
    <row r="897" spans="1:17" ht="15">
      <c r="A897" s="326"/>
      <c r="B897" s="326"/>
      <c r="C897" s="326"/>
      <c r="D897" s="326"/>
      <c r="E897" s="326"/>
      <c r="F897" s="326"/>
      <c r="G897" s="326"/>
      <c r="H897" s="327"/>
      <c r="L897" s="328"/>
      <c r="M897" s="328"/>
      <c r="N897" s="328"/>
      <c r="O897" s="327"/>
      <c r="P897" s="327"/>
      <c r="Q897" s="327"/>
    </row>
    <row r="898" spans="1:17" ht="15">
      <c r="A898" s="326"/>
      <c r="B898" s="326"/>
      <c r="C898" s="326"/>
      <c r="D898" s="326"/>
      <c r="E898" s="326"/>
      <c r="F898" s="326"/>
      <c r="G898" s="326"/>
      <c r="H898" s="327"/>
      <c r="L898" s="328"/>
      <c r="M898" s="328"/>
      <c r="N898" s="328"/>
      <c r="O898" s="327"/>
      <c r="P898" s="327"/>
      <c r="Q898" s="327"/>
    </row>
    <row r="899" spans="1:17" ht="15">
      <c r="A899" s="326"/>
      <c r="B899" s="326"/>
      <c r="C899" s="326"/>
      <c r="D899" s="326"/>
      <c r="E899" s="326"/>
      <c r="F899" s="326"/>
      <c r="G899" s="326"/>
      <c r="H899" s="327"/>
      <c r="L899" s="328"/>
      <c r="M899" s="328"/>
      <c r="N899" s="328"/>
      <c r="O899" s="327"/>
      <c r="P899" s="327"/>
      <c r="Q899" s="327"/>
    </row>
    <row r="900" spans="1:17" ht="15">
      <c r="A900" s="326"/>
      <c r="B900" s="326"/>
      <c r="C900" s="326"/>
      <c r="D900" s="326"/>
      <c r="E900" s="326"/>
      <c r="F900" s="326"/>
      <c r="G900" s="326"/>
      <c r="H900" s="327"/>
      <c r="L900" s="328"/>
      <c r="M900" s="328"/>
      <c r="N900" s="328"/>
      <c r="O900" s="327"/>
      <c r="P900" s="327"/>
      <c r="Q900" s="327"/>
    </row>
    <row r="901" spans="1:17" ht="15">
      <c r="A901" s="326"/>
      <c r="B901" s="326"/>
      <c r="C901" s="326"/>
      <c r="D901" s="326"/>
      <c r="E901" s="326"/>
      <c r="F901" s="326"/>
      <c r="G901" s="326"/>
      <c r="H901" s="327"/>
      <c r="L901" s="328"/>
      <c r="M901" s="328"/>
      <c r="N901" s="328"/>
      <c r="O901" s="327"/>
      <c r="P901" s="327"/>
      <c r="Q901" s="327"/>
    </row>
    <row r="902" spans="1:17" ht="15">
      <c r="A902" s="326"/>
      <c r="B902" s="326"/>
      <c r="C902" s="326"/>
      <c r="D902" s="326"/>
      <c r="E902" s="326"/>
      <c r="F902" s="326"/>
      <c r="G902" s="326"/>
      <c r="H902" s="327"/>
      <c r="L902" s="328"/>
      <c r="M902" s="328"/>
      <c r="N902" s="328"/>
      <c r="O902" s="327"/>
      <c r="P902" s="327"/>
      <c r="Q902" s="327"/>
    </row>
    <row r="903" spans="1:17" ht="15">
      <c r="A903" s="326"/>
      <c r="B903" s="326"/>
      <c r="C903" s="326"/>
      <c r="D903" s="326"/>
      <c r="E903" s="326"/>
      <c r="F903" s="326"/>
      <c r="G903" s="326"/>
      <c r="H903" s="327"/>
      <c r="L903" s="328"/>
      <c r="M903" s="328"/>
      <c r="N903" s="328"/>
      <c r="O903" s="327"/>
      <c r="P903" s="327"/>
      <c r="Q903" s="327"/>
    </row>
    <row r="904" spans="1:17" ht="15">
      <c r="A904" s="326"/>
      <c r="B904" s="326"/>
      <c r="C904" s="326"/>
      <c r="D904" s="326"/>
      <c r="E904" s="326"/>
      <c r="F904" s="326"/>
      <c r="G904" s="326"/>
      <c r="H904" s="327"/>
      <c r="L904" s="328"/>
      <c r="M904" s="328"/>
      <c r="N904" s="328"/>
      <c r="O904" s="327"/>
      <c r="P904" s="327"/>
      <c r="Q904" s="327"/>
    </row>
    <row r="905" spans="1:17" ht="15">
      <c r="A905" s="326"/>
      <c r="B905" s="326"/>
      <c r="C905" s="326"/>
      <c r="D905" s="326"/>
      <c r="E905" s="326"/>
      <c r="F905" s="326"/>
      <c r="G905" s="326"/>
      <c r="H905" s="327"/>
      <c r="L905" s="328"/>
      <c r="M905" s="328"/>
      <c r="N905" s="328"/>
      <c r="O905" s="327"/>
      <c r="P905" s="327"/>
      <c r="Q905" s="327"/>
    </row>
    <row r="906" spans="1:17" ht="15">
      <c r="A906" s="326"/>
      <c r="B906" s="326"/>
      <c r="C906" s="326"/>
      <c r="D906" s="326"/>
      <c r="E906" s="326"/>
      <c r="F906" s="326"/>
      <c r="G906" s="326"/>
      <c r="H906" s="327"/>
      <c r="L906" s="328"/>
      <c r="M906" s="328"/>
      <c r="N906" s="328"/>
      <c r="O906" s="327"/>
      <c r="P906" s="327"/>
      <c r="Q906" s="327"/>
    </row>
    <row r="907" spans="1:17" ht="15">
      <c r="A907" s="326"/>
      <c r="B907" s="326"/>
      <c r="C907" s="326"/>
      <c r="D907" s="326"/>
      <c r="E907" s="326"/>
      <c r="F907" s="326"/>
      <c r="G907" s="326"/>
      <c r="H907" s="327"/>
      <c r="L907" s="328"/>
      <c r="M907" s="328"/>
      <c r="N907" s="328"/>
      <c r="O907" s="327"/>
      <c r="P907" s="327"/>
      <c r="Q907" s="327"/>
    </row>
    <row r="908" spans="1:17" ht="15">
      <c r="A908" s="326"/>
      <c r="B908" s="326"/>
      <c r="C908" s="326"/>
      <c r="D908" s="326"/>
      <c r="E908" s="326"/>
      <c r="F908" s="326"/>
      <c r="G908" s="326"/>
      <c r="H908" s="327"/>
      <c r="L908" s="328"/>
      <c r="M908" s="328"/>
      <c r="N908" s="328"/>
      <c r="O908" s="327"/>
      <c r="P908" s="327"/>
      <c r="Q908" s="327"/>
    </row>
    <row r="909" spans="1:17" ht="15">
      <c r="A909" s="326"/>
      <c r="B909" s="326"/>
      <c r="C909" s="326"/>
      <c r="D909" s="326"/>
      <c r="E909" s="326"/>
      <c r="F909" s="326"/>
      <c r="G909" s="326"/>
      <c r="H909" s="327"/>
      <c r="L909" s="328"/>
      <c r="M909" s="328"/>
      <c r="N909" s="328"/>
      <c r="O909" s="327"/>
      <c r="P909" s="327"/>
      <c r="Q909" s="327"/>
    </row>
    <row r="910" spans="1:17" ht="15">
      <c r="A910" s="326"/>
      <c r="B910" s="326"/>
      <c r="C910" s="326"/>
      <c r="D910" s="326"/>
      <c r="E910" s="326"/>
      <c r="F910" s="326"/>
      <c r="G910" s="326"/>
      <c r="H910" s="327"/>
      <c r="L910" s="328"/>
      <c r="M910" s="328"/>
      <c r="N910" s="328"/>
      <c r="O910" s="327"/>
      <c r="P910" s="327"/>
      <c r="Q910" s="327"/>
    </row>
    <row r="911" spans="1:17" ht="15">
      <c r="A911" s="326"/>
      <c r="B911" s="326"/>
      <c r="C911" s="326"/>
      <c r="D911" s="326"/>
      <c r="E911" s="326"/>
      <c r="F911" s="326"/>
      <c r="G911" s="326"/>
      <c r="H911" s="327"/>
      <c r="L911" s="328"/>
      <c r="M911" s="328"/>
      <c r="N911" s="328"/>
      <c r="O911" s="327"/>
      <c r="P911" s="327"/>
      <c r="Q911" s="327"/>
    </row>
    <row r="912" spans="1:17" ht="15">
      <c r="A912" s="326"/>
      <c r="B912" s="326"/>
      <c r="C912" s="326"/>
      <c r="D912" s="326"/>
      <c r="E912" s="326"/>
      <c r="F912" s="326"/>
      <c r="G912" s="326"/>
      <c r="H912" s="327"/>
      <c r="L912" s="328"/>
      <c r="M912" s="328"/>
      <c r="N912" s="328"/>
      <c r="O912" s="327"/>
      <c r="P912" s="327"/>
      <c r="Q912" s="327"/>
    </row>
    <row r="913" spans="1:17" ht="15">
      <c r="A913" s="326"/>
      <c r="B913" s="326"/>
      <c r="C913" s="326"/>
      <c r="D913" s="326"/>
      <c r="E913" s="326"/>
      <c r="F913" s="326"/>
      <c r="G913" s="326"/>
      <c r="H913" s="327"/>
      <c r="L913" s="328"/>
      <c r="M913" s="328"/>
      <c r="N913" s="328"/>
      <c r="O913" s="327"/>
      <c r="P913" s="327"/>
      <c r="Q913" s="327"/>
    </row>
    <row r="914" spans="1:17" ht="15">
      <c r="A914" s="326"/>
      <c r="B914" s="326"/>
      <c r="C914" s="326"/>
      <c r="D914" s="326"/>
      <c r="E914" s="326"/>
      <c r="F914" s="326"/>
      <c r="G914" s="326"/>
      <c r="H914" s="327"/>
      <c r="L914" s="328"/>
      <c r="M914" s="328"/>
      <c r="N914" s="328"/>
      <c r="O914" s="327"/>
      <c r="P914" s="327"/>
      <c r="Q914" s="327"/>
    </row>
    <row r="915" spans="1:17" ht="15">
      <c r="A915" s="326"/>
      <c r="B915" s="326"/>
      <c r="C915" s="326"/>
      <c r="D915" s="326"/>
      <c r="E915" s="326"/>
      <c r="F915" s="326"/>
      <c r="G915" s="326"/>
      <c r="H915" s="327"/>
      <c r="L915" s="328"/>
      <c r="M915" s="328"/>
      <c r="N915" s="328"/>
      <c r="O915" s="327"/>
      <c r="P915" s="327"/>
      <c r="Q915" s="327"/>
    </row>
    <row r="916" spans="1:17" ht="15">
      <c r="A916" s="326"/>
      <c r="B916" s="326"/>
      <c r="C916" s="326"/>
      <c r="D916" s="326"/>
      <c r="E916" s="326"/>
      <c r="F916" s="326"/>
      <c r="G916" s="326"/>
      <c r="H916" s="327"/>
      <c r="L916" s="328"/>
      <c r="M916" s="328"/>
      <c r="N916" s="328"/>
      <c r="O916" s="327"/>
      <c r="P916" s="327"/>
      <c r="Q916" s="327"/>
    </row>
    <row r="917" spans="1:17" ht="15">
      <c r="A917" s="326"/>
      <c r="B917" s="326"/>
      <c r="C917" s="326"/>
      <c r="D917" s="326"/>
      <c r="E917" s="326"/>
      <c r="F917" s="326"/>
      <c r="G917" s="326"/>
      <c r="H917" s="327"/>
      <c r="L917" s="328"/>
      <c r="M917" s="328"/>
      <c r="N917" s="328"/>
      <c r="O917" s="327"/>
      <c r="P917" s="327"/>
      <c r="Q917" s="327"/>
    </row>
    <row r="918" spans="1:17" ht="15">
      <c r="A918" s="326"/>
      <c r="B918" s="326"/>
      <c r="C918" s="326"/>
      <c r="D918" s="326"/>
      <c r="E918" s="326"/>
      <c r="F918" s="326"/>
      <c r="G918" s="326"/>
      <c r="H918" s="327"/>
      <c r="L918" s="328"/>
      <c r="M918" s="328"/>
      <c r="N918" s="328"/>
      <c r="O918" s="327"/>
      <c r="P918" s="327"/>
      <c r="Q918" s="327"/>
    </row>
    <row r="919" spans="1:17" ht="15">
      <c r="A919" s="326"/>
      <c r="B919" s="326"/>
      <c r="C919" s="326"/>
      <c r="D919" s="326"/>
      <c r="E919" s="326"/>
      <c r="F919" s="326"/>
      <c r="G919" s="326"/>
      <c r="H919" s="327"/>
      <c r="L919" s="328"/>
      <c r="M919" s="328"/>
      <c r="N919" s="328"/>
      <c r="O919" s="327"/>
      <c r="P919" s="327"/>
      <c r="Q919" s="327"/>
    </row>
    <row r="920" spans="1:17" ht="15">
      <c r="A920" s="326"/>
      <c r="B920" s="326"/>
      <c r="C920" s="326"/>
      <c r="D920" s="326"/>
      <c r="E920" s="326"/>
      <c r="F920" s="326"/>
      <c r="G920" s="326"/>
      <c r="H920" s="327"/>
      <c r="L920" s="328"/>
      <c r="M920" s="328"/>
      <c r="N920" s="328"/>
      <c r="O920" s="327"/>
      <c r="P920" s="327"/>
      <c r="Q920" s="327"/>
    </row>
    <row r="921" spans="1:17" ht="15">
      <c r="A921" s="326"/>
      <c r="B921" s="326"/>
      <c r="C921" s="326"/>
      <c r="D921" s="326"/>
      <c r="E921" s="326"/>
      <c r="F921" s="326"/>
      <c r="G921" s="326"/>
      <c r="H921" s="327"/>
      <c r="L921" s="328"/>
      <c r="M921" s="328"/>
      <c r="N921" s="328"/>
      <c r="O921" s="327"/>
      <c r="P921" s="327"/>
      <c r="Q921" s="327"/>
    </row>
    <row r="922" spans="1:17" ht="15">
      <c r="A922" s="326"/>
      <c r="B922" s="326"/>
      <c r="C922" s="326"/>
      <c r="D922" s="326"/>
      <c r="E922" s="326"/>
      <c r="F922" s="326"/>
      <c r="G922" s="326"/>
      <c r="H922" s="327"/>
      <c r="L922" s="328"/>
      <c r="M922" s="328"/>
      <c r="N922" s="328"/>
      <c r="O922" s="327"/>
      <c r="P922" s="327"/>
      <c r="Q922" s="327"/>
    </row>
    <row r="923" spans="1:17" ht="15">
      <c r="A923" s="326"/>
      <c r="B923" s="326"/>
      <c r="C923" s="326"/>
      <c r="D923" s="326"/>
      <c r="E923" s="326"/>
      <c r="F923" s="326"/>
      <c r="G923" s="326"/>
      <c r="H923" s="327"/>
      <c r="L923" s="328"/>
      <c r="M923" s="328"/>
      <c r="N923" s="328"/>
      <c r="O923" s="327"/>
      <c r="P923" s="327"/>
      <c r="Q923" s="327"/>
    </row>
    <row r="924" spans="1:17" ht="15">
      <c r="A924" s="326"/>
      <c r="B924" s="326"/>
      <c r="C924" s="326"/>
      <c r="D924" s="326"/>
      <c r="E924" s="326"/>
      <c r="F924" s="326"/>
      <c r="G924" s="326"/>
      <c r="H924" s="327"/>
      <c r="L924" s="328"/>
      <c r="M924" s="328"/>
      <c r="N924" s="328"/>
      <c r="O924" s="327"/>
      <c r="P924" s="327"/>
      <c r="Q924" s="327"/>
    </row>
    <row r="925" spans="1:17" ht="15">
      <c r="A925" s="326"/>
      <c r="B925" s="326"/>
      <c r="C925" s="326"/>
      <c r="D925" s="326"/>
      <c r="E925" s="326"/>
      <c r="F925" s="326"/>
      <c r="G925" s="326"/>
      <c r="H925" s="327"/>
      <c r="L925" s="328"/>
      <c r="M925" s="328"/>
      <c r="N925" s="328"/>
      <c r="O925" s="327"/>
      <c r="P925" s="327"/>
      <c r="Q925" s="327"/>
    </row>
    <row r="926" spans="1:17" ht="15">
      <c r="A926" s="326"/>
      <c r="B926" s="326"/>
      <c r="C926" s="326"/>
      <c r="D926" s="326"/>
      <c r="E926" s="326"/>
      <c r="F926" s="326"/>
      <c r="G926" s="326"/>
      <c r="H926" s="327"/>
      <c r="L926" s="328"/>
      <c r="M926" s="328"/>
      <c r="N926" s="328"/>
      <c r="O926" s="327"/>
      <c r="P926" s="327"/>
      <c r="Q926" s="327"/>
    </row>
    <row r="927" spans="1:17" ht="15">
      <c r="A927" s="326"/>
      <c r="B927" s="326"/>
      <c r="C927" s="326"/>
      <c r="D927" s="326"/>
      <c r="E927" s="326"/>
      <c r="F927" s="326"/>
      <c r="G927" s="326"/>
      <c r="H927" s="327"/>
      <c r="L927" s="328"/>
      <c r="M927" s="328"/>
      <c r="N927" s="328"/>
      <c r="O927" s="327"/>
      <c r="P927" s="327"/>
      <c r="Q927" s="327"/>
    </row>
    <row r="928" spans="1:17" ht="15">
      <c r="A928" s="326"/>
      <c r="B928" s="326"/>
      <c r="C928" s="326"/>
      <c r="D928" s="326"/>
      <c r="E928" s="326"/>
      <c r="F928" s="326"/>
      <c r="G928" s="326"/>
      <c r="H928" s="327"/>
      <c r="L928" s="328"/>
      <c r="M928" s="328"/>
      <c r="N928" s="328"/>
      <c r="O928" s="327"/>
      <c r="P928" s="327"/>
      <c r="Q928" s="327"/>
    </row>
    <row r="929" spans="1:17" ht="15">
      <c r="A929" s="326"/>
      <c r="B929" s="326"/>
      <c r="C929" s="326"/>
      <c r="D929" s="326"/>
      <c r="E929" s="326"/>
      <c r="F929" s="326"/>
      <c r="G929" s="326"/>
      <c r="H929" s="327"/>
      <c r="L929" s="328"/>
      <c r="M929" s="328"/>
      <c r="N929" s="328"/>
      <c r="O929" s="327"/>
      <c r="P929" s="327"/>
      <c r="Q929" s="327"/>
    </row>
    <row r="930" spans="1:17" ht="15">
      <c r="A930" s="326"/>
      <c r="B930" s="326"/>
      <c r="C930" s="326"/>
      <c r="D930" s="326"/>
      <c r="E930" s="326"/>
      <c r="F930" s="326"/>
      <c r="G930" s="326"/>
      <c r="H930" s="327"/>
      <c r="L930" s="328"/>
      <c r="M930" s="328"/>
      <c r="N930" s="328"/>
      <c r="O930" s="327"/>
      <c r="P930" s="327"/>
      <c r="Q930" s="327"/>
    </row>
    <row r="931" spans="1:17" ht="15">
      <c r="A931" s="326"/>
      <c r="B931" s="326"/>
      <c r="C931" s="326"/>
      <c r="D931" s="326"/>
      <c r="E931" s="326"/>
      <c r="F931" s="326"/>
      <c r="G931" s="326"/>
      <c r="H931" s="327"/>
      <c r="L931" s="328"/>
      <c r="M931" s="328"/>
      <c r="N931" s="328"/>
      <c r="O931" s="327"/>
      <c r="P931" s="327"/>
      <c r="Q931" s="327"/>
    </row>
    <row r="932" spans="1:17" ht="15">
      <c r="A932" s="326"/>
      <c r="B932" s="326"/>
      <c r="C932" s="326"/>
      <c r="D932" s="326"/>
      <c r="E932" s="326"/>
      <c r="F932" s="326"/>
      <c r="G932" s="326"/>
      <c r="H932" s="327"/>
      <c r="L932" s="328"/>
      <c r="M932" s="328"/>
      <c r="N932" s="328"/>
      <c r="O932" s="327"/>
      <c r="P932" s="327"/>
      <c r="Q932" s="327"/>
    </row>
    <row r="933" spans="1:17" ht="15">
      <c r="A933" s="326"/>
      <c r="B933" s="326"/>
      <c r="C933" s="326"/>
      <c r="D933" s="326"/>
      <c r="E933" s="326"/>
      <c r="F933" s="326"/>
      <c r="G933" s="326"/>
      <c r="H933" s="327"/>
      <c r="L933" s="328"/>
      <c r="M933" s="328"/>
      <c r="N933" s="328"/>
      <c r="O933" s="327"/>
      <c r="P933" s="327"/>
      <c r="Q933" s="327"/>
    </row>
    <row r="934" spans="1:17" ht="15">
      <c r="A934" s="326"/>
      <c r="B934" s="326"/>
      <c r="C934" s="326"/>
      <c r="D934" s="326"/>
      <c r="E934" s="326"/>
      <c r="F934" s="326"/>
      <c r="G934" s="326"/>
      <c r="H934" s="327"/>
      <c r="L934" s="328"/>
      <c r="M934" s="328"/>
      <c r="N934" s="328"/>
      <c r="O934" s="327"/>
      <c r="P934" s="327"/>
      <c r="Q934" s="327"/>
    </row>
    <row r="935" spans="1:17" ht="15">
      <c r="A935" s="326"/>
      <c r="B935" s="326"/>
      <c r="C935" s="326"/>
      <c r="D935" s="326"/>
      <c r="E935" s="326"/>
      <c r="F935" s="326"/>
      <c r="G935" s="326"/>
      <c r="H935" s="327"/>
      <c r="L935" s="328"/>
      <c r="M935" s="328"/>
      <c r="N935" s="328"/>
      <c r="O935" s="327"/>
      <c r="P935" s="327"/>
      <c r="Q935" s="327"/>
    </row>
    <row r="936" spans="1:17" ht="15">
      <c r="A936" s="326"/>
      <c r="B936" s="326"/>
      <c r="C936" s="326"/>
      <c r="D936" s="326"/>
      <c r="E936" s="326"/>
      <c r="F936" s="326"/>
      <c r="G936" s="326"/>
      <c r="H936" s="327"/>
      <c r="L936" s="328"/>
      <c r="M936" s="328"/>
      <c r="N936" s="328"/>
      <c r="O936" s="327"/>
      <c r="P936" s="327"/>
      <c r="Q936" s="327"/>
    </row>
    <row r="937" spans="1:17" ht="15">
      <c r="A937" s="326"/>
      <c r="B937" s="326"/>
      <c r="C937" s="326"/>
      <c r="D937" s="326"/>
      <c r="E937" s="326"/>
      <c r="F937" s="326"/>
      <c r="G937" s="326"/>
      <c r="H937" s="327"/>
      <c r="L937" s="328"/>
      <c r="M937" s="328"/>
      <c r="N937" s="328"/>
      <c r="O937" s="327"/>
      <c r="P937" s="327"/>
      <c r="Q937" s="327"/>
    </row>
    <row r="938" spans="1:17" ht="15">
      <c r="A938" s="326"/>
      <c r="B938" s="326"/>
      <c r="C938" s="326"/>
      <c r="D938" s="326"/>
      <c r="E938" s="326"/>
      <c r="F938" s="326"/>
      <c r="G938" s="326"/>
      <c r="H938" s="327"/>
      <c r="L938" s="328"/>
      <c r="M938" s="328"/>
      <c r="N938" s="328"/>
      <c r="O938" s="327"/>
      <c r="P938" s="327"/>
      <c r="Q938" s="327"/>
    </row>
    <row r="939" spans="1:17" ht="15">
      <c r="A939" s="326"/>
      <c r="B939" s="326"/>
      <c r="C939" s="326"/>
      <c r="D939" s="326"/>
      <c r="E939" s="326"/>
      <c r="F939" s="326"/>
      <c r="G939" s="326"/>
      <c r="H939" s="327"/>
      <c r="L939" s="328"/>
      <c r="M939" s="328"/>
      <c r="N939" s="328"/>
      <c r="O939" s="327"/>
      <c r="P939" s="327"/>
      <c r="Q939" s="327"/>
    </row>
    <row r="940" spans="1:17" ht="15">
      <c r="A940" s="326"/>
      <c r="B940" s="326"/>
      <c r="C940" s="326"/>
      <c r="D940" s="326"/>
      <c r="E940" s="326"/>
      <c r="F940" s="326"/>
      <c r="G940" s="326"/>
      <c r="H940" s="327"/>
      <c r="L940" s="328"/>
      <c r="M940" s="328"/>
      <c r="N940" s="328"/>
      <c r="O940" s="327"/>
      <c r="P940" s="327"/>
      <c r="Q940" s="327"/>
    </row>
    <row r="941" spans="1:17" ht="15">
      <c r="A941" s="326"/>
      <c r="B941" s="326"/>
      <c r="C941" s="326"/>
      <c r="D941" s="326"/>
      <c r="E941" s="326"/>
      <c r="F941" s="326"/>
      <c r="G941" s="326"/>
      <c r="H941" s="327"/>
      <c r="L941" s="328"/>
      <c r="M941" s="328"/>
      <c r="N941" s="328"/>
      <c r="O941" s="327"/>
      <c r="P941" s="327"/>
      <c r="Q941" s="327"/>
    </row>
    <row r="942" spans="1:17" ht="15">
      <c r="A942" s="326"/>
      <c r="B942" s="326"/>
      <c r="C942" s="326"/>
      <c r="D942" s="326"/>
      <c r="E942" s="326"/>
      <c r="F942" s="326"/>
      <c r="G942" s="326"/>
      <c r="H942" s="327"/>
      <c r="L942" s="328"/>
      <c r="M942" s="328"/>
      <c r="N942" s="328"/>
      <c r="O942" s="327"/>
      <c r="P942" s="327"/>
      <c r="Q942" s="327"/>
    </row>
    <row r="943" spans="1:17" ht="15">
      <c r="A943" s="326"/>
      <c r="B943" s="326"/>
      <c r="C943" s="326"/>
      <c r="D943" s="326"/>
      <c r="E943" s="326"/>
      <c r="F943" s="326"/>
      <c r="G943" s="326"/>
      <c r="H943" s="327"/>
      <c r="L943" s="328"/>
      <c r="M943" s="328"/>
      <c r="N943" s="328"/>
      <c r="O943" s="327"/>
      <c r="P943" s="327"/>
      <c r="Q943" s="327"/>
    </row>
    <row r="944" spans="1:17" ht="15">
      <c r="A944" s="326"/>
      <c r="B944" s="326"/>
      <c r="C944" s="326"/>
      <c r="D944" s="326"/>
      <c r="E944" s="326"/>
      <c r="F944" s="326"/>
      <c r="G944" s="326"/>
      <c r="H944" s="327"/>
      <c r="L944" s="328"/>
      <c r="M944" s="328"/>
      <c r="N944" s="328"/>
      <c r="O944" s="327"/>
      <c r="P944" s="327"/>
      <c r="Q944" s="327"/>
    </row>
    <row r="945" spans="1:17" ht="15">
      <c r="A945" s="326"/>
      <c r="B945" s="326"/>
      <c r="C945" s="326"/>
      <c r="D945" s="326"/>
      <c r="E945" s="326"/>
      <c r="F945" s="326"/>
      <c r="G945" s="326"/>
      <c r="H945" s="327"/>
      <c r="L945" s="328"/>
      <c r="M945" s="328"/>
      <c r="N945" s="328"/>
      <c r="O945" s="327"/>
      <c r="P945" s="327"/>
      <c r="Q945" s="327"/>
    </row>
    <row r="946" spans="1:17" ht="15">
      <c r="A946" s="326"/>
      <c r="B946" s="326"/>
      <c r="C946" s="326"/>
      <c r="D946" s="326"/>
      <c r="E946" s="326"/>
      <c r="F946" s="326"/>
      <c r="G946" s="326"/>
      <c r="H946" s="327"/>
      <c r="L946" s="328"/>
      <c r="M946" s="328"/>
      <c r="N946" s="328"/>
      <c r="O946" s="327"/>
      <c r="P946" s="327"/>
      <c r="Q946" s="327"/>
    </row>
    <row r="947" spans="1:17" ht="15">
      <c r="A947" s="326"/>
      <c r="B947" s="326"/>
      <c r="C947" s="326"/>
      <c r="D947" s="326"/>
      <c r="E947" s="326"/>
      <c r="F947" s="326"/>
      <c r="G947" s="326"/>
      <c r="H947" s="327"/>
      <c r="L947" s="328"/>
      <c r="M947" s="328"/>
      <c r="N947" s="328"/>
      <c r="O947" s="327"/>
      <c r="P947" s="327"/>
      <c r="Q947" s="327"/>
    </row>
    <row r="948" spans="1:17" ht="15">
      <c r="A948" s="326"/>
      <c r="B948" s="326"/>
      <c r="C948" s="326"/>
      <c r="D948" s="326"/>
      <c r="E948" s="326"/>
      <c r="F948" s="326"/>
      <c r="G948" s="326"/>
      <c r="H948" s="327"/>
      <c r="L948" s="328"/>
      <c r="M948" s="328"/>
      <c r="N948" s="328"/>
      <c r="O948" s="327"/>
      <c r="P948" s="327"/>
      <c r="Q948" s="327"/>
    </row>
    <row r="949" spans="1:17" ht="15">
      <c r="A949" s="326"/>
      <c r="B949" s="326"/>
      <c r="C949" s="326"/>
      <c r="D949" s="326"/>
      <c r="E949" s="326"/>
      <c r="F949" s="326"/>
      <c r="G949" s="326"/>
      <c r="H949" s="327"/>
      <c r="L949" s="328"/>
      <c r="M949" s="328"/>
      <c r="N949" s="328"/>
      <c r="O949" s="327"/>
      <c r="P949" s="327"/>
      <c r="Q949" s="327"/>
    </row>
    <row r="950" spans="1:17" ht="15">
      <c r="A950" s="326"/>
      <c r="B950" s="326"/>
      <c r="C950" s="326"/>
      <c r="D950" s="326"/>
      <c r="E950" s="326"/>
      <c r="F950" s="326"/>
      <c r="G950" s="326"/>
      <c r="H950" s="327"/>
      <c r="L950" s="328"/>
      <c r="M950" s="328"/>
      <c r="N950" s="328"/>
      <c r="O950" s="327"/>
      <c r="P950" s="327"/>
      <c r="Q950" s="327"/>
    </row>
    <row r="951" spans="1:17" ht="15">
      <c r="A951" s="326"/>
      <c r="B951" s="326"/>
      <c r="C951" s="326"/>
      <c r="D951" s="326"/>
      <c r="E951" s="326"/>
      <c r="F951" s="326"/>
      <c r="G951" s="326"/>
      <c r="H951" s="327"/>
      <c r="L951" s="328"/>
      <c r="M951" s="328"/>
      <c r="N951" s="328"/>
      <c r="O951" s="327"/>
      <c r="P951" s="327"/>
      <c r="Q951" s="327"/>
    </row>
    <row r="952" spans="1:17" ht="15">
      <c r="A952" s="326"/>
      <c r="B952" s="326"/>
      <c r="C952" s="326"/>
      <c r="D952" s="326"/>
      <c r="E952" s="326"/>
      <c r="F952" s="326"/>
      <c r="G952" s="326"/>
      <c r="H952" s="327"/>
      <c r="L952" s="328"/>
      <c r="M952" s="328"/>
      <c r="N952" s="328"/>
      <c r="O952" s="327"/>
      <c r="P952" s="327"/>
      <c r="Q952" s="327"/>
    </row>
    <row r="953" spans="1:17" ht="15">
      <c r="A953" s="326"/>
      <c r="B953" s="326"/>
      <c r="C953" s="326"/>
      <c r="D953" s="326"/>
      <c r="E953" s="326"/>
      <c r="F953" s="326"/>
      <c r="G953" s="326"/>
      <c r="H953" s="327"/>
      <c r="L953" s="328"/>
      <c r="M953" s="328"/>
      <c r="N953" s="328"/>
      <c r="O953" s="327"/>
      <c r="P953" s="327"/>
      <c r="Q953" s="327"/>
    </row>
    <row r="954" spans="1:17" ht="15">
      <c r="A954" s="326"/>
      <c r="B954" s="326"/>
      <c r="C954" s="326"/>
      <c r="D954" s="326"/>
      <c r="E954" s="326"/>
      <c r="F954" s="326"/>
      <c r="G954" s="326"/>
      <c r="H954" s="327"/>
      <c r="L954" s="328"/>
      <c r="M954" s="328"/>
      <c r="N954" s="328"/>
      <c r="O954" s="327"/>
      <c r="P954" s="327"/>
      <c r="Q954" s="327"/>
    </row>
    <row r="955" spans="1:17" ht="15">
      <c r="A955" s="326"/>
      <c r="B955" s="326"/>
      <c r="C955" s="326"/>
      <c r="D955" s="326"/>
      <c r="E955" s="326"/>
      <c r="F955" s="326"/>
      <c r="G955" s="326"/>
      <c r="H955" s="327"/>
      <c r="L955" s="328"/>
      <c r="M955" s="328"/>
      <c r="N955" s="328"/>
      <c r="O955" s="327"/>
      <c r="P955" s="327"/>
      <c r="Q955" s="327"/>
    </row>
    <row r="956" spans="1:17" ht="15">
      <c r="A956" s="326"/>
      <c r="B956" s="326"/>
      <c r="C956" s="326"/>
      <c r="D956" s="326"/>
      <c r="E956" s="326"/>
      <c r="F956" s="326"/>
      <c r="G956" s="326"/>
      <c r="H956" s="327"/>
      <c r="L956" s="328"/>
      <c r="M956" s="328"/>
      <c r="N956" s="328"/>
      <c r="O956" s="327"/>
      <c r="P956" s="327"/>
      <c r="Q956" s="327"/>
    </row>
    <row r="957" spans="1:17" ht="15">
      <c r="A957" s="326"/>
      <c r="B957" s="326"/>
      <c r="C957" s="326"/>
      <c r="D957" s="326"/>
      <c r="E957" s="326"/>
      <c r="F957" s="326"/>
      <c r="G957" s="326"/>
      <c r="H957" s="327"/>
      <c r="L957" s="328"/>
      <c r="M957" s="328"/>
      <c r="N957" s="328"/>
      <c r="O957" s="327"/>
      <c r="P957" s="327"/>
      <c r="Q957" s="327"/>
    </row>
    <row r="958" spans="1:17" ht="15">
      <c r="A958" s="326"/>
      <c r="B958" s="326"/>
      <c r="C958" s="326"/>
      <c r="D958" s="326"/>
      <c r="E958" s="326"/>
      <c r="F958" s="326"/>
      <c r="G958" s="326"/>
      <c r="H958" s="327"/>
      <c r="L958" s="328"/>
      <c r="M958" s="328"/>
      <c r="N958" s="328"/>
      <c r="O958" s="327"/>
      <c r="P958" s="327"/>
      <c r="Q958" s="327"/>
    </row>
    <row r="959" spans="1:17" ht="15">
      <c r="A959" s="326"/>
      <c r="B959" s="326"/>
      <c r="C959" s="326"/>
      <c r="D959" s="326"/>
      <c r="E959" s="326"/>
      <c r="F959" s="326"/>
      <c r="G959" s="326"/>
      <c r="H959" s="327"/>
      <c r="L959" s="328"/>
      <c r="M959" s="328"/>
      <c r="N959" s="328"/>
      <c r="O959" s="327"/>
      <c r="P959" s="327"/>
      <c r="Q959" s="327"/>
    </row>
    <row r="960" spans="1:17" ht="15">
      <c r="A960" s="326"/>
      <c r="B960" s="326"/>
      <c r="C960" s="326"/>
      <c r="D960" s="326"/>
      <c r="E960" s="326"/>
      <c r="F960" s="326"/>
      <c r="G960" s="326"/>
      <c r="H960" s="327"/>
      <c r="L960" s="328"/>
      <c r="M960" s="328"/>
      <c r="N960" s="328"/>
      <c r="O960" s="327"/>
      <c r="P960" s="327"/>
      <c r="Q960" s="327"/>
    </row>
    <row r="961" spans="1:17" ht="15">
      <c r="A961" s="326"/>
      <c r="B961" s="326"/>
      <c r="C961" s="326"/>
      <c r="D961" s="326"/>
      <c r="E961" s="326"/>
      <c r="F961" s="326"/>
      <c r="G961" s="326"/>
      <c r="H961" s="327"/>
      <c r="L961" s="328"/>
      <c r="M961" s="328"/>
      <c r="N961" s="328"/>
      <c r="O961" s="327"/>
      <c r="P961" s="327"/>
      <c r="Q961" s="327"/>
    </row>
    <row r="962" spans="1:17" ht="15">
      <c r="A962" s="326"/>
      <c r="B962" s="326"/>
      <c r="C962" s="326"/>
      <c r="D962" s="326"/>
      <c r="E962" s="326"/>
      <c r="F962" s="326"/>
      <c r="G962" s="326"/>
      <c r="H962" s="327"/>
      <c r="L962" s="328"/>
      <c r="M962" s="328"/>
      <c r="N962" s="328"/>
      <c r="O962" s="327"/>
      <c r="P962" s="327"/>
      <c r="Q962" s="327"/>
    </row>
    <row r="963" spans="1:17" ht="15">
      <c r="A963" s="326"/>
      <c r="B963" s="326"/>
      <c r="C963" s="326"/>
      <c r="D963" s="326"/>
      <c r="E963" s="326"/>
      <c r="F963" s="326"/>
      <c r="G963" s="326"/>
      <c r="H963" s="327"/>
      <c r="L963" s="328"/>
      <c r="M963" s="328"/>
      <c r="N963" s="328"/>
      <c r="O963" s="327"/>
      <c r="P963" s="327"/>
      <c r="Q963" s="327"/>
    </row>
    <row r="964" spans="1:17" ht="15">
      <c r="A964" s="326"/>
      <c r="B964" s="326"/>
      <c r="C964" s="326"/>
      <c r="D964" s="326"/>
      <c r="E964" s="326"/>
      <c r="F964" s="326"/>
      <c r="G964" s="326"/>
      <c r="H964" s="327"/>
      <c r="L964" s="328"/>
      <c r="M964" s="328"/>
      <c r="N964" s="328"/>
      <c r="O964" s="327"/>
      <c r="P964" s="327"/>
      <c r="Q964" s="327"/>
    </row>
    <row r="965" spans="1:17" ht="15">
      <c r="A965" s="326"/>
      <c r="B965" s="326"/>
      <c r="C965" s="326"/>
      <c r="D965" s="326"/>
      <c r="E965" s="326"/>
      <c r="F965" s="326"/>
      <c r="G965" s="326"/>
      <c r="H965" s="327"/>
      <c r="L965" s="328"/>
      <c r="M965" s="328"/>
      <c r="N965" s="328"/>
      <c r="O965" s="327"/>
      <c r="P965" s="327"/>
      <c r="Q965" s="327"/>
    </row>
    <row r="966" spans="1:17" ht="15">
      <c r="A966" s="326"/>
      <c r="B966" s="326"/>
      <c r="C966" s="326"/>
      <c r="D966" s="326"/>
      <c r="E966" s="326"/>
      <c r="F966" s="326"/>
      <c r="G966" s="326"/>
      <c r="H966" s="327"/>
      <c r="L966" s="328"/>
      <c r="M966" s="328"/>
      <c r="N966" s="328"/>
      <c r="O966" s="327"/>
      <c r="P966" s="327"/>
      <c r="Q966" s="327"/>
    </row>
    <row r="967" spans="1:17" ht="15">
      <c r="A967" s="326"/>
      <c r="B967" s="326"/>
      <c r="C967" s="326"/>
      <c r="D967" s="326"/>
      <c r="E967" s="326"/>
      <c r="F967" s="326"/>
      <c r="G967" s="326"/>
      <c r="H967" s="327"/>
      <c r="L967" s="328"/>
      <c r="M967" s="328"/>
      <c r="N967" s="328"/>
      <c r="O967" s="327"/>
      <c r="P967" s="327"/>
      <c r="Q967" s="327"/>
    </row>
    <row r="968" spans="1:17" ht="15">
      <c r="A968" s="326"/>
      <c r="B968" s="326"/>
      <c r="C968" s="326"/>
      <c r="D968" s="326"/>
      <c r="E968" s="326"/>
      <c r="F968" s="326"/>
      <c r="G968" s="326"/>
      <c r="H968" s="327"/>
      <c r="L968" s="328"/>
      <c r="M968" s="328"/>
      <c r="N968" s="328"/>
      <c r="O968" s="327"/>
      <c r="P968" s="327"/>
      <c r="Q968" s="327"/>
    </row>
    <row r="969" spans="1:17" ht="15">
      <c r="A969" s="326"/>
      <c r="B969" s="326"/>
      <c r="C969" s="326"/>
      <c r="D969" s="326"/>
      <c r="E969" s="326"/>
      <c r="F969" s="326"/>
      <c r="G969" s="326"/>
      <c r="H969" s="327"/>
      <c r="L969" s="328"/>
      <c r="M969" s="328"/>
      <c r="N969" s="328"/>
      <c r="O969" s="327"/>
      <c r="P969" s="327"/>
      <c r="Q969" s="327"/>
    </row>
    <row r="970" spans="1:17" ht="15">
      <c r="A970" s="326"/>
      <c r="B970" s="326"/>
      <c r="C970" s="326"/>
      <c r="D970" s="326"/>
      <c r="E970" s="326"/>
      <c r="F970" s="326"/>
      <c r="G970" s="326"/>
      <c r="H970" s="327"/>
      <c r="L970" s="328"/>
      <c r="M970" s="328"/>
      <c r="N970" s="328"/>
      <c r="O970" s="327"/>
      <c r="P970" s="327"/>
      <c r="Q970" s="327"/>
    </row>
    <row r="971" spans="1:17" ht="15">
      <c r="A971" s="326"/>
      <c r="B971" s="326"/>
      <c r="C971" s="326"/>
      <c r="D971" s="326"/>
      <c r="E971" s="326"/>
      <c r="F971" s="326"/>
      <c r="G971" s="326"/>
      <c r="H971" s="327"/>
      <c r="L971" s="328"/>
      <c r="M971" s="328"/>
      <c r="N971" s="328"/>
      <c r="O971" s="327"/>
      <c r="P971" s="327"/>
      <c r="Q971" s="327"/>
    </row>
    <row r="972" spans="1:17" ht="15">
      <c r="A972" s="326"/>
      <c r="B972" s="326"/>
      <c r="C972" s="326"/>
      <c r="D972" s="326"/>
      <c r="E972" s="326"/>
      <c r="F972" s="326"/>
      <c r="G972" s="326"/>
      <c r="H972" s="327"/>
      <c r="L972" s="328"/>
      <c r="M972" s="328"/>
      <c r="N972" s="328"/>
      <c r="O972" s="327"/>
      <c r="P972" s="327"/>
      <c r="Q972" s="327"/>
    </row>
    <row r="973" spans="1:17" ht="15">
      <c r="A973" s="326"/>
      <c r="B973" s="326"/>
      <c r="C973" s="326"/>
      <c r="D973" s="326"/>
      <c r="E973" s="326"/>
      <c r="F973" s="326"/>
      <c r="G973" s="326"/>
      <c r="H973" s="327"/>
      <c r="L973" s="328"/>
      <c r="M973" s="328"/>
      <c r="N973" s="328"/>
      <c r="O973" s="327"/>
      <c r="P973" s="327"/>
      <c r="Q973" s="327"/>
    </row>
    <row r="974" spans="1:17" ht="15">
      <c r="A974" s="326"/>
      <c r="B974" s="326"/>
      <c r="C974" s="326"/>
      <c r="D974" s="326"/>
      <c r="E974" s="326"/>
      <c r="F974" s="326"/>
      <c r="G974" s="326"/>
      <c r="H974" s="327"/>
      <c r="L974" s="328"/>
      <c r="M974" s="328"/>
      <c r="N974" s="328"/>
      <c r="O974" s="327"/>
      <c r="P974" s="327"/>
      <c r="Q974" s="327"/>
    </row>
    <row r="975" spans="1:17" ht="15">
      <c r="A975" s="326"/>
      <c r="B975" s="326"/>
      <c r="C975" s="326"/>
      <c r="D975" s="326"/>
      <c r="E975" s="326"/>
      <c r="F975" s="326"/>
      <c r="G975" s="326"/>
      <c r="H975" s="327"/>
      <c r="L975" s="328"/>
      <c r="M975" s="328"/>
      <c r="N975" s="328"/>
      <c r="O975" s="327"/>
      <c r="P975" s="327"/>
      <c r="Q975" s="327"/>
    </row>
    <row r="976" spans="1:17" ht="15">
      <c r="A976" s="326"/>
      <c r="B976" s="326"/>
      <c r="C976" s="326"/>
      <c r="D976" s="326"/>
      <c r="E976" s="326"/>
      <c r="F976" s="326"/>
      <c r="G976" s="326"/>
      <c r="H976" s="327"/>
      <c r="L976" s="328"/>
      <c r="M976" s="328"/>
      <c r="N976" s="328"/>
      <c r="O976" s="327"/>
      <c r="P976" s="327"/>
      <c r="Q976" s="327"/>
    </row>
    <row r="977" spans="1:17" ht="15">
      <c r="A977" s="326"/>
      <c r="B977" s="326"/>
      <c r="C977" s="326"/>
      <c r="D977" s="326"/>
      <c r="E977" s="326"/>
      <c r="F977" s="326"/>
      <c r="G977" s="326"/>
      <c r="H977" s="327"/>
      <c r="L977" s="328"/>
      <c r="M977" s="328"/>
      <c r="N977" s="328"/>
      <c r="O977" s="327"/>
      <c r="P977" s="327"/>
      <c r="Q977" s="327"/>
    </row>
    <row r="978" spans="1:17" ht="15">
      <c r="A978" s="326"/>
      <c r="B978" s="326"/>
      <c r="C978" s="326"/>
      <c r="D978" s="326"/>
      <c r="E978" s="326"/>
      <c r="F978" s="326"/>
      <c r="G978" s="326"/>
      <c r="H978" s="327"/>
      <c r="L978" s="328"/>
      <c r="M978" s="328"/>
      <c r="N978" s="328"/>
      <c r="O978" s="327"/>
      <c r="P978" s="327"/>
      <c r="Q978" s="327"/>
    </row>
    <row r="979" spans="1:17" ht="15">
      <c r="A979" s="326"/>
      <c r="B979" s="326"/>
      <c r="C979" s="326"/>
      <c r="D979" s="326"/>
      <c r="E979" s="326"/>
      <c r="F979" s="326"/>
      <c r="G979" s="326"/>
      <c r="H979" s="327"/>
      <c r="L979" s="328"/>
      <c r="M979" s="328"/>
      <c r="N979" s="328"/>
      <c r="O979" s="327"/>
      <c r="P979" s="327"/>
      <c r="Q979" s="327"/>
    </row>
    <row r="980" spans="1:17" ht="15">
      <c r="A980" s="326"/>
      <c r="B980" s="326"/>
      <c r="C980" s="326"/>
      <c r="D980" s="326"/>
      <c r="E980" s="326"/>
      <c r="F980" s="326"/>
      <c r="G980" s="326"/>
      <c r="H980" s="327"/>
      <c r="L980" s="328"/>
      <c r="M980" s="328"/>
      <c r="N980" s="328"/>
      <c r="O980" s="327"/>
      <c r="P980" s="327"/>
      <c r="Q980" s="327"/>
    </row>
    <row r="981" spans="1:17" ht="15">
      <c r="A981" s="326"/>
      <c r="B981" s="326"/>
      <c r="C981" s="326"/>
      <c r="D981" s="326"/>
      <c r="E981" s="326"/>
      <c r="F981" s="326"/>
      <c r="G981" s="326"/>
      <c r="H981" s="327"/>
      <c r="L981" s="328"/>
      <c r="M981" s="328"/>
      <c r="N981" s="328"/>
      <c r="O981" s="327"/>
      <c r="P981" s="327"/>
      <c r="Q981" s="327"/>
    </row>
    <row r="982" spans="1:17" ht="15">
      <c r="A982" s="326"/>
      <c r="B982" s="326"/>
      <c r="C982" s="326"/>
      <c r="D982" s="326"/>
      <c r="E982" s="326"/>
      <c r="F982" s="326"/>
      <c r="G982" s="326"/>
      <c r="H982" s="327"/>
      <c r="L982" s="328"/>
      <c r="M982" s="328"/>
      <c r="N982" s="328"/>
      <c r="O982" s="327"/>
      <c r="P982" s="327"/>
      <c r="Q982" s="327"/>
    </row>
    <row r="983" spans="1:17" ht="15">
      <c r="A983" s="326"/>
      <c r="B983" s="326"/>
      <c r="C983" s="326"/>
      <c r="D983" s="326"/>
      <c r="E983" s="326"/>
      <c r="F983" s="326"/>
      <c r="G983" s="326"/>
      <c r="H983" s="327"/>
      <c r="L983" s="328"/>
      <c r="M983" s="328"/>
      <c r="N983" s="328"/>
      <c r="O983" s="327"/>
      <c r="P983" s="327"/>
      <c r="Q983" s="327"/>
    </row>
    <row r="984" spans="1:17" ht="15">
      <c r="A984" s="326"/>
      <c r="B984" s="326"/>
      <c r="C984" s="326"/>
      <c r="D984" s="326"/>
      <c r="E984" s="326"/>
      <c r="F984" s="326"/>
      <c r="G984" s="326"/>
      <c r="H984" s="327"/>
      <c r="L984" s="328"/>
      <c r="M984" s="328"/>
      <c r="N984" s="328"/>
      <c r="O984" s="327"/>
      <c r="P984" s="327"/>
      <c r="Q984" s="327"/>
    </row>
    <row r="985" spans="1:17" ht="15">
      <c r="A985" s="326"/>
      <c r="B985" s="326"/>
      <c r="C985" s="326"/>
      <c r="D985" s="326"/>
      <c r="E985" s="326"/>
      <c r="F985" s="326"/>
      <c r="G985" s="326"/>
      <c r="H985" s="327"/>
      <c r="L985" s="328"/>
      <c r="M985" s="328"/>
      <c r="N985" s="328"/>
      <c r="O985" s="327"/>
      <c r="P985" s="327"/>
      <c r="Q985" s="327"/>
    </row>
    <row r="986" spans="1:17" ht="15">
      <c r="A986" s="326"/>
      <c r="B986" s="326"/>
      <c r="C986" s="326"/>
      <c r="D986" s="326"/>
      <c r="E986" s="326"/>
      <c r="F986" s="326"/>
      <c r="G986" s="326"/>
      <c r="H986" s="327"/>
      <c r="L986" s="328"/>
      <c r="M986" s="328"/>
      <c r="N986" s="328"/>
      <c r="O986" s="327"/>
      <c r="P986" s="327"/>
      <c r="Q986" s="327"/>
    </row>
    <row r="987" spans="1:17" ht="15">
      <c r="A987" s="326"/>
      <c r="B987" s="326"/>
      <c r="C987" s="326"/>
      <c r="D987" s="326"/>
      <c r="E987" s="326"/>
      <c r="F987" s="326"/>
      <c r="G987" s="326"/>
      <c r="H987" s="327"/>
      <c r="L987" s="328"/>
      <c r="M987" s="328"/>
      <c r="N987" s="328"/>
      <c r="O987" s="327"/>
      <c r="P987" s="327"/>
      <c r="Q987" s="327"/>
    </row>
    <row r="988" spans="1:17" ht="15">
      <c r="A988" s="326"/>
      <c r="B988" s="326"/>
      <c r="C988" s="326"/>
      <c r="D988" s="326"/>
      <c r="E988" s="326"/>
      <c r="F988" s="326"/>
      <c r="G988" s="326"/>
      <c r="H988" s="327"/>
      <c r="L988" s="328"/>
      <c r="M988" s="328"/>
      <c r="N988" s="328"/>
      <c r="O988" s="327"/>
      <c r="P988" s="327"/>
      <c r="Q988" s="327"/>
    </row>
    <row r="989" spans="1:17" ht="15">
      <c r="A989" s="326"/>
      <c r="B989" s="326"/>
      <c r="C989" s="326"/>
      <c r="D989" s="326"/>
      <c r="E989" s="326"/>
      <c r="F989" s="326"/>
      <c r="G989" s="326"/>
      <c r="H989" s="327"/>
      <c r="L989" s="328"/>
      <c r="M989" s="328"/>
      <c r="N989" s="328"/>
      <c r="O989" s="327"/>
      <c r="P989" s="327"/>
      <c r="Q989" s="327"/>
    </row>
    <row r="990" spans="1:17" ht="15">
      <c r="A990" s="326"/>
      <c r="B990" s="326"/>
      <c r="C990" s="326"/>
      <c r="D990" s="326"/>
      <c r="E990" s="326"/>
      <c r="F990" s="326"/>
      <c r="G990" s="326"/>
      <c r="H990" s="327"/>
      <c r="L990" s="328"/>
      <c r="M990" s="328"/>
      <c r="N990" s="328"/>
      <c r="O990" s="327"/>
      <c r="P990" s="327"/>
      <c r="Q990" s="327"/>
    </row>
    <row r="991" spans="1:17" ht="15">
      <c r="A991" s="326"/>
      <c r="B991" s="326"/>
      <c r="C991" s="326"/>
      <c r="D991" s="326"/>
      <c r="E991" s="326"/>
      <c r="F991" s="326"/>
      <c r="G991" s="326"/>
      <c r="H991" s="327"/>
      <c r="L991" s="328"/>
      <c r="M991" s="328"/>
      <c r="N991" s="328"/>
      <c r="O991" s="327"/>
      <c r="P991" s="327"/>
      <c r="Q991" s="327"/>
    </row>
    <row r="992" spans="1:17" ht="15">
      <c r="A992" s="326"/>
      <c r="B992" s="326"/>
      <c r="C992" s="326"/>
      <c r="D992" s="326"/>
      <c r="E992" s="326"/>
      <c r="F992" s="326"/>
      <c r="G992" s="326"/>
      <c r="H992" s="327"/>
      <c r="L992" s="328"/>
      <c r="M992" s="328"/>
      <c r="N992" s="328"/>
      <c r="O992" s="327"/>
      <c r="P992" s="327"/>
      <c r="Q992" s="327"/>
    </row>
    <row r="993" spans="1:17" ht="15">
      <c r="A993" s="326"/>
      <c r="B993" s="326"/>
      <c r="C993" s="326"/>
      <c r="D993" s="326"/>
      <c r="E993" s="326"/>
      <c r="F993" s="326"/>
      <c r="G993" s="326"/>
      <c r="H993" s="327"/>
      <c r="L993" s="328"/>
      <c r="M993" s="328"/>
      <c r="N993" s="328"/>
      <c r="O993" s="327"/>
      <c r="P993" s="327"/>
      <c r="Q993" s="327"/>
    </row>
    <row r="994" spans="1:17" ht="15">
      <c r="A994" s="326"/>
      <c r="B994" s="326"/>
      <c r="C994" s="326"/>
      <c r="D994" s="326"/>
      <c r="E994" s="326"/>
      <c r="F994" s="326"/>
      <c r="G994" s="326"/>
      <c r="H994" s="327"/>
      <c r="L994" s="328"/>
      <c r="M994" s="328"/>
      <c r="N994" s="328"/>
      <c r="O994" s="327"/>
      <c r="P994" s="327"/>
      <c r="Q994" s="327"/>
    </row>
    <row r="995" spans="1:17" ht="15">
      <c r="A995" s="326"/>
      <c r="B995" s="326"/>
      <c r="C995" s="326"/>
      <c r="D995" s="326"/>
      <c r="E995" s="326"/>
      <c r="F995" s="326"/>
      <c r="G995" s="326"/>
      <c r="H995" s="327"/>
      <c r="L995" s="328"/>
      <c r="M995" s="328"/>
      <c r="N995" s="328"/>
      <c r="O995" s="327"/>
      <c r="P995" s="327"/>
      <c r="Q995" s="327"/>
    </row>
    <row r="996" spans="1:17" ht="15">
      <c r="A996" s="326"/>
      <c r="B996" s="326"/>
      <c r="C996" s="326"/>
      <c r="D996" s="326"/>
      <c r="E996" s="326"/>
      <c r="F996" s="326"/>
      <c r="G996" s="326"/>
      <c r="H996" s="327"/>
      <c r="L996" s="328"/>
      <c r="M996" s="328"/>
      <c r="N996" s="328"/>
      <c r="O996" s="327"/>
      <c r="P996" s="327"/>
      <c r="Q996" s="327"/>
    </row>
    <row r="997" spans="1:17" ht="15">
      <c r="A997" s="326"/>
      <c r="B997" s="326"/>
      <c r="C997" s="326"/>
      <c r="D997" s="326"/>
      <c r="E997" s="326"/>
      <c r="F997" s="326"/>
      <c r="G997" s="326"/>
      <c r="H997" s="327"/>
      <c r="L997" s="328"/>
      <c r="M997" s="328"/>
      <c r="N997" s="328"/>
      <c r="O997" s="327"/>
      <c r="P997" s="327"/>
      <c r="Q997" s="327"/>
    </row>
    <row r="998" spans="1:17" ht="15">
      <c r="A998" s="326"/>
      <c r="B998" s="326"/>
      <c r="C998" s="326"/>
      <c r="D998" s="326"/>
      <c r="E998" s="326"/>
      <c r="F998" s="326"/>
      <c r="G998" s="326"/>
      <c r="H998" s="327"/>
      <c r="L998" s="328"/>
      <c r="M998" s="328"/>
      <c r="N998" s="328"/>
      <c r="O998" s="327"/>
      <c r="P998" s="327"/>
      <c r="Q998" s="327"/>
    </row>
    <row r="999" spans="1:17" ht="15">
      <c r="A999" s="326"/>
      <c r="B999" s="326"/>
      <c r="C999" s="326"/>
      <c r="D999" s="326"/>
      <c r="E999" s="326"/>
      <c r="F999" s="326"/>
      <c r="G999" s="326"/>
      <c r="H999" s="327"/>
      <c r="L999" s="328"/>
      <c r="M999" s="328"/>
      <c r="N999" s="328"/>
      <c r="O999" s="327"/>
      <c r="P999" s="327"/>
      <c r="Q999" s="327"/>
    </row>
    <row r="1000" spans="1:17" ht="15">
      <c r="A1000" s="326"/>
      <c r="B1000" s="326"/>
      <c r="C1000" s="326"/>
      <c r="D1000" s="326"/>
      <c r="E1000" s="326"/>
      <c r="F1000" s="326"/>
      <c r="G1000" s="326"/>
      <c r="H1000" s="327"/>
      <c r="L1000" s="328"/>
      <c r="M1000" s="328"/>
      <c r="N1000" s="328"/>
      <c r="O1000" s="327"/>
      <c r="P1000" s="327"/>
      <c r="Q1000" s="327"/>
    </row>
    <row r="1001" spans="1:17" ht="15">
      <c r="A1001" s="326"/>
      <c r="B1001" s="326"/>
      <c r="C1001" s="326"/>
      <c r="D1001" s="326"/>
      <c r="E1001" s="326"/>
      <c r="F1001" s="326"/>
      <c r="G1001" s="326"/>
      <c r="H1001" s="327"/>
      <c r="L1001" s="328"/>
      <c r="M1001" s="328"/>
      <c r="N1001" s="328"/>
      <c r="O1001" s="327"/>
      <c r="P1001" s="327"/>
      <c r="Q1001" s="327"/>
    </row>
    <row r="1002" spans="1:17" ht="15">
      <c r="A1002" s="326"/>
      <c r="B1002" s="326"/>
      <c r="C1002" s="326"/>
      <c r="D1002" s="326"/>
      <c r="E1002" s="326"/>
      <c r="F1002" s="326"/>
      <c r="G1002" s="326"/>
      <c r="H1002" s="327"/>
      <c r="L1002" s="328"/>
      <c r="M1002" s="328"/>
      <c r="N1002" s="328"/>
      <c r="O1002" s="327"/>
      <c r="P1002" s="327"/>
      <c r="Q1002" s="327"/>
    </row>
    <row r="1003" spans="1:17" ht="15">
      <c r="A1003" s="326"/>
      <c r="B1003" s="326"/>
      <c r="C1003" s="326"/>
      <c r="D1003" s="326"/>
      <c r="E1003" s="326"/>
      <c r="F1003" s="326"/>
      <c r="G1003" s="326"/>
      <c r="H1003" s="327"/>
      <c r="L1003" s="328"/>
      <c r="M1003" s="328"/>
      <c r="N1003" s="328"/>
      <c r="O1003" s="327"/>
      <c r="P1003" s="327"/>
      <c r="Q1003" s="327"/>
    </row>
    <row r="1004" spans="1:17" ht="15">
      <c r="A1004" s="326"/>
      <c r="B1004" s="326"/>
      <c r="C1004" s="326"/>
      <c r="D1004" s="326"/>
      <c r="E1004" s="326"/>
      <c r="F1004" s="326"/>
      <c r="G1004" s="326"/>
      <c r="H1004" s="327"/>
      <c r="L1004" s="328"/>
      <c r="M1004" s="328"/>
      <c r="N1004" s="328"/>
      <c r="O1004" s="327"/>
      <c r="P1004" s="327"/>
      <c r="Q1004" s="327"/>
    </row>
    <row r="1005" spans="1:17" ht="15">
      <c r="A1005" s="326"/>
      <c r="B1005" s="326"/>
      <c r="C1005" s="326"/>
      <c r="D1005" s="326"/>
      <c r="E1005" s="326"/>
      <c r="F1005" s="326"/>
      <c r="G1005" s="326"/>
      <c r="H1005" s="327"/>
      <c r="L1005" s="328"/>
      <c r="M1005" s="328"/>
      <c r="N1005" s="328"/>
      <c r="O1005" s="327"/>
      <c r="P1005" s="327"/>
      <c r="Q1005" s="327"/>
    </row>
    <row r="1006" spans="1:17" ht="15">
      <c r="A1006" s="326"/>
      <c r="B1006" s="326"/>
      <c r="C1006" s="326"/>
      <c r="D1006" s="326"/>
      <c r="E1006" s="326"/>
      <c r="F1006" s="326"/>
      <c r="G1006" s="326"/>
      <c r="H1006" s="327"/>
      <c r="L1006" s="328"/>
      <c r="M1006" s="328"/>
      <c r="N1006" s="328"/>
      <c r="O1006" s="327"/>
      <c r="P1006" s="327"/>
      <c r="Q1006" s="327"/>
    </row>
    <row r="1007" spans="1:17" ht="15">
      <c r="A1007" s="326"/>
      <c r="B1007" s="326"/>
      <c r="C1007" s="326"/>
      <c r="D1007" s="326"/>
      <c r="E1007" s="326"/>
      <c r="F1007" s="326"/>
      <c r="G1007" s="326"/>
      <c r="H1007" s="327"/>
      <c r="L1007" s="328"/>
      <c r="M1007" s="328"/>
      <c r="N1007" s="328"/>
      <c r="O1007" s="327"/>
      <c r="P1007" s="327"/>
      <c r="Q1007" s="327"/>
    </row>
    <row r="1008" spans="1:17" ht="15">
      <c r="A1008" s="326"/>
      <c r="B1008" s="326"/>
      <c r="C1008" s="326"/>
      <c r="D1008" s="326"/>
      <c r="E1008" s="326"/>
      <c r="F1008" s="326"/>
      <c r="G1008" s="326"/>
      <c r="H1008" s="327"/>
      <c r="L1008" s="328"/>
      <c r="M1008" s="328"/>
      <c r="N1008" s="328"/>
      <c r="O1008" s="327"/>
      <c r="P1008" s="327"/>
      <c r="Q1008" s="327"/>
    </row>
    <row r="1009" spans="1:17" ht="15">
      <c r="A1009" s="326"/>
      <c r="B1009" s="326"/>
      <c r="C1009" s="326"/>
      <c r="D1009" s="326"/>
      <c r="E1009" s="326"/>
      <c r="F1009" s="326"/>
      <c r="G1009" s="326"/>
      <c r="H1009" s="327"/>
      <c r="L1009" s="328"/>
      <c r="M1009" s="328"/>
      <c r="N1009" s="328"/>
      <c r="O1009" s="327"/>
      <c r="P1009" s="327"/>
      <c r="Q1009" s="327"/>
    </row>
    <row r="1010" spans="1:17" ht="15">
      <c r="A1010" s="326"/>
      <c r="B1010" s="326"/>
      <c r="C1010" s="326"/>
      <c r="D1010" s="326"/>
      <c r="E1010" s="326"/>
      <c r="F1010" s="326"/>
      <c r="G1010" s="326"/>
      <c r="H1010" s="327"/>
      <c r="L1010" s="328"/>
      <c r="M1010" s="328"/>
      <c r="N1010" s="328"/>
      <c r="O1010" s="327"/>
      <c r="P1010" s="327"/>
      <c r="Q1010" s="327"/>
    </row>
    <row r="1011" spans="1:17" ht="15">
      <c r="A1011" s="326"/>
      <c r="B1011" s="326"/>
      <c r="C1011" s="326"/>
      <c r="D1011" s="326"/>
      <c r="E1011" s="326"/>
      <c r="F1011" s="326"/>
      <c r="G1011" s="326"/>
      <c r="H1011" s="327"/>
      <c r="L1011" s="328"/>
      <c r="M1011" s="328"/>
      <c r="N1011" s="328"/>
      <c r="O1011" s="327"/>
      <c r="P1011" s="327"/>
      <c r="Q1011" s="327"/>
    </row>
    <row r="1012" spans="1:17" ht="15">
      <c r="A1012" s="326"/>
      <c r="B1012" s="326"/>
      <c r="C1012" s="326"/>
      <c r="D1012" s="326"/>
      <c r="E1012" s="326"/>
      <c r="F1012" s="326"/>
      <c r="G1012" s="326"/>
      <c r="H1012" s="327"/>
      <c r="L1012" s="328"/>
      <c r="M1012" s="328"/>
      <c r="N1012" s="328"/>
      <c r="O1012" s="327"/>
      <c r="P1012" s="327"/>
      <c r="Q1012" s="327"/>
    </row>
    <row r="1013" spans="1:17" ht="15">
      <c r="A1013" s="326"/>
      <c r="B1013" s="326"/>
      <c r="C1013" s="326"/>
      <c r="D1013" s="326"/>
      <c r="E1013" s="326"/>
      <c r="F1013" s="326"/>
      <c r="G1013" s="326"/>
      <c r="H1013" s="327"/>
      <c r="L1013" s="328"/>
      <c r="M1013" s="328"/>
      <c r="N1013" s="328"/>
      <c r="O1013" s="327"/>
      <c r="P1013" s="327"/>
      <c r="Q1013" s="327"/>
    </row>
    <row r="1014" spans="1:17" ht="15">
      <c r="A1014" s="326"/>
      <c r="B1014" s="326"/>
      <c r="C1014" s="326"/>
      <c r="D1014" s="326"/>
      <c r="E1014" s="326"/>
      <c r="F1014" s="326"/>
      <c r="G1014" s="326"/>
      <c r="H1014" s="327"/>
      <c r="L1014" s="328"/>
      <c r="M1014" s="328"/>
      <c r="N1014" s="328"/>
      <c r="O1014" s="327"/>
      <c r="P1014" s="327"/>
      <c r="Q1014" s="327"/>
    </row>
    <row r="1015" spans="1:17" ht="15">
      <c r="A1015" s="326"/>
      <c r="B1015" s="326"/>
      <c r="C1015" s="326"/>
      <c r="D1015" s="326"/>
      <c r="E1015" s="326"/>
      <c r="F1015" s="326"/>
      <c r="G1015" s="326"/>
      <c r="H1015" s="327"/>
      <c r="L1015" s="328"/>
      <c r="M1015" s="328"/>
      <c r="N1015" s="328"/>
      <c r="O1015" s="327"/>
      <c r="P1015" s="327"/>
      <c r="Q1015" s="327"/>
    </row>
    <row r="1016" spans="1:17" ht="15">
      <c r="A1016" s="326"/>
      <c r="B1016" s="326"/>
      <c r="C1016" s="326"/>
      <c r="D1016" s="326"/>
      <c r="E1016" s="326"/>
      <c r="F1016" s="326"/>
      <c r="G1016" s="326"/>
      <c r="H1016" s="327"/>
      <c r="L1016" s="328"/>
      <c r="M1016" s="328"/>
      <c r="N1016" s="328"/>
      <c r="O1016" s="327"/>
      <c r="P1016" s="327"/>
      <c r="Q1016" s="327"/>
    </row>
    <row r="1017" spans="1:17" ht="15">
      <c r="A1017" s="326"/>
      <c r="B1017" s="326"/>
      <c r="C1017" s="326"/>
      <c r="D1017" s="326"/>
      <c r="E1017" s="326"/>
      <c r="F1017" s="326"/>
      <c r="G1017" s="326"/>
      <c r="H1017" s="327"/>
      <c r="L1017" s="328"/>
      <c r="M1017" s="328"/>
      <c r="N1017" s="328"/>
      <c r="O1017" s="327"/>
      <c r="P1017" s="327"/>
      <c r="Q1017" s="327"/>
    </row>
    <row r="1018" spans="1:17" ht="15">
      <c r="A1018" s="326"/>
      <c r="B1018" s="326"/>
      <c r="C1018" s="326"/>
      <c r="D1018" s="326"/>
      <c r="E1018" s="326"/>
      <c r="F1018" s="326"/>
      <c r="G1018" s="326"/>
      <c r="H1018" s="327"/>
      <c r="L1018" s="328"/>
      <c r="M1018" s="328"/>
      <c r="N1018" s="328"/>
      <c r="O1018" s="327"/>
      <c r="P1018" s="327"/>
      <c r="Q1018" s="327"/>
    </row>
    <row r="1019" spans="1:17" ht="15">
      <c r="A1019" s="326"/>
      <c r="B1019" s="326"/>
      <c r="C1019" s="326"/>
      <c r="D1019" s="326"/>
      <c r="E1019" s="326"/>
      <c r="F1019" s="326"/>
      <c r="G1019" s="326"/>
      <c r="H1019" s="327"/>
      <c r="L1019" s="328"/>
      <c r="M1019" s="328"/>
      <c r="N1019" s="328"/>
      <c r="O1019" s="327"/>
      <c r="P1019" s="327"/>
      <c r="Q1019" s="327"/>
    </row>
    <row r="1020" spans="1:17" ht="15">
      <c r="A1020" s="326"/>
      <c r="B1020" s="326"/>
      <c r="C1020" s="326"/>
      <c r="D1020" s="326"/>
      <c r="E1020" s="326"/>
      <c r="F1020" s="326"/>
      <c r="G1020" s="326"/>
      <c r="H1020" s="327"/>
      <c r="L1020" s="328"/>
      <c r="M1020" s="328"/>
      <c r="N1020" s="328"/>
      <c r="O1020" s="327"/>
      <c r="P1020" s="327"/>
      <c r="Q1020" s="327"/>
    </row>
    <row r="1021" spans="1:17" ht="15">
      <c r="A1021" s="326"/>
      <c r="B1021" s="326"/>
      <c r="C1021" s="326"/>
      <c r="D1021" s="326"/>
      <c r="E1021" s="326"/>
      <c r="F1021" s="326"/>
      <c r="G1021" s="326"/>
      <c r="H1021" s="327"/>
      <c r="L1021" s="328"/>
      <c r="M1021" s="328"/>
      <c r="N1021" s="328"/>
      <c r="O1021" s="327"/>
      <c r="P1021" s="327"/>
      <c r="Q1021" s="327"/>
    </row>
    <row r="1022" spans="1:17" ht="15">
      <c r="A1022" s="326"/>
      <c r="B1022" s="326"/>
      <c r="C1022" s="326"/>
      <c r="D1022" s="326"/>
      <c r="E1022" s="326"/>
      <c r="F1022" s="326"/>
      <c r="G1022" s="326"/>
      <c r="H1022" s="327"/>
      <c r="L1022" s="328"/>
      <c r="M1022" s="328"/>
      <c r="N1022" s="328"/>
      <c r="O1022" s="327"/>
      <c r="P1022" s="327"/>
      <c r="Q1022" s="327"/>
    </row>
    <row r="1023" spans="1:17" ht="15">
      <c r="A1023" s="326"/>
      <c r="B1023" s="326"/>
      <c r="C1023" s="326"/>
      <c r="D1023" s="326"/>
      <c r="E1023" s="326"/>
      <c r="F1023" s="326"/>
      <c r="G1023" s="326"/>
      <c r="H1023" s="327"/>
      <c r="L1023" s="328"/>
      <c r="M1023" s="328"/>
      <c r="N1023" s="328"/>
      <c r="O1023" s="327"/>
      <c r="P1023" s="327"/>
      <c r="Q1023" s="327"/>
    </row>
    <row r="1024" spans="1:17" ht="15">
      <c r="A1024" s="326"/>
      <c r="B1024" s="326"/>
      <c r="C1024" s="326"/>
      <c r="D1024" s="326"/>
      <c r="E1024" s="326"/>
      <c r="F1024" s="326"/>
      <c r="G1024" s="326"/>
      <c r="H1024" s="327"/>
      <c r="L1024" s="328"/>
      <c r="M1024" s="328"/>
      <c r="N1024" s="328"/>
      <c r="O1024" s="327"/>
      <c r="P1024" s="327"/>
      <c r="Q1024" s="327"/>
    </row>
    <row r="1025" spans="1:17" ht="15">
      <c r="A1025" s="326"/>
      <c r="B1025" s="326"/>
      <c r="C1025" s="326"/>
      <c r="D1025" s="326"/>
      <c r="E1025" s="326"/>
      <c r="F1025" s="326"/>
      <c r="G1025" s="326"/>
      <c r="H1025" s="327"/>
      <c r="L1025" s="328"/>
      <c r="M1025" s="328"/>
      <c r="N1025" s="328"/>
      <c r="O1025" s="327"/>
      <c r="P1025" s="327"/>
      <c r="Q1025" s="327"/>
    </row>
    <row r="1026" spans="1:17" ht="15">
      <c r="A1026" s="326"/>
      <c r="B1026" s="326"/>
      <c r="C1026" s="326"/>
      <c r="D1026" s="326"/>
      <c r="E1026" s="326"/>
      <c r="F1026" s="326"/>
      <c r="G1026" s="326"/>
      <c r="H1026" s="327"/>
      <c r="L1026" s="328"/>
      <c r="M1026" s="328"/>
      <c r="N1026" s="328"/>
      <c r="O1026" s="327"/>
      <c r="P1026" s="327"/>
      <c r="Q1026" s="327"/>
    </row>
    <row r="1027" spans="1:17" ht="15">
      <c r="A1027" s="326"/>
      <c r="B1027" s="326"/>
      <c r="C1027" s="326"/>
      <c r="D1027" s="326"/>
      <c r="E1027" s="326"/>
      <c r="F1027" s="326"/>
      <c r="G1027" s="326"/>
      <c r="H1027" s="327"/>
      <c r="L1027" s="328"/>
      <c r="M1027" s="328"/>
      <c r="N1027" s="328"/>
      <c r="O1027" s="327"/>
      <c r="P1027" s="327"/>
      <c r="Q1027" s="327"/>
    </row>
    <row r="1028" spans="1:17" ht="15">
      <c r="A1028" s="326"/>
      <c r="B1028" s="326"/>
      <c r="C1028" s="326"/>
      <c r="D1028" s="326"/>
      <c r="E1028" s="326"/>
      <c r="F1028" s="326"/>
      <c r="G1028" s="326"/>
      <c r="H1028" s="327"/>
      <c r="L1028" s="328"/>
      <c r="M1028" s="328"/>
      <c r="N1028" s="328"/>
      <c r="O1028" s="327"/>
      <c r="P1028" s="327"/>
      <c r="Q1028" s="327"/>
    </row>
    <row r="1029" spans="1:17" ht="15">
      <c r="A1029" s="326"/>
      <c r="B1029" s="326"/>
      <c r="C1029" s="326"/>
      <c r="D1029" s="326"/>
      <c r="E1029" s="326"/>
      <c r="F1029" s="326"/>
      <c r="G1029" s="326"/>
      <c r="H1029" s="327"/>
      <c r="L1029" s="328"/>
      <c r="M1029" s="328"/>
      <c r="N1029" s="328"/>
      <c r="O1029" s="327"/>
      <c r="P1029" s="327"/>
      <c r="Q1029" s="327"/>
    </row>
    <row r="1030" spans="1:17" ht="15">
      <c r="A1030" s="326"/>
      <c r="B1030" s="326"/>
      <c r="C1030" s="326"/>
      <c r="D1030" s="326"/>
      <c r="E1030" s="326"/>
      <c r="F1030" s="326"/>
      <c r="G1030" s="326"/>
      <c r="H1030" s="327"/>
      <c r="L1030" s="328"/>
      <c r="M1030" s="328"/>
      <c r="N1030" s="328"/>
      <c r="O1030" s="327"/>
      <c r="P1030" s="327"/>
      <c r="Q1030" s="327"/>
    </row>
    <row r="1031" spans="1:17" ht="15">
      <c r="A1031" s="326"/>
      <c r="B1031" s="326"/>
      <c r="C1031" s="326"/>
      <c r="D1031" s="326"/>
      <c r="E1031" s="326"/>
      <c r="F1031" s="326"/>
      <c r="G1031" s="326"/>
      <c r="H1031" s="327"/>
      <c r="L1031" s="328"/>
      <c r="M1031" s="328"/>
      <c r="N1031" s="328"/>
      <c r="O1031" s="327"/>
      <c r="P1031" s="327"/>
      <c r="Q1031" s="327"/>
    </row>
    <row r="1032" spans="1:17" ht="15">
      <c r="A1032" s="326"/>
      <c r="B1032" s="326"/>
      <c r="C1032" s="326"/>
      <c r="D1032" s="326"/>
      <c r="E1032" s="326"/>
      <c r="F1032" s="326"/>
      <c r="G1032" s="326"/>
      <c r="H1032" s="327"/>
      <c r="L1032" s="328"/>
      <c r="M1032" s="328"/>
      <c r="N1032" s="328"/>
      <c r="O1032" s="327"/>
      <c r="P1032" s="327"/>
      <c r="Q1032" s="327"/>
    </row>
    <row r="1033" spans="1:17" ht="15">
      <c r="A1033" s="326"/>
      <c r="B1033" s="326"/>
      <c r="C1033" s="326"/>
      <c r="D1033" s="326"/>
      <c r="E1033" s="326"/>
      <c r="F1033" s="326"/>
      <c r="G1033" s="326"/>
      <c r="H1033" s="327"/>
      <c r="L1033" s="328"/>
      <c r="M1033" s="328"/>
      <c r="N1033" s="328"/>
      <c r="O1033" s="327"/>
      <c r="P1033" s="327"/>
      <c r="Q1033" s="327"/>
    </row>
    <row r="1034" spans="1:17" ht="15">
      <c r="A1034" s="326"/>
      <c r="B1034" s="326"/>
      <c r="C1034" s="326"/>
      <c r="D1034" s="326"/>
      <c r="E1034" s="326"/>
      <c r="F1034" s="326"/>
      <c r="G1034" s="326"/>
      <c r="H1034" s="327"/>
      <c r="L1034" s="328"/>
      <c r="M1034" s="328"/>
      <c r="N1034" s="328"/>
      <c r="O1034" s="327"/>
      <c r="P1034" s="327"/>
      <c r="Q1034" s="327"/>
    </row>
    <row r="1035" spans="1:17" ht="15">
      <c r="A1035" s="326"/>
      <c r="B1035" s="326"/>
      <c r="C1035" s="326"/>
      <c r="D1035" s="326"/>
      <c r="E1035" s="326"/>
      <c r="F1035" s="326"/>
      <c r="G1035" s="326"/>
      <c r="H1035" s="327"/>
      <c r="L1035" s="328"/>
      <c r="M1035" s="328"/>
      <c r="N1035" s="328"/>
      <c r="O1035" s="327"/>
      <c r="P1035" s="327"/>
      <c r="Q1035" s="327"/>
    </row>
    <row r="1036" spans="1:17" ht="15">
      <c r="A1036" s="326"/>
      <c r="B1036" s="326"/>
      <c r="C1036" s="326"/>
      <c r="D1036" s="326"/>
      <c r="E1036" s="326"/>
      <c r="F1036" s="326"/>
      <c r="G1036" s="326"/>
      <c r="H1036" s="327"/>
      <c r="L1036" s="328"/>
      <c r="M1036" s="328"/>
      <c r="N1036" s="328"/>
      <c r="O1036" s="327"/>
      <c r="P1036" s="327"/>
      <c r="Q1036" s="327"/>
    </row>
    <row r="1037" spans="1:17" ht="15">
      <c r="A1037" s="326"/>
      <c r="B1037" s="326"/>
      <c r="C1037" s="326"/>
      <c r="D1037" s="326"/>
      <c r="E1037" s="326"/>
      <c r="F1037" s="326"/>
      <c r="G1037" s="326"/>
      <c r="H1037" s="327"/>
      <c r="L1037" s="328"/>
      <c r="M1037" s="328"/>
      <c r="N1037" s="328"/>
      <c r="O1037" s="327"/>
      <c r="P1037" s="327"/>
      <c r="Q1037" s="327"/>
    </row>
    <row r="1038" spans="1:17" ht="15">
      <c r="A1038" s="326"/>
      <c r="B1038" s="326"/>
      <c r="C1038" s="326"/>
      <c r="D1038" s="326"/>
      <c r="E1038" s="326"/>
      <c r="F1038" s="326"/>
      <c r="G1038" s="326"/>
      <c r="H1038" s="327"/>
      <c r="L1038" s="328"/>
      <c r="M1038" s="328"/>
      <c r="N1038" s="328"/>
      <c r="O1038" s="327"/>
      <c r="P1038" s="327"/>
      <c r="Q1038" s="327"/>
    </row>
    <row r="1039" spans="1:17" ht="15">
      <c r="A1039" s="326"/>
      <c r="B1039" s="326"/>
      <c r="C1039" s="326"/>
      <c r="D1039" s="326"/>
      <c r="E1039" s="326"/>
      <c r="F1039" s="326"/>
      <c r="G1039" s="326"/>
      <c r="H1039" s="327"/>
      <c r="L1039" s="328"/>
      <c r="M1039" s="328"/>
      <c r="N1039" s="328"/>
      <c r="O1039" s="327"/>
      <c r="P1039" s="327"/>
      <c r="Q1039" s="327"/>
    </row>
    <row r="1040" spans="1:17" ht="15">
      <c r="A1040" s="326"/>
      <c r="B1040" s="326"/>
      <c r="C1040" s="326"/>
      <c r="D1040" s="326"/>
      <c r="E1040" s="326"/>
      <c r="F1040" s="326"/>
      <c r="G1040" s="326"/>
      <c r="H1040" s="327"/>
      <c r="L1040" s="328"/>
      <c r="M1040" s="328"/>
      <c r="N1040" s="328"/>
      <c r="O1040" s="327"/>
      <c r="P1040" s="327"/>
      <c r="Q1040" s="327"/>
    </row>
    <row r="1041" spans="1:17" ht="15">
      <c r="A1041" s="326"/>
      <c r="B1041" s="326"/>
      <c r="C1041" s="326"/>
      <c r="D1041" s="326"/>
      <c r="E1041" s="326"/>
      <c r="F1041" s="326"/>
      <c r="G1041" s="326"/>
      <c r="H1041" s="327"/>
      <c r="L1041" s="328"/>
      <c r="M1041" s="328"/>
      <c r="N1041" s="328"/>
      <c r="O1041" s="327"/>
      <c r="P1041" s="327"/>
      <c r="Q1041" s="327"/>
    </row>
    <row r="1042" spans="1:17" ht="15">
      <c r="A1042" s="326"/>
      <c r="B1042" s="326"/>
      <c r="C1042" s="326"/>
      <c r="D1042" s="326"/>
      <c r="E1042" s="326"/>
      <c r="F1042" s="326"/>
      <c r="G1042" s="326"/>
      <c r="H1042" s="327"/>
      <c r="L1042" s="328"/>
      <c r="M1042" s="328"/>
      <c r="N1042" s="328"/>
      <c r="O1042" s="327"/>
      <c r="P1042" s="327"/>
      <c r="Q1042" s="327"/>
    </row>
    <row r="1043" spans="1:17" ht="15">
      <c r="A1043" s="326"/>
      <c r="B1043" s="326"/>
      <c r="C1043" s="326"/>
      <c r="D1043" s="326"/>
      <c r="E1043" s="326"/>
      <c r="F1043" s="326"/>
      <c r="G1043" s="326"/>
      <c r="H1043" s="327"/>
      <c r="L1043" s="328"/>
      <c r="M1043" s="328"/>
      <c r="N1043" s="328"/>
      <c r="O1043" s="327"/>
      <c r="P1043" s="327"/>
      <c r="Q1043" s="327"/>
    </row>
    <row r="1044" spans="1:17" ht="15">
      <c r="A1044" s="326"/>
      <c r="B1044" s="326"/>
      <c r="C1044" s="326"/>
      <c r="D1044" s="326"/>
      <c r="E1044" s="326"/>
      <c r="F1044" s="326"/>
      <c r="G1044" s="326"/>
      <c r="H1044" s="327"/>
      <c r="L1044" s="328"/>
      <c r="M1044" s="328"/>
      <c r="N1044" s="328"/>
      <c r="O1044" s="327"/>
      <c r="P1044" s="327"/>
      <c r="Q1044" s="327"/>
    </row>
    <row r="1045" spans="1:17" ht="15">
      <c r="A1045" s="326"/>
      <c r="B1045" s="326"/>
      <c r="C1045" s="326"/>
      <c r="D1045" s="326"/>
      <c r="E1045" s="326"/>
      <c r="F1045" s="326"/>
      <c r="G1045" s="326"/>
      <c r="H1045" s="327"/>
      <c r="L1045" s="328"/>
      <c r="M1045" s="328"/>
      <c r="N1045" s="328"/>
      <c r="O1045" s="327"/>
      <c r="P1045" s="327"/>
      <c r="Q1045" s="327"/>
    </row>
    <row r="1046" spans="1:17" ht="15">
      <c r="A1046" s="326"/>
      <c r="B1046" s="326"/>
      <c r="C1046" s="326"/>
      <c r="D1046" s="326"/>
      <c r="E1046" s="326"/>
      <c r="F1046" s="326"/>
      <c r="G1046" s="326"/>
      <c r="H1046" s="327"/>
      <c r="L1046" s="328"/>
      <c r="M1046" s="328"/>
      <c r="N1046" s="328"/>
      <c r="O1046" s="327"/>
      <c r="P1046" s="327"/>
      <c r="Q1046" s="327"/>
    </row>
    <row r="1047" spans="1:17" ht="15">
      <c r="A1047" s="326"/>
      <c r="B1047" s="326"/>
      <c r="C1047" s="326"/>
      <c r="D1047" s="326"/>
      <c r="E1047" s="326"/>
      <c r="F1047" s="326"/>
      <c r="G1047" s="326"/>
      <c r="H1047" s="327"/>
      <c r="L1047" s="328"/>
      <c r="M1047" s="328"/>
      <c r="N1047" s="328"/>
      <c r="O1047" s="327"/>
      <c r="P1047" s="327"/>
      <c r="Q1047" s="327"/>
    </row>
    <row r="1048" spans="1:17" ht="15">
      <c r="A1048" s="326"/>
      <c r="B1048" s="326"/>
      <c r="C1048" s="326"/>
      <c r="D1048" s="326"/>
      <c r="E1048" s="326"/>
      <c r="F1048" s="326"/>
      <c r="G1048" s="326"/>
      <c r="H1048" s="327"/>
      <c r="L1048" s="328"/>
      <c r="M1048" s="328"/>
      <c r="N1048" s="328"/>
      <c r="O1048" s="327"/>
      <c r="P1048" s="327"/>
      <c r="Q1048" s="327"/>
    </row>
    <row r="1049" spans="1:17" ht="15">
      <c r="A1049" s="326"/>
      <c r="B1049" s="326"/>
      <c r="C1049" s="326"/>
      <c r="D1049" s="326"/>
      <c r="E1049" s="326"/>
      <c r="F1049" s="326"/>
      <c r="G1049" s="326"/>
      <c r="H1049" s="327"/>
      <c r="L1049" s="328"/>
      <c r="M1049" s="328"/>
      <c r="N1049" s="328"/>
      <c r="O1049" s="327"/>
      <c r="P1049" s="327"/>
      <c r="Q1049" s="327"/>
    </row>
    <row r="1050" spans="1:17" ht="15">
      <c r="A1050" s="326"/>
      <c r="B1050" s="326"/>
      <c r="C1050" s="326"/>
      <c r="D1050" s="326"/>
      <c r="E1050" s="326"/>
      <c r="F1050" s="326"/>
      <c r="G1050" s="326"/>
      <c r="H1050" s="327"/>
      <c r="L1050" s="328"/>
      <c r="M1050" s="328"/>
      <c r="N1050" s="328"/>
      <c r="O1050" s="327"/>
      <c r="P1050" s="327"/>
      <c r="Q1050" s="327"/>
    </row>
    <row r="1051" spans="1:17" ht="15">
      <c r="A1051" s="326"/>
      <c r="B1051" s="326"/>
      <c r="C1051" s="326"/>
      <c r="D1051" s="326"/>
      <c r="E1051" s="326"/>
      <c r="F1051" s="326"/>
      <c r="G1051" s="326"/>
      <c r="H1051" s="327"/>
      <c r="L1051" s="328"/>
      <c r="M1051" s="328"/>
      <c r="N1051" s="328"/>
      <c r="O1051" s="327"/>
      <c r="P1051" s="327"/>
      <c r="Q1051" s="327"/>
    </row>
    <row r="1052" spans="1:17" ht="15">
      <c r="A1052" s="326"/>
      <c r="B1052" s="326"/>
      <c r="C1052" s="326"/>
      <c r="D1052" s="326"/>
      <c r="E1052" s="326"/>
      <c r="F1052" s="326"/>
      <c r="G1052" s="326"/>
      <c r="H1052" s="327"/>
      <c r="L1052" s="328"/>
      <c r="M1052" s="328"/>
      <c r="N1052" s="328"/>
      <c r="O1052" s="327"/>
      <c r="P1052" s="327"/>
      <c r="Q1052" s="327"/>
    </row>
    <row r="1053" spans="1:17" ht="15">
      <c r="A1053" s="326"/>
      <c r="B1053" s="326"/>
      <c r="C1053" s="326"/>
      <c r="D1053" s="326"/>
      <c r="E1053" s="326"/>
      <c r="F1053" s="326"/>
      <c r="G1053" s="326"/>
      <c r="H1053" s="327"/>
      <c r="L1053" s="328"/>
      <c r="M1053" s="328"/>
      <c r="N1053" s="328"/>
      <c r="O1053" s="327"/>
      <c r="P1053" s="327"/>
      <c r="Q1053" s="327"/>
    </row>
    <row r="1054" spans="1:17" ht="15">
      <c r="A1054" s="326"/>
      <c r="B1054" s="326"/>
      <c r="C1054" s="326"/>
      <c r="D1054" s="326"/>
      <c r="E1054" s="326"/>
      <c r="F1054" s="326"/>
      <c r="G1054" s="326"/>
      <c r="H1054" s="327"/>
      <c r="L1054" s="328"/>
      <c r="M1054" s="328"/>
      <c r="N1054" s="328"/>
      <c r="O1054" s="327"/>
      <c r="P1054" s="327"/>
      <c r="Q1054" s="327"/>
    </row>
    <row r="1055" spans="1:17" ht="15">
      <c r="A1055" s="326"/>
      <c r="B1055" s="326"/>
      <c r="C1055" s="326"/>
      <c r="D1055" s="326"/>
      <c r="E1055" s="326"/>
      <c r="F1055" s="326"/>
      <c r="G1055" s="326"/>
      <c r="H1055" s="327"/>
      <c r="L1055" s="328"/>
      <c r="M1055" s="328"/>
      <c r="N1055" s="328"/>
      <c r="O1055" s="327"/>
      <c r="P1055" s="327"/>
      <c r="Q1055" s="327"/>
    </row>
    <row r="1056" spans="1:17" ht="15">
      <c r="A1056" s="326"/>
      <c r="B1056" s="326"/>
      <c r="C1056" s="326"/>
      <c r="D1056" s="326"/>
      <c r="E1056" s="326"/>
      <c r="F1056" s="326"/>
      <c r="G1056" s="326"/>
      <c r="H1056" s="327"/>
      <c r="L1056" s="328"/>
      <c r="M1056" s="328"/>
      <c r="N1056" s="328"/>
      <c r="O1056" s="327"/>
      <c r="P1056" s="327"/>
      <c r="Q1056" s="327"/>
    </row>
    <row r="1057" spans="1:17" ht="15">
      <c r="A1057" s="326"/>
      <c r="B1057" s="326"/>
      <c r="C1057" s="326"/>
      <c r="D1057" s="326"/>
      <c r="E1057" s="326"/>
      <c r="F1057" s="326"/>
      <c r="G1057" s="326"/>
      <c r="H1057" s="327"/>
      <c r="L1057" s="328"/>
      <c r="M1057" s="328"/>
      <c r="N1057" s="328"/>
      <c r="O1057" s="327"/>
      <c r="P1057" s="327"/>
      <c r="Q1057" s="327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showGridLines="0" topLeftCell="A34" workbookViewId="0">
      <selection activeCell="C4" sqref="C4"/>
    </sheetView>
  </sheetViews>
  <sheetFormatPr defaultRowHeight="16.5"/>
  <cols>
    <col min="1" max="1" width="9" style="7"/>
    <col min="2" max="2" width="11" style="7" customWidth="1"/>
    <col min="3" max="3" width="12.625" style="7" customWidth="1"/>
    <col min="4" max="16384" width="9" style="7"/>
  </cols>
  <sheetData>
    <row r="2" spans="2:8" ht="27.75">
      <c r="B2" s="293" t="s">
        <v>554</v>
      </c>
    </row>
    <row r="4" spans="2:8">
      <c r="B4" s="369" t="s">
        <v>684</v>
      </c>
    </row>
    <row r="6" spans="2:8">
      <c r="B6" s="7" t="s">
        <v>552</v>
      </c>
      <c r="C6" s="369" t="s">
        <v>695</v>
      </c>
    </row>
    <row r="7" spans="2:8">
      <c r="C7" s="369" t="s">
        <v>696</v>
      </c>
    </row>
    <row r="9" spans="2:8">
      <c r="C9" s="370" t="s">
        <v>689</v>
      </c>
      <c r="D9" s="42" t="s">
        <v>11</v>
      </c>
      <c r="E9" s="42" t="s">
        <v>685</v>
      </c>
      <c r="F9" s="42" t="s">
        <v>686</v>
      </c>
      <c r="G9" s="42" t="s">
        <v>687</v>
      </c>
      <c r="H9" s="43" t="s">
        <v>687</v>
      </c>
    </row>
    <row r="10" spans="2:8">
      <c r="B10" s="369"/>
      <c r="C10" s="90"/>
      <c r="D10" s="80"/>
      <c r="E10" s="80"/>
      <c r="F10" s="80"/>
      <c r="G10" s="80" t="s">
        <v>685</v>
      </c>
      <c r="H10" s="322" t="s">
        <v>686</v>
      </c>
    </row>
    <row r="11" spans="2:8">
      <c r="C11" s="90"/>
      <c r="D11" s="80" t="s">
        <v>12</v>
      </c>
      <c r="E11" s="80">
        <v>801</v>
      </c>
      <c r="F11" s="80">
        <v>10.5</v>
      </c>
      <c r="G11" s="80">
        <v>801</v>
      </c>
      <c r="H11" s="322">
        <v>10.5</v>
      </c>
    </row>
    <row r="12" spans="2:8">
      <c r="C12" s="90"/>
      <c r="D12" s="80" t="s">
        <v>13</v>
      </c>
      <c r="E12" s="80">
        <v>6377</v>
      </c>
      <c r="F12" s="80">
        <v>83.58</v>
      </c>
      <c r="G12" s="80">
        <v>7178</v>
      </c>
      <c r="H12" s="322">
        <v>94.08</v>
      </c>
    </row>
    <row r="13" spans="2:8">
      <c r="C13" s="90"/>
      <c r="D13" s="80" t="s">
        <v>688</v>
      </c>
      <c r="E13" s="80">
        <v>452</v>
      </c>
      <c r="F13" s="80">
        <v>5.92</v>
      </c>
      <c r="G13" s="80">
        <v>7630</v>
      </c>
      <c r="H13" s="322">
        <v>100</v>
      </c>
    </row>
    <row r="14" spans="2:8" ht="16.5" customHeight="1">
      <c r="C14" s="371" t="s">
        <v>690</v>
      </c>
      <c r="D14" s="80" t="s">
        <v>11</v>
      </c>
      <c r="E14" s="80" t="s">
        <v>685</v>
      </c>
      <c r="F14" s="80" t="s">
        <v>686</v>
      </c>
      <c r="G14" s="80" t="s">
        <v>687</v>
      </c>
      <c r="H14" s="322" t="s">
        <v>687</v>
      </c>
    </row>
    <row r="15" spans="2:8">
      <c r="C15" s="90"/>
      <c r="D15" s="80"/>
      <c r="E15" s="80"/>
      <c r="F15" s="80"/>
      <c r="G15" s="80" t="s">
        <v>685</v>
      </c>
      <c r="H15" s="322" t="s">
        <v>686</v>
      </c>
    </row>
    <row r="16" spans="2:8">
      <c r="C16" s="90"/>
      <c r="D16" s="80" t="s">
        <v>12</v>
      </c>
      <c r="E16" s="80">
        <v>754</v>
      </c>
      <c r="F16" s="80">
        <v>11.2</v>
      </c>
      <c r="G16" s="80">
        <v>754</v>
      </c>
      <c r="H16" s="322">
        <v>11.2</v>
      </c>
    </row>
    <row r="17" spans="3:8">
      <c r="C17" s="90"/>
      <c r="D17" s="80" t="s">
        <v>13</v>
      </c>
      <c r="E17" s="80">
        <v>5565</v>
      </c>
      <c r="F17" s="80">
        <v>82.63</v>
      </c>
      <c r="G17" s="80">
        <v>6319</v>
      </c>
      <c r="H17" s="322">
        <v>93.82</v>
      </c>
    </row>
    <row r="18" spans="3:8">
      <c r="C18" s="90"/>
      <c r="D18" s="80" t="s">
        <v>688</v>
      </c>
      <c r="E18" s="80">
        <v>416</v>
      </c>
      <c r="F18" s="80">
        <v>6.18</v>
      </c>
      <c r="G18" s="80">
        <v>6735</v>
      </c>
      <c r="H18" s="322">
        <v>100</v>
      </c>
    </row>
    <row r="19" spans="3:8" ht="16.5" customHeight="1">
      <c r="C19" s="371" t="s">
        <v>691</v>
      </c>
      <c r="D19" s="80" t="s">
        <v>11</v>
      </c>
      <c r="E19" s="80" t="s">
        <v>685</v>
      </c>
      <c r="F19" s="80" t="s">
        <v>686</v>
      </c>
      <c r="G19" s="80" t="s">
        <v>687</v>
      </c>
      <c r="H19" s="322" t="s">
        <v>687</v>
      </c>
    </row>
    <row r="20" spans="3:8">
      <c r="C20" s="90"/>
      <c r="D20" s="80"/>
      <c r="E20" s="80"/>
      <c r="F20" s="80"/>
      <c r="G20" s="80" t="s">
        <v>685</v>
      </c>
      <c r="H20" s="322" t="s">
        <v>686</v>
      </c>
    </row>
    <row r="21" spans="3:8">
      <c r="C21" s="90"/>
      <c r="D21" s="80" t="s">
        <v>12</v>
      </c>
      <c r="E21" s="80">
        <v>673</v>
      </c>
      <c r="F21" s="80">
        <v>11.99</v>
      </c>
      <c r="G21" s="80">
        <v>673</v>
      </c>
      <c r="H21" s="322">
        <v>11.99</v>
      </c>
    </row>
    <row r="22" spans="3:8">
      <c r="C22" s="90"/>
      <c r="D22" s="80" t="s">
        <v>13</v>
      </c>
      <c r="E22" s="80">
        <v>4592</v>
      </c>
      <c r="F22" s="80">
        <v>81.78</v>
      </c>
      <c r="G22" s="80">
        <v>5265</v>
      </c>
      <c r="H22" s="322">
        <v>93.77</v>
      </c>
    </row>
    <row r="23" spans="3:8">
      <c r="C23" s="90"/>
      <c r="D23" s="80" t="s">
        <v>688</v>
      </c>
      <c r="E23" s="80">
        <v>350</v>
      </c>
      <c r="F23" s="80">
        <v>6.23</v>
      </c>
      <c r="G23" s="80">
        <v>5615</v>
      </c>
      <c r="H23" s="322">
        <v>100</v>
      </c>
    </row>
    <row r="24" spans="3:8" ht="16.5" customHeight="1">
      <c r="C24" s="371" t="s">
        <v>692</v>
      </c>
      <c r="D24" s="80" t="s">
        <v>11</v>
      </c>
      <c r="E24" s="80" t="s">
        <v>685</v>
      </c>
      <c r="F24" s="80" t="s">
        <v>686</v>
      </c>
      <c r="G24" s="80" t="s">
        <v>687</v>
      </c>
      <c r="H24" s="322" t="s">
        <v>687</v>
      </c>
    </row>
    <row r="25" spans="3:8">
      <c r="C25" s="90"/>
      <c r="D25" s="80"/>
      <c r="E25" s="80"/>
      <c r="F25" s="80"/>
      <c r="G25" s="80" t="s">
        <v>685</v>
      </c>
      <c r="H25" s="322" t="s">
        <v>686</v>
      </c>
    </row>
    <row r="26" spans="3:8">
      <c r="C26" s="90"/>
      <c r="D26" s="80" t="s">
        <v>12</v>
      </c>
      <c r="E26" s="80">
        <v>572</v>
      </c>
      <c r="F26" s="80">
        <v>12.59</v>
      </c>
      <c r="G26" s="80">
        <v>572</v>
      </c>
      <c r="H26" s="372">
        <v>12.59</v>
      </c>
    </row>
    <row r="27" spans="3:8">
      <c r="C27" s="90"/>
      <c r="D27" s="80" t="s">
        <v>13</v>
      </c>
      <c r="E27" s="80">
        <v>3693</v>
      </c>
      <c r="F27" s="80">
        <v>81.290000000000006</v>
      </c>
      <c r="G27" s="80">
        <v>4265</v>
      </c>
      <c r="H27" s="372">
        <v>93.88</v>
      </c>
    </row>
    <row r="28" spans="3:8">
      <c r="C28" s="90"/>
      <c r="D28" s="80" t="s">
        <v>688</v>
      </c>
      <c r="E28" s="80">
        <v>278</v>
      </c>
      <c r="F28" s="80">
        <v>6.12</v>
      </c>
      <c r="G28" s="80">
        <v>4543</v>
      </c>
      <c r="H28" s="322">
        <v>100</v>
      </c>
    </row>
    <row r="29" spans="3:8" ht="16.5" customHeight="1">
      <c r="C29" s="371" t="s">
        <v>693</v>
      </c>
      <c r="D29" s="80" t="s">
        <v>11</v>
      </c>
      <c r="E29" s="80" t="s">
        <v>685</v>
      </c>
      <c r="F29" s="80" t="s">
        <v>686</v>
      </c>
      <c r="G29" s="80" t="s">
        <v>687</v>
      </c>
      <c r="H29" s="322" t="s">
        <v>687</v>
      </c>
    </row>
    <row r="30" spans="3:8">
      <c r="C30" s="90"/>
      <c r="D30" s="80"/>
      <c r="E30" s="80"/>
      <c r="F30" s="80"/>
      <c r="G30" s="80" t="s">
        <v>685</v>
      </c>
      <c r="H30" s="322" t="s">
        <v>686</v>
      </c>
    </row>
    <row r="31" spans="3:8">
      <c r="C31" s="90"/>
      <c r="D31" s="80" t="s">
        <v>12</v>
      </c>
      <c r="E31" s="80">
        <v>470</v>
      </c>
      <c r="F31" s="80">
        <v>12.85</v>
      </c>
      <c r="G31" s="80">
        <v>470</v>
      </c>
      <c r="H31" s="322">
        <v>12.85</v>
      </c>
    </row>
    <row r="32" spans="3:8">
      <c r="C32" s="90"/>
      <c r="D32" s="80" t="s">
        <v>13</v>
      </c>
      <c r="E32" s="80">
        <v>2960</v>
      </c>
      <c r="F32" s="80">
        <v>80.900000000000006</v>
      </c>
      <c r="G32" s="80">
        <v>3430</v>
      </c>
      <c r="H32" s="322">
        <v>93.74</v>
      </c>
    </row>
    <row r="33" spans="2:11">
      <c r="C33" s="90"/>
      <c r="D33" s="80" t="s">
        <v>688</v>
      </c>
      <c r="E33" s="80">
        <v>229</v>
      </c>
      <c r="F33" s="80">
        <v>6.26</v>
      </c>
      <c r="G33" s="80">
        <v>3659</v>
      </c>
      <c r="H33" s="322">
        <v>100</v>
      </c>
    </row>
    <row r="34" spans="2:11" ht="16.5" customHeight="1">
      <c r="C34" s="371" t="s">
        <v>694</v>
      </c>
      <c r="D34" s="80" t="s">
        <v>11</v>
      </c>
      <c r="E34" s="80" t="s">
        <v>685</v>
      </c>
      <c r="F34" s="80" t="s">
        <v>686</v>
      </c>
      <c r="G34" s="80" t="s">
        <v>687</v>
      </c>
      <c r="H34" s="322" t="s">
        <v>687</v>
      </c>
    </row>
    <row r="35" spans="2:11">
      <c r="C35" s="90"/>
      <c r="D35" s="80"/>
      <c r="E35" s="80"/>
      <c r="F35" s="80"/>
      <c r="G35" s="80" t="s">
        <v>685</v>
      </c>
      <c r="H35" s="322" t="s">
        <v>686</v>
      </c>
    </row>
    <row r="36" spans="2:11">
      <c r="C36" s="90"/>
      <c r="D36" s="80" t="s">
        <v>12</v>
      </c>
      <c r="E36" s="80">
        <v>374</v>
      </c>
      <c r="F36" s="80">
        <v>12.7</v>
      </c>
      <c r="G36" s="80">
        <v>374</v>
      </c>
      <c r="H36" s="322">
        <v>12.7</v>
      </c>
    </row>
    <row r="37" spans="2:11">
      <c r="C37" s="90"/>
      <c r="D37" s="80" t="s">
        <v>13</v>
      </c>
      <c r="E37" s="80">
        <v>2394</v>
      </c>
      <c r="F37" s="80">
        <v>81.319999999999993</v>
      </c>
      <c r="G37" s="80">
        <v>2768</v>
      </c>
      <c r="H37" s="322">
        <v>94.02</v>
      </c>
    </row>
    <row r="38" spans="2:11">
      <c r="C38" s="91"/>
      <c r="D38" s="44" t="s">
        <v>688</v>
      </c>
      <c r="E38" s="44">
        <v>176</v>
      </c>
      <c r="F38" s="44">
        <v>5.98</v>
      </c>
      <c r="G38" s="44">
        <v>2944</v>
      </c>
      <c r="H38" s="45">
        <v>100</v>
      </c>
    </row>
    <row r="45" spans="2:11">
      <c r="B45" s="7" t="s">
        <v>553</v>
      </c>
      <c r="C45" s="446" t="s">
        <v>631</v>
      </c>
      <c r="D45" s="446"/>
      <c r="E45" s="446"/>
      <c r="F45" s="446"/>
      <c r="G45" s="446"/>
      <c r="H45" s="446"/>
      <c r="I45" s="446"/>
      <c r="J45" s="446"/>
      <c r="K45" s="446"/>
    </row>
    <row r="46" spans="2:11">
      <c r="C46" s="446" t="s">
        <v>632</v>
      </c>
      <c r="D46" s="446"/>
      <c r="E46" s="446"/>
      <c r="F46" s="446"/>
      <c r="G46" s="446"/>
      <c r="H46" s="446"/>
      <c r="I46" s="446"/>
      <c r="J46" s="446"/>
      <c r="K46" s="446"/>
    </row>
    <row r="47" spans="2:11" ht="409.5" customHeight="1">
      <c r="C47" s="447" t="s">
        <v>633</v>
      </c>
      <c r="D47" s="447"/>
      <c r="E47" s="447"/>
      <c r="F47" s="447"/>
      <c r="G47" s="447"/>
      <c r="H47" s="447"/>
      <c r="I47" s="447"/>
      <c r="J47" s="447"/>
      <c r="K47" s="447"/>
    </row>
  </sheetData>
  <mergeCells count="3">
    <mergeCell ref="C45:K45"/>
    <mergeCell ref="C46:K46"/>
    <mergeCell ref="C47:K47"/>
  </mergeCells>
  <phoneticPr fontId="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1"/>
  <sheetViews>
    <sheetView showGridLines="0" workbookViewId="0">
      <selection activeCell="P17" sqref="P17"/>
    </sheetView>
  </sheetViews>
  <sheetFormatPr defaultRowHeight="13.5"/>
  <cols>
    <col min="1" max="1" width="37" bestFit="1" customWidth="1"/>
  </cols>
  <sheetData>
    <row r="1" spans="1:19" ht="15">
      <c r="A1" s="326" t="s">
        <v>131</v>
      </c>
      <c r="B1" s="326" t="s">
        <v>380</v>
      </c>
      <c r="C1" s="326" t="s">
        <v>531</v>
      </c>
      <c r="D1" s="326" t="s">
        <v>532</v>
      </c>
      <c r="E1" s="326" t="s">
        <v>383</v>
      </c>
      <c r="F1" s="326" t="s">
        <v>384</v>
      </c>
      <c r="G1" s="326" t="s">
        <v>376</v>
      </c>
      <c r="H1" s="327" t="s">
        <v>533</v>
      </c>
      <c r="I1" s="328" t="s">
        <v>389</v>
      </c>
      <c r="J1" s="328" t="s">
        <v>129</v>
      </c>
      <c r="K1" s="328" t="s">
        <v>130</v>
      </c>
      <c r="L1" s="326" t="s">
        <v>385</v>
      </c>
      <c r="M1" s="326" t="s">
        <v>386</v>
      </c>
      <c r="N1" s="327" t="s">
        <v>534</v>
      </c>
    </row>
    <row r="2" spans="1:19" ht="15">
      <c r="A2" s="326" t="s">
        <v>141</v>
      </c>
      <c r="B2" s="326">
        <v>0</v>
      </c>
      <c r="C2" s="326">
        <v>0</v>
      </c>
      <c r="D2" s="326">
        <v>1</v>
      </c>
      <c r="E2" s="326">
        <v>50</v>
      </c>
      <c r="F2" s="326">
        <v>821</v>
      </c>
      <c r="G2" s="326">
        <f>E2+F2</f>
        <v>871</v>
      </c>
      <c r="H2" s="327">
        <f>E2/G2</f>
        <v>5.7405281285878303E-2</v>
      </c>
      <c r="I2" s="328">
        <f>LN(L2/M2)</f>
        <v>-0.38527886074768469</v>
      </c>
      <c r="J2" s="328">
        <f>I2*(L2-M2)</f>
        <v>3.4959534148296091E-2</v>
      </c>
      <c r="K2" s="328">
        <f>SUM(J2:J5)</f>
        <v>0.11592148489954329</v>
      </c>
      <c r="L2" s="327">
        <f>E2/Q$3</f>
        <v>0.19305019305019305</v>
      </c>
      <c r="M2" s="327">
        <f>F2/R$3</f>
        <v>0.28378845489111648</v>
      </c>
      <c r="N2" s="327">
        <f>G2/S$3</f>
        <v>0.27633248730964466</v>
      </c>
    </row>
    <row r="3" spans="1:19" ht="15">
      <c r="A3" s="326" t="s">
        <v>141</v>
      </c>
      <c r="B3" s="326">
        <v>1</v>
      </c>
      <c r="C3" s="326">
        <v>2</v>
      </c>
      <c r="D3" s="326">
        <v>3</v>
      </c>
      <c r="E3" s="326">
        <v>67</v>
      </c>
      <c r="F3" s="326">
        <v>932</v>
      </c>
      <c r="G3" s="326">
        <f t="shared" ref="G3:G5" si="0">E3+F3</f>
        <v>999</v>
      </c>
      <c r="H3" s="327">
        <f t="shared" ref="H3:H5" si="1">E3/G3</f>
        <v>6.7067067067067068E-2</v>
      </c>
      <c r="I3" s="328">
        <f t="shared" ref="I3:I5" si="2">LN(L3/M3)</f>
        <v>-0.21941895201802794</v>
      </c>
      <c r="J3" s="328">
        <f t="shared" ref="J3:J5" si="3">I3*(L3-M3)</f>
        <v>1.3926448878896018E-2</v>
      </c>
      <c r="K3" s="328">
        <f>K2</f>
        <v>0.11592148489954329</v>
      </c>
      <c r="L3" s="327">
        <f t="shared" ref="L3:L5" si="4">E3/Q$3</f>
        <v>0.25868725868725867</v>
      </c>
      <c r="M3" s="327">
        <f t="shared" ref="M3:M5" si="5">F3/R$3</f>
        <v>0.32215693052194955</v>
      </c>
      <c r="N3" s="327">
        <f t="shared" ref="N3:N5" si="6">G3/S$3</f>
        <v>0.31694162436548223</v>
      </c>
      <c r="Q3">
        <f>SUM(E2:E5)</f>
        <v>259</v>
      </c>
      <c r="R3">
        <f>SUM(F2:F5)</f>
        <v>2893</v>
      </c>
      <c r="S3">
        <f>SUM(G2:G5)</f>
        <v>3152</v>
      </c>
    </row>
    <row r="4" spans="1:19" ht="15">
      <c r="A4" s="326" t="s">
        <v>141</v>
      </c>
      <c r="B4" s="326">
        <v>2</v>
      </c>
      <c r="C4" s="326">
        <v>4</v>
      </c>
      <c r="D4" s="326">
        <v>5</v>
      </c>
      <c r="E4" s="326">
        <v>63</v>
      </c>
      <c r="F4" s="326">
        <v>611</v>
      </c>
      <c r="G4" s="326">
        <f t="shared" si="0"/>
        <v>674</v>
      </c>
      <c r="H4" s="327">
        <f t="shared" si="1"/>
        <v>9.3471810089020765E-2</v>
      </c>
      <c r="I4" s="328">
        <f t="shared" si="2"/>
        <v>0.14125901049653491</v>
      </c>
      <c r="J4" s="328">
        <f t="shared" si="3"/>
        <v>4.5264749582226921E-3</v>
      </c>
      <c r="K4" s="328">
        <f t="shared" ref="K4:K5" si="7">K3</f>
        <v>0.11592148489954329</v>
      </c>
      <c r="L4" s="327">
        <f t="shared" si="4"/>
        <v>0.24324324324324326</v>
      </c>
      <c r="M4" s="327">
        <f t="shared" si="5"/>
        <v>0.21119944694089179</v>
      </c>
      <c r="N4" s="327">
        <f t="shared" si="6"/>
        <v>0.21383248730964466</v>
      </c>
    </row>
    <row r="5" spans="1:19" ht="15">
      <c r="A5" s="326" t="s">
        <v>141</v>
      </c>
      <c r="B5" s="326">
        <v>3</v>
      </c>
      <c r="C5" s="326">
        <v>6</v>
      </c>
      <c r="D5" s="326">
        <v>16</v>
      </c>
      <c r="E5" s="326">
        <v>79</v>
      </c>
      <c r="F5" s="326">
        <v>529</v>
      </c>
      <c r="G5" s="326">
        <f t="shared" si="0"/>
        <v>608</v>
      </c>
      <c r="H5" s="327">
        <f t="shared" si="1"/>
        <v>0.12993421052631579</v>
      </c>
      <c r="I5" s="328">
        <f t="shared" si="2"/>
        <v>0.51168066388531941</v>
      </c>
      <c r="J5" s="328">
        <f t="shared" si="3"/>
        <v>6.250902691412849E-2</v>
      </c>
      <c r="K5" s="328">
        <f t="shared" si="7"/>
        <v>0.11592148489954329</v>
      </c>
      <c r="L5" s="327">
        <f t="shared" si="4"/>
        <v>0.30501930501930502</v>
      </c>
      <c r="M5" s="327">
        <f t="shared" si="5"/>
        <v>0.18285516764604218</v>
      </c>
      <c r="N5" s="327">
        <f t="shared" si="6"/>
        <v>0.19289340101522842</v>
      </c>
    </row>
    <row r="6" spans="1:19" ht="15">
      <c r="A6" s="326" t="s">
        <v>645</v>
      </c>
      <c r="B6" s="326">
        <v>0</v>
      </c>
      <c r="C6" s="326">
        <v>0</v>
      </c>
      <c r="D6" s="326">
        <v>17593.5</v>
      </c>
      <c r="E6" s="326">
        <v>104</v>
      </c>
      <c r="F6" s="326">
        <v>946</v>
      </c>
      <c r="G6" s="326">
        <f t="shared" ref="G6:G8" si="8">E6+F6</f>
        <v>1050</v>
      </c>
      <c r="H6" s="327">
        <f t="shared" ref="H6:H8" si="9">E6/G6</f>
        <v>9.9047619047619051E-2</v>
      </c>
      <c r="I6" s="328">
        <f t="shared" ref="I6:I8" si="10">LN(L6/M6)</f>
        <v>0.20536957336609168</v>
      </c>
      <c r="J6" s="328">
        <f t="shared" ref="J6:J8" si="11">I6*(L6-M6)</f>
        <v>1.5309932814906895E-2</v>
      </c>
      <c r="K6" s="328">
        <f>SUM(J6:J8)</f>
        <v>3.5249549920401482E-2</v>
      </c>
      <c r="L6" s="327">
        <f t="shared" ref="L6:L8" si="12">E6/Q$3</f>
        <v>0.40154440154440152</v>
      </c>
      <c r="M6" s="327">
        <f t="shared" ref="M6:M8" si="13">F6/R$3</f>
        <v>0.3269961977186312</v>
      </c>
      <c r="N6" s="327">
        <f t="shared" ref="N6:N8" si="14">G6/S$3</f>
        <v>0.33312182741116753</v>
      </c>
    </row>
    <row r="7" spans="1:19" ht="15">
      <c r="A7" s="326" t="s">
        <v>645</v>
      </c>
      <c r="B7" s="326">
        <v>1</v>
      </c>
      <c r="C7" s="326">
        <v>17635</v>
      </c>
      <c r="D7" s="326">
        <v>93000</v>
      </c>
      <c r="E7" s="326">
        <v>87</v>
      </c>
      <c r="F7" s="326">
        <v>964</v>
      </c>
      <c r="G7" s="326">
        <f t="shared" si="8"/>
        <v>1051</v>
      </c>
      <c r="H7" s="327">
        <f t="shared" si="9"/>
        <v>8.2778306374881067E-2</v>
      </c>
      <c r="I7" s="328">
        <f t="shared" si="10"/>
        <v>8.0380673206353614E-3</v>
      </c>
      <c r="J7" s="328">
        <f t="shared" si="11"/>
        <v>2.1616157294975165E-5</v>
      </c>
      <c r="K7" s="328">
        <f t="shared" ref="K7:K8" si="15">K6</f>
        <v>3.5249549920401482E-2</v>
      </c>
      <c r="L7" s="327">
        <f t="shared" si="12"/>
        <v>0.3359073359073359</v>
      </c>
      <c r="M7" s="327">
        <f t="shared" si="13"/>
        <v>0.33321811268579332</v>
      </c>
      <c r="N7" s="327">
        <f t="shared" si="14"/>
        <v>0.33343908629441626</v>
      </c>
    </row>
    <row r="8" spans="1:19" ht="15">
      <c r="A8" s="326" t="s">
        <v>645</v>
      </c>
      <c r="B8" s="326">
        <v>2</v>
      </c>
      <c r="C8" s="326">
        <v>93120</v>
      </c>
      <c r="D8" s="326">
        <v>1166666.6666999999</v>
      </c>
      <c r="E8" s="326">
        <v>68</v>
      </c>
      <c r="F8" s="326">
        <v>983</v>
      </c>
      <c r="G8" s="326">
        <f t="shared" si="8"/>
        <v>1051</v>
      </c>
      <c r="H8" s="327">
        <f t="shared" si="9"/>
        <v>6.4700285442435779E-2</v>
      </c>
      <c r="I8" s="328">
        <f t="shared" si="10"/>
        <v>-0.25788017169446265</v>
      </c>
      <c r="J8" s="328">
        <f t="shared" si="11"/>
        <v>1.9918000948199614E-2</v>
      </c>
      <c r="K8" s="328">
        <f t="shared" si="15"/>
        <v>3.5249549920401482E-2</v>
      </c>
      <c r="L8" s="327">
        <f t="shared" si="12"/>
        <v>0.26254826254826252</v>
      </c>
      <c r="M8" s="327">
        <f t="shared" si="13"/>
        <v>0.33978568959557554</v>
      </c>
      <c r="N8" s="327">
        <f t="shared" si="14"/>
        <v>0.33343908629441626</v>
      </c>
    </row>
    <row r="9" spans="1:19" ht="15">
      <c r="A9" s="326" t="s">
        <v>258</v>
      </c>
      <c r="B9" s="326">
        <v>0</v>
      </c>
      <c r="C9" s="326">
        <v>0</v>
      </c>
      <c r="D9" s="326">
        <v>1</v>
      </c>
      <c r="E9" s="326">
        <v>92</v>
      </c>
      <c r="F9" s="326">
        <v>1155</v>
      </c>
      <c r="G9" s="326">
        <f t="shared" ref="G9:G11" si="16">E9+F9</f>
        <v>1247</v>
      </c>
      <c r="H9" s="327">
        <f t="shared" ref="H9:H11" si="17">E9/G9</f>
        <v>7.3777064955894145E-2</v>
      </c>
      <c r="I9" s="328">
        <f t="shared" ref="I9:I11" si="18">LN(L9/M9)</f>
        <v>-0.1168458026302563</v>
      </c>
      <c r="J9" s="328">
        <f t="shared" ref="J9:J11" si="19">I9*(L9-M9)</f>
        <v>5.144392179457973E-3</v>
      </c>
      <c r="K9" s="328">
        <f>SUM(J9:J11)</f>
        <v>2.9170230543314361E-2</v>
      </c>
      <c r="L9" s="327">
        <f t="shared" ref="L9:L11" si="20">E9/Q$3</f>
        <v>0.35521235521235522</v>
      </c>
      <c r="M9" s="327">
        <f t="shared" ref="M9:M11" si="21">F9/R$3</f>
        <v>0.39923954372623577</v>
      </c>
      <c r="N9" s="327">
        <f t="shared" ref="N9:N11" si="22">G9/S$3</f>
        <v>0.39562182741116753</v>
      </c>
    </row>
    <row r="10" spans="1:19" ht="15">
      <c r="A10" s="326" t="s">
        <v>258</v>
      </c>
      <c r="B10" s="326">
        <v>1</v>
      </c>
      <c r="C10" s="326">
        <v>2</v>
      </c>
      <c r="D10" s="326">
        <v>4</v>
      </c>
      <c r="E10" s="326">
        <v>87</v>
      </c>
      <c r="F10" s="326">
        <v>1063</v>
      </c>
      <c r="G10" s="326">
        <f t="shared" si="16"/>
        <v>1150</v>
      </c>
      <c r="H10" s="327">
        <f t="shared" si="17"/>
        <v>7.5652173913043477E-2</v>
      </c>
      <c r="I10" s="328">
        <f t="shared" si="18"/>
        <v>-8.9721016410766824E-2</v>
      </c>
      <c r="J10" s="328">
        <f t="shared" si="19"/>
        <v>2.8290211010210727E-3</v>
      </c>
      <c r="K10" s="328">
        <f t="shared" ref="K10:K11" si="23">K9</f>
        <v>2.9170230543314361E-2</v>
      </c>
      <c r="L10" s="327">
        <f t="shared" si="20"/>
        <v>0.3359073359073359</v>
      </c>
      <c r="M10" s="327">
        <f t="shared" si="21"/>
        <v>0.36743864500518492</v>
      </c>
      <c r="N10" s="327">
        <f t="shared" si="22"/>
        <v>0.36484771573604063</v>
      </c>
    </row>
    <row r="11" spans="1:19" ht="15">
      <c r="A11" s="326" t="s">
        <v>258</v>
      </c>
      <c r="B11" s="326">
        <v>2</v>
      </c>
      <c r="C11" s="326">
        <v>5</v>
      </c>
      <c r="D11" s="326">
        <v>17</v>
      </c>
      <c r="E11" s="326">
        <v>80</v>
      </c>
      <c r="F11" s="326">
        <v>675</v>
      </c>
      <c r="G11" s="326">
        <f t="shared" si="16"/>
        <v>755</v>
      </c>
      <c r="H11" s="327">
        <f t="shared" si="17"/>
        <v>0.10596026490066225</v>
      </c>
      <c r="I11" s="328">
        <f t="shared" si="18"/>
        <v>0.28053518707794911</v>
      </c>
      <c r="J11" s="328">
        <f t="shared" si="19"/>
        <v>2.1196817262835316E-2</v>
      </c>
      <c r="K11" s="328">
        <f t="shared" si="23"/>
        <v>2.9170230543314361E-2</v>
      </c>
      <c r="L11" s="327">
        <f t="shared" si="20"/>
        <v>0.30888030888030887</v>
      </c>
      <c r="M11" s="327">
        <f t="shared" si="21"/>
        <v>0.23332181126857934</v>
      </c>
      <c r="N11" s="327">
        <f t="shared" si="22"/>
        <v>0.23953045685279187</v>
      </c>
    </row>
    <row r="12" spans="1:19" ht="15">
      <c r="A12" s="326" t="s">
        <v>368</v>
      </c>
      <c r="B12" s="326">
        <v>0</v>
      </c>
      <c r="C12" s="326">
        <v>30000</v>
      </c>
      <c r="D12" s="326">
        <v>186000</v>
      </c>
      <c r="E12" s="326">
        <v>102</v>
      </c>
      <c r="F12" s="326">
        <v>950</v>
      </c>
      <c r="G12" s="326">
        <f t="shared" ref="G12:G14" si="24">E12+F12</f>
        <v>1052</v>
      </c>
      <c r="H12" s="327">
        <f t="shared" ref="H12:H14" si="25">E12/G12</f>
        <v>9.6958174904942962E-2</v>
      </c>
      <c r="I12" s="328">
        <f t="shared" ref="I12:I14" si="26">LN(L12/M12)</f>
        <v>0.18173207196628191</v>
      </c>
      <c r="J12" s="328">
        <f t="shared" ref="J12:J14" si="27">I12*(L12-M12)</f>
        <v>1.1893191635432879E-2</v>
      </c>
      <c r="K12" s="328">
        <f>SUM(J12:J14)</f>
        <v>2.0000449925455993E-2</v>
      </c>
      <c r="L12" s="327">
        <f t="shared" ref="L12:L14" si="28">E12/Q$3</f>
        <v>0.39382239382239381</v>
      </c>
      <c r="M12" s="327">
        <f t="shared" ref="M12:M14" si="29">F12/R$3</f>
        <v>0.32837884548911167</v>
      </c>
      <c r="N12" s="327">
        <f t="shared" ref="N12:N14" si="30">G12/S$3</f>
        <v>0.33375634517766495</v>
      </c>
    </row>
    <row r="13" spans="1:19" ht="15">
      <c r="A13" s="326" t="s">
        <v>368</v>
      </c>
      <c r="B13" s="326">
        <v>1</v>
      </c>
      <c r="C13" s="326">
        <v>186240</v>
      </c>
      <c r="D13" s="326">
        <v>360000</v>
      </c>
      <c r="E13" s="326">
        <v>86</v>
      </c>
      <c r="F13" s="326">
        <v>1019</v>
      </c>
      <c r="G13" s="326">
        <f t="shared" si="24"/>
        <v>1105</v>
      </c>
      <c r="H13" s="327">
        <f t="shared" si="25"/>
        <v>7.7828054298642535E-2</v>
      </c>
      <c r="I13" s="328">
        <f t="shared" si="26"/>
        <v>-5.9008493692619797E-2</v>
      </c>
      <c r="J13" s="328">
        <f t="shared" si="27"/>
        <v>1.1909794913210693E-3</v>
      </c>
      <c r="K13" s="328">
        <f t="shared" ref="K13:K14" si="31">K12</f>
        <v>2.0000449925455993E-2</v>
      </c>
      <c r="L13" s="327">
        <f t="shared" si="28"/>
        <v>0.33204633204633205</v>
      </c>
      <c r="M13" s="327">
        <f t="shared" si="29"/>
        <v>0.35222951952989978</v>
      </c>
      <c r="N13" s="327">
        <f t="shared" si="30"/>
        <v>0.35057106598984772</v>
      </c>
    </row>
    <row r="14" spans="1:19" ht="15">
      <c r="A14" s="326" t="s">
        <v>368</v>
      </c>
      <c r="B14" s="326">
        <v>2</v>
      </c>
      <c r="C14" s="326">
        <v>362400</v>
      </c>
      <c r="D14" s="326">
        <v>720000</v>
      </c>
      <c r="E14" s="326">
        <v>71</v>
      </c>
      <c r="F14" s="326">
        <v>924</v>
      </c>
      <c r="G14" s="326">
        <f t="shared" si="24"/>
        <v>995</v>
      </c>
      <c r="H14" s="327">
        <f t="shared" si="25"/>
        <v>7.1356783919597988E-2</v>
      </c>
      <c r="I14" s="328">
        <f t="shared" si="26"/>
        <v>-0.15281095132377143</v>
      </c>
      <c r="J14" s="328">
        <f t="shared" si="27"/>
        <v>6.9162787987020469E-3</v>
      </c>
      <c r="K14" s="328">
        <f t="shared" si="31"/>
        <v>2.0000449925455993E-2</v>
      </c>
      <c r="L14" s="327">
        <f t="shared" si="28"/>
        <v>0.27413127413127414</v>
      </c>
      <c r="M14" s="327">
        <f t="shared" si="29"/>
        <v>0.3193916349809886</v>
      </c>
      <c r="N14" s="327">
        <f t="shared" si="30"/>
        <v>0.31567258883248733</v>
      </c>
    </row>
    <row r="15" spans="1:19" ht="15">
      <c r="A15" s="326" t="s">
        <v>171</v>
      </c>
      <c r="B15" s="326">
        <v>0</v>
      </c>
      <c r="C15" s="326">
        <v>0</v>
      </c>
      <c r="D15" s="326">
        <v>0</v>
      </c>
      <c r="E15" s="326">
        <v>102</v>
      </c>
      <c r="F15" s="326">
        <v>1350</v>
      </c>
      <c r="G15" s="326">
        <f t="shared" ref="G15:G17" si="32">E15+F15</f>
        <v>1452</v>
      </c>
      <c r="H15" s="327">
        <f t="shared" ref="H15:H17" si="33">E15/G15</f>
        <v>7.0247933884297523E-2</v>
      </c>
      <c r="I15" s="328">
        <f t="shared" ref="I15:I17" si="34">LN(L15/M15)</f>
        <v>-0.16966581487160678</v>
      </c>
      <c r="J15" s="328">
        <f t="shared" ref="J15:J17" si="35">I15*(L15-M15)</f>
        <v>1.2355273109842232E-2</v>
      </c>
      <c r="K15" s="328">
        <f>SUM(J15:J17)</f>
        <v>2.4325156997629646E-2</v>
      </c>
      <c r="L15" s="327">
        <f t="shared" ref="L15:L17" si="36">E15/Q$3</f>
        <v>0.39382239382239381</v>
      </c>
      <c r="M15" s="327">
        <f t="shared" ref="M15:M17" si="37">F15/R$3</f>
        <v>0.46664362253715869</v>
      </c>
      <c r="N15" s="327">
        <f t="shared" ref="N15:N17" si="38">G15/S$3</f>
        <v>0.46065989847715738</v>
      </c>
    </row>
    <row r="16" spans="1:19" ht="15">
      <c r="A16" s="326" t="s">
        <v>171</v>
      </c>
      <c r="B16" s="326">
        <v>1</v>
      </c>
      <c r="C16" s="326">
        <v>1</v>
      </c>
      <c r="D16" s="326">
        <v>1</v>
      </c>
      <c r="E16" s="326">
        <v>64</v>
      </c>
      <c r="F16" s="326">
        <v>681</v>
      </c>
      <c r="G16" s="326">
        <f t="shared" si="32"/>
        <v>745</v>
      </c>
      <c r="H16" s="327">
        <f t="shared" si="33"/>
        <v>8.5906040268456371E-2</v>
      </c>
      <c r="I16" s="328">
        <f t="shared" si="34"/>
        <v>4.8542020486756848E-2</v>
      </c>
      <c r="J16" s="328">
        <f t="shared" si="35"/>
        <v>5.6835250809145026E-4</v>
      </c>
      <c r="K16" s="328">
        <f t="shared" ref="K16:K17" si="39">K15</f>
        <v>2.4325156997629646E-2</v>
      </c>
      <c r="L16" s="327">
        <f t="shared" si="36"/>
        <v>0.24710424710424711</v>
      </c>
      <c r="M16" s="327">
        <f t="shared" si="37"/>
        <v>0.23539578292430002</v>
      </c>
      <c r="N16" s="327">
        <f t="shared" si="38"/>
        <v>0.23635786802030456</v>
      </c>
    </row>
    <row r="17" spans="1:14" ht="15">
      <c r="A17" s="326" t="s">
        <v>171</v>
      </c>
      <c r="B17" s="326">
        <v>2</v>
      </c>
      <c r="C17" s="326">
        <v>2</v>
      </c>
      <c r="D17" s="326">
        <v>11</v>
      </c>
      <c r="E17" s="326">
        <v>93</v>
      </c>
      <c r="F17" s="326">
        <v>862</v>
      </c>
      <c r="G17" s="326">
        <f t="shared" si="32"/>
        <v>955</v>
      </c>
      <c r="H17" s="327">
        <f t="shared" si="33"/>
        <v>9.7382198952879584E-2</v>
      </c>
      <c r="I17" s="328">
        <f t="shared" si="34"/>
        <v>0.18656546576616032</v>
      </c>
      <c r="J17" s="328">
        <f t="shared" si="35"/>
        <v>1.1401531379695963E-2</v>
      </c>
      <c r="K17" s="328">
        <f t="shared" si="39"/>
        <v>2.4325156997629646E-2</v>
      </c>
      <c r="L17" s="327">
        <f t="shared" si="36"/>
        <v>0.35907335907335908</v>
      </c>
      <c r="M17" s="327">
        <f t="shared" si="37"/>
        <v>0.29796059453854129</v>
      </c>
      <c r="N17" s="327">
        <f t="shared" si="38"/>
        <v>0.30298223350253806</v>
      </c>
    </row>
    <row r="18" spans="1:14" ht="15">
      <c r="A18" s="326" t="s">
        <v>673</v>
      </c>
      <c r="B18" s="326">
        <v>0</v>
      </c>
      <c r="C18" s="326">
        <v>-1</v>
      </c>
      <c r="D18" s="326">
        <v>4</v>
      </c>
      <c r="E18" s="326">
        <v>123</v>
      </c>
      <c r="F18" s="326">
        <v>1564</v>
      </c>
      <c r="G18" s="326">
        <f t="shared" ref="G18:G19" si="40">E18+F18</f>
        <v>1687</v>
      </c>
      <c r="H18" s="327">
        <f t="shared" ref="H18:H19" si="41">E18/G18</f>
        <v>7.2910491997628932E-2</v>
      </c>
      <c r="I18" s="328">
        <f t="shared" ref="I18:I19" si="42">LN(L18/M18)</f>
        <v>-0.12959632245624159</v>
      </c>
      <c r="J18" s="328">
        <f t="shared" ref="J18:J19" si="43">I18*(L18-M18)</f>
        <v>8.5160080566965245E-3</v>
      </c>
      <c r="K18" s="328">
        <f>SUM(J18:J19)</f>
        <v>1.7301286513858802E-2</v>
      </c>
      <c r="L18" s="327">
        <f t="shared" ref="L18:L19" si="44">E18/Q$3</f>
        <v>0.4749034749034749</v>
      </c>
      <c r="M18" s="327">
        <f t="shared" ref="M18:M19" si="45">F18/R$3</f>
        <v>0.54061527825786382</v>
      </c>
      <c r="N18" s="327">
        <f t="shared" ref="N18:N19" si="46">G18/S$3</f>
        <v>0.53521573604060912</v>
      </c>
    </row>
    <row r="19" spans="1:14" ht="15">
      <c r="A19" s="326" t="s">
        <v>673</v>
      </c>
      <c r="B19" s="326">
        <v>1</v>
      </c>
      <c r="C19" s="326">
        <v>5</v>
      </c>
      <c r="D19" s="326">
        <v>40</v>
      </c>
      <c r="E19" s="326">
        <v>136</v>
      </c>
      <c r="F19" s="326">
        <v>1329</v>
      </c>
      <c r="G19" s="326">
        <f t="shared" si="40"/>
        <v>1465</v>
      </c>
      <c r="H19" s="327">
        <f t="shared" si="41"/>
        <v>9.2832764505119458E-2</v>
      </c>
      <c r="I19" s="328">
        <f t="shared" si="42"/>
        <v>0.133694070299404</v>
      </c>
      <c r="J19" s="328">
        <f t="shared" si="43"/>
        <v>8.7852784571622756E-3</v>
      </c>
      <c r="K19" s="328">
        <f t="shared" ref="K19" si="47">K18</f>
        <v>1.7301286513858802E-2</v>
      </c>
      <c r="L19" s="327">
        <f t="shared" si="44"/>
        <v>0.52509652509652505</v>
      </c>
      <c r="M19" s="327">
        <f t="shared" si="45"/>
        <v>0.45938472174213618</v>
      </c>
      <c r="N19" s="327">
        <f t="shared" si="46"/>
        <v>0.46478426395939088</v>
      </c>
    </row>
    <row r="20" spans="1:14" ht="15">
      <c r="A20" s="326" t="s">
        <v>137</v>
      </c>
      <c r="B20" s="326">
        <v>0</v>
      </c>
      <c r="C20" s="326">
        <v>0</v>
      </c>
      <c r="D20" s="326">
        <v>6440</v>
      </c>
      <c r="E20" s="326">
        <v>187</v>
      </c>
      <c r="F20" s="326">
        <v>1914</v>
      </c>
      <c r="G20" s="326">
        <f t="shared" ref="G20:G24" si="48">E20+F20</f>
        <v>2101</v>
      </c>
      <c r="H20" s="327">
        <f t="shared" ref="H20:H24" si="49">E20/G20</f>
        <v>8.9005235602094238E-2</v>
      </c>
      <c r="I20" s="328">
        <f t="shared" ref="I20:I24" si="50">LN(L20/M20)</f>
        <v>8.7379288118284326E-2</v>
      </c>
      <c r="J20" s="328">
        <f t="shared" ref="J20:J24" si="51">I20*(L20-M20)</f>
        <v>5.2786495383933532E-3</v>
      </c>
      <c r="K20" s="328">
        <f>SUM(J20:J21)</f>
        <v>1.715808071091688E-2</v>
      </c>
      <c r="L20" s="327">
        <f t="shared" ref="L20:L24" si="52">E20/Q$3</f>
        <v>0.72200772200772201</v>
      </c>
      <c r="M20" s="327">
        <f t="shared" ref="M20:M24" si="53">F20/R$3</f>
        <v>0.66159695817490494</v>
      </c>
      <c r="N20" s="327">
        <f t="shared" ref="N20:N24" si="54">G20/S$3</f>
        <v>0.66656091370558379</v>
      </c>
    </row>
    <row r="21" spans="1:14" ht="15">
      <c r="A21" s="326" t="s">
        <v>137</v>
      </c>
      <c r="B21" s="326">
        <v>1</v>
      </c>
      <c r="C21" s="326">
        <v>6441</v>
      </c>
      <c r="D21" s="326">
        <v>34473</v>
      </c>
      <c r="E21" s="326">
        <v>72</v>
      </c>
      <c r="F21" s="326">
        <v>979</v>
      </c>
      <c r="G21" s="326">
        <f t="shared" si="48"/>
        <v>1051</v>
      </c>
      <c r="H21" s="327">
        <f t="shared" si="49"/>
        <v>6.8506184586108465E-2</v>
      </c>
      <c r="I21" s="328">
        <f t="shared" si="50"/>
        <v>-0.19664428023785782</v>
      </c>
      <c r="J21" s="328">
        <f t="shared" si="51"/>
        <v>1.1879431172523526E-2</v>
      </c>
      <c r="K21" s="328">
        <f t="shared" ref="K21" si="55">K20</f>
        <v>1.715808071091688E-2</v>
      </c>
      <c r="L21" s="327">
        <f t="shared" si="52"/>
        <v>0.27799227799227799</v>
      </c>
      <c r="M21" s="327">
        <f t="shared" si="53"/>
        <v>0.33840304182509506</v>
      </c>
      <c r="N21" s="327">
        <f t="shared" si="54"/>
        <v>0.33343908629441626</v>
      </c>
    </row>
    <row r="22" spans="1:14" ht="15">
      <c r="A22" s="326" t="s">
        <v>35</v>
      </c>
      <c r="B22" s="326">
        <v>0</v>
      </c>
      <c r="C22" s="326">
        <v>0</v>
      </c>
      <c r="D22" s="326">
        <v>63</v>
      </c>
      <c r="E22" s="326">
        <v>118</v>
      </c>
      <c r="F22" s="326">
        <v>951</v>
      </c>
      <c r="G22" s="326">
        <f t="shared" si="48"/>
        <v>1069</v>
      </c>
      <c r="H22" s="327">
        <f t="shared" si="49"/>
        <v>0.11038353601496725</v>
      </c>
      <c r="I22" s="328">
        <f t="shared" si="50"/>
        <v>0.32639180519687178</v>
      </c>
      <c r="J22" s="328">
        <f t="shared" si="51"/>
        <v>4.1410616974591329E-2</v>
      </c>
      <c r="K22" s="328">
        <f>SUM(J22:J24)</f>
        <v>8.0478939543886116E-2</v>
      </c>
      <c r="L22" s="327">
        <f t="shared" si="52"/>
        <v>0.45559845559845558</v>
      </c>
      <c r="M22" s="327">
        <f t="shared" si="53"/>
        <v>0.32872450743173176</v>
      </c>
      <c r="N22" s="327">
        <f t="shared" si="54"/>
        <v>0.3391497461928934</v>
      </c>
    </row>
    <row r="23" spans="1:14" ht="15">
      <c r="A23" s="326" t="s">
        <v>35</v>
      </c>
      <c r="B23" s="326">
        <v>1</v>
      </c>
      <c r="C23" s="326">
        <v>64</v>
      </c>
      <c r="D23" s="326">
        <v>109</v>
      </c>
      <c r="E23" s="326">
        <v>81</v>
      </c>
      <c r="F23" s="326">
        <v>977</v>
      </c>
      <c r="G23" s="326">
        <f t="shared" si="48"/>
        <v>1058</v>
      </c>
      <c r="H23" s="327">
        <f t="shared" si="49"/>
        <v>7.6559546313799617E-2</v>
      </c>
      <c r="I23" s="328">
        <f t="shared" si="50"/>
        <v>-7.6816254093746705E-2</v>
      </c>
      <c r="J23" s="328">
        <f t="shared" si="51"/>
        <v>1.9181329905550235E-3</v>
      </c>
      <c r="K23" s="328">
        <f t="shared" ref="K23:K24" si="56">K22</f>
        <v>8.0478939543886116E-2</v>
      </c>
      <c r="L23" s="327">
        <f t="shared" si="52"/>
        <v>0.31274131274131273</v>
      </c>
      <c r="M23" s="327">
        <f t="shared" si="53"/>
        <v>0.33771171793985483</v>
      </c>
      <c r="N23" s="327">
        <f t="shared" si="54"/>
        <v>0.33565989847715738</v>
      </c>
    </row>
    <row r="24" spans="1:14" ht="15">
      <c r="A24" s="326" t="s">
        <v>35</v>
      </c>
      <c r="B24" s="326">
        <v>2</v>
      </c>
      <c r="C24" s="326">
        <v>110</v>
      </c>
      <c r="D24" s="326">
        <v>262</v>
      </c>
      <c r="E24" s="326">
        <v>60</v>
      </c>
      <c r="F24" s="326">
        <v>965</v>
      </c>
      <c r="G24" s="326">
        <f t="shared" si="48"/>
        <v>1025</v>
      </c>
      <c r="H24" s="327">
        <f t="shared" si="49"/>
        <v>5.8536585365853662E-2</v>
      </c>
      <c r="I24" s="328">
        <f t="shared" si="50"/>
        <v>-0.36456229584028793</v>
      </c>
      <c r="J24" s="328">
        <f t="shared" si="51"/>
        <v>3.7150189578739765E-2</v>
      </c>
      <c r="K24" s="328">
        <f t="shared" si="56"/>
        <v>8.0478939543886116E-2</v>
      </c>
      <c r="L24" s="327">
        <f t="shared" si="52"/>
        <v>0.23166023166023167</v>
      </c>
      <c r="M24" s="327">
        <f t="shared" si="53"/>
        <v>0.33356377462841341</v>
      </c>
      <c r="N24" s="327">
        <f t="shared" si="54"/>
        <v>0.32519035532994922</v>
      </c>
    </row>
    <row r="25" spans="1:14" ht="15">
      <c r="A25" s="326"/>
      <c r="B25" s="326"/>
      <c r="C25" s="326"/>
      <c r="D25" s="326"/>
      <c r="E25" s="326"/>
      <c r="F25" s="326"/>
      <c r="G25" s="326"/>
      <c r="H25" s="327"/>
      <c r="I25" s="328"/>
      <c r="J25" s="328"/>
      <c r="K25" s="328"/>
      <c r="L25" s="327"/>
      <c r="M25" s="327"/>
      <c r="N25" s="327"/>
    </row>
    <row r="26" spans="1:14" ht="15">
      <c r="A26" s="326"/>
      <c r="B26" s="326"/>
      <c r="C26" s="326"/>
      <c r="D26" s="326"/>
      <c r="E26" s="326"/>
      <c r="F26" s="326"/>
      <c r="G26" s="326"/>
      <c r="H26" s="327"/>
      <c r="I26" s="328"/>
      <c r="J26" s="328"/>
      <c r="K26" s="328"/>
      <c r="L26" s="327"/>
      <c r="M26" s="327"/>
      <c r="N26" s="327"/>
    </row>
    <row r="27" spans="1:14" ht="15">
      <c r="A27" s="326"/>
      <c r="B27" s="326"/>
      <c r="C27" s="326"/>
      <c r="D27" s="326"/>
      <c r="E27" s="326"/>
      <c r="F27" s="326"/>
      <c r="G27" s="326"/>
      <c r="H27" s="327"/>
      <c r="I27" s="328"/>
      <c r="J27" s="328"/>
      <c r="K27" s="328"/>
      <c r="L27" s="327"/>
      <c r="M27" s="327"/>
      <c r="N27" s="327"/>
    </row>
    <row r="28" spans="1:14" ht="15">
      <c r="A28" s="326"/>
      <c r="B28" s="326"/>
      <c r="C28" s="326"/>
      <c r="D28" s="326"/>
      <c r="E28" s="326"/>
      <c r="F28" s="326"/>
      <c r="G28" s="326"/>
      <c r="H28" s="327"/>
      <c r="I28" s="328"/>
      <c r="J28" s="328"/>
      <c r="K28" s="328"/>
      <c r="L28" s="327"/>
      <c r="M28" s="327"/>
      <c r="N28" s="327"/>
    </row>
    <row r="29" spans="1:14" ht="15">
      <c r="A29" s="326"/>
      <c r="B29" s="326"/>
      <c r="C29" s="326"/>
      <c r="D29" s="326"/>
      <c r="E29" s="326"/>
      <c r="F29" s="326"/>
      <c r="G29" s="326"/>
      <c r="H29" s="327"/>
      <c r="I29" s="328"/>
      <c r="J29" s="328"/>
      <c r="K29" s="328"/>
      <c r="L29" s="327"/>
      <c r="M29" s="327"/>
      <c r="N29" s="327"/>
    </row>
    <row r="30" spans="1:14" ht="15">
      <c r="A30" s="326"/>
      <c r="B30" s="326"/>
      <c r="C30" s="326"/>
      <c r="D30" s="326"/>
      <c r="E30" s="326"/>
      <c r="F30" s="326"/>
      <c r="G30" s="326"/>
      <c r="H30" s="327"/>
      <c r="I30" s="328"/>
      <c r="J30" s="328"/>
      <c r="K30" s="328"/>
      <c r="L30" s="327"/>
      <c r="M30" s="327"/>
      <c r="N30" s="327"/>
    </row>
    <row r="31" spans="1:14" ht="15">
      <c r="A31" s="326"/>
      <c r="B31" s="326"/>
      <c r="C31" s="326"/>
      <c r="D31" s="326"/>
      <c r="E31" s="326"/>
      <c r="F31" s="326"/>
      <c r="G31" s="326"/>
      <c r="H31" s="327"/>
      <c r="I31" s="328"/>
      <c r="J31" s="328"/>
      <c r="K31" s="328"/>
      <c r="L31" s="327"/>
      <c r="M31" s="327"/>
      <c r="N31" s="327"/>
    </row>
    <row r="32" spans="1:14" ht="15">
      <c r="A32" s="326"/>
      <c r="B32" s="326"/>
      <c r="C32" s="326"/>
      <c r="D32" s="326"/>
      <c r="E32" s="326"/>
      <c r="F32" s="326"/>
      <c r="G32" s="326"/>
      <c r="H32" s="327"/>
      <c r="I32" s="328"/>
      <c r="J32" s="328"/>
      <c r="K32" s="328"/>
      <c r="L32" s="327"/>
      <c r="M32" s="327"/>
      <c r="N32" s="327"/>
    </row>
    <row r="33" spans="1:14" ht="15">
      <c r="A33" s="326"/>
      <c r="B33" s="326"/>
      <c r="C33" s="326"/>
      <c r="D33" s="326"/>
      <c r="E33" s="326"/>
      <c r="F33" s="326"/>
      <c r="G33" s="326"/>
      <c r="H33" s="327"/>
      <c r="I33" s="328"/>
      <c r="J33" s="328"/>
      <c r="K33" s="328"/>
      <c r="L33" s="327"/>
      <c r="M33" s="327"/>
      <c r="N33" s="327"/>
    </row>
    <row r="34" spans="1:14" ht="15">
      <c r="A34" s="326"/>
      <c r="B34" s="326"/>
      <c r="C34" s="326"/>
      <c r="D34" s="326"/>
      <c r="E34" s="326"/>
      <c r="F34" s="326"/>
      <c r="G34" s="326"/>
      <c r="H34" s="327"/>
      <c r="I34" s="328"/>
      <c r="J34" s="328"/>
      <c r="K34" s="328"/>
      <c r="L34" s="327"/>
      <c r="M34" s="327"/>
      <c r="N34" s="327"/>
    </row>
    <row r="35" spans="1:14" ht="15">
      <c r="A35" s="326"/>
      <c r="B35" s="326"/>
      <c r="C35" s="326"/>
      <c r="D35" s="326"/>
      <c r="E35" s="326"/>
      <c r="F35" s="326"/>
      <c r="G35" s="326"/>
      <c r="H35" s="327"/>
      <c r="I35" s="328"/>
      <c r="J35" s="328"/>
      <c r="K35" s="328"/>
      <c r="L35" s="327"/>
      <c r="M35" s="327"/>
      <c r="N35" s="327"/>
    </row>
    <row r="36" spans="1:14" ht="15">
      <c r="A36" s="326"/>
      <c r="B36" s="326"/>
      <c r="C36" s="326"/>
      <c r="D36" s="326"/>
      <c r="E36" s="326"/>
      <c r="F36" s="326"/>
      <c r="G36" s="326"/>
      <c r="H36" s="327"/>
      <c r="I36" s="328"/>
      <c r="J36" s="328"/>
      <c r="K36" s="328"/>
      <c r="L36" s="327"/>
      <c r="M36" s="327"/>
      <c r="N36" s="327"/>
    </row>
    <row r="37" spans="1:14" ht="15">
      <c r="A37" s="326"/>
      <c r="B37" s="326"/>
      <c r="C37" s="326"/>
      <c r="D37" s="326"/>
      <c r="E37" s="326"/>
      <c r="F37" s="326"/>
      <c r="G37" s="326"/>
      <c r="H37" s="327"/>
      <c r="I37" s="328"/>
      <c r="J37" s="328"/>
      <c r="K37" s="328"/>
      <c r="L37" s="327"/>
      <c r="M37" s="327"/>
      <c r="N37" s="327"/>
    </row>
    <row r="38" spans="1:14" ht="15">
      <c r="A38" s="326"/>
      <c r="B38" s="326"/>
      <c r="C38" s="326"/>
      <c r="D38" s="326"/>
      <c r="E38" s="326"/>
      <c r="F38" s="326"/>
      <c r="G38" s="326"/>
      <c r="H38" s="327"/>
      <c r="I38" s="328"/>
      <c r="J38" s="328"/>
      <c r="K38" s="328"/>
      <c r="L38" s="327"/>
      <c r="M38" s="327"/>
      <c r="N38" s="327"/>
    </row>
    <row r="39" spans="1:14" ht="15">
      <c r="A39" s="326"/>
      <c r="B39" s="326"/>
      <c r="C39" s="326"/>
      <c r="D39" s="326"/>
      <c r="E39" s="326"/>
      <c r="F39" s="326"/>
      <c r="G39" s="326"/>
      <c r="H39" s="327"/>
      <c r="I39" s="328"/>
      <c r="J39" s="328"/>
      <c r="K39" s="328"/>
      <c r="L39" s="327"/>
      <c r="M39" s="327"/>
      <c r="N39" s="327"/>
    </row>
    <row r="40" spans="1:14" ht="15">
      <c r="A40" s="326"/>
      <c r="B40" s="326"/>
      <c r="C40" s="326"/>
      <c r="D40" s="326"/>
      <c r="E40" s="326"/>
      <c r="F40" s="326"/>
      <c r="G40" s="326"/>
      <c r="H40" s="327"/>
      <c r="I40" s="328"/>
      <c r="J40" s="328"/>
      <c r="K40" s="328"/>
      <c r="L40" s="327"/>
      <c r="M40" s="327"/>
      <c r="N40" s="327"/>
    </row>
    <row r="41" spans="1:14" ht="15">
      <c r="A41" s="326"/>
      <c r="B41" s="326"/>
      <c r="C41" s="326"/>
      <c r="D41" s="326"/>
      <c r="E41" s="326"/>
      <c r="F41" s="326"/>
      <c r="G41" s="326"/>
      <c r="H41" s="327"/>
      <c r="I41" s="328"/>
      <c r="J41" s="328"/>
      <c r="K41" s="328"/>
      <c r="L41" s="327"/>
      <c r="M41" s="327"/>
      <c r="N41" s="327"/>
    </row>
    <row r="42" spans="1:14" ht="15">
      <c r="A42" s="326"/>
      <c r="B42" s="326"/>
      <c r="C42" s="326"/>
      <c r="D42" s="326"/>
      <c r="E42" s="326"/>
      <c r="F42" s="326"/>
      <c r="G42" s="326"/>
      <c r="H42" s="327"/>
      <c r="I42" s="328"/>
      <c r="J42" s="328"/>
      <c r="K42" s="328"/>
      <c r="L42" s="327"/>
      <c r="M42" s="327"/>
      <c r="N42" s="327"/>
    </row>
    <row r="43" spans="1:14" ht="15">
      <c r="A43" s="326"/>
      <c r="B43" s="326"/>
      <c r="C43" s="326"/>
      <c r="D43" s="326"/>
      <c r="E43" s="326"/>
      <c r="F43" s="326"/>
      <c r="G43" s="326"/>
      <c r="H43" s="327"/>
      <c r="I43" s="328"/>
      <c r="J43" s="328"/>
      <c r="K43" s="328"/>
      <c r="L43" s="327"/>
      <c r="M43" s="327"/>
      <c r="N43" s="327"/>
    </row>
    <row r="44" spans="1:14" ht="15">
      <c r="A44" s="326"/>
      <c r="B44" s="326"/>
      <c r="C44" s="326"/>
      <c r="D44" s="326"/>
      <c r="E44" s="326"/>
      <c r="F44" s="326"/>
      <c r="G44" s="326"/>
      <c r="H44" s="327"/>
      <c r="I44" s="328"/>
      <c r="J44" s="328"/>
      <c r="K44" s="328"/>
      <c r="L44" s="327"/>
      <c r="M44" s="327"/>
      <c r="N44" s="327"/>
    </row>
    <row r="45" spans="1:14" ht="15">
      <c r="A45" s="326"/>
      <c r="B45" s="326"/>
      <c r="C45" s="326"/>
      <c r="D45" s="326"/>
      <c r="E45" s="326"/>
      <c r="F45" s="326"/>
      <c r="G45" s="326"/>
      <c r="H45" s="327"/>
      <c r="I45" s="328"/>
      <c r="J45" s="328"/>
      <c r="K45" s="328"/>
      <c r="L45" s="327"/>
      <c r="M45" s="327"/>
      <c r="N45" s="327"/>
    </row>
    <row r="46" spans="1:14" ht="15">
      <c r="A46" s="326"/>
      <c r="B46" s="326"/>
      <c r="C46" s="326"/>
      <c r="D46" s="326"/>
      <c r="E46" s="326"/>
      <c r="F46" s="326"/>
      <c r="G46" s="326"/>
      <c r="H46" s="327"/>
      <c r="I46" s="328"/>
      <c r="J46" s="328"/>
      <c r="K46" s="328"/>
      <c r="L46" s="327"/>
      <c r="M46" s="327"/>
      <c r="N46" s="327"/>
    </row>
    <row r="47" spans="1:14" ht="15">
      <c r="A47" s="326"/>
      <c r="B47" s="326"/>
      <c r="C47" s="326"/>
      <c r="D47" s="326"/>
      <c r="E47" s="326"/>
      <c r="F47" s="326"/>
      <c r="G47" s="326"/>
      <c r="H47" s="327"/>
      <c r="I47" s="328"/>
      <c r="J47" s="328"/>
      <c r="K47" s="328"/>
      <c r="L47" s="327"/>
      <c r="M47" s="327"/>
      <c r="N47" s="327"/>
    </row>
    <row r="48" spans="1:14" ht="15">
      <c r="A48" s="326"/>
      <c r="B48" s="326"/>
      <c r="C48" s="326"/>
      <c r="D48" s="326"/>
      <c r="E48" s="326"/>
      <c r="F48" s="326"/>
      <c r="G48" s="326"/>
      <c r="H48" s="327"/>
      <c r="I48" s="328"/>
      <c r="J48" s="328"/>
      <c r="K48" s="328"/>
      <c r="L48" s="327"/>
      <c r="M48" s="327"/>
      <c r="N48" s="327"/>
    </row>
    <row r="49" spans="1:14" ht="15">
      <c r="A49" s="326"/>
      <c r="B49" s="326"/>
      <c r="C49" s="326"/>
      <c r="D49" s="326"/>
      <c r="E49" s="326"/>
      <c r="F49" s="326"/>
      <c r="G49" s="326"/>
      <c r="H49" s="327"/>
      <c r="I49" s="328"/>
      <c r="J49" s="328"/>
      <c r="K49" s="328"/>
      <c r="L49" s="327"/>
      <c r="M49" s="327"/>
      <c r="N49" s="327"/>
    </row>
    <row r="50" spans="1:14" ht="15">
      <c r="A50" s="326"/>
      <c r="B50" s="326"/>
      <c r="C50" s="326"/>
      <c r="D50" s="326"/>
      <c r="E50" s="326"/>
      <c r="F50" s="326"/>
      <c r="G50" s="326"/>
      <c r="H50" s="327"/>
      <c r="I50" s="328"/>
      <c r="J50" s="328"/>
      <c r="K50" s="328"/>
      <c r="L50" s="327"/>
      <c r="M50" s="327"/>
      <c r="N50" s="327"/>
    </row>
    <row r="51" spans="1:14" ht="15">
      <c r="A51" s="326"/>
      <c r="B51" s="326"/>
      <c r="C51" s="326"/>
      <c r="D51" s="326"/>
      <c r="E51" s="326"/>
      <c r="F51" s="326"/>
      <c r="G51" s="326"/>
      <c r="H51" s="327"/>
      <c r="I51" s="328"/>
      <c r="J51" s="328"/>
      <c r="K51" s="328"/>
      <c r="L51" s="327"/>
      <c r="M51" s="327"/>
      <c r="N51" s="327"/>
    </row>
    <row r="52" spans="1:14" ht="15">
      <c r="A52" s="326"/>
      <c r="B52" s="326"/>
      <c r="C52" s="326"/>
      <c r="D52" s="326"/>
      <c r="E52" s="326"/>
      <c r="F52" s="326"/>
      <c r="G52" s="326"/>
      <c r="H52" s="327"/>
      <c r="I52" s="328"/>
      <c r="J52" s="328"/>
      <c r="K52" s="328"/>
      <c r="L52" s="327"/>
      <c r="M52" s="327"/>
      <c r="N52" s="327"/>
    </row>
    <row r="53" spans="1:14" ht="15">
      <c r="A53" s="326"/>
      <c r="B53" s="326"/>
      <c r="C53" s="326"/>
      <c r="D53" s="326"/>
      <c r="E53" s="326"/>
      <c r="F53" s="326"/>
      <c r="G53" s="326"/>
      <c r="H53" s="327"/>
      <c r="I53" s="328"/>
      <c r="J53" s="328"/>
      <c r="K53" s="328"/>
      <c r="L53" s="327"/>
      <c r="M53" s="327"/>
      <c r="N53" s="327"/>
    </row>
    <row r="54" spans="1:14" ht="15">
      <c r="A54" s="326"/>
      <c r="B54" s="326"/>
      <c r="C54" s="326"/>
      <c r="D54" s="326"/>
      <c r="E54" s="326"/>
      <c r="F54" s="326"/>
      <c r="G54" s="326"/>
      <c r="H54" s="327"/>
      <c r="I54" s="328"/>
      <c r="J54" s="328"/>
      <c r="K54" s="328"/>
      <c r="L54" s="327"/>
      <c r="M54" s="327"/>
      <c r="N54" s="327"/>
    </row>
    <row r="55" spans="1:14" ht="15">
      <c r="A55" s="326"/>
      <c r="B55" s="326"/>
      <c r="C55" s="326"/>
      <c r="D55" s="326"/>
      <c r="E55" s="326"/>
      <c r="F55" s="326"/>
      <c r="G55" s="326"/>
      <c r="H55" s="327"/>
      <c r="I55" s="328"/>
      <c r="J55" s="328"/>
      <c r="K55" s="328"/>
      <c r="L55" s="327"/>
      <c r="M55" s="327"/>
      <c r="N55" s="327"/>
    </row>
    <row r="56" spans="1:14" ht="15">
      <c r="A56" s="326"/>
      <c r="B56" s="326"/>
      <c r="C56" s="326"/>
      <c r="D56" s="326"/>
      <c r="E56" s="326"/>
      <c r="F56" s="326"/>
      <c r="G56" s="326"/>
      <c r="H56" s="327"/>
      <c r="I56" s="328"/>
      <c r="J56" s="328"/>
      <c r="K56" s="328"/>
      <c r="L56" s="327"/>
      <c r="M56" s="327"/>
      <c r="N56" s="327"/>
    </row>
    <row r="57" spans="1:14" ht="15">
      <c r="A57" s="326"/>
      <c r="B57" s="326"/>
      <c r="C57" s="326"/>
      <c r="D57" s="326"/>
      <c r="E57" s="326"/>
      <c r="F57" s="326"/>
      <c r="G57" s="326"/>
      <c r="H57" s="327"/>
      <c r="I57" s="328"/>
      <c r="J57" s="328"/>
      <c r="K57" s="328"/>
      <c r="L57" s="327"/>
      <c r="M57" s="327"/>
      <c r="N57" s="327"/>
    </row>
    <row r="58" spans="1:14" ht="15">
      <c r="A58" s="326"/>
      <c r="B58" s="326"/>
      <c r="C58" s="326"/>
      <c r="D58" s="326"/>
      <c r="E58" s="326"/>
      <c r="F58" s="326"/>
      <c r="G58" s="326"/>
      <c r="H58" s="327"/>
      <c r="I58" s="328"/>
      <c r="J58" s="328"/>
      <c r="K58" s="328"/>
      <c r="L58" s="327"/>
      <c r="M58" s="327"/>
      <c r="N58" s="327"/>
    </row>
    <row r="59" spans="1:14" ht="15">
      <c r="A59" s="326"/>
      <c r="B59" s="326"/>
      <c r="C59" s="326"/>
      <c r="D59" s="326"/>
      <c r="E59" s="326"/>
      <c r="F59" s="326"/>
      <c r="G59" s="326"/>
      <c r="H59" s="327"/>
      <c r="I59" s="328"/>
      <c r="J59" s="328"/>
      <c r="K59" s="328"/>
      <c r="L59" s="327"/>
      <c r="M59" s="327"/>
      <c r="N59" s="327"/>
    </row>
    <row r="60" spans="1:14" ht="15">
      <c r="A60" s="326"/>
      <c r="B60" s="326"/>
      <c r="C60" s="326"/>
      <c r="D60" s="326"/>
      <c r="E60" s="326"/>
      <c r="F60" s="326"/>
      <c r="G60" s="326"/>
      <c r="H60" s="327"/>
      <c r="I60" s="328"/>
      <c r="J60" s="328"/>
      <c r="K60" s="328"/>
      <c r="L60" s="327"/>
      <c r="M60" s="327"/>
      <c r="N60" s="327"/>
    </row>
    <row r="61" spans="1:14" ht="15">
      <c r="A61" s="326"/>
      <c r="B61" s="326"/>
      <c r="C61" s="326"/>
      <c r="D61" s="326"/>
      <c r="E61" s="326"/>
      <c r="F61" s="326"/>
      <c r="G61" s="326"/>
      <c r="H61" s="327"/>
      <c r="I61" s="328"/>
      <c r="J61" s="328"/>
      <c r="K61" s="328"/>
      <c r="L61" s="327"/>
      <c r="M61" s="327"/>
      <c r="N61" s="327"/>
    </row>
    <row r="62" spans="1:14" ht="15">
      <c r="A62" s="326"/>
      <c r="B62" s="326"/>
      <c r="C62" s="326"/>
      <c r="D62" s="326"/>
      <c r="E62" s="326"/>
      <c r="F62" s="326"/>
      <c r="G62" s="326"/>
      <c r="H62" s="327"/>
      <c r="I62" s="328"/>
      <c r="J62" s="328"/>
      <c r="K62" s="328"/>
      <c r="L62" s="327"/>
      <c r="M62" s="327"/>
      <c r="N62" s="327"/>
    </row>
    <row r="63" spans="1:14" ht="15">
      <c r="A63" s="326"/>
      <c r="B63" s="326"/>
      <c r="C63" s="326"/>
      <c r="D63" s="326"/>
      <c r="E63" s="326"/>
      <c r="F63" s="326"/>
      <c r="G63" s="326"/>
      <c r="H63" s="327"/>
      <c r="I63" s="328"/>
      <c r="J63" s="328"/>
      <c r="K63" s="328"/>
      <c r="L63" s="327"/>
      <c r="M63" s="327"/>
      <c r="N63" s="327"/>
    </row>
    <row r="64" spans="1:14" ht="15">
      <c r="A64" s="326"/>
      <c r="B64" s="326"/>
      <c r="C64" s="326"/>
      <c r="D64" s="326"/>
      <c r="E64" s="326"/>
      <c r="F64" s="326"/>
      <c r="G64" s="326"/>
      <c r="H64" s="327"/>
      <c r="I64" s="328"/>
      <c r="J64" s="328"/>
      <c r="K64" s="328"/>
      <c r="L64" s="327"/>
      <c r="M64" s="327"/>
      <c r="N64" s="327"/>
    </row>
    <row r="65" spans="1:14" ht="15">
      <c r="A65" s="326"/>
      <c r="B65" s="326"/>
      <c r="C65" s="326"/>
      <c r="D65" s="326"/>
      <c r="E65" s="326"/>
      <c r="F65" s="326"/>
      <c r="G65" s="326"/>
      <c r="H65" s="327"/>
      <c r="I65" s="328"/>
      <c r="J65" s="328"/>
      <c r="K65" s="328"/>
      <c r="L65" s="327"/>
      <c r="M65" s="327"/>
      <c r="N65" s="327"/>
    </row>
    <row r="66" spans="1:14" ht="15">
      <c r="A66" s="326"/>
      <c r="B66" s="326"/>
      <c r="C66" s="326"/>
      <c r="D66" s="326"/>
      <c r="E66" s="326"/>
      <c r="F66" s="326"/>
      <c r="G66" s="326"/>
      <c r="H66" s="327"/>
      <c r="I66" s="328"/>
      <c r="J66" s="328"/>
      <c r="K66" s="328"/>
      <c r="L66" s="327"/>
      <c r="M66" s="327"/>
      <c r="N66" s="327"/>
    </row>
    <row r="67" spans="1:14" ht="15">
      <c r="A67" s="326"/>
      <c r="B67" s="326"/>
      <c r="C67" s="326"/>
      <c r="D67" s="326"/>
      <c r="E67" s="326"/>
      <c r="F67" s="326"/>
      <c r="G67" s="326"/>
      <c r="H67" s="327"/>
      <c r="I67" s="328"/>
      <c r="J67" s="328"/>
      <c r="K67" s="328"/>
      <c r="L67" s="327"/>
      <c r="M67" s="327"/>
      <c r="N67" s="327"/>
    </row>
    <row r="68" spans="1:14" ht="15">
      <c r="A68" s="326"/>
      <c r="B68" s="326"/>
      <c r="C68" s="326"/>
      <c r="D68" s="326"/>
      <c r="E68" s="326"/>
      <c r="F68" s="326"/>
      <c r="G68" s="326"/>
      <c r="H68" s="327"/>
      <c r="I68" s="328"/>
      <c r="J68" s="328"/>
      <c r="K68" s="328"/>
      <c r="L68" s="327"/>
      <c r="M68" s="327"/>
      <c r="N68" s="327"/>
    </row>
    <row r="69" spans="1:14" ht="15">
      <c r="A69" s="326"/>
      <c r="B69" s="326"/>
      <c r="C69" s="326"/>
      <c r="D69" s="326"/>
      <c r="E69" s="326"/>
      <c r="F69" s="326"/>
      <c r="G69" s="326"/>
      <c r="H69" s="327"/>
      <c r="I69" s="328"/>
      <c r="J69" s="328"/>
      <c r="K69" s="328"/>
      <c r="L69" s="327"/>
      <c r="M69" s="327"/>
      <c r="N69" s="327"/>
    </row>
    <row r="70" spans="1:14" ht="15">
      <c r="A70" s="326"/>
      <c r="B70" s="326"/>
      <c r="C70" s="326"/>
      <c r="D70" s="326"/>
      <c r="E70" s="326"/>
      <c r="F70" s="326"/>
      <c r="G70" s="326"/>
      <c r="H70" s="327"/>
      <c r="I70" s="328"/>
      <c r="J70" s="328"/>
      <c r="K70" s="328"/>
      <c r="L70" s="327"/>
      <c r="M70" s="327"/>
      <c r="N70" s="327"/>
    </row>
    <row r="71" spans="1:14" ht="15">
      <c r="A71" s="326"/>
      <c r="B71" s="326"/>
      <c r="C71" s="326"/>
      <c r="D71" s="326"/>
      <c r="E71" s="326"/>
      <c r="F71" s="326"/>
      <c r="G71" s="326"/>
      <c r="H71" s="327"/>
      <c r="I71" s="328"/>
      <c r="J71" s="328"/>
      <c r="K71" s="328"/>
      <c r="L71" s="327"/>
      <c r="M71" s="327"/>
      <c r="N71" s="327"/>
    </row>
    <row r="72" spans="1:14" ht="15">
      <c r="A72" s="326"/>
      <c r="B72" s="326"/>
      <c r="C72" s="326"/>
      <c r="D72" s="326"/>
      <c r="E72" s="326"/>
      <c r="F72" s="326"/>
      <c r="G72" s="326"/>
      <c r="H72" s="327"/>
      <c r="I72" s="328"/>
      <c r="J72" s="328"/>
      <c r="K72" s="328"/>
      <c r="L72" s="327"/>
      <c r="M72" s="327"/>
      <c r="N72" s="327"/>
    </row>
    <row r="73" spans="1:14" ht="15">
      <c r="A73" s="326"/>
      <c r="B73" s="326"/>
      <c r="C73" s="326"/>
      <c r="D73" s="326"/>
      <c r="E73" s="326"/>
      <c r="F73" s="326"/>
      <c r="G73" s="326"/>
      <c r="H73" s="327"/>
      <c r="I73" s="328"/>
      <c r="J73" s="328"/>
      <c r="K73" s="328"/>
      <c r="L73" s="327"/>
      <c r="M73" s="327"/>
      <c r="N73" s="327"/>
    </row>
    <row r="74" spans="1:14" ht="15">
      <c r="A74" s="326"/>
      <c r="B74" s="326"/>
      <c r="C74" s="326"/>
      <c r="D74" s="326"/>
      <c r="E74" s="326"/>
      <c r="F74" s="326"/>
      <c r="G74" s="326"/>
      <c r="H74" s="327"/>
      <c r="I74" s="328"/>
      <c r="J74" s="328"/>
      <c r="K74" s="328"/>
      <c r="L74" s="327"/>
      <c r="M74" s="327"/>
      <c r="N74" s="327"/>
    </row>
    <row r="75" spans="1:14" ht="15">
      <c r="A75" s="326"/>
      <c r="B75" s="326"/>
      <c r="C75" s="326"/>
      <c r="D75" s="326"/>
      <c r="E75" s="326"/>
      <c r="F75" s="326"/>
      <c r="G75" s="326"/>
      <c r="H75" s="327"/>
      <c r="I75" s="328"/>
      <c r="J75" s="328"/>
      <c r="K75" s="328"/>
      <c r="L75" s="327"/>
      <c r="M75" s="327"/>
      <c r="N75" s="327"/>
    </row>
    <row r="76" spans="1:14" ht="15">
      <c r="A76" s="326"/>
      <c r="B76" s="326"/>
      <c r="C76" s="326"/>
      <c r="D76" s="326"/>
      <c r="E76" s="326"/>
      <c r="F76" s="326"/>
      <c r="G76" s="326"/>
      <c r="H76" s="327"/>
      <c r="I76" s="328"/>
      <c r="J76" s="328"/>
      <c r="K76" s="328"/>
      <c r="L76" s="327"/>
      <c r="M76" s="327"/>
      <c r="N76" s="327"/>
    </row>
    <row r="77" spans="1:14" ht="15">
      <c r="A77" s="326"/>
      <c r="B77" s="326"/>
      <c r="C77" s="326"/>
      <c r="D77" s="326"/>
      <c r="E77" s="326"/>
      <c r="F77" s="326"/>
      <c r="G77" s="326"/>
      <c r="H77" s="327"/>
      <c r="I77" s="328"/>
      <c r="J77" s="328"/>
      <c r="K77" s="328"/>
      <c r="L77" s="327"/>
      <c r="M77" s="327"/>
      <c r="N77" s="327"/>
    </row>
    <row r="78" spans="1:14" ht="15">
      <c r="A78" s="326"/>
      <c r="B78" s="326"/>
      <c r="C78" s="326"/>
      <c r="D78" s="326"/>
      <c r="E78" s="326"/>
      <c r="F78" s="326"/>
      <c r="G78" s="326"/>
      <c r="H78" s="327"/>
      <c r="I78" s="328"/>
      <c r="J78" s="328"/>
      <c r="K78" s="328"/>
      <c r="L78" s="327"/>
      <c r="M78" s="327"/>
      <c r="N78" s="327"/>
    </row>
    <row r="79" spans="1:14" ht="15">
      <c r="A79" s="326"/>
      <c r="B79" s="326"/>
      <c r="C79" s="326"/>
      <c r="D79" s="326"/>
      <c r="E79" s="326"/>
      <c r="F79" s="326"/>
      <c r="G79" s="326"/>
      <c r="H79" s="327"/>
      <c r="I79" s="328"/>
      <c r="J79" s="328"/>
      <c r="K79" s="328"/>
      <c r="L79" s="327"/>
      <c r="M79" s="327"/>
      <c r="N79" s="327"/>
    </row>
    <row r="80" spans="1:14" ht="15">
      <c r="A80" s="326"/>
      <c r="B80" s="326"/>
      <c r="C80" s="326"/>
      <c r="D80" s="326"/>
      <c r="E80" s="326"/>
      <c r="F80" s="326"/>
      <c r="G80" s="326"/>
      <c r="H80" s="327"/>
      <c r="I80" s="328"/>
      <c r="J80" s="328"/>
      <c r="K80" s="328"/>
      <c r="L80" s="327"/>
      <c r="M80" s="327"/>
      <c r="N80" s="327"/>
    </row>
    <row r="81" spans="1:14" ht="15">
      <c r="A81" s="326"/>
      <c r="B81" s="326"/>
      <c r="C81" s="326"/>
      <c r="D81" s="326"/>
      <c r="E81" s="326"/>
      <c r="F81" s="326"/>
      <c r="G81" s="326"/>
      <c r="H81" s="327"/>
      <c r="I81" s="328"/>
      <c r="J81" s="328"/>
      <c r="K81" s="328"/>
      <c r="L81" s="327"/>
      <c r="M81" s="327"/>
      <c r="N81" s="327"/>
    </row>
    <row r="82" spans="1:14" ht="15">
      <c r="A82" s="326"/>
      <c r="B82" s="326"/>
      <c r="C82" s="326"/>
      <c r="D82" s="326"/>
      <c r="E82" s="326"/>
      <c r="F82" s="326"/>
      <c r="G82" s="326"/>
      <c r="H82" s="327"/>
      <c r="I82" s="328"/>
      <c r="J82" s="328"/>
      <c r="K82" s="328"/>
      <c r="L82" s="327"/>
      <c r="M82" s="327"/>
      <c r="N82" s="327"/>
    </row>
    <row r="83" spans="1:14" ht="15">
      <c r="A83" s="326"/>
      <c r="B83" s="326"/>
      <c r="C83" s="326"/>
      <c r="D83" s="326"/>
      <c r="E83" s="326"/>
      <c r="F83" s="326"/>
      <c r="G83" s="326"/>
      <c r="H83" s="327"/>
      <c r="I83" s="328"/>
      <c r="J83" s="328"/>
      <c r="K83" s="328"/>
      <c r="L83" s="327"/>
      <c r="M83" s="327"/>
      <c r="N83" s="327"/>
    </row>
    <row r="84" spans="1:14" ht="15">
      <c r="A84" s="326"/>
      <c r="B84" s="326"/>
      <c r="C84" s="326"/>
      <c r="D84" s="326"/>
      <c r="E84" s="326"/>
      <c r="F84" s="326"/>
      <c r="G84" s="326"/>
      <c r="H84" s="327"/>
      <c r="I84" s="328"/>
      <c r="J84" s="328"/>
      <c r="K84" s="328"/>
      <c r="L84" s="327"/>
      <c r="M84" s="327"/>
      <c r="N84" s="327"/>
    </row>
    <row r="85" spans="1:14" ht="15">
      <c r="A85" s="326"/>
      <c r="B85" s="326"/>
      <c r="C85" s="326"/>
      <c r="D85" s="326"/>
      <c r="E85" s="326"/>
      <c r="F85" s="326"/>
      <c r="G85" s="326"/>
      <c r="H85" s="327"/>
      <c r="I85" s="328"/>
      <c r="J85" s="328"/>
      <c r="K85" s="328"/>
      <c r="L85" s="327"/>
      <c r="M85" s="327"/>
      <c r="N85" s="327"/>
    </row>
    <row r="86" spans="1:14" ht="15">
      <c r="A86" s="326"/>
      <c r="B86" s="326"/>
      <c r="C86" s="326"/>
      <c r="D86" s="326"/>
      <c r="E86" s="326"/>
      <c r="F86" s="326"/>
      <c r="G86" s="326"/>
      <c r="H86" s="327"/>
      <c r="I86" s="328"/>
      <c r="J86" s="328"/>
      <c r="K86" s="328"/>
      <c r="L86" s="327"/>
      <c r="M86" s="327"/>
      <c r="N86" s="327"/>
    </row>
    <row r="87" spans="1:14" ht="15">
      <c r="A87" s="326"/>
      <c r="B87" s="326"/>
      <c r="C87" s="326"/>
      <c r="D87" s="326"/>
      <c r="E87" s="326"/>
      <c r="F87" s="326"/>
      <c r="G87" s="326"/>
      <c r="H87" s="327"/>
      <c r="I87" s="328"/>
      <c r="J87" s="328"/>
      <c r="K87" s="328"/>
      <c r="L87" s="327"/>
      <c r="M87" s="327"/>
      <c r="N87" s="327"/>
    </row>
    <row r="88" spans="1:14" ht="15">
      <c r="A88" s="326"/>
      <c r="B88" s="326"/>
      <c r="C88" s="326"/>
      <c r="D88" s="326"/>
      <c r="E88" s="326"/>
      <c r="F88" s="326"/>
      <c r="G88" s="326"/>
      <c r="H88" s="327"/>
      <c r="I88" s="328"/>
      <c r="J88" s="328"/>
      <c r="K88" s="328"/>
      <c r="L88" s="327"/>
      <c r="M88" s="327"/>
      <c r="N88" s="327"/>
    </row>
    <row r="89" spans="1:14" ht="15">
      <c r="A89" s="326"/>
      <c r="B89" s="326"/>
      <c r="C89" s="326"/>
      <c r="D89" s="326"/>
      <c r="E89" s="326"/>
      <c r="F89" s="326"/>
      <c r="G89" s="326"/>
      <c r="H89" s="327"/>
      <c r="I89" s="328"/>
      <c r="J89" s="328"/>
      <c r="K89" s="328"/>
      <c r="L89" s="327"/>
      <c r="M89" s="327"/>
      <c r="N89" s="327"/>
    </row>
    <row r="90" spans="1:14" ht="15">
      <c r="A90" s="326"/>
      <c r="B90" s="326"/>
      <c r="C90" s="326"/>
      <c r="D90" s="326"/>
      <c r="E90" s="326"/>
      <c r="F90" s="326"/>
      <c r="G90" s="326"/>
      <c r="H90" s="327"/>
      <c r="I90" s="328"/>
      <c r="J90" s="328"/>
      <c r="K90" s="328"/>
      <c r="L90" s="327"/>
      <c r="M90" s="327"/>
      <c r="N90" s="327"/>
    </row>
    <row r="91" spans="1:14" ht="15">
      <c r="A91" s="326"/>
      <c r="B91" s="326"/>
      <c r="C91" s="326"/>
      <c r="D91" s="326"/>
      <c r="E91" s="326"/>
      <c r="F91" s="326"/>
      <c r="G91" s="326"/>
      <c r="H91" s="327"/>
      <c r="I91" s="328"/>
      <c r="J91" s="328"/>
      <c r="K91" s="328"/>
      <c r="L91" s="327"/>
      <c r="M91" s="327"/>
      <c r="N91" s="327"/>
    </row>
    <row r="92" spans="1:14" ht="15">
      <c r="A92" s="326"/>
      <c r="B92" s="326"/>
      <c r="C92" s="326"/>
      <c r="D92" s="326"/>
      <c r="E92" s="326"/>
      <c r="F92" s="326"/>
      <c r="G92" s="326"/>
      <c r="H92" s="327"/>
      <c r="I92" s="328"/>
      <c r="J92" s="328"/>
      <c r="K92" s="328"/>
      <c r="L92" s="327"/>
      <c r="M92" s="327"/>
      <c r="N92" s="327"/>
    </row>
    <row r="93" spans="1:14" ht="15">
      <c r="A93" s="326"/>
      <c r="B93" s="326"/>
      <c r="C93" s="326"/>
      <c r="D93" s="326"/>
      <c r="E93" s="326"/>
      <c r="F93" s="326"/>
      <c r="G93" s="326"/>
      <c r="H93" s="327"/>
      <c r="I93" s="328"/>
      <c r="J93" s="328"/>
      <c r="K93" s="328"/>
      <c r="L93" s="327"/>
      <c r="M93" s="327"/>
      <c r="N93" s="327"/>
    </row>
    <row r="94" spans="1:14" ht="15">
      <c r="A94" s="326"/>
      <c r="B94" s="326"/>
      <c r="C94" s="326"/>
      <c r="D94" s="326"/>
      <c r="E94" s="326"/>
      <c r="F94" s="326"/>
      <c r="G94" s="326"/>
      <c r="H94" s="327"/>
      <c r="I94" s="328"/>
      <c r="J94" s="328"/>
      <c r="K94" s="328"/>
      <c r="L94" s="327"/>
      <c r="M94" s="327"/>
      <c r="N94" s="327"/>
    </row>
    <row r="95" spans="1:14" ht="15">
      <c r="A95" s="326"/>
      <c r="B95" s="326"/>
      <c r="C95" s="326"/>
      <c r="D95" s="326"/>
      <c r="E95" s="326"/>
      <c r="F95" s="326"/>
      <c r="G95" s="326"/>
      <c r="H95" s="327"/>
      <c r="I95" s="328"/>
      <c r="J95" s="328"/>
      <c r="K95" s="328"/>
      <c r="L95" s="327"/>
      <c r="M95" s="327"/>
      <c r="N95" s="327"/>
    </row>
    <row r="96" spans="1:14" ht="15">
      <c r="A96" s="326"/>
      <c r="B96" s="326"/>
      <c r="C96" s="326"/>
      <c r="D96" s="326"/>
      <c r="E96" s="326"/>
      <c r="F96" s="326"/>
      <c r="G96" s="326"/>
      <c r="H96" s="327"/>
      <c r="I96" s="328"/>
      <c r="J96" s="328"/>
      <c r="K96" s="328"/>
      <c r="L96" s="327"/>
      <c r="M96" s="327"/>
      <c r="N96" s="327"/>
    </row>
    <row r="97" spans="1:14" ht="15">
      <c r="A97" s="326"/>
      <c r="B97" s="326"/>
      <c r="C97" s="326"/>
      <c r="D97" s="326"/>
      <c r="E97" s="326"/>
      <c r="F97" s="326"/>
      <c r="G97" s="326"/>
      <c r="H97" s="327"/>
      <c r="I97" s="328"/>
      <c r="J97" s="328"/>
      <c r="K97" s="328"/>
      <c r="L97" s="327"/>
      <c r="M97" s="327"/>
      <c r="N97" s="327"/>
    </row>
    <row r="98" spans="1:14" ht="15">
      <c r="A98" s="326"/>
      <c r="B98" s="326"/>
      <c r="C98" s="326"/>
      <c r="D98" s="326"/>
      <c r="E98" s="326"/>
      <c r="F98" s="326"/>
      <c r="G98" s="326"/>
      <c r="H98" s="327"/>
      <c r="I98" s="328"/>
      <c r="J98" s="328"/>
      <c r="K98" s="328"/>
      <c r="L98" s="327"/>
      <c r="M98" s="327"/>
      <c r="N98" s="327"/>
    </row>
    <row r="99" spans="1:14" ht="15">
      <c r="A99" s="326"/>
      <c r="B99" s="326"/>
      <c r="C99" s="326"/>
      <c r="D99" s="326"/>
      <c r="E99" s="326"/>
      <c r="F99" s="326"/>
      <c r="G99" s="326"/>
      <c r="H99" s="327"/>
      <c r="I99" s="328"/>
      <c r="J99" s="328"/>
      <c r="K99" s="328"/>
      <c r="L99" s="327"/>
      <c r="M99" s="327"/>
      <c r="N99" s="327"/>
    </row>
    <row r="100" spans="1:14" ht="15">
      <c r="A100" s="326"/>
      <c r="B100" s="326"/>
      <c r="C100" s="326"/>
      <c r="D100" s="326"/>
      <c r="E100" s="326"/>
      <c r="F100" s="326"/>
      <c r="G100" s="326"/>
      <c r="H100" s="327"/>
      <c r="I100" s="328"/>
      <c r="J100" s="328"/>
      <c r="K100" s="328"/>
      <c r="L100" s="327"/>
      <c r="M100" s="327"/>
      <c r="N100" s="327"/>
    </row>
    <row r="101" spans="1:14" ht="15">
      <c r="A101" s="326"/>
      <c r="B101" s="326"/>
      <c r="C101" s="326"/>
      <c r="D101" s="326"/>
      <c r="E101" s="326"/>
      <c r="F101" s="326"/>
      <c r="G101" s="326"/>
      <c r="H101" s="327"/>
      <c r="I101" s="328"/>
      <c r="J101" s="328"/>
      <c r="K101" s="328"/>
      <c r="L101" s="327"/>
      <c r="M101" s="327"/>
      <c r="N101" s="327"/>
    </row>
    <row r="102" spans="1:14" ht="15">
      <c r="A102" s="326"/>
      <c r="B102" s="326"/>
      <c r="C102" s="326"/>
      <c r="D102" s="326"/>
      <c r="E102" s="326"/>
      <c r="F102" s="326"/>
      <c r="G102" s="326"/>
      <c r="H102" s="327"/>
      <c r="I102" s="328"/>
      <c r="J102" s="328"/>
      <c r="K102" s="328"/>
      <c r="L102" s="327"/>
      <c r="M102" s="327"/>
      <c r="N102" s="327"/>
    </row>
    <row r="103" spans="1:14" ht="15">
      <c r="A103" s="326"/>
      <c r="B103" s="326"/>
      <c r="C103" s="326"/>
      <c r="D103" s="326"/>
      <c r="E103" s="326"/>
      <c r="F103" s="326"/>
      <c r="G103" s="326"/>
      <c r="H103" s="327"/>
      <c r="I103" s="328"/>
      <c r="J103" s="328"/>
      <c r="K103" s="328"/>
      <c r="L103" s="327"/>
      <c r="M103" s="327"/>
      <c r="N103" s="327"/>
    </row>
    <row r="104" spans="1:14" ht="15">
      <c r="A104" s="326"/>
      <c r="B104" s="326"/>
      <c r="C104" s="326"/>
      <c r="D104" s="326"/>
      <c r="E104" s="326"/>
      <c r="F104" s="326"/>
      <c r="G104" s="326"/>
      <c r="H104" s="327"/>
      <c r="I104" s="328"/>
      <c r="J104" s="328"/>
      <c r="K104" s="328"/>
      <c r="L104" s="327"/>
      <c r="M104" s="327"/>
      <c r="N104" s="327"/>
    </row>
    <row r="105" spans="1:14" ht="15">
      <c r="A105" s="326"/>
      <c r="B105" s="326"/>
      <c r="C105" s="326"/>
      <c r="D105" s="326"/>
      <c r="E105" s="326"/>
      <c r="F105" s="326"/>
      <c r="G105" s="326"/>
      <c r="H105" s="327"/>
      <c r="I105" s="328"/>
      <c r="J105" s="328"/>
      <c r="K105" s="328"/>
      <c r="L105" s="327"/>
      <c r="M105" s="327"/>
      <c r="N105" s="327"/>
    </row>
    <row r="106" spans="1:14" ht="15">
      <c r="A106" s="326"/>
      <c r="B106" s="326"/>
      <c r="C106" s="326"/>
      <c r="D106" s="326"/>
      <c r="E106" s="326"/>
      <c r="F106" s="326"/>
      <c r="G106" s="326"/>
      <c r="H106" s="327"/>
      <c r="I106" s="328"/>
      <c r="J106" s="328"/>
      <c r="K106" s="328"/>
      <c r="L106" s="327"/>
      <c r="M106" s="327"/>
      <c r="N106" s="327"/>
    </row>
    <row r="107" spans="1:14" ht="15">
      <c r="A107" s="326"/>
      <c r="B107" s="326"/>
      <c r="C107" s="326"/>
      <c r="D107" s="326"/>
      <c r="E107" s="326"/>
      <c r="F107" s="326"/>
      <c r="G107" s="326"/>
      <c r="H107" s="327"/>
      <c r="I107" s="328"/>
      <c r="J107" s="328"/>
      <c r="K107" s="328"/>
      <c r="L107" s="327"/>
      <c r="M107" s="327"/>
      <c r="N107" s="327"/>
    </row>
    <row r="108" spans="1:14" ht="15">
      <c r="A108" s="326"/>
      <c r="B108" s="326"/>
      <c r="C108" s="326"/>
      <c r="D108" s="326"/>
      <c r="E108" s="326"/>
      <c r="F108" s="326"/>
      <c r="G108" s="326"/>
      <c r="H108" s="327"/>
      <c r="I108" s="328"/>
      <c r="J108" s="328"/>
      <c r="K108" s="328"/>
      <c r="L108" s="327"/>
      <c r="M108" s="327"/>
      <c r="N108" s="327"/>
    </row>
    <row r="109" spans="1:14" ht="15">
      <c r="A109" s="326"/>
      <c r="B109" s="326"/>
      <c r="C109" s="326"/>
      <c r="D109" s="326"/>
      <c r="E109" s="326"/>
      <c r="F109" s="326"/>
      <c r="G109" s="326"/>
      <c r="H109" s="327"/>
      <c r="I109" s="328"/>
      <c r="J109" s="328"/>
      <c r="K109" s="328"/>
      <c r="L109" s="327"/>
      <c r="M109" s="327"/>
      <c r="N109" s="327"/>
    </row>
    <row r="110" spans="1:14" ht="15">
      <c r="A110" s="326"/>
      <c r="B110" s="326"/>
      <c r="C110" s="326"/>
      <c r="D110" s="326"/>
      <c r="E110" s="326"/>
      <c r="F110" s="326"/>
      <c r="G110" s="326"/>
      <c r="H110" s="327"/>
      <c r="I110" s="328"/>
      <c r="J110" s="328"/>
      <c r="K110" s="328"/>
      <c r="L110" s="327"/>
      <c r="M110" s="327"/>
      <c r="N110" s="327"/>
    </row>
    <row r="111" spans="1:14" ht="15">
      <c r="A111" s="326"/>
      <c r="B111" s="326"/>
      <c r="C111" s="326"/>
      <c r="D111" s="326"/>
      <c r="E111" s="326"/>
      <c r="F111" s="326"/>
      <c r="G111" s="326"/>
      <c r="H111" s="327"/>
      <c r="I111" s="328"/>
      <c r="J111" s="328"/>
      <c r="K111" s="328"/>
      <c r="L111" s="327"/>
      <c r="M111" s="327"/>
      <c r="N111" s="327"/>
    </row>
    <row r="112" spans="1:14" ht="15">
      <c r="A112" s="326"/>
      <c r="B112" s="326"/>
      <c r="C112" s="326"/>
      <c r="D112" s="326"/>
      <c r="E112" s="326"/>
      <c r="F112" s="326"/>
      <c r="G112" s="326"/>
      <c r="H112" s="327"/>
      <c r="I112" s="328"/>
      <c r="J112" s="328"/>
      <c r="K112" s="328"/>
      <c r="L112" s="327"/>
      <c r="M112" s="327"/>
      <c r="N112" s="327"/>
    </row>
    <row r="113" spans="1:14" ht="15">
      <c r="A113" s="326"/>
      <c r="B113" s="326"/>
      <c r="C113" s="326"/>
      <c r="D113" s="326"/>
      <c r="E113" s="326"/>
      <c r="F113" s="326"/>
      <c r="G113" s="326"/>
      <c r="H113" s="327"/>
      <c r="I113" s="328"/>
      <c r="J113" s="328"/>
      <c r="K113" s="328"/>
      <c r="L113" s="327"/>
      <c r="M113" s="327"/>
      <c r="N113" s="327"/>
    </row>
    <row r="114" spans="1:14" ht="15">
      <c r="A114" s="326"/>
      <c r="B114" s="326"/>
      <c r="C114" s="326"/>
      <c r="D114" s="326"/>
      <c r="E114" s="326"/>
      <c r="F114" s="326"/>
      <c r="G114" s="326"/>
      <c r="H114" s="327"/>
      <c r="I114" s="328"/>
      <c r="J114" s="328"/>
      <c r="K114" s="328"/>
      <c r="L114" s="327"/>
      <c r="M114" s="327"/>
      <c r="N114" s="327"/>
    </row>
    <row r="115" spans="1:14" ht="15">
      <c r="A115" s="326"/>
      <c r="B115" s="326"/>
      <c r="C115" s="326"/>
      <c r="D115" s="326"/>
      <c r="E115" s="326"/>
      <c r="F115" s="326"/>
      <c r="G115" s="326"/>
      <c r="H115" s="327"/>
      <c r="I115" s="328"/>
      <c r="J115" s="328"/>
      <c r="K115" s="328"/>
      <c r="L115" s="327"/>
      <c r="M115" s="327"/>
      <c r="N115" s="327"/>
    </row>
    <row r="116" spans="1:14" ht="15">
      <c r="A116" s="326"/>
      <c r="B116" s="326"/>
      <c r="C116" s="326"/>
      <c r="D116" s="326"/>
      <c r="E116" s="326"/>
      <c r="F116" s="326"/>
      <c r="G116" s="326"/>
      <c r="H116" s="327"/>
      <c r="I116" s="328"/>
      <c r="J116" s="328"/>
      <c r="K116" s="328"/>
      <c r="L116" s="327"/>
      <c r="M116" s="327"/>
      <c r="N116" s="327"/>
    </row>
    <row r="117" spans="1:14" ht="15">
      <c r="A117" s="326"/>
      <c r="B117" s="326"/>
      <c r="C117" s="326"/>
      <c r="D117" s="326"/>
      <c r="E117" s="326"/>
      <c r="F117" s="326"/>
      <c r="G117" s="326"/>
      <c r="H117" s="327"/>
      <c r="I117" s="328"/>
      <c r="J117" s="328"/>
      <c r="K117" s="328"/>
      <c r="L117" s="327"/>
      <c r="M117" s="327"/>
      <c r="N117" s="327"/>
    </row>
    <row r="118" spans="1:14" ht="15">
      <c r="A118" s="326"/>
      <c r="B118" s="326"/>
      <c r="C118" s="326"/>
      <c r="D118" s="326"/>
      <c r="E118" s="326"/>
      <c r="F118" s="326"/>
      <c r="G118" s="326"/>
      <c r="H118" s="327"/>
      <c r="I118" s="328"/>
      <c r="J118" s="328"/>
      <c r="K118" s="328"/>
      <c r="L118" s="327"/>
      <c r="M118" s="327"/>
      <c r="N118" s="327"/>
    </row>
    <row r="119" spans="1:14" ht="15">
      <c r="A119" s="326"/>
      <c r="B119" s="326"/>
      <c r="C119" s="326"/>
      <c r="D119" s="326"/>
      <c r="E119" s="326"/>
      <c r="F119" s="326"/>
      <c r="G119" s="326"/>
      <c r="H119" s="327"/>
      <c r="I119" s="328"/>
      <c r="J119" s="328"/>
      <c r="K119" s="328"/>
      <c r="L119" s="327"/>
      <c r="M119" s="327"/>
      <c r="N119" s="327"/>
    </row>
    <row r="120" spans="1:14" ht="15">
      <c r="A120" s="326"/>
      <c r="B120" s="326"/>
      <c r="C120" s="326"/>
      <c r="D120" s="326"/>
      <c r="E120" s="326"/>
      <c r="F120" s="326"/>
      <c r="G120" s="326"/>
      <c r="H120" s="327"/>
      <c r="I120" s="328"/>
      <c r="J120" s="328"/>
      <c r="K120" s="328"/>
      <c r="L120" s="327"/>
      <c r="M120" s="327"/>
      <c r="N120" s="327"/>
    </row>
    <row r="121" spans="1:14" ht="15">
      <c r="A121" s="326"/>
      <c r="B121" s="326"/>
      <c r="C121" s="326"/>
      <c r="D121" s="326"/>
      <c r="E121" s="326"/>
      <c r="F121" s="326"/>
      <c r="G121" s="326"/>
      <c r="H121" s="327"/>
      <c r="I121" s="328"/>
      <c r="J121" s="328"/>
      <c r="K121" s="328"/>
      <c r="L121" s="327"/>
      <c r="M121" s="327"/>
      <c r="N121" s="327"/>
    </row>
    <row r="122" spans="1:14" ht="15">
      <c r="A122" s="326"/>
      <c r="B122" s="326"/>
      <c r="C122" s="326"/>
      <c r="D122" s="326"/>
      <c r="E122" s="326"/>
      <c r="F122" s="326"/>
      <c r="G122" s="326"/>
      <c r="H122" s="327"/>
      <c r="I122" s="328"/>
      <c r="J122" s="328"/>
      <c r="K122" s="328"/>
      <c r="L122" s="327"/>
      <c r="M122" s="327"/>
      <c r="N122" s="327"/>
    </row>
    <row r="123" spans="1:14" ht="15">
      <c r="A123" s="326"/>
      <c r="B123" s="326"/>
      <c r="C123" s="326"/>
      <c r="D123" s="326"/>
      <c r="E123" s="326"/>
      <c r="F123" s="326"/>
      <c r="G123" s="326"/>
      <c r="H123" s="327"/>
      <c r="I123" s="328"/>
      <c r="J123" s="328"/>
      <c r="K123" s="328"/>
      <c r="L123" s="327"/>
      <c r="M123" s="327"/>
      <c r="N123" s="327"/>
    </row>
    <row r="124" spans="1:14" ht="15">
      <c r="A124" s="326"/>
      <c r="B124" s="326"/>
      <c r="C124" s="326"/>
      <c r="D124" s="326"/>
      <c r="E124" s="326"/>
      <c r="F124" s="326"/>
      <c r="G124" s="326"/>
      <c r="H124" s="327"/>
      <c r="I124" s="328"/>
      <c r="J124" s="328"/>
      <c r="K124" s="328"/>
      <c r="L124" s="327"/>
      <c r="M124" s="327"/>
      <c r="N124" s="327"/>
    </row>
    <row r="125" spans="1:14" ht="15">
      <c r="A125" s="326"/>
      <c r="B125" s="326"/>
      <c r="C125" s="326"/>
      <c r="D125" s="326"/>
      <c r="E125" s="326"/>
      <c r="F125" s="326"/>
      <c r="G125" s="326"/>
      <c r="H125" s="327"/>
      <c r="I125" s="328"/>
      <c r="J125" s="328"/>
      <c r="K125" s="328"/>
      <c r="L125" s="327"/>
      <c r="M125" s="327"/>
      <c r="N125" s="327"/>
    </row>
    <row r="126" spans="1:14" ht="15">
      <c r="A126" s="326"/>
      <c r="B126" s="326"/>
      <c r="C126" s="326"/>
      <c r="D126" s="326"/>
      <c r="E126" s="326"/>
      <c r="F126" s="326"/>
      <c r="G126" s="326"/>
      <c r="H126" s="327"/>
      <c r="I126" s="328"/>
      <c r="J126" s="328"/>
      <c r="K126" s="328"/>
      <c r="L126" s="327"/>
      <c r="M126" s="327"/>
      <c r="N126" s="327"/>
    </row>
    <row r="127" spans="1:14" ht="15">
      <c r="A127" s="326"/>
      <c r="B127" s="326"/>
      <c r="C127" s="326"/>
      <c r="D127" s="326"/>
      <c r="E127" s="326"/>
      <c r="F127" s="326"/>
      <c r="G127" s="326"/>
      <c r="H127" s="327"/>
      <c r="I127" s="328"/>
      <c r="J127" s="328"/>
      <c r="K127" s="328"/>
      <c r="L127" s="327"/>
      <c r="M127" s="327"/>
      <c r="N127" s="327"/>
    </row>
    <row r="128" spans="1:14" ht="15">
      <c r="A128" s="326"/>
      <c r="B128" s="326"/>
      <c r="C128" s="326"/>
      <c r="D128" s="326"/>
      <c r="E128" s="326"/>
      <c r="F128" s="326"/>
      <c r="G128" s="326"/>
      <c r="H128" s="327"/>
      <c r="I128" s="328"/>
      <c r="J128" s="328"/>
      <c r="K128" s="328"/>
      <c r="L128" s="327"/>
      <c r="M128" s="327"/>
      <c r="N128" s="327"/>
    </row>
    <row r="129" spans="1:14" ht="15">
      <c r="A129" s="326"/>
      <c r="B129" s="326"/>
      <c r="C129" s="326"/>
      <c r="D129" s="326"/>
      <c r="E129" s="326"/>
      <c r="F129" s="326"/>
      <c r="G129" s="326"/>
      <c r="H129" s="327"/>
      <c r="I129" s="328"/>
      <c r="J129" s="328"/>
      <c r="K129" s="328"/>
      <c r="L129" s="327"/>
      <c r="M129" s="327"/>
      <c r="N129" s="327"/>
    </row>
    <row r="130" spans="1:14" ht="15">
      <c r="A130" s="326"/>
      <c r="B130" s="326"/>
      <c r="C130" s="326"/>
      <c r="D130" s="326"/>
      <c r="E130" s="326"/>
      <c r="F130" s="326"/>
      <c r="G130" s="326"/>
      <c r="H130" s="327"/>
      <c r="I130" s="328"/>
      <c r="J130" s="328"/>
      <c r="K130" s="328"/>
      <c r="L130" s="327"/>
      <c r="M130" s="327"/>
      <c r="N130" s="327"/>
    </row>
    <row r="131" spans="1:14" ht="15">
      <c r="A131" s="326"/>
      <c r="B131" s="326"/>
      <c r="C131" s="326"/>
      <c r="D131" s="326"/>
      <c r="E131" s="326"/>
      <c r="F131" s="326"/>
      <c r="G131" s="326"/>
      <c r="H131" s="327"/>
      <c r="I131" s="328"/>
      <c r="J131" s="328"/>
      <c r="K131" s="328"/>
      <c r="L131" s="327"/>
      <c r="M131" s="327"/>
      <c r="N131" s="327"/>
    </row>
    <row r="132" spans="1:14" ht="15">
      <c r="A132" s="326"/>
      <c r="B132" s="326"/>
      <c r="C132" s="326"/>
      <c r="D132" s="326"/>
      <c r="E132" s="326"/>
      <c r="F132" s="326"/>
      <c r="G132" s="326"/>
      <c r="H132" s="327"/>
      <c r="I132" s="328"/>
      <c r="J132" s="328"/>
      <c r="K132" s="328"/>
      <c r="L132" s="327"/>
      <c r="M132" s="327"/>
      <c r="N132" s="327"/>
    </row>
    <row r="133" spans="1:14" ht="15">
      <c r="A133" s="326"/>
      <c r="B133" s="326"/>
      <c r="C133" s="326"/>
      <c r="D133" s="326"/>
      <c r="E133" s="326"/>
      <c r="F133" s="326"/>
      <c r="G133" s="326"/>
      <c r="H133" s="327"/>
      <c r="I133" s="328"/>
      <c r="J133" s="328"/>
      <c r="K133" s="328"/>
      <c r="L133" s="327"/>
      <c r="M133" s="327"/>
      <c r="N133" s="327"/>
    </row>
    <row r="134" spans="1:14" ht="15">
      <c r="A134" s="326"/>
      <c r="B134" s="326"/>
      <c r="C134" s="326"/>
      <c r="D134" s="326"/>
      <c r="E134" s="326"/>
      <c r="F134" s="326"/>
      <c r="G134" s="326"/>
      <c r="H134" s="327"/>
      <c r="I134" s="328"/>
      <c r="J134" s="328"/>
      <c r="K134" s="328"/>
      <c r="L134" s="327"/>
      <c r="M134" s="327"/>
      <c r="N134" s="327"/>
    </row>
    <row r="135" spans="1:14" ht="15">
      <c r="A135" s="326"/>
      <c r="B135" s="326"/>
      <c r="C135" s="326"/>
      <c r="D135" s="326"/>
      <c r="E135" s="326"/>
      <c r="F135" s="326"/>
      <c r="G135" s="326"/>
      <c r="H135" s="327"/>
      <c r="I135" s="328"/>
      <c r="J135" s="328"/>
      <c r="K135" s="328"/>
      <c r="L135" s="327"/>
      <c r="M135" s="327"/>
      <c r="N135" s="327"/>
    </row>
    <row r="136" spans="1:14" ht="15">
      <c r="A136" s="326"/>
      <c r="B136" s="326"/>
      <c r="C136" s="326"/>
      <c r="D136" s="326"/>
      <c r="E136" s="326"/>
      <c r="F136" s="326"/>
      <c r="G136" s="326"/>
      <c r="H136" s="327"/>
      <c r="I136" s="328"/>
      <c r="J136" s="328"/>
      <c r="K136" s="328"/>
      <c r="L136" s="327"/>
      <c r="M136" s="327"/>
      <c r="N136" s="327"/>
    </row>
    <row r="137" spans="1:14" ht="15">
      <c r="A137" s="326"/>
      <c r="B137" s="326"/>
      <c r="C137" s="326"/>
      <c r="D137" s="326"/>
      <c r="E137" s="326"/>
      <c r="F137" s="326"/>
      <c r="G137" s="326"/>
      <c r="H137" s="327"/>
      <c r="I137" s="328"/>
      <c r="J137" s="328"/>
      <c r="K137" s="328"/>
      <c r="L137" s="327"/>
      <c r="M137" s="327"/>
      <c r="N137" s="327"/>
    </row>
    <row r="138" spans="1:14" ht="15">
      <c r="A138" s="326"/>
      <c r="B138" s="326"/>
      <c r="C138" s="326"/>
      <c r="D138" s="326"/>
      <c r="E138" s="326"/>
      <c r="F138" s="326"/>
      <c r="G138" s="326"/>
      <c r="H138" s="327"/>
      <c r="I138" s="328"/>
      <c r="J138" s="328"/>
      <c r="K138" s="328"/>
      <c r="L138" s="327"/>
      <c r="M138" s="327"/>
      <c r="N138" s="327"/>
    </row>
    <row r="139" spans="1:14" ht="15">
      <c r="A139" s="326"/>
      <c r="B139" s="326"/>
      <c r="C139" s="326"/>
      <c r="D139" s="326"/>
      <c r="E139" s="326"/>
      <c r="F139" s="326"/>
      <c r="G139" s="326"/>
      <c r="H139" s="327"/>
      <c r="I139" s="328"/>
      <c r="J139" s="328"/>
      <c r="K139" s="328"/>
      <c r="L139" s="327"/>
      <c r="M139" s="327"/>
      <c r="N139" s="327"/>
    </row>
    <row r="140" spans="1:14" ht="15">
      <c r="A140" s="326"/>
      <c r="B140" s="326"/>
      <c r="C140" s="326"/>
      <c r="D140" s="326"/>
      <c r="E140" s="326"/>
      <c r="F140" s="326"/>
      <c r="G140" s="326"/>
      <c r="H140" s="327"/>
      <c r="I140" s="328"/>
      <c r="J140" s="328"/>
      <c r="K140" s="328"/>
      <c r="L140" s="327"/>
      <c r="M140" s="327"/>
      <c r="N140" s="327"/>
    </row>
    <row r="141" spans="1:14" ht="15">
      <c r="A141" s="326"/>
      <c r="B141" s="326"/>
      <c r="C141" s="326"/>
      <c r="D141" s="326"/>
      <c r="E141" s="326"/>
      <c r="F141" s="326"/>
      <c r="G141" s="326"/>
      <c r="H141" s="327"/>
      <c r="I141" s="328"/>
      <c r="J141" s="328"/>
      <c r="K141" s="328"/>
      <c r="L141" s="327"/>
      <c r="M141" s="327"/>
      <c r="N141" s="327"/>
    </row>
    <row r="142" spans="1:14" ht="15">
      <c r="A142" s="326"/>
      <c r="B142" s="326"/>
      <c r="C142" s="326"/>
      <c r="D142" s="326"/>
      <c r="E142" s="326"/>
      <c r="F142" s="326"/>
      <c r="G142" s="326"/>
      <c r="H142" s="327"/>
      <c r="I142" s="328"/>
      <c r="J142" s="328"/>
      <c r="K142" s="328"/>
      <c r="L142" s="327"/>
      <c r="M142" s="327"/>
      <c r="N142" s="327"/>
    </row>
    <row r="143" spans="1:14" ht="15">
      <c r="A143" s="326"/>
      <c r="B143" s="326"/>
      <c r="C143" s="326"/>
      <c r="D143" s="326"/>
      <c r="E143" s="326"/>
      <c r="F143" s="326"/>
      <c r="G143" s="326"/>
      <c r="H143" s="327"/>
      <c r="I143" s="328"/>
      <c r="J143" s="328"/>
      <c r="K143" s="328"/>
      <c r="L143" s="327"/>
      <c r="M143" s="327"/>
      <c r="N143" s="327"/>
    </row>
    <row r="144" spans="1:14" ht="15">
      <c r="A144" s="326"/>
      <c r="B144" s="326"/>
      <c r="C144" s="326"/>
      <c r="D144" s="326"/>
      <c r="E144" s="326"/>
      <c r="F144" s="326"/>
      <c r="G144" s="326"/>
      <c r="H144" s="327"/>
      <c r="I144" s="328"/>
      <c r="J144" s="328"/>
      <c r="K144" s="328"/>
      <c r="L144" s="327"/>
      <c r="M144" s="327"/>
      <c r="N144" s="327"/>
    </row>
    <row r="145" spans="1:14" ht="15">
      <c r="A145" s="326"/>
      <c r="B145" s="326"/>
      <c r="C145" s="326"/>
      <c r="D145" s="326"/>
      <c r="E145" s="326"/>
      <c r="F145" s="326"/>
      <c r="G145" s="326"/>
      <c r="H145" s="327"/>
      <c r="I145" s="328"/>
      <c r="J145" s="328"/>
      <c r="K145" s="328"/>
      <c r="L145" s="327"/>
      <c r="M145" s="327"/>
      <c r="N145" s="327"/>
    </row>
    <row r="146" spans="1:14" ht="15">
      <c r="A146" s="326"/>
      <c r="B146" s="326"/>
      <c r="C146" s="326"/>
      <c r="D146" s="326"/>
      <c r="E146" s="326"/>
      <c r="F146" s="326"/>
      <c r="G146" s="326"/>
      <c r="H146" s="327"/>
      <c r="I146" s="328"/>
      <c r="J146" s="328"/>
      <c r="K146" s="328"/>
      <c r="L146" s="327"/>
      <c r="M146" s="327"/>
      <c r="N146" s="327"/>
    </row>
    <row r="147" spans="1:14" ht="15">
      <c r="A147" s="326"/>
      <c r="B147" s="326"/>
      <c r="C147" s="326"/>
      <c r="D147" s="326"/>
      <c r="E147" s="326"/>
      <c r="F147" s="326"/>
      <c r="G147" s="326"/>
      <c r="H147" s="327"/>
      <c r="I147" s="328"/>
      <c r="J147" s="328"/>
      <c r="K147" s="328"/>
      <c r="L147" s="327"/>
      <c r="M147" s="327"/>
      <c r="N147" s="327"/>
    </row>
    <row r="148" spans="1:14" ht="15">
      <c r="A148" s="326"/>
      <c r="B148" s="326"/>
      <c r="C148" s="326"/>
      <c r="D148" s="326"/>
      <c r="E148" s="326"/>
      <c r="F148" s="326"/>
      <c r="G148" s="326"/>
      <c r="H148" s="327"/>
      <c r="I148" s="328"/>
      <c r="J148" s="328"/>
      <c r="K148" s="328"/>
      <c r="L148" s="327"/>
      <c r="M148" s="327"/>
      <c r="N148" s="327"/>
    </row>
    <row r="149" spans="1:14" ht="15">
      <c r="A149" s="326"/>
      <c r="B149" s="326"/>
      <c r="C149" s="326"/>
      <c r="D149" s="326"/>
      <c r="E149" s="326"/>
      <c r="F149" s="326"/>
      <c r="G149" s="326"/>
      <c r="H149" s="327"/>
      <c r="I149" s="328"/>
      <c r="J149" s="328"/>
      <c r="K149" s="328"/>
      <c r="L149" s="327"/>
      <c r="M149" s="327"/>
      <c r="N149" s="327"/>
    </row>
    <row r="150" spans="1:14" ht="15">
      <c r="A150" s="326"/>
      <c r="B150" s="326"/>
      <c r="C150" s="326"/>
      <c r="D150" s="326"/>
      <c r="E150" s="326"/>
      <c r="F150" s="326"/>
      <c r="G150" s="326"/>
      <c r="H150" s="327"/>
      <c r="I150" s="328"/>
      <c r="J150" s="328"/>
      <c r="K150" s="328"/>
      <c r="L150" s="327"/>
      <c r="M150" s="327"/>
      <c r="N150" s="327"/>
    </row>
    <row r="151" spans="1:14" ht="15">
      <c r="A151" s="326"/>
      <c r="B151" s="326"/>
      <c r="C151" s="326"/>
      <c r="D151" s="326"/>
      <c r="E151" s="326"/>
      <c r="F151" s="326"/>
      <c r="G151" s="326"/>
      <c r="H151" s="327"/>
      <c r="I151" s="328"/>
      <c r="J151" s="328"/>
      <c r="K151" s="328"/>
      <c r="L151" s="327"/>
      <c r="M151" s="327"/>
      <c r="N151" s="327"/>
    </row>
    <row r="152" spans="1:14" ht="15">
      <c r="A152" s="326"/>
      <c r="B152" s="326"/>
      <c r="C152" s="326"/>
      <c r="D152" s="326"/>
      <c r="E152" s="326"/>
      <c r="F152" s="326"/>
      <c r="G152" s="326"/>
      <c r="H152" s="327"/>
      <c r="I152" s="328"/>
      <c r="J152" s="328"/>
      <c r="K152" s="328"/>
      <c r="L152" s="327"/>
      <c r="M152" s="327"/>
      <c r="N152" s="327"/>
    </row>
    <row r="153" spans="1:14" ht="15">
      <c r="A153" s="326"/>
      <c r="B153" s="326"/>
      <c r="C153" s="326"/>
      <c r="D153" s="326"/>
      <c r="E153" s="326"/>
      <c r="F153" s="326"/>
      <c r="G153" s="326"/>
      <c r="H153" s="327"/>
      <c r="I153" s="328"/>
      <c r="J153" s="328"/>
      <c r="K153" s="328"/>
      <c r="L153" s="327"/>
      <c r="M153" s="327"/>
      <c r="N153" s="327"/>
    </row>
    <row r="154" spans="1:14" ht="15">
      <c r="A154" s="326"/>
      <c r="B154" s="326"/>
      <c r="C154" s="326"/>
      <c r="D154" s="326"/>
      <c r="E154" s="326"/>
      <c r="F154" s="326"/>
      <c r="G154" s="326"/>
      <c r="H154" s="327"/>
      <c r="I154" s="328"/>
      <c r="J154" s="328"/>
      <c r="K154" s="328"/>
      <c r="L154" s="327"/>
      <c r="M154" s="327"/>
      <c r="N154" s="327"/>
    </row>
    <row r="155" spans="1:14" ht="15">
      <c r="A155" s="326"/>
      <c r="B155" s="326"/>
      <c r="C155" s="326"/>
      <c r="D155" s="326"/>
      <c r="E155" s="326"/>
      <c r="F155" s="326"/>
      <c r="G155" s="326"/>
      <c r="H155" s="327"/>
      <c r="I155" s="328"/>
      <c r="J155" s="328"/>
      <c r="K155" s="328"/>
      <c r="L155" s="327"/>
      <c r="M155" s="327"/>
      <c r="N155" s="327"/>
    </row>
    <row r="156" spans="1:14" ht="15">
      <c r="A156" s="326"/>
      <c r="B156" s="326"/>
      <c r="C156" s="326"/>
      <c r="D156" s="326"/>
      <c r="E156" s="326"/>
      <c r="F156" s="326"/>
      <c r="G156" s="326"/>
      <c r="H156" s="327"/>
      <c r="I156" s="328"/>
      <c r="J156" s="328"/>
      <c r="K156" s="328"/>
      <c r="L156" s="327"/>
      <c r="M156" s="327"/>
      <c r="N156" s="327"/>
    </row>
    <row r="157" spans="1:14" ht="15">
      <c r="A157" s="326"/>
      <c r="B157" s="326"/>
      <c r="C157" s="326"/>
      <c r="D157" s="326"/>
      <c r="E157" s="326"/>
      <c r="F157" s="326"/>
      <c r="G157" s="326"/>
      <c r="H157" s="327"/>
      <c r="I157" s="328"/>
      <c r="J157" s="328"/>
      <c r="K157" s="328"/>
      <c r="L157" s="327"/>
      <c r="M157" s="327"/>
      <c r="N157" s="327"/>
    </row>
    <row r="158" spans="1:14" ht="15">
      <c r="A158" s="326"/>
      <c r="B158" s="326"/>
      <c r="C158" s="326"/>
      <c r="D158" s="326"/>
      <c r="E158" s="326"/>
      <c r="F158" s="326"/>
      <c r="G158" s="326"/>
      <c r="H158" s="327"/>
      <c r="I158" s="328"/>
      <c r="J158" s="328"/>
      <c r="K158" s="328"/>
      <c r="L158" s="327"/>
      <c r="M158" s="327"/>
      <c r="N158" s="327"/>
    </row>
    <row r="159" spans="1:14" ht="15">
      <c r="A159" s="326"/>
      <c r="B159" s="326"/>
      <c r="C159" s="326"/>
      <c r="D159" s="326"/>
      <c r="E159" s="326"/>
      <c r="F159" s="326"/>
      <c r="G159" s="326"/>
      <c r="H159" s="327"/>
      <c r="I159" s="328"/>
      <c r="J159" s="328"/>
      <c r="K159" s="328"/>
      <c r="L159" s="327"/>
      <c r="M159" s="327"/>
      <c r="N159" s="327"/>
    </row>
    <row r="160" spans="1:14" ht="15">
      <c r="A160" s="326"/>
      <c r="B160" s="326"/>
      <c r="C160" s="326"/>
      <c r="D160" s="326"/>
      <c r="E160" s="326"/>
      <c r="F160" s="326"/>
      <c r="G160" s="326"/>
      <c r="H160" s="327"/>
      <c r="I160" s="328"/>
      <c r="J160" s="328"/>
      <c r="K160" s="328"/>
      <c r="L160" s="327"/>
      <c r="M160" s="327"/>
      <c r="N160" s="327"/>
    </row>
    <row r="161" spans="1:14" ht="15">
      <c r="A161" s="326"/>
      <c r="B161" s="326"/>
      <c r="C161" s="326"/>
      <c r="D161" s="326"/>
      <c r="E161" s="326"/>
      <c r="F161" s="326"/>
      <c r="G161" s="326"/>
      <c r="H161" s="327"/>
      <c r="I161" s="328"/>
      <c r="J161" s="328"/>
      <c r="K161" s="328"/>
      <c r="L161" s="327"/>
      <c r="M161" s="327"/>
      <c r="N161" s="327"/>
    </row>
    <row r="162" spans="1:14" ht="15">
      <c r="A162" s="326"/>
      <c r="B162" s="326"/>
      <c r="C162" s="326"/>
      <c r="D162" s="326"/>
      <c r="E162" s="326"/>
      <c r="F162" s="326"/>
      <c r="G162" s="326"/>
      <c r="H162" s="327"/>
      <c r="I162" s="328"/>
      <c r="J162" s="328"/>
      <c r="K162" s="328"/>
      <c r="L162" s="327"/>
      <c r="M162" s="327"/>
      <c r="N162" s="327"/>
    </row>
    <row r="163" spans="1:14" ht="15">
      <c r="A163" s="326"/>
      <c r="B163" s="326"/>
      <c r="C163" s="326"/>
      <c r="D163" s="326"/>
      <c r="E163" s="326"/>
      <c r="F163" s="326"/>
      <c r="G163" s="326"/>
      <c r="H163" s="327"/>
      <c r="I163" s="328"/>
      <c r="J163" s="328"/>
      <c r="K163" s="328"/>
      <c r="L163" s="327"/>
      <c r="M163" s="327"/>
      <c r="N163" s="327"/>
    </row>
    <row r="164" spans="1:14" ht="15">
      <c r="A164" s="326"/>
      <c r="B164" s="326"/>
      <c r="C164" s="326"/>
      <c r="D164" s="326"/>
      <c r="E164" s="326"/>
      <c r="F164" s="326"/>
      <c r="G164" s="326"/>
      <c r="H164" s="327"/>
      <c r="I164" s="328"/>
      <c r="J164" s="328"/>
      <c r="K164" s="328"/>
      <c r="L164" s="327"/>
      <c r="M164" s="327"/>
      <c r="N164" s="327"/>
    </row>
    <row r="165" spans="1:14" ht="15">
      <c r="A165" s="326"/>
      <c r="B165" s="326"/>
      <c r="C165" s="326"/>
      <c r="D165" s="326"/>
      <c r="E165" s="326"/>
      <c r="F165" s="326"/>
      <c r="G165" s="326"/>
      <c r="H165" s="327"/>
      <c r="I165" s="328"/>
      <c r="J165" s="328"/>
      <c r="K165" s="328"/>
      <c r="L165" s="327"/>
      <c r="M165" s="327"/>
      <c r="N165" s="327"/>
    </row>
    <row r="166" spans="1:14" ht="15">
      <c r="A166" s="326"/>
      <c r="B166" s="326"/>
      <c r="C166" s="326"/>
      <c r="D166" s="326"/>
      <c r="E166" s="326"/>
      <c r="F166" s="326"/>
      <c r="G166" s="326"/>
      <c r="H166" s="327"/>
      <c r="I166" s="328"/>
      <c r="J166" s="328"/>
      <c r="K166" s="328"/>
      <c r="L166" s="327"/>
      <c r="M166" s="327"/>
      <c r="N166" s="327"/>
    </row>
    <row r="167" spans="1:14" ht="15">
      <c r="A167" s="326"/>
      <c r="B167" s="326"/>
      <c r="C167" s="326"/>
      <c r="D167" s="326"/>
      <c r="E167" s="326"/>
      <c r="F167" s="326"/>
      <c r="G167" s="326"/>
      <c r="H167" s="327"/>
      <c r="I167" s="328"/>
      <c r="J167" s="328"/>
      <c r="K167" s="328"/>
      <c r="L167" s="327"/>
      <c r="M167" s="327"/>
      <c r="N167" s="327"/>
    </row>
    <row r="168" spans="1:14" ht="15">
      <c r="A168" s="326"/>
      <c r="B168" s="326"/>
      <c r="C168" s="326"/>
      <c r="D168" s="326"/>
      <c r="E168" s="326"/>
      <c r="F168" s="326"/>
      <c r="G168" s="326"/>
      <c r="H168" s="327"/>
      <c r="I168" s="328"/>
      <c r="J168" s="328"/>
      <c r="K168" s="328"/>
      <c r="L168" s="327"/>
      <c r="M168" s="327"/>
      <c r="N168" s="327"/>
    </row>
    <row r="169" spans="1:14" ht="15">
      <c r="A169" s="326"/>
      <c r="B169" s="326"/>
      <c r="C169" s="326"/>
      <c r="D169" s="326"/>
      <c r="E169" s="326"/>
      <c r="F169" s="326"/>
      <c r="G169" s="326"/>
      <c r="H169" s="327"/>
      <c r="I169" s="328"/>
      <c r="J169" s="328"/>
      <c r="K169" s="328"/>
      <c r="L169" s="327"/>
      <c r="M169" s="327"/>
      <c r="N169" s="327"/>
    </row>
    <row r="170" spans="1:14" ht="15">
      <c r="A170" s="326"/>
      <c r="B170" s="326"/>
      <c r="C170" s="326"/>
      <c r="D170" s="326"/>
      <c r="E170" s="326"/>
      <c r="F170" s="326"/>
      <c r="G170" s="326"/>
      <c r="H170" s="327"/>
      <c r="I170" s="328"/>
      <c r="J170" s="328"/>
      <c r="K170" s="328"/>
      <c r="L170" s="327"/>
      <c r="M170" s="327"/>
      <c r="N170" s="327"/>
    </row>
    <row r="171" spans="1:14" ht="15">
      <c r="A171" s="326"/>
      <c r="B171" s="326"/>
      <c r="C171" s="326"/>
      <c r="D171" s="326"/>
      <c r="E171" s="326"/>
      <c r="F171" s="326"/>
      <c r="G171" s="326"/>
      <c r="H171" s="327"/>
      <c r="I171" s="328"/>
      <c r="J171" s="328"/>
      <c r="K171" s="328"/>
      <c r="L171" s="327"/>
      <c r="M171" s="327"/>
      <c r="N171" s="327"/>
    </row>
    <row r="172" spans="1:14" ht="15">
      <c r="A172" s="326"/>
      <c r="B172" s="326"/>
      <c r="C172" s="326"/>
      <c r="D172" s="326"/>
      <c r="E172" s="326"/>
      <c r="F172" s="326"/>
      <c r="G172" s="326"/>
      <c r="H172" s="327"/>
      <c r="I172" s="328"/>
      <c r="J172" s="328"/>
      <c r="K172" s="328"/>
      <c r="L172" s="327"/>
      <c r="M172" s="327"/>
      <c r="N172" s="327"/>
    </row>
    <row r="173" spans="1:14" ht="15">
      <c r="A173" s="326"/>
      <c r="B173" s="326"/>
      <c r="C173" s="326"/>
      <c r="D173" s="326"/>
      <c r="E173" s="326"/>
      <c r="F173" s="326"/>
      <c r="G173" s="326"/>
      <c r="H173" s="327"/>
      <c r="I173" s="328"/>
      <c r="J173" s="328"/>
      <c r="K173" s="328"/>
      <c r="L173" s="327"/>
      <c r="M173" s="327"/>
      <c r="N173" s="327"/>
    </row>
    <row r="174" spans="1:14" ht="15">
      <c r="A174" s="326"/>
      <c r="B174" s="326"/>
      <c r="C174" s="326"/>
      <c r="D174" s="326"/>
      <c r="E174" s="326"/>
      <c r="F174" s="326"/>
      <c r="G174" s="326"/>
      <c r="H174" s="327"/>
      <c r="I174" s="328"/>
      <c r="J174" s="328"/>
      <c r="K174" s="328"/>
      <c r="L174" s="327"/>
      <c r="M174" s="327"/>
      <c r="N174" s="327"/>
    </row>
    <row r="175" spans="1:14" ht="15">
      <c r="A175" s="326"/>
      <c r="B175" s="326"/>
      <c r="C175" s="326"/>
      <c r="D175" s="326"/>
      <c r="E175" s="326"/>
      <c r="F175" s="326"/>
      <c r="G175" s="326"/>
      <c r="H175" s="327"/>
      <c r="I175" s="328"/>
      <c r="J175" s="328"/>
      <c r="K175" s="328"/>
      <c r="L175" s="327"/>
      <c r="M175" s="327"/>
      <c r="N175" s="327"/>
    </row>
    <row r="176" spans="1:14" ht="15">
      <c r="A176" s="326"/>
      <c r="B176" s="326"/>
      <c r="C176" s="326"/>
      <c r="D176" s="326"/>
      <c r="E176" s="326"/>
      <c r="F176" s="326"/>
      <c r="G176" s="326"/>
      <c r="H176" s="327"/>
      <c r="I176" s="328"/>
      <c r="J176" s="328"/>
      <c r="K176" s="328"/>
      <c r="L176" s="327"/>
      <c r="M176" s="327"/>
      <c r="N176" s="327"/>
    </row>
    <row r="177" spans="1:14" ht="15">
      <c r="A177" s="326"/>
      <c r="B177" s="326"/>
      <c r="C177" s="326"/>
      <c r="D177" s="326"/>
      <c r="E177" s="326"/>
      <c r="F177" s="326"/>
      <c r="G177" s="326"/>
      <c r="H177" s="327"/>
      <c r="I177" s="328"/>
      <c r="J177" s="328"/>
      <c r="K177" s="328"/>
      <c r="L177" s="327"/>
      <c r="M177" s="327"/>
      <c r="N177" s="327"/>
    </row>
    <row r="178" spans="1:14" ht="15">
      <c r="A178" s="326"/>
      <c r="B178" s="326"/>
      <c r="C178" s="326"/>
      <c r="D178" s="326"/>
      <c r="E178" s="326"/>
      <c r="F178" s="326"/>
      <c r="G178" s="326"/>
      <c r="H178" s="327"/>
      <c r="I178" s="328"/>
      <c r="J178" s="328"/>
      <c r="K178" s="328"/>
      <c r="L178" s="327"/>
      <c r="M178" s="327"/>
      <c r="N178" s="327"/>
    </row>
    <row r="179" spans="1:14" ht="15">
      <c r="A179" s="326"/>
      <c r="B179" s="326"/>
      <c r="C179" s="326"/>
      <c r="D179" s="326"/>
      <c r="E179" s="326"/>
      <c r="F179" s="326"/>
      <c r="G179" s="326"/>
      <c r="H179" s="327"/>
      <c r="I179" s="328"/>
      <c r="J179" s="328"/>
      <c r="K179" s="328"/>
      <c r="L179" s="327"/>
      <c r="M179" s="327"/>
      <c r="N179" s="327"/>
    </row>
    <row r="180" spans="1:14" ht="15">
      <c r="A180" s="326"/>
      <c r="B180" s="326"/>
      <c r="C180" s="326"/>
      <c r="D180" s="326"/>
      <c r="E180" s="326"/>
      <c r="F180" s="326"/>
      <c r="G180" s="326"/>
      <c r="H180" s="327"/>
      <c r="I180" s="328"/>
      <c r="J180" s="328"/>
      <c r="K180" s="328"/>
      <c r="L180" s="327"/>
      <c r="M180" s="327"/>
      <c r="N180" s="327"/>
    </row>
    <row r="181" spans="1:14" ht="15">
      <c r="A181" s="326"/>
      <c r="B181" s="326"/>
      <c r="C181" s="326"/>
      <c r="D181" s="326"/>
      <c r="E181" s="326"/>
      <c r="F181" s="326"/>
      <c r="G181" s="326"/>
      <c r="H181" s="327"/>
      <c r="I181" s="328"/>
      <c r="J181" s="328"/>
      <c r="K181" s="328"/>
      <c r="L181" s="327"/>
      <c r="M181" s="327"/>
      <c r="N181" s="327"/>
    </row>
    <row r="182" spans="1:14" ht="15">
      <c r="A182" s="326"/>
      <c r="B182" s="326"/>
      <c r="C182" s="326"/>
      <c r="D182" s="326"/>
      <c r="E182" s="326"/>
      <c r="F182" s="326"/>
      <c r="G182" s="326"/>
      <c r="H182" s="327"/>
      <c r="I182" s="328"/>
      <c r="J182" s="328"/>
      <c r="K182" s="328"/>
      <c r="L182" s="327"/>
      <c r="M182" s="327"/>
      <c r="N182" s="327"/>
    </row>
    <row r="183" spans="1:14" ht="15">
      <c r="A183" s="326"/>
      <c r="B183" s="326"/>
      <c r="C183" s="326"/>
      <c r="D183" s="326"/>
      <c r="E183" s="326"/>
      <c r="F183" s="326"/>
      <c r="G183" s="326"/>
      <c r="H183" s="327"/>
      <c r="I183" s="328"/>
      <c r="J183" s="328"/>
      <c r="K183" s="328"/>
      <c r="L183" s="327"/>
      <c r="M183" s="327"/>
      <c r="N183" s="327"/>
    </row>
    <row r="184" spans="1:14" ht="15">
      <c r="A184" s="326"/>
      <c r="B184" s="326"/>
      <c r="C184" s="326"/>
      <c r="D184" s="326"/>
      <c r="E184" s="326"/>
      <c r="F184" s="326"/>
      <c r="G184" s="326"/>
      <c r="H184" s="327"/>
      <c r="I184" s="328"/>
      <c r="J184" s="328"/>
      <c r="K184" s="328"/>
      <c r="L184" s="327"/>
      <c r="M184" s="327"/>
      <c r="N184" s="327"/>
    </row>
    <row r="185" spans="1:14" ht="15">
      <c r="A185" s="326"/>
      <c r="B185" s="326"/>
      <c r="C185" s="326"/>
      <c r="D185" s="326"/>
      <c r="E185" s="326"/>
      <c r="F185" s="326"/>
      <c r="G185" s="326"/>
      <c r="H185" s="327"/>
      <c r="I185" s="328"/>
      <c r="J185" s="328"/>
      <c r="K185" s="328"/>
      <c r="L185" s="327"/>
      <c r="M185" s="327"/>
      <c r="N185" s="327"/>
    </row>
    <row r="186" spans="1:14" ht="15">
      <c r="A186" s="326"/>
      <c r="B186" s="326"/>
      <c r="C186" s="326"/>
      <c r="D186" s="326"/>
      <c r="E186" s="326"/>
      <c r="F186" s="326"/>
      <c r="G186" s="326"/>
      <c r="H186" s="327"/>
      <c r="I186" s="328"/>
      <c r="J186" s="328"/>
      <c r="K186" s="328"/>
      <c r="L186" s="327"/>
      <c r="M186" s="327"/>
      <c r="N186" s="327"/>
    </row>
    <row r="187" spans="1:14" ht="15">
      <c r="A187" s="326"/>
      <c r="B187" s="326"/>
      <c r="C187" s="326"/>
      <c r="D187" s="326"/>
      <c r="E187" s="326"/>
      <c r="F187" s="326"/>
      <c r="G187" s="326"/>
      <c r="H187" s="327"/>
      <c r="I187" s="328"/>
      <c r="J187" s="328"/>
      <c r="K187" s="328"/>
      <c r="L187" s="327"/>
      <c r="M187" s="327"/>
      <c r="N187" s="327"/>
    </row>
    <row r="188" spans="1:14" ht="15">
      <c r="A188" s="326"/>
      <c r="B188" s="326"/>
      <c r="C188" s="326"/>
      <c r="D188" s="326"/>
      <c r="E188" s="326"/>
      <c r="F188" s="326"/>
      <c r="G188" s="326"/>
      <c r="H188" s="327"/>
      <c r="I188" s="328"/>
      <c r="J188" s="328"/>
      <c r="K188" s="328"/>
      <c r="L188" s="327"/>
      <c r="M188" s="327"/>
      <c r="N188" s="327"/>
    </row>
    <row r="189" spans="1:14" ht="15">
      <c r="A189" s="326"/>
      <c r="B189" s="326"/>
      <c r="C189" s="326"/>
      <c r="D189" s="326"/>
      <c r="E189" s="326"/>
      <c r="F189" s="326"/>
      <c r="G189" s="326"/>
      <c r="H189" s="327"/>
      <c r="I189" s="328"/>
      <c r="J189" s="328"/>
      <c r="K189" s="328"/>
      <c r="L189" s="327"/>
      <c r="M189" s="327"/>
      <c r="N189" s="327"/>
    </row>
    <row r="190" spans="1:14" ht="15">
      <c r="A190" s="326"/>
      <c r="B190" s="326"/>
      <c r="C190" s="326"/>
      <c r="D190" s="326"/>
      <c r="E190" s="326"/>
      <c r="F190" s="326"/>
      <c r="G190" s="326"/>
      <c r="H190" s="327"/>
      <c r="I190" s="328"/>
      <c r="J190" s="328"/>
      <c r="K190" s="328"/>
      <c r="L190" s="327"/>
      <c r="M190" s="327"/>
      <c r="N190" s="327"/>
    </row>
    <row r="191" spans="1:14" ht="15">
      <c r="A191" s="326"/>
      <c r="B191" s="326"/>
      <c r="C191" s="326"/>
      <c r="D191" s="326"/>
      <c r="E191" s="326"/>
      <c r="F191" s="326"/>
      <c r="G191" s="326"/>
      <c r="H191" s="327"/>
      <c r="I191" s="328"/>
      <c r="J191" s="328"/>
      <c r="K191" s="328"/>
      <c r="L191" s="327"/>
      <c r="M191" s="327"/>
      <c r="N191" s="327"/>
    </row>
    <row r="192" spans="1:14" ht="15">
      <c r="A192" s="326"/>
      <c r="B192" s="326"/>
      <c r="C192" s="326"/>
      <c r="D192" s="326"/>
      <c r="E192" s="326"/>
      <c r="F192" s="326"/>
      <c r="G192" s="326"/>
      <c r="H192" s="327"/>
      <c r="I192" s="328"/>
      <c r="J192" s="328"/>
      <c r="K192" s="328"/>
      <c r="L192" s="327"/>
      <c r="M192" s="327"/>
      <c r="N192" s="327"/>
    </row>
    <row r="193" spans="1:14" ht="15">
      <c r="A193" s="326"/>
      <c r="B193" s="326"/>
      <c r="C193" s="326"/>
      <c r="D193" s="326"/>
      <c r="E193" s="326"/>
      <c r="F193" s="326"/>
      <c r="G193" s="326"/>
      <c r="H193" s="327"/>
      <c r="I193" s="328"/>
      <c r="J193" s="328"/>
      <c r="K193" s="328"/>
      <c r="L193" s="327"/>
      <c r="M193" s="327"/>
      <c r="N193" s="327"/>
    </row>
    <row r="194" spans="1:14" ht="15">
      <c r="A194" s="326"/>
      <c r="B194" s="326"/>
      <c r="C194" s="326"/>
      <c r="D194" s="326"/>
      <c r="E194" s="326"/>
      <c r="F194" s="326"/>
      <c r="G194" s="326"/>
      <c r="H194" s="327"/>
      <c r="I194" s="328"/>
      <c r="J194" s="328"/>
      <c r="K194" s="328"/>
      <c r="L194" s="327"/>
      <c r="M194" s="327"/>
      <c r="N194" s="327"/>
    </row>
    <row r="195" spans="1:14" ht="15">
      <c r="A195" s="326"/>
      <c r="B195" s="326"/>
      <c r="C195" s="326"/>
      <c r="D195" s="326"/>
      <c r="E195" s="326"/>
      <c r="F195" s="326"/>
      <c r="G195" s="326"/>
      <c r="H195" s="327"/>
      <c r="I195" s="328"/>
      <c r="J195" s="328"/>
      <c r="K195" s="328"/>
      <c r="L195" s="327"/>
      <c r="M195" s="327"/>
      <c r="N195" s="327"/>
    </row>
    <row r="196" spans="1:14" ht="15">
      <c r="A196" s="326"/>
      <c r="B196" s="326"/>
      <c r="C196" s="326"/>
      <c r="D196" s="326"/>
      <c r="E196" s="326"/>
      <c r="F196" s="326"/>
      <c r="G196" s="326"/>
      <c r="H196" s="327"/>
      <c r="I196" s="328"/>
      <c r="J196" s="328"/>
      <c r="K196" s="328"/>
      <c r="L196" s="327"/>
      <c r="M196" s="327"/>
      <c r="N196" s="327"/>
    </row>
    <row r="197" spans="1:14" ht="15">
      <c r="A197" s="326"/>
      <c r="B197" s="326"/>
      <c r="C197" s="326"/>
      <c r="D197" s="326"/>
      <c r="E197" s="326"/>
      <c r="F197" s="326"/>
      <c r="G197" s="326"/>
      <c r="H197" s="327"/>
      <c r="I197" s="328"/>
      <c r="J197" s="328"/>
      <c r="K197" s="328"/>
      <c r="L197" s="327"/>
      <c r="M197" s="327"/>
      <c r="N197" s="327"/>
    </row>
    <row r="198" spans="1:14" ht="15">
      <c r="A198" s="326"/>
      <c r="B198" s="326"/>
      <c r="C198" s="326"/>
      <c r="D198" s="326"/>
      <c r="E198" s="326"/>
      <c r="F198" s="326"/>
      <c r="G198" s="326"/>
      <c r="H198" s="327"/>
      <c r="I198" s="328"/>
      <c r="J198" s="328"/>
      <c r="K198" s="328"/>
      <c r="L198" s="327"/>
      <c r="M198" s="327"/>
      <c r="N198" s="327"/>
    </row>
    <row r="199" spans="1:14" ht="15">
      <c r="A199" s="326"/>
      <c r="B199" s="326"/>
      <c r="C199" s="326"/>
      <c r="D199" s="326"/>
      <c r="E199" s="326"/>
      <c r="F199" s="326"/>
      <c r="G199" s="326"/>
      <c r="H199" s="327"/>
      <c r="I199" s="328"/>
      <c r="J199" s="328"/>
      <c r="K199" s="328"/>
      <c r="L199" s="327"/>
      <c r="M199" s="327"/>
      <c r="N199" s="327"/>
    </row>
    <row r="200" spans="1:14" ht="15">
      <c r="A200" s="326"/>
      <c r="B200" s="326"/>
      <c r="C200" s="326"/>
      <c r="D200" s="326"/>
      <c r="E200" s="326"/>
      <c r="F200" s="326"/>
      <c r="G200" s="326"/>
      <c r="H200" s="327"/>
      <c r="I200" s="328"/>
      <c r="J200" s="328"/>
      <c r="K200" s="328"/>
      <c r="L200" s="327"/>
      <c r="M200" s="327"/>
      <c r="N200" s="327"/>
    </row>
    <row r="201" spans="1:14" ht="15">
      <c r="A201" s="326"/>
      <c r="B201" s="326"/>
      <c r="C201" s="326"/>
      <c r="D201" s="326"/>
      <c r="E201" s="326"/>
      <c r="F201" s="326"/>
      <c r="G201" s="326"/>
      <c r="H201" s="327"/>
      <c r="I201" s="328"/>
      <c r="J201" s="328"/>
      <c r="K201" s="328"/>
      <c r="L201" s="327"/>
      <c r="M201" s="327"/>
      <c r="N201" s="327"/>
    </row>
    <row r="202" spans="1:14" ht="15">
      <c r="A202" s="326"/>
      <c r="B202" s="326"/>
      <c r="C202" s="326"/>
      <c r="D202" s="326"/>
      <c r="E202" s="326"/>
      <c r="F202" s="326"/>
      <c r="G202" s="326"/>
      <c r="H202" s="327"/>
      <c r="I202" s="328"/>
      <c r="J202" s="328"/>
      <c r="K202" s="328"/>
      <c r="L202" s="327"/>
      <c r="M202" s="327"/>
      <c r="N202" s="327"/>
    </row>
    <row r="203" spans="1:14" ht="15">
      <c r="A203" s="326"/>
      <c r="B203" s="326"/>
      <c r="C203" s="326"/>
      <c r="D203" s="326"/>
      <c r="E203" s="326"/>
      <c r="F203" s="326"/>
      <c r="G203" s="326"/>
      <c r="H203" s="327"/>
      <c r="I203" s="328"/>
      <c r="J203" s="328"/>
      <c r="K203" s="328"/>
      <c r="L203" s="327"/>
      <c r="M203" s="327"/>
      <c r="N203" s="327"/>
    </row>
    <row r="204" spans="1:14" ht="15">
      <c r="A204" s="326"/>
      <c r="B204" s="326"/>
      <c r="C204" s="326"/>
      <c r="D204" s="326"/>
      <c r="E204" s="326"/>
      <c r="F204" s="326"/>
      <c r="G204" s="326"/>
      <c r="H204" s="327"/>
      <c r="I204" s="328"/>
      <c r="J204" s="328"/>
      <c r="K204" s="328"/>
      <c r="L204" s="327"/>
      <c r="M204" s="327"/>
      <c r="N204" s="327"/>
    </row>
    <row r="205" spans="1:14" ht="15">
      <c r="A205" s="326"/>
      <c r="B205" s="326"/>
      <c r="C205" s="326"/>
      <c r="D205" s="326"/>
      <c r="E205" s="326"/>
      <c r="F205" s="326"/>
      <c r="G205" s="326"/>
      <c r="H205" s="327"/>
      <c r="I205" s="328"/>
      <c r="J205" s="328"/>
      <c r="K205" s="328"/>
      <c r="L205" s="327"/>
      <c r="M205" s="327"/>
      <c r="N205" s="327"/>
    </row>
    <row r="206" spans="1:14" ht="15">
      <c r="A206" s="326"/>
      <c r="B206" s="326"/>
      <c r="C206" s="326"/>
      <c r="D206" s="326"/>
      <c r="E206" s="326"/>
      <c r="F206" s="326"/>
      <c r="G206" s="326"/>
      <c r="H206" s="327"/>
      <c r="I206" s="328"/>
      <c r="J206" s="328"/>
      <c r="K206" s="328"/>
      <c r="L206" s="327"/>
      <c r="M206" s="327"/>
      <c r="N206" s="327"/>
    </row>
    <row r="207" spans="1:14" ht="15">
      <c r="A207" s="326"/>
      <c r="B207" s="326"/>
      <c r="C207" s="326"/>
      <c r="D207" s="326"/>
      <c r="E207" s="326"/>
      <c r="F207" s="326"/>
      <c r="G207" s="326"/>
      <c r="H207" s="327"/>
      <c r="I207" s="328"/>
      <c r="J207" s="328"/>
      <c r="K207" s="328"/>
      <c r="L207" s="327"/>
      <c r="M207" s="327"/>
      <c r="N207" s="327"/>
    </row>
    <row r="208" spans="1:14" ht="15">
      <c r="A208" s="326"/>
      <c r="B208" s="326"/>
      <c r="C208" s="326"/>
      <c r="D208" s="326"/>
      <c r="E208" s="326"/>
      <c r="F208" s="326"/>
      <c r="G208" s="326"/>
      <c r="H208" s="327"/>
      <c r="I208" s="328"/>
      <c r="J208" s="328"/>
      <c r="K208" s="328"/>
      <c r="L208" s="327"/>
      <c r="M208" s="327"/>
      <c r="N208" s="327"/>
    </row>
    <row r="209" spans="1:14" ht="15">
      <c r="A209" s="326"/>
      <c r="B209" s="326"/>
      <c r="C209" s="326"/>
      <c r="D209" s="326"/>
      <c r="E209" s="326"/>
      <c r="F209" s="326"/>
      <c r="G209" s="326"/>
      <c r="H209" s="327"/>
      <c r="I209" s="328"/>
      <c r="J209" s="328"/>
      <c r="K209" s="328"/>
      <c r="L209" s="327"/>
      <c r="M209" s="327"/>
      <c r="N209" s="327"/>
    </row>
    <row r="210" spans="1:14" ht="15">
      <c r="A210" s="326"/>
      <c r="B210" s="326"/>
      <c r="C210" s="326"/>
      <c r="D210" s="326"/>
      <c r="E210" s="326"/>
      <c r="F210" s="326"/>
      <c r="G210" s="326"/>
      <c r="H210" s="327"/>
      <c r="I210" s="328"/>
      <c r="J210" s="328"/>
      <c r="K210" s="328"/>
      <c r="L210" s="327"/>
      <c r="M210" s="327"/>
      <c r="N210" s="327"/>
    </row>
    <row r="211" spans="1:14" ht="15">
      <c r="A211" s="326"/>
      <c r="B211" s="326"/>
      <c r="C211" s="326"/>
      <c r="D211" s="326"/>
      <c r="E211" s="326"/>
      <c r="F211" s="326"/>
      <c r="G211" s="326"/>
      <c r="H211" s="327"/>
      <c r="I211" s="328"/>
      <c r="J211" s="328"/>
      <c r="K211" s="328"/>
      <c r="L211" s="327"/>
      <c r="M211" s="327"/>
      <c r="N211" s="327"/>
    </row>
    <row r="212" spans="1:14" ht="15">
      <c r="A212" s="326"/>
      <c r="B212" s="326"/>
      <c r="C212" s="326"/>
      <c r="D212" s="326"/>
      <c r="E212" s="326"/>
      <c r="F212" s="326"/>
      <c r="G212" s="326"/>
      <c r="H212" s="327"/>
      <c r="I212" s="328"/>
      <c r="J212" s="328"/>
      <c r="K212" s="328"/>
      <c r="L212" s="327"/>
      <c r="M212" s="327"/>
      <c r="N212" s="327"/>
    </row>
    <row r="213" spans="1:14" ht="15">
      <c r="A213" s="326"/>
      <c r="B213" s="326"/>
      <c r="C213" s="326"/>
      <c r="D213" s="326"/>
      <c r="E213" s="326"/>
      <c r="F213" s="326"/>
      <c r="G213" s="326"/>
      <c r="H213" s="327"/>
      <c r="I213" s="328"/>
      <c r="J213" s="328"/>
      <c r="K213" s="328"/>
      <c r="L213" s="327"/>
      <c r="M213" s="327"/>
      <c r="N213" s="327"/>
    </row>
    <row r="214" spans="1:14" ht="15">
      <c r="A214" s="326"/>
      <c r="B214" s="326"/>
      <c r="C214" s="326"/>
      <c r="D214" s="326"/>
      <c r="E214" s="326"/>
      <c r="F214" s="326"/>
      <c r="G214" s="326"/>
      <c r="H214" s="327"/>
      <c r="I214" s="328"/>
      <c r="J214" s="328"/>
      <c r="K214" s="328"/>
      <c r="L214" s="327"/>
      <c r="M214" s="327"/>
      <c r="N214" s="327"/>
    </row>
    <row r="215" spans="1:14" ht="15">
      <c r="A215" s="326"/>
      <c r="B215" s="326"/>
      <c r="C215" s="326"/>
      <c r="D215" s="326"/>
      <c r="E215" s="326"/>
      <c r="F215" s="326"/>
      <c r="G215" s="326"/>
      <c r="H215" s="327"/>
      <c r="I215" s="328"/>
      <c r="J215" s="328"/>
      <c r="K215" s="328"/>
      <c r="L215" s="327"/>
      <c r="M215" s="327"/>
      <c r="N215" s="327"/>
    </row>
    <row r="216" spans="1:14" ht="15">
      <c r="A216" s="326"/>
      <c r="B216" s="326"/>
      <c r="C216" s="326"/>
      <c r="D216" s="326"/>
      <c r="E216" s="326"/>
      <c r="F216" s="326"/>
      <c r="G216" s="326"/>
      <c r="H216" s="327"/>
      <c r="I216" s="328"/>
      <c r="J216" s="328"/>
      <c r="K216" s="328"/>
      <c r="L216" s="327"/>
      <c r="M216" s="327"/>
      <c r="N216" s="327"/>
    </row>
    <row r="217" spans="1:14" ht="15">
      <c r="A217" s="326"/>
      <c r="B217" s="326"/>
      <c r="C217" s="326"/>
      <c r="D217" s="326"/>
      <c r="E217" s="326"/>
      <c r="F217" s="326"/>
      <c r="G217" s="326"/>
      <c r="H217" s="327"/>
      <c r="I217" s="328"/>
      <c r="J217" s="328"/>
      <c r="K217" s="328"/>
      <c r="L217" s="327"/>
      <c r="M217" s="327"/>
      <c r="N217" s="327"/>
    </row>
    <row r="218" spans="1:14" ht="15">
      <c r="A218" s="326"/>
      <c r="B218" s="326"/>
      <c r="C218" s="326"/>
      <c r="D218" s="326"/>
      <c r="E218" s="326"/>
      <c r="F218" s="326"/>
      <c r="G218" s="326"/>
      <c r="H218" s="327"/>
      <c r="I218" s="328"/>
      <c r="J218" s="328"/>
      <c r="K218" s="328"/>
      <c r="L218" s="327"/>
      <c r="M218" s="327"/>
      <c r="N218" s="327"/>
    </row>
    <row r="219" spans="1:14" ht="15">
      <c r="A219" s="326"/>
      <c r="B219" s="326"/>
      <c r="C219" s="326"/>
      <c r="D219" s="326"/>
      <c r="E219" s="326"/>
      <c r="F219" s="326"/>
      <c r="G219" s="326"/>
      <c r="H219" s="327"/>
      <c r="I219" s="328"/>
      <c r="J219" s="328"/>
      <c r="K219" s="328"/>
      <c r="L219" s="327"/>
      <c r="M219" s="327"/>
      <c r="N219" s="327"/>
    </row>
    <row r="220" spans="1:14" ht="15">
      <c r="A220" s="326"/>
      <c r="B220" s="326"/>
      <c r="C220" s="326"/>
      <c r="D220" s="326"/>
      <c r="E220" s="326"/>
      <c r="F220" s="326"/>
      <c r="G220" s="326"/>
      <c r="H220" s="327"/>
      <c r="I220" s="328"/>
      <c r="J220" s="328"/>
      <c r="K220" s="328"/>
      <c r="L220" s="327"/>
      <c r="M220" s="327"/>
      <c r="N220" s="327"/>
    </row>
    <row r="221" spans="1:14" ht="15">
      <c r="A221" s="326"/>
      <c r="B221" s="326"/>
      <c r="C221" s="326"/>
      <c r="D221" s="326"/>
      <c r="E221" s="326"/>
      <c r="F221" s="326"/>
      <c r="G221" s="326"/>
      <c r="H221" s="327"/>
      <c r="I221" s="328"/>
      <c r="J221" s="328"/>
      <c r="K221" s="328"/>
      <c r="L221" s="327"/>
      <c r="M221" s="327"/>
      <c r="N221" s="327"/>
    </row>
    <row r="222" spans="1:14" ht="15">
      <c r="A222" s="326"/>
      <c r="B222" s="326"/>
      <c r="C222" s="326"/>
      <c r="D222" s="326"/>
      <c r="E222" s="326"/>
      <c r="F222" s="326"/>
      <c r="G222" s="326"/>
      <c r="H222" s="327"/>
      <c r="I222" s="328"/>
      <c r="J222" s="328"/>
      <c r="K222" s="328"/>
      <c r="L222" s="327"/>
      <c r="M222" s="327"/>
      <c r="N222" s="327"/>
    </row>
    <row r="223" spans="1:14" ht="15">
      <c r="A223" s="326"/>
      <c r="B223" s="326"/>
      <c r="C223" s="326"/>
      <c r="D223" s="326"/>
      <c r="E223" s="326"/>
      <c r="F223" s="326"/>
      <c r="G223" s="326"/>
      <c r="H223" s="327"/>
      <c r="I223" s="328"/>
      <c r="J223" s="328"/>
      <c r="K223" s="328"/>
      <c r="L223" s="327"/>
      <c r="M223" s="327"/>
      <c r="N223" s="327"/>
    </row>
    <row r="224" spans="1:14" ht="15">
      <c r="A224" s="326"/>
      <c r="B224" s="326"/>
      <c r="C224" s="326"/>
      <c r="D224" s="326"/>
      <c r="E224" s="326"/>
      <c r="F224" s="326"/>
      <c r="G224" s="326"/>
      <c r="H224" s="327"/>
      <c r="I224" s="328"/>
      <c r="J224" s="328"/>
      <c r="K224" s="328"/>
      <c r="L224" s="327"/>
      <c r="M224" s="327"/>
      <c r="N224" s="327"/>
    </row>
    <row r="225" spans="1:14" ht="15">
      <c r="A225" s="326"/>
      <c r="B225" s="326"/>
      <c r="C225" s="326"/>
      <c r="D225" s="326"/>
      <c r="E225" s="326"/>
      <c r="F225" s="326"/>
      <c r="G225" s="326"/>
      <c r="H225" s="327"/>
      <c r="I225" s="328"/>
      <c r="J225" s="328"/>
      <c r="K225" s="328"/>
      <c r="L225" s="327"/>
      <c r="M225" s="327"/>
      <c r="N225" s="327"/>
    </row>
    <row r="226" spans="1:14" ht="15">
      <c r="A226" s="326"/>
      <c r="B226" s="326"/>
      <c r="C226" s="326"/>
      <c r="D226" s="326"/>
      <c r="E226" s="326"/>
      <c r="F226" s="326"/>
      <c r="G226" s="326"/>
      <c r="H226" s="327"/>
      <c r="I226" s="328"/>
      <c r="J226" s="328"/>
      <c r="K226" s="328"/>
      <c r="L226" s="327"/>
      <c r="M226" s="327"/>
      <c r="N226" s="327"/>
    </row>
    <row r="227" spans="1:14" ht="15">
      <c r="A227" s="326"/>
      <c r="B227" s="326"/>
      <c r="C227" s="326"/>
      <c r="D227" s="326"/>
      <c r="E227" s="326"/>
      <c r="F227" s="326"/>
      <c r="G227" s="326"/>
      <c r="H227" s="327"/>
      <c r="I227" s="328"/>
      <c r="J227" s="328"/>
      <c r="K227" s="328"/>
      <c r="L227" s="327"/>
      <c r="M227" s="327"/>
      <c r="N227" s="327"/>
    </row>
    <row r="228" spans="1:14" ht="15">
      <c r="A228" s="326"/>
      <c r="B228" s="326"/>
      <c r="C228" s="326"/>
      <c r="D228" s="326"/>
      <c r="E228" s="326"/>
      <c r="F228" s="326"/>
      <c r="G228" s="326"/>
      <c r="H228" s="327"/>
      <c r="I228" s="328"/>
      <c r="J228" s="328"/>
      <c r="K228" s="328"/>
      <c r="L228" s="327"/>
      <c r="M228" s="327"/>
      <c r="N228" s="327"/>
    </row>
    <row r="229" spans="1:14" ht="15">
      <c r="A229" s="326"/>
      <c r="B229" s="326"/>
      <c r="C229" s="326"/>
      <c r="D229" s="326"/>
      <c r="E229" s="326"/>
      <c r="F229" s="326"/>
      <c r="G229" s="326"/>
      <c r="H229" s="327"/>
      <c r="I229" s="328"/>
      <c r="J229" s="328"/>
      <c r="K229" s="328"/>
      <c r="L229" s="327"/>
      <c r="M229" s="327"/>
      <c r="N229" s="327"/>
    </row>
    <row r="230" spans="1:14" ht="15">
      <c r="A230" s="326"/>
      <c r="B230" s="326"/>
      <c r="C230" s="326"/>
      <c r="D230" s="326"/>
      <c r="E230" s="326"/>
      <c r="F230" s="326"/>
      <c r="G230" s="326"/>
      <c r="H230" s="327"/>
      <c r="I230" s="328"/>
      <c r="J230" s="328"/>
      <c r="K230" s="328"/>
      <c r="L230" s="327"/>
      <c r="M230" s="327"/>
      <c r="N230" s="327"/>
    </row>
    <row r="231" spans="1:14" ht="15">
      <c r="A231" s="326"/>
      <c r="B231" s="326"/>
      <c r="C231" s="326"/>
      <c r="D231" s="326"/>
      <c r="E231" s="326"/>
      <c r="F231" s="326"/>
      <c r="G231" s="326"/>
      <c r="H231" s="327"/>
      <c r="I231" s="328"/>
      <c r="J231" s="328"/>
      <c r="K231" s="328"/>
      <c r="L231" s="327"/>
      <c r="M231" s="327"/>
      <c r="N231" s="327"/>
    </row>
    <row r="232" spans="1:14" ht="15">
      <c r="A232" s="326"/>
      <c r="B232" s="326"/>
      <c r="C232" s="326"/>
      <c r="D232" s="326"/>
      <c r="E232" s="326"/>
      <c r="F232" s="326"/>
      <c r="G232" s="326"/>
      <c r="H232" s="327"/>
      <c r="I232" s="328"/>
      <c r="J232" s="328"/>
      <c r="K232" s="328"/>
      <c r="L232" s="327"/>
      <c r="M232" s="327"/>
      <c r="N232" s="327"/>
    </row>
    <row r="233" spans="1:14" ht="15">
      <c r="A233" s="326"/>
      <c r="B233" s="326"/>
      <c r="C233" s="326"/>
      <c r="D233" s="326"/>
      <c r="E233" s="326"/>
      <c r="F233" s="326"/>
      <c r="G233" s="326"/>
      <c r="H233" s="327"/>
      <c r="I233" s="328"/>
      <c r="J233" s="328"/>
      <c r="K233" s="328"/>
      <c r="L233" s="327"/>
      <c r="M233" s="327"/>
      <c r="N233" s="327"/>
    </row>
    <row r="234" spans="1:14" ht="15">
      <c r="A234" s="326"/>
      <c r="B234" s="326"/>
      <c r="C234" s="326"/>
      <c r="D234" s="326"/>
      <c r="E234" s="326"/>
      <c r="F234" s="326"/>
      <c r="G234" s="326"/>
      <c r="H234" s="327"/>
      <c r="I234" s="328"/>
      <c r="J234" s="328"/>
      <c r="K234" s="328"/>
      <c r="L234" s="327"/>
      <c r="M234" s="327"/>
      <c r="N234" s="327"/>
    </row>
    <row r="235" spans="1:14" ht="15">
      <c r="A235" s="326"/>
      <c r="B235" s="326"/>
      <c r="C235" s="326"/>
      <c r="D235" s="326"/>
      <c r="E235" s="326"/>
      <c r="F235" s="326"/>
      <c r="G235" s="326"/>
      <c r="H235" s="327"/>
      <c r="I235" s="328"/>
      <c r="J235" s="328"/>
      <c r="K235" s="328"/>
      <c r="L235" s="327"/>
      <c r="M235" s="327"/>
      <c r="N235" s="327"/>
    </row>
    <row r="236" spans="1:14" ht="15">
      <c r="A236" s="326"/>
      <c r="B236" s="326"/>
      <c r="C236" s="326"/>
      <c r="D236" s="326"/>
      <c r="E236" s="326"/>
      <c r="F236" s="326"/>
      <c r="G236" s="326"/>
      <c r="H236" s="327"/>
      <c r="I236" s="328"/>
      <c r="J236" s="328"/>
      <c r="K236" s="328"/>
      <c r="L236" s="327"/>
      <c r="M236" s="327"/>
      <c r="N236" s="327"/>
    </row>
    <row r="237" spans="1:14" ht="15">
      <c r="A237" s="326"/>
      <c r="B237" s="326"/>
      <c r="C237" s="326"/>
      <c r="D237" s="326"/>
      <c r="E237" s="326"/>
      <c r="F237" s="326"/>
      <c r="G237" s="326"/>
      <c r="H237" s="327"/>
      <c r="I237" s="328"/>
      <c r="J237" s="328"/>
      <c r="K237" s="328"/>
      <c r="L237" s="327"/>
      <c r="M237" s="327"/>
      <c r="N237" s="327"/>
    </row>
    <row r="238" spans="1:14" ht="15">
      <c r="A238" s="326"/>
      <c r="B238" s="326"/>
      <c r="C238" s="326"/>
      <c r="D238" s="326"/>
      <c r="E238" s="326"/>
      <c r="F238" s="326"/>
      <c r="G238" s="326"/>
      <c r="H238" s="327"/>
      <c r="I238" s="328"/>
      <c r="J238" s="328"/>
      <c r="K238" s="328"/>
      <c r="L238" s="327"/>
      <c r="M238" s="327"/>
      <c r="N238" s="327"/>
    </row>
    <row r="239" spans="1:14" ht="15">
      <c r="A239" s="326"/>
      <c r="B239" s="326"/>
      <c r="C239" s="326"/>
      <c r="D239" s="326"/>
      <c r="E239" s="326"/>
      <c r="F239" s="326"/>
      <c r="G239" s="326"/>
      <c r="H239" s="327"/>
      <c r="I239" s="328"/>
      <c r="J239" s="328"/>
      <c r="K239" s="328"/>
      <c r="L239" s="327"/>
      <c r="M239" s="327"/>
      <c r="N239" s="327"/>
    </row>
    <row r="240" spans="1:14" ht="15">
      <c r="A240" s="326"/>
      <c r="B240" s="326"/>
      <c r="C240" s="326"/>
      <c r="D240" s="326"/>
      <c r="E240" s="326"/>
      <c r="F240" s="326"/>
      <c r="G240" s="326"/>
      <c r="H240" s="327"/>
      <c r="I240" s="328"/>
      <c r="J240" s="328"/>
      <c r="K240" s="328"/>
      <c r="L240" s="327"/>
      <c r="M240" s="327"/>
      <c r="N240" s="327"/>
    </row>
    <row r="241" spans="1:14" ht="15">
      <c r="A241" s="326"/>
      <c r="B241" s="326"/>
      <c r="C241" s="326"/>
      <c r="D241" s="326"/>
      <c r="E241" s="326"/>
      <c r="F241" s="326"/>
      <c r="G241" s="326"/>
      <c r="H241" s="327"/>
      <c r="I241" s="328"/>
      <c r="J241" s="328"/>
      <c r="K241" s="328"/>
      <c r="L241" s="327"/>
      <c r="M241" s="327"/>
      <c r="N241" s="327"/>
    </row>
    <row r="242" spans="1:14" ht="15">
      <c r="A242" s="326"/>
      <c r="B242" s="326"/>
      <c r="C242" s="326"/>
      <c r="D242" s="326"/>
      <c r="E242" s="326"/>
      <c r="F242" s="326"/>
      <c r="G242" s="326"/>
      <c r="H242" s="327"/>
      <c r="I242" s="328"/>
      <c r="J242" s="328"/>
      <c r="K242" s="328"/>
      <c r="L242" s="327"/>
      <c r="M242" s="327"/>
      <c r="N242" s="327"/>
    </row>
    <row r="243" spans="1:14" ht="15">
      <c r="A243" s="326"/>
      <c r="B243" s="326"/>
      <c r="C243" s="326"/>
      <c r="D243" s="326"/>
      <c r="E243" s="326"/>
      <c r="F243" s="326"/>
      <c r="G243" s="326"/>
      <c r="H243" s="327"/>
      <c r="I243" s="328"/>
      <c r="J243" s="328"/>
      <c r="K243" s="328"/>
      <c r="L243" s="327"/>
      <c r="M243" s="327"/>
      <c r="N243" s="327"/>
    </row>
    <row r="244" spans="1:14" ht="15">
      <c r="A244" s="326"/>
      <c r="B244" s="326"/>
      <c r="C244" s="326"/>
      <c r="D244" s="326"/>
      <c r="E244" s="326"/>
      <c r="F244" s="326"/>
      <c r="G244" s="326"/>
      <c r="H244" s="327"/>
      <c r="I244" s="328"/>
      <c r="J244" s="328"/>
      <c r="K244" s="328"/>
      <c r="L244" s="327"/>
      <c r="M244" s="327"/>
      <c r="N244" s="327"/>
    </row>
    <row r="245" spans="1:14" ht="15">
      <c r="A245" s="326"/>
      <c r="B245" s="326"/>
      <c r="C245" s="326"/>
      <c r="D245" s="326"/>
      <c r="E245" s="326"/>
      <c r="F245" s="326"/>
      <c r="G245" s="326"/>
      <c r="H245" s="327"/>
      <c r="I245" s="328"/>
      <c r="J245" s="328"/>
      <c r="K245" s="328"/>
      <c r="L245" s="327"/>
      <c r="M245" s="327"/>
      <c r="N245" s="327"/>
    </row>
    <row r="246" spans="1:14" ht="15">
      <c r="A246" s="326"/>
      <c r="B246" s="326"/>
      <c r="C246" s="326"/>
      <c r="D246" s="326"/>
      <c r="E246" s="326"/>
      <c r="F246" s="326"/>
      <c r="G246" s="326"/>
      <c r="H246" s="327"/>
      <c r="I246" s="328"/>
      <c r="J246" s="328"/>
      <c r="K246" s="328"/>
      <c r="L246" s="327"/>
      <c r="M246" s="327"/>
      <c r="N246" s="327"/>
    </row>
    <row r="247" spans="1:14" ht="15">
      <c r="A247" s="326"/>
      <c r="B247" s="326"/>
      <c r="C247" s="326"/>
      <c r="D247" s="326"/>
      <c r="E247" s="326"/>
      <c r="F247" s="326"/>
      <c r="G247" s="326"/>
      <c r="H247" s="327"/>
      <c r="I247" s="328"/>
      <c r="J247" s="328"/>
      <c r="K247" s="328"/>
      <c r="L247" s="327"/>
      <c r="M247" s="327"/>
      <c r="N247" s="327"/>
    </row>
    <row r="248" spans="1:14" ht="15">
      <c r="A248" s="326"/>
      <c r="B248" s="326"/>
      <c r="C248" s="326"/>
      <c r="D248" s="326"/>
      <c r="E248" s="326"/>
      <c r="F248" s="326"/>
      <c r="G248" s="326"/>
      <c r="H248" s="327"/>
      <c r="I248" s="328"/>
      <c r="J248" s="328"/>
      <c r="K248" s="328"/>
      <c r="L248" s="327"/>
      <c r="M248" s="327"/>
      <c r="N248" s="327"/>
    </row>
    <row r="249" spans="1:14" ht="15">
      <c r="A249" s="326"/>
      <c r="B249" s="326"/>
      <c r="C249" s="326"/>
      <c r="D249" s="326"/>
      <c r="E249" s="326"/>
      <c r="F249" s="326"/>
      <c r="G249" s="326"/>
      <c r="H249" s="327"/>
      <c r="I249" s="328"/>
      <c r="J249" s="328"/>
      <c r="K249" s="328"/>
      <c r="L249" s="327"/>
      <c r="M249" s="327"/>
      <c r="N249" s="327"/>
    </row>
    <row r="250" spans="1:14" ht="15">
      <c r="A250" s="326"/>
      <c r="B250" s="326"/>
      <c r="C250" s="326"/>
      <c r="D250" s="326"/>
      <c r="E250" s="326"/>
      <c r="F250" s="326"/>
      <c r="G250" s="326"/>
      <c r="H250" s="327"/>
      <c r="I250" s="328"/>
      <c r="J250" s="328"/>
      <c r="K250" s="328"/>
      <c r="L250" s="327"/>
      <c r="M250" s="327"/>
      <c r="N250" s="327"/>
    </row>
    <row r="251" spans="1:14" ht="15">
      <c r="A251" s="326"/>
      <c r="B251" s="326"/>
      <c r="C251" s="326"/>
      <c r="D251" s="326"/>
      <c r="E251" s="326"/>
      <c r="F251" s="326"/>
      <c r="G251" s="326"/>
      <c r="H251" s="327"/>
      <c r="I251" s="328"/>
      <c r="J251" s="328"/>
      <c r="K251" s="328"/>
      <c r="L251" s="327"/>
      <c r="M251" s="327"/>
      <c r="N251" s="327"/>
    </row>
    <row r="252" spans="1:14" ht="15">
      <c r="A252" s="326"/>
      <c r="B252" s="326"/>
      <c r="C252" s="326"/>
      <c r="D252" s="326"/>
      <c r="E252" s="326"/>
      <c r="F252" s="326"/>
      <c r="G252" s="326"/>
      <c r="H252" s="327"/>
      <c r="I252" s="328"/>
      <c r="J252" s="328"/>
      <c r="K252" s="328"/>
      <c r="L252" s="327"/>
      <c r="M252" s="327"/>
      <c r="N252" s="327"/>
    </row>
    <row r="253" spans="1:14" ht="15">
      <c r="A253" s="326"/>
      <c r="B253" s="326"/>
      <c r="C253" s="326"/>
      <c r="D253" s="326"/>
      <c r="E253" s="326"/>
      <c r="F253" s="326"/>
      <c r="G253" s="326"/>
      <c r="H253" s="327"/>
      <c r="I253" s="328"/>
      <c r="J253" s="328"/>
      <c r="K253" s="328"/>
      <c r="L253" s="327"/>
      <c r="M253" s="327"/>
      <c r="N253" s="327"/>
    </row>
    <row r="254" spans="1:14" ht="15">
      <c r="A254" s="326"/>
      <c r="B254" s="326"/>
      <c r="C254" s="326"/>
      <c r="D254" s="326"/>
      <c r="E254" s="326"/>
      <c r="F254" s="326"/>
      <c r="G254" s="326"/>
      <c r="H254" s="327"/>
      <c r="I254" s="328"/>
      <c r="J254" s="328"/>
      <c r="K254" s="328"/>
      <c r="L254" s="327"/>
      <c r="M254" s="327"/>
      <c r="N254" s="327"/>
    </row>
    <row r="255" spans="1:14" ht="15">
      <c r="A255" s="326"/>
      <c r="B255" s="326"/>
      <c r="C255" s="326"/>
      <c r="D255" s="326"/>
      <c r="E255" s="326"/>
      <c r="F255" s="326"/>
      <c r="G255" s="326"/>
      <c r="H255" s="327"/>
      <c r="I255" s="328"/>
      <c r="J255" s="328"/>
      <c r="K255" s="328"/>
      <c r="L255" s="327"/>
      <c r="M255" s="327"/>
      <c r="N255" s="327"/>
    </row>
    <row r="256" spans="1:14" ht="15">
      <c r="A256" s="326"/>
      <c r="B256" s="326"/>
      <c r="C256" s="326"/>
      <c r="D256" s="326"/>
      <c r="E256" s="326"/>
      <c r="F256" s="326"/>
      <c r="G256" s="326"/>
      <c r="H256" s="327"/>
      <c r="I256" s="328"/>
      <c r="J256" s="328"/>
      <c r="K256" s="328"/>
      <c r="L256" s="327"/>
      <c r="M256" s="327"/>
      <c r="N256" s="327"/>
    </row>
    <row r="257" spans="1:14" ht="15">
      <c r="A257" s="326"/>
      <c r="B257" s="326"/>
      <c r="C257" s="326"/>
      <c r="D257" s="326"/>
      <c r="E257" s="326"/>
      <c r="F257" s="326"/>
      <c r="G257" s="326"/>
      <c r="H257" s="327"/>
      <c r="I257" s="328"/>
      <c r="J257" s="328"/>
      <c r="K257" s="328"/>
      <c r="L257" s="327"/>
      <c r="M257" s="327"/>
      <c r="N257" s="327"/>
    </row>
    <row r="258" spans="1:14" ht="15">
      <c r="A258" s="326"/>
      <c r="B258" s="326"/>
      <c r="C258" s="326"/>
      <c r="D258" s="326"/>
      <c r="E258" s="326"/>
      <c r="F258" s="326"/>
      <c r="G258" s="326"/>
      <c r="H258" s="327"/>
      <c r="I258" s="328"/>
      <c r="J258" s="328"/>
      <c r="K258" s="328"/>
      <c r="L258" s="327"/>
      <c r="M258" s="327"/>
      <c r="N258" s="327"/>
    </row>
    <row r="259" spans="1:14" ht="15">
      <c r="A259" s="326"/>
      <c r="B259" s="326"/>
      <c r="C259" s="326"/>
      <c r="D259" s="326"/>
      <c r="E259" s="326"/>
      <c r="F259" s="326"/>
      <c r="G259" s="326"/>
      <c r="H259" s="327"/>
      <c r="I259" s="328"/>
      <c r="J259" s="328"/>
      <c r="K259" s="328"/>
      <c r="L259" s="327"/>
      <c r="M259" s="327"/>
      <c r="N259" s="327"/>
    </row>
    <row r="260" spans="1:14" ht="15">
      <c r="A260" s="326"/>
      <c r="B260" s="326"/>
      <c r="C260" s="326"/>
      <c r="D260" s="326"/>
      <c r="E260" s="326"/>
      <c r="F260" s="326"/>
      <c r="G260" s="326"/>
      <c r="H260" s="327"/>
      <c r="I260" s="328"/>
      <c r="J260" s="328"/>
      <c r="K260" s="328"/>
      <c r="L260" s="327"/>
      <c r="M260" s="327"/>
      <c r="N260" s="327"/>
    </row>
    <row r="261" spans="1:14" ht="15">
      <c r="A261" s="326"/>
      <c r="B261" s="326"/>
      <c r="C261" s="326"/>
      <c r="D261" s="326"/>
      <c r="E261" s="326"/>
      <c r="F261" s="326"/>
      <c r="G261" s="326"/>
      <c r="H261" s="327"/>
      <c r="I261" s="328"/>
      <c r="J261" s="328"/>
      <c r="K261" s="328"/>
      <c r="L261" s="327"/>
      <c r="M261" s="327"/>
      <c r="N261" s="327"/>
    </row>
    <row r="262" spans="1:14" ht="15">
      <c r="A262" s="326"/>
      <c r="B262" s="326"/>
      <c r="C262" s="326"/>
      <c r="D262" s="326"/>
      <c r="E262" s="326"/>
      <c r="F262" s="326"/>
      <c r="G262" s="326"/>
      <c r="H262" s="327"/>
      <c r="I262" s="328"/>
      <c r="J262" s="328"/>
      <c r="K262" s="328"/>
      <c r="L262" s="327"/>
      <c r="M262" s="327"/>
      <c r="N262" s="327"/>
    </row>
    <row r="263" spans="1:14" ht="15">
      <c r="A263" s="326"/>
      <c r="B263" s="326"/>
      <c r="C263" s="326"/>
      <c r="D263" s="326"/>
      <c r="E263" s="326"/>
      <c r="F263" s="326"/>
      <c r="G263" s="326"/>
      <c r="H263" s="327"/>
      <c r="I263" s="328"/>
      <c r="J263" s="328"/>
      <c r="K263" s="328"/>
      <c r="L263" s="327"/>
      <c r="M263" s="327"/>
      <c r="N263" s="327"/>
    </row>
    <row r="264" spans="1:14" ht="15">
      <c r="A264" s="326"/>
      <c r="B264" s="326"/>
      <c r="C264" s="326"/>
      <c r="D264" s="326"/>
      <c r="E264" s="326"/>
      <c r="F264" s="326"/>
      <c r="G264" s="326"/>
      <c r="H264" s="327"/>
      <c r="I264" s="328"/>
      <c r="J264" s="328"/>
      <c r="K264" s="328"/>
      <c r="L264" s="327"/>
      <c r="M264" s="327"/>
      <c r="N264" s="327"/>
    </row>
    <row r="265" spans="1:14" ht="15">
      <c r="A265" s="326"/>
      <c r="B265" s="326"/>
      <c r="C265" s="326"/>
      <c r="D265" s="326"/>
      <c r="E265" s="326"/>
      <c r="F265" s="326"/>
      <c r="G265" s="326"/>
      <c r="H265" s="327"/>
      <c r="I265" s="328"/>
      <c r="J265" s="328"/>
      <c r="K265" s="328"/>
      <c r="L265" s="327"/>
      <c r="M265" s="327"/>
      <c r="N265" s="327"/>
    </row>
    <row r="266" spans="1:14" ht="15">
      <c r="A266" s="326"/>
      <c r="B266" s="326"/>
      <c r="C266" s="326"/>
      <c r="D266" s="326"/>
      <c r="E266" s="326"/>
      <c r="F266" s="326"/>
      <c r="G266" s="326"/>
      <c r="H266" s="327"/>
      <c r="I266" s="328"/>
      <c r="J266" s="328"/>
      <c r="K266" s="328"/>
      <c r="L266" s="327"/>
      <c r="M266" s="327"/>
      <c r="N266" s="327"/>
    </row>
    <row r="267" spans="1:14" ht="15">
      <c r="A267" s="326"/>
      <c r="B267" s="326"/>
      <c r="C267" s="326"/>
      <c r="D267" s="326"/>
      <c r="E267" s="326"/>
      <c r="F267" s="326"/>
      <c r="G267" s="326"/>
      <c r="H267" s="327"/>
      <c r="I267" s="328"/>
      <c r="J267" s="328"/>
      <c r="K267" s="328"/>
      <c r="L267" s="327"/>
      <c r="M267" s="327"/>
      <c r="N267" s="327"/>
    </row>
    <row r="268" spans="1:14" ht="15">
      <c r="A268" s="326"/>
      <c r="B268" s="326"/>
      <c r="C268" s="326"/>
      <c r="D268" s="326"/>
      <c r="E268" s="326"/>
      <c r="F268" s="326"/>
      <c r="G268" s="326"/>
      <c r="H268" s="327"/>
      <c r="I268" s="328"/>
      <c r="J268" s="328"/>
      <c r="K268" s="328"/>
      <c r="L268" s="327"/>
      <c r="M268" s="327"/>
      <c r="N268" s="327"/>
    </row>
    <row r="269" spans="1:14" ht="15">
      <c r="A269" s="326"/>
      <c r="B269" s="326"/>
      <c r="C269" s="326"/>
      <c r="D269" s="326"/>
      <c r="E269" s="326"/>
      <c r="F269" s="326"/>
      <c r="G269" s="326"/>
      <c r="H269" s="327"/>
      <c r="I269" s="328"/>
      <c r="J269" s="328"/>
      <c r="K269" s="328"/>
      <c r="L269" s="327"/>
      <c r="M269" s="327"/>
      <c r="N269" s="327"/>
    </row>
    <row r="270" spans="1:14" ht="15">
      <c r="A270" s="326"/>
      <c r="B270" s="326"/>
      <c r="C270" s="326"/>
      <c r="D270" s="326"/>
      <c r="E270" s="326"/>
      <c r="F270" s="326"/>
      <c r="G270" s="326"/>
      <c r="H270" s="327"/>
      <c r="I270" s="328"/>
      <c r="J270" s="328"/>
      <c r="K270" s="328"/>
      <c r="L270" s="327"/>
      <c r="M270" s="327"/>
      <c r="N270" s="327"/>
    </row>
    <row r="271" spans="1:14" ht="15">
      <c r="A271" s="326"/>
      <c r="B271" s="326"/>
      <c r="C271" s="326"/>
      <c r="D271" s="326"/>
      <c r="E271" s="326"/>
      <c r="F271" s="326"/>
      <c r="G271" s="326"/>
      <c r="H271" s="327"/>
      <c r="I271" s="328"/>
      <c r="J271" s="328"/>
      <c r="K271" s="328"/>
      <c r="L271" s="327"/>
      <c r="M271" s="327"/>
      <c r="N271" s="327"/>
    </row>
    <row r="272" spans="1:14" ht="15">
      <c r="A272" s="326"/>
      <c r="B272" s="326"/>
      <c r="C272" s="326"/>
      <c r="D272" s="326"/>
      <c r="E272" s="326"/>
      <c r="F272" s="326"/>
      <c r="G272" s="326"/>
      <c r="H272" s="327"/>
      <c r="I272" s="328"/>
      <c r="J272" s="328"/>
      <c r="K272" s="328"/>
      <c r="L272" s="327"/>
      <c r="M272" s="327"/>
      <c r="N272" s="327"/>
    </row>
    <row r="273" spans="1:14" ht="15">
      <c r="A273" s="326"/>
      <c r="B273" s="326"/>
      <c r="C273" s="326"/>
      <c r="D273" s="326"/>
      <c r="E273" s="326"/>
      <c r="F273" s="326"/>
      <c r="G273" s="326"/>
      <c r="H273" s="327"/>
      <c r="I273" s="328"/>
      <c r="J273" s="328"/>
      <c r="K273" s="328"/>
      <c r="L273" s="327"/>
      <c r="M273" s="327"/>
      <c r="N273" s="327"/>
    </row>
    <row r="274" spans="1:14" ht="15">
      <c r="A274" s="326"/>
      <c r="B274" s="326"/>
      <c r="C274" s="326"/>
      <c r="D274" s="326"/>
      <c r="E274" s="326"/>
      <c r="F274" s="326"/>
      <c r="G274" s="326"/>
      <c r="H274" s="327"/>
      <c r="I274" s="328"/>
      <c r="J274" s="328"/>
      <c r="K274" s="328"/>
      <c r="L274" s="327"/>
      <c r="M274" s="327"/>
      <c r="N274" s="327"/>
    </row>
    <row r="275" spans="1:14" ht="15">
      <c r="A275" s="326"/>
      <c r="B275" s="326"/>
      <c r="C275" s="326"/>
      <c r="D275" s="326"/>
      <c r="E275" s="326"/>
      <c r="F275" s="326"/>
      <c r="G275" s="326"/>
      <c r="H275" s="327"/>
      <c r="I275" s="328"/>
      <c r="J275" s="328"/>
      <c r="K275" s="328"/>
      <c r="L275" s="327"/>
      <c r="M275" s="327"/>
      <c r="N275" s="327"/>
    </row>
    <row r="276" spans="1:14" ht="15">
      <c r="A276" s="326"/>
      <c r="B276" s="326"/>
      <c r="C276" s="326"/>
      <c r="D276" s="326"/>
      <c r="E276" s="326"/>
      <c r="F276" s="326"/>
      <c r="G276" s="326"/>
      <c r="H276" s="327"/>
      <c r="I276" s="328"/>
      <c r="J276" s="328"/>
      <c r="K276" s="328"/>
      <c r="L276" s="327"/>
      <c r="M276" s="327"/>
      <c r="N276" s="327"/>
    </row>
    <row r="277" spans="1:14" ht="15">
      <c r="A277" s="326"/>
      <c r="B277" s="326"/>
      <c r="C277" s="326"/>
      <c r="D277" s="326"/>
      <c r="E277" s="326"/>
      <c r="F277" s="326"/>
      <c r="G277" s="326"/>
      <c r="H277" s="327"/>
      <c r="I277" s="328"/>
      <c r="J277" s="328"/>
      <c r="K277" s="328"/>
      <c r="L277" s="327"/>
      <c r="M277" s="327"/>
      <c r="N277" s="327"/>
    </row>
    <row r="278" spans="1:14" ht="15">
      <c r="A278" s="326"/>
      <c r="B278" s="326"/>
      <c r="C278" s="326"/>
      <c r="D278" s="326"/>
      <c r="E278" s="326"/>
      <c r="F278" s="326"/>
      <c r="G278" s="326"/>
      <c r="H278" s="327"/>
      <c r="I278" s="328"/>
      <c r="J278" s="328"/>
      <c r="K278" s="328"/>
      <c r="L278" s="327"/>
      <c r="M278" s="327"/>
      <c r="N278" s="327"/>
    </row>
    <row r="279" spans="1:14" ht="15">
      <c r="A279" s="326"/>
      <c r="B279" s="326"/>
      <c r="C279" s="326"/>
      <c r="D279" s="326"/>
      <c r="E279" s="326"/>
      <c r="F279" s="326"/>
      <c r="G279" s="326"/>
      <c r="H279" s="327"/>
      <c r="I279" s="328"/>
      <c r="J279" s="328"/>
      <c r="K279" s="328"/>
      <c r="L279" s="327"/>
      <c r="M279" s="327"/>
      <c r="N279" s="327"/>
    </row>
    <row r="280" spans="1:14" ht="15">
      <c r="A280" s="326"/>
      <c r="B280" s="326"/>
      <c r="C280" s="326"/>
      <c r="D280" s="326"/>
      <c r="E280" s="326"/>
      <c r="F280" s="326"/>
      <c r="G280" s="326"/>
      <c r="H280" s="327"/>
      <c r="I280" s="328"/>
      <c r="J280" s="328"/>
      <c r="K280" s="328"/>
      <c r="L280" s="327"/>
      <c r="M280" s="327"/>
      <c r="N280" s="327"/>
    </row>
    <row r="281" spans="1:14" ht="15">
      <c r="A281" s="326"/>
      <c r="B281" s="326"/>
      <c r="C281" s="326"/>
      <c r="D281" s="326"/>
      <c r="E281" s="326"/>
      <c r="F281" s="326"/>
      <c r="G281" s="326"/>
      <c r="H281" s="327"/>
      <c r="I281" s="328"/>
      <c r="J281" s="328"/>
      <c r="K281" s="328"/>
      <c r="L281" s="327"/>
      <c r="M281" s="327"/>
      <c r="N281" s="327"/>
    </row>
    <row r="282" spans="1:14" ht="15">
      <c r="A282" s="326"/>
      <c r="B282" s="326"/>
      <c r="C282" s="326"/>
      <c r="D282" s="326"/>
      <c r="E282" s="326"/>
      <c r="F282" s="326"/>
      <c r="G282" s="326"/>
      <c r="H282" s="327"/>
      <c r="I282" s="328"/>
      <c r="J282" s="328"/>
      <c r="K282" s="328"/>
      <c r="L282" s="327"/>
      <c r="M282" s="327"/>
      <c r="N282" s="327"/>
    </row>
    <row r="283" spans="1:14" ht="15">
      <c r="A283" s="326"/>
      <c r="B283" s="326"/>
      <c r="C283" s="326"/>
      <c r="D283" s="326"/>
      <c r="E283" s="326"/>
      <c r="F283" s="326"/>
      <c r="G283" s="326"/>
      <c r="H283" s="327"/>
      <c r="I283" s="328"/>
      <c r="J283" s="328"/>
      <c r="K283" s="328"/>
      <c r="L283" s="327"/>
      <c r="M283" s="327"/>
      <c r="N283" s="327"/>
    </row>
    <row r="284" spans="1:14" ht="15">
      <c r="A284" s="326"/>
      <c r="B284" s="326"/>
      <c r="C284" s="326"/>
      <c r="D284" s="326"/>
      <c r="E284" s="326"/>
      <c r="F284" s="326"/>
      <c r="G284" s="326"/>
      <c r="H284" s="327"/>
      <c r="I284" s="328"/>
      <c r="J284" s="328"/>
      <c r="K284" s="328"/>
      <c r="L284" s="327"/>
      <c r="M284" s="327"/>
      <c r="N284" s="327"/>
    </row>
    <row r="285" spans="1:14" ht="15">
      <c r="A285" s="326"/>
      <c r="B285" s="326"/>
      <c r="C285" s="326"/>
      <c r="D285" s="326"/>
      <c r="E285" s="326"/>
      <c r="F285" s="326"/>
      <c r="G285" s="326"/>
      <c r="H285" s="327"/>
      <c r="I285" s="328"/>
      <c r="J285" s="328"/>
      <c r="K285" s="328"/>
      <c r="L285" s="327"/>
      <c r="M285" s="327"/>
      <c r="N285" s="327"/>
    </row>
    <row r="286" spans="1:14" ht="15">
      <c r="A286" s="326"/>
      <c r="B286" s="326"/>
      <c r="C286" s="326"/>
      <c r="D286" s="326"/>
      <c r="E286" s="326"/>
      <c r="F286" s="326"/>
      <c r="G286" s="326"/>
      <c r="H286" s="327"/>
      <c r="I286" s="328"/>
      <c r="J286" s="328"/>
      <c r="K286" s="328"/>
      <c r="L286" s="327"/>
      <c r="M286" s="327"/>
      <c r="N286" s="327"/>
    </row>
    <row r="287" spans="1:14" ht="15">
      <c r="A287" s="326"/>
      <c r="B287" s="326"/>
      <c r="C287" s="326"/>
      <c r="D287" s="326"/>
      <c r="E287" s="326"/>
      <c r="F287" s="326"/>
      <c r="G287" s="326"/>
      <c r="H287" s="327"/>
      <c r="I287" s="328"/>
      <c r="J287" s="328"/>
      <c r="K287" s="328"/>
      <c r="L287" s="327"/>
      <c r="M287" s="327"/>
      <c r="N287" s="327"/>
    </row>
    <row r="288" spans="1:14" ht="15">
      <c r="A288" s="326"/>
      <c r="B288" s="326"/>
      <c r="C288" s="326"/>
      <c r="D288" s="326"/>
      <c r="E288" s="326"/>
      <c r="F288" s="326"/>
      <c r="G288" s="326"/>
      <c r="H288" s="327"/>
      <c r="I288" s="328"/>
      <c r="J288" s="328"/>
      <c r="K288" s="328"/>
      <c r="L288" s="327"/>
      <c r="M288" s="327"/>
      <c r="N288" s="327"/>
    </row>
    <row r="289" spans="1:14" ht="15">
      <c r="A289" s="326"/>
      <c r="B289" s="326"/>
      <c r="C289" s="326"/>
      <c r="D289" s="326"/>
      <c r="E289" s="326"/>
      <c r="F289" s="326"/>
      <c r="G289" s="326"/>
      <c r="H289" s="327"/>
      <c r="I289" s="328"/>
      <c r="J289" s="328"/>
      <c r="K289" s="328"/>
      <c r="L289" s="327"/>
      <c r="M289" s="327"/>
      <c r="N289" s="327"/>
    </row>
    <row r="290" spans="1:14" ht="15">
      <c r="A290" s="326"/>
      <c r="B290" s="326"/>
      <c r="C290" s="326"/>
      <c r="D290" s="326"/>
      <c r="E290" s="326"/>
      <c r="F290" s="326"/>
      <c r="G290" s="326"/>
      <c r="H290" s="327"/>
      <c r="I290" s="328"/>
      <c r="J290" s="328"/>
      <c r="K290" s="328"/>
      <c r="L290" s="327"/>
      <c r="M290" s="327"/>
      <c r="N290" s="327"/>
    </row>
    <row r="291" spans="1:14" ht="15">
      <c r="A291" s="326"/>
      <c r="B291" s="326"/>
      <c r="C291" s="326"/>
      <c r="D291" s="326"/>
      <c r="E291" s="326"/>
      <c r="F291" s="326"/>
      <c r="G291" s="326"/>
      <c r="H291" s="327"/>
      <c r="I291" s="328"/>
      <c r="J291" s="328"/>
      <c r="K291" s="328"/>
      <c r="L291" s="327"/>
      <c r="M291" s="327"/>
      <c r="N291" s="327"/>
    </row>
    <row r="292" spans="1:14" ht="15">
      <c r="A292" s="326"/>
      <c r="B292" s="326"/>
      <c r="C292" s="326"/>
      <c r="D292" s="326"/>
      <c r="E292" s="326"/>
      <c r="F292" s="326"/>
      <c r="G292" s="326"/>
      <c r="H292" s="327"/>
      <c r="I292" s="328"/>
      <c r="J292" s="328"/>
      <c r="K292" s="328"/>
      <c r="L292" s="327"/>
      <c r="M292" s="327"/>
      <c r="N292" s="327"/>
    </row>
    <row r="293" spans="1:14" ht="15">
      <c r="A293" s="326"/>
      <c r="B293" s="326"/>
      <c r="C293" s="326"/>
      <c r="D293" s="326"/>
      <c r="E293" s="326"/>
      <c r="F293" s="326"/>
      <c r="G293" s="326"/>
      <c r="H293" s="327"/>
      <c r="I293" s="328"/>
      <c r="J293" s="328"/>
      <c r="K293" s="328"/>
      <c r="L293" s="327"/>
      <c r="M293" s="327"/>
      <c r="N293" s="327"/>
    </row>
    <row r="294" spans="1:14" ht="15">
      <c r="A294" s="326"/>
      <c r="B294" s="326"/>
      <c r="C294" s="326"/>
      <c r="D294" s="326"/>
      <c r="E294" s="326"/>
      <c r="F294" s="326"/>
      <c r="G294" s="326"/>
      <c r="H294" s="327"/>
      <c r="I294" s="328"/>
      <c r="J294" s="328"/>
      <c r="K294" s="328"/>
      <c r="L294" s="327"/>
      <c r="M294" s="327"/>
      <c r="N294" s="327"/>
    </row>
    <row r="295" spans="1:14" ht="15">
      <c r="A295" s="326"/>
      <c r="B295" s="326"/>
      <c r="C295" s="326"/>
      <c r="D295" s="326"/>
      <c r="E295" s="326"/>
      <c r="F295" s="326"/>
      <c r="G295" s="326"/>
      <c r="H295" s="327"/>
      <c r="I295" s="328"/>
      <c r="J295" s="328"/>
      <c r="K295" s="328"/>
      <c r="L295" s="327"/>
      <c r="M295" s="327"/>
      <c r="N295" s="327"/>
    </row>
    <row r="296" spans="1:14" ht="15">
      <c r="A296" s="326"/>
      <c r="B296" s="326"/>
      <c r="C296" s="326"/>
      <c r="D296" s="326"/>
      <c r="E296" s="326"/>
      <c r="F296" s="326"/>
      <c r="G296" s="326"/>
      <c r="H296" s="327"/>
      <c r="I296" s="328"/>
      <c r="J296" s="328"/>
      <c r="K296" s="328"/>
      <c r="L296" s="327"/>
      <c r="M296" s="327"/>
      <c r="N296" s="327"/>
    </row>
    <row r="297" spans="1:14" ht="15">
      <c r="A297" s="326"/>
      <c r="B297" s="326"/>
      <c r="C297" s="326"/>
      <c r="D297" s="326"/>
      <c r="E297" s="326"/>
      <c r="F297" s="326"/>
      <c r="G297" s="326"/>
      <c r="H297" s="327"/>
      <c r="I297" s="328"/>
      <c r="J297" s="328"/>
      <c r="K297" s="328"/>
      <c r="L297" s="327"/>
      <c r="M297" s="327"/>
      <c r="N297" s="327"/>
    </row>
    <row r="298" spans="1:14" ht="15">
      <c r="A298" s="326"/>
      <c r="B298" s="326"/>
      <c r="C298" s="326"/>
      <c r="D298" s="326"/>
      <c r="E298" s="326"/>
      <c r="F298" s="326"/>
      <c r="G298" s="326"/>
      <c r="H298" s="327"/>
      <c r="I298" s="328"/>
      <c r="J298" s="328"/>
      <c r="K298" s="328"/>
      <c r="L298" s="327"/>
      <c r="M298" s="327"/>
      <c r="N298" s="327"/>
    </row>
    <row r="299" spans="1:14" ht="15">
      <c r="A299" s="326"/>
      <c r="B299" s="326"/>
      <c r="C299" s="326"/>
      <c r="D299" s="326"/>
      <c r="E299" s="326"/>
      <c r="F299" s="326"/>
      <c r="G299" s="326"/>
      <c r="H299" s="327"/>
      <c r="I299" s="328"/>
      <c r="J299" s="328"/>
      <c r="K299" s="328"/>
      <c r="L299" s="327"/>
      <c r="M299" s="327"/>
      <c r="N299" s="327"/>
    </row>
    <row r="300" spans="1:14" ht="15">
      <c r="A300" s="326"/>
      <c r="B300" s="326"/>
      <c r="C300" s="326"/>
      <c r="D300" s="326"/>
      <c r="E300" s="326"/>
      <c r="F300" s="326"/>
      <c r="G300" s="326"/>
      <c r="H300" s="327"/>
      <c r="I300" s="328"/>
      <c r="J300" s="328"/>
      <c r="K300" s="328"/>
      <c r="L300" s="327"/>
      <c r="M300" s="327"/>
      <c r="N300" s="327"/>
    </row>
    <row r="301" spans="1:14" ht="15">
      <c r="A301" s="326"/>
      <c r="B301" s="326"/>
      <c r="C301" s="326"/>
      <c r="D301" s="326"/>
      <c r="E301" s="326"/>
      <c r="F301" s="326"/>
      <c r="G301" s="326"/>
      <c r="H301" s="327"/>
      <c r="I301" s="328"/>
      <c r="J301" s="328"/>
      <c r="K301" s="328"/>
      <c r="L301" s="327"/>
      <c r="M301" s="327"/>
      <c r="N301" s="327"/>
    </row>
    <row r="302" spans="1:14" ht="15">
      <c r="A302" s="326"/>
      <c r="B302" s="326"/>
      <c r="C302" s="326"/>
      <c r="D302" s="326"/>
      <c r="E302" s="326"/>
      <c r="F302" s="326"/>
      <c r="G302" s="326"/>
      <c r="H302" s="327"/>
      <c r="I302" s="328"/>
      <c r="J302" s="328"/>
      <c r="K302" s="328"/>
      <c r="L302" s="327"/>
      <c r="M302" s="327"/>
      <c r="N302" s="327"/>
    </row>
    <row r="303" spans="1:14" ht="15">
      <c r="A303" s="326"/>
      <c r="B303" s="326"/>
      <c r="C303" s="326"/>
      <c r="D303" s="326"/>
      <c r="E303" s="326"/>
      <c r="F303" s="326"/>
      <c r="G303" s="326"/>
      <c r="H303" s="327"/>
      <c r="I303" s="328"/>
      <c r="J303" s="328"/>
      <c r="K303" s="328"/>
      <c r="L303" s="327"/>
      <c r="M303" s="327"/>
      <c r="N303" s="327"/>
    </row>
    <row r="304" spans="1:14" ht="15">
      <c r="A304" s="326"/>
      <c r="B304" s="326"/>
      <c r="C304" s="326"/>
      <c r="D304" s="326"/>
      <c r="E304" s="326"/>
      <c r="F304" s="326"/>
      <c r="G304" s="326"/>
      <c r="H304" s="327"/>
      <c r="I304" s="328"/>
      <c r="J304" s="328"/>
      <c r="K304" s="328"/>
      <c r="L304" s="327"/>
      <c r="M304" s="327"/>
      <c r="N304" s="327"/>
    </row>
    <row r="305" spans="1:14" ht="15">
      <c r="A305" s="326"/>
      <c r="B305" s="326"/>
      <c r="C305" s="326"/>
      <c r="D305" s="326"/>
      <c r="E305" s="326"/>
      <c r="F305" s="326"/>
      <c r="G305" s="326"/>
      <c r="H305" s="327"/>
      <c r="I305" s="328"/>
      <c r="J305" s="328"/>
      <c r="K305" s="328"/>
      <c r="L305" s="327"/>
      <c r="M305" s="327"/>
      <c r="N305" s="327"/>
    </row>
    <row r="306" spans="1:14" ht="15">
      <c r="A306" s="326"/>
      <c r="B306" s="326"/>
      <c r="C306" s="326"/>
      <c r="D306" s="326"/>
      <c r="E306" s="326"/>
      <c r="F306" s="326"/>
      <c r="G306" s="326"/>
      <c r="H306" s="327"/>
      <c r="I306" s="328"/>
      <c r="J306" s="328"/>
      <c r="K306" s="328"/>
      <c r="L306" s="327"/>
      <c r="M306" s="327"/>
      <c r="N306" s="327"/>
    </row>
    <row r="307" spans="1:14" ht="15">
      <c r="A307" s="326"/>
      <c r="B307" s="326"/>
      <c r="C307" s="326"/>
      <c r="D307" s="326"/>
      <c r="E307" s="326"/>
      <c r="F307" s="326"/>
      <c r="G307" s="326"/>
      <c r="H307" s="327"/>
      <c r="I307" s="328"/>
      <c r="J307" s="328"/>
      <c r="K307" s="328"/>
      <c r="L307" s="327"/>
      <c r="M307" s="327"/>
      <c r="N307" s="327"/>
    </row>
    <row r="308" spans="1:14" ht="15">
      <c r="A308" s="326"/>
      <c r="B308" s="326"/>
      <c r="C308" s="326"/>
      <c r="D308" s="326"/>
      <c r="E308" s="326"/>
      <c r="F308" s="326"/>
      <c r="G308" s="326"/>
      <c r="H308" s="327"/>
      <c r="I308" s="328"/>
      <c r="J308" s="328"/>
      <c r="K308" s="328"/>
      <c r="L308" s="327"/>
      <c r="M308" s="327"/>
      <c r="N308" s="327"/>
    </row>
    <row r="309" spans="1:14" ht="15">
      <c r="A309" s="326"/>
      <c r="B309" s="326"/>
      <c r="C309" s="326"/>
      <c r="D309" s="326"/>
      <c r="E309" s="326"/>
      <c r="F309" s="326"/>
      <c r="G309" s="326"/>
      <c r="H309" s="327"/>
      <c r="I309" s="328"/>
      <c r="J309" s="328"/>
      <c r="K309" s="328"/>
      <c r="L309" s="327"/>
      <c r="M309" s="327"/>
      <c r="N309" s="327"/>
    </row>
    <row r="310" spans="1:14" ht="15">
      <c r="A310" s="326"/>
      <c r="B310" s="326"/>
      <c r="C310" s="326"/>
      <c r="D310" s="326"/>
      <c r="E310" s="326"/>
      <c r="F310" s="326"/>
      <c r="G310" s="326"/>
      <c r="H310" s="327"/>
      <c r="I310" s="328"/>
      <c r="J310" s="328"/>
      <c r="K310" s="328"/>
      <c r="L310" s="327"/>
      <c r="M310" s="327"/>
      <c r="N310" s="327"/>
    </row>
    <row r="311" spans="1:14" ht="15">
      <c r="A311" s="326"/>
      <c r="B311" s="326"/>
      <c r="C311" s="326"/>
      <c r="D311" s="326"/>
      <c r="E311" s="326"/>
      <c r="F311" s="326"/>
      <c r="G311" s="326"/>
      <c r="H311" s="327"/>
      <c r="I311" s="328"/>
      <c r="J311" s="328"/>
      <c r="K311" s="328"/>
      <c r="L311" s="327"/>
      <c r="M311" s="327"/>
      <c r="N311" s="327"/>
    </row>
    <row r="312" spans="1:14" ht="15">
      <c r="A312" s="326"/>
      <c r="B312" s="326"/>
      <c r="C312" s="326"/>
      <c r="D312" s="326"/>
      <c r="E312" s="326"/>
      <c r="F312" s="326"/>
      <c r="G312" s="326"/>
      <c r="H312" s="327"/>
      <c r="I312" s="328"/>
      <c r="J312" s="328"/>
      <c r="K312" s="328"/>
      <c r="L312" s="327"/>
      <c r="M312" s="327"/>
      <c r="N312" s="327"/>
    </row>
    <row r="313" spans="1:14" ht="15">
      <c r="A313" s="326"/>
      <c r="B313" s="326"/>
      <c r="C313" s="326"/>
      <c r="D313" s="326"/>
      <c r="E313" s="326"/>
      <c r="F313" s="326"/>
      <c r="G313" s="326"/>
      <c r="H313" s="327"/>
      <c r="I313" s="328"/>
      <c r="J313" s="328"/>
      <c r="K313" s="328"/>
      <c r="L313" s="327"/>
      <c r="M313" s="327"/>
      <c r="N313" s="327"/>
    </row>
    <row r="314" spans="1:14" ht="15">
      <c r="A314" s="326"/>
      <c r="B314" s="326"/>
      <c r="C314" s="326"/>
      <c r="D314" s="326"/>
      <c r="E314" s="326"/>
      <c r="F314" s="326"/>
      <c r="G314" s="326"/>
      <c r="H314" s="327"/>
      <c r="I314" s="328"/>
      <c r="J314" s="328"/>
      <c r="K314" s="328"/>
      <c r="L314" s="327"/>
      <c r="M314" s="327"/>
      <c r="N314" s="327"/>
    </row>
    <row r="315" spans="1:14" ht="15">
      <c r="A315" s="326"/>
      <c r="B315" s="326"/>
      <c r="C315" s="326"/>
      <c r="D315" s="326"/>
      <c r="E315" s="326"/>
      <c r="F315" s="326"/>
      <c r="G315" s="326"/>
      <c r="H315" s="327"/>
      <c r="I315" s="328"/>
      <c r="J315" s="328"/>
      <c r="K315" s="328"/>
      <c r="L315" s="327"/>
      <c r="M315" s="327"/>
      <c r="N315" s="327"/>
    </row>
    <row r="316" spans="1:14" ht="15">
      <c r="A316" s="326"/>
      <c r="B316" s="326"/>
      <c r="C316" s="326"/>
      <c r="D316" s="326"/>
      <c r="E316" s="326"/>
      <c r="F316" s="326"/>
      <c r="G316" s="326"/>
      <c r="H316" s="327"/>
      <c r="I316" s="328"/>
      <c r="J316" s="328"/>
      <c r="K316" s="328"/>
      <c r="L316" s="327"/>
      <c r="M316" s="327"/>
      <c r="N316" s="327"/>
    </row>
    <row r="317" spans="1:14" ht="15">
      <c r="A317" s="326"/>
      <c r="B317" s="326"/>
      <c r="C317" s="326"/>
      <c r="D317" s="326"/>
      <c r="E317" s="326"/>
      <c r="F317" s="326"/>
      <c r="G317" s="326"/>
      <c r="H317" s="327"/>
      <c r="I317" s="328"/>
      <c r="J317" s="328"/>
      <c r="K317" s="328"/>
      <c r="L317" s="327"/>
      <c r="M317" s="327"/>
      <c r="N317" s="327"/>
    </row>
    <row r="318" spans="1:14" ht="15">
      <c r="A318" s="326"/>
      <c r="B318" s="326"/>
      <c r="C318" s="326"/>
      <c r="D318" s="326"/>
      <c r="E318" s="326"/>
      <c r="F318" s="326"/>
      <c r="G318" s="326"/>
      <c r="H318" s="327"/>
      <c r="I318" s="328"/>
      <c r="J318" s="328"/>
      <c r="K318" s="328"/>
      <c r="L318" s="327"/>
      <c r="M318" s="327"/>
      <c r="N318" s="327"/>
    </row>
    <row r="319" spans="1:14" ht="15">
      <c r="A319" s="326"/>
      <c r="B319" s="326"/>
      <c r="C319" s="326"/>
      <c r="D319" s="326"/>
      <c r="E319" s="326"/>
      <c r="F319" s="326"/>
      <c r="G319" s="326"/>
      <c r="H319" s="327"/>
      <c r="I319" s="328"/>
      <c r="J319" s="328"/>
      <c r="K319" s="328"/>
      <c r="L319" s="327"/>
      <c r="M319" s="327"/>
      <c r="N319" s="327"/>
    </row>
    <row r="320" spans="1:14" ht="15">
      <c r="A320" s="326"/>
      <c r="B320" s="326"/>
      <c r="C320" s="326"/>
      <c r="D320" s="326"/>
      <c r="E320" s="326"/>
      <c r="F320" s="326"/>
      <c r="G320" s="326"/>
      <c r="H320" s="327"/>
      <c r="I320" s="328"/>
      <c r="J320" s="328"/>
      <c r="K320" s="328"/>
      <c r="L320" s="327"/>
      <c r="M320" s="327"/>
      <c r="N320" s="327"/>
    </row>
    <row r="321" spans="1:14" ht="15">
      <c r="A321" s="326"/>
      <c r="B321" s="326"/>
      <c r="C321" s="326"/>
      <c r="D321" s="326"/>
      <c r="E321" s="326"/>
      <c r="F321" s="326"/>
      <c r="G321" s="326"/>
      <c r="H321" s="327"/>
      <c r="I321" s="328"/>
      <c r="J321" s="328"/>
      <c r="K321" s="328"/>
      <c r="L321" s="327"/>
      <c r="M321" s="327"/>
      <c r="N321" s="327"/>
    </row>
    <row r="322" spans="1:14" ht="15">
      <c r="A322" s="326"/>
      <c r="B322" s="326"/>
      <c r="C322" s="326"/>
      <c r="D322" s="326"/>
      <c r="E322" s="326"/>
      <c r="F322" s="326"/>
      <c r="G322" s="326"/>
      <c r="H322" s="327"/>
      <c r="I322" s="328"/>
      <c r="J322" s="328"/>
      <c r="K322" s="328"/>
      <c r="L322" s="327"/>
      <c r="M322" s="327"/>
      <c r="N322" s="327"/>
    </row>
    <row r="323" spans="1:14" ht="15">
      <c r="A323" s="326"/>
      <c r="B323" s="326"/>
      <c r="C323" s="326"/>
      <c r="D323" s="326"/>
      <c r="E323" s="326"/>
      <c r="F323" s="326"/>
      <c r="G323" s="326"/>
      <c r="H323" s="327"/>
      <c r="I323" s="328"/>
      <c r="J323" s="328"/>
      <c r="K323" s="328"/>
      <c r="L323" s="327"/>
      <c r="M323" s="327"/>
      <c r="N323" s="327"/>
    </row>
    <row r="324" spans="1:14" ht="15">
      <c r="A324" s="326"/>
      <c r="B324" s="326"/>
      <c r="C324" s="326"/>
      <c r="D324" s="326"/>
      <c r="E324" s="326"/>
      <c r="F324" s="326"/>
      <c r="G324" s="326"/>
      <c r="H324" s="327"/>
      <c r="I324" s="328"/>
      <c r="J324" s="328"/>
      <c r="K324" s="328"/>
      <c r="L324" s="327"/>
      <c r="M324" s="327"/>
      <c r="N324" s="327"/>
    </row>
    <row r="325" spans="1:14" ht="15">
      <c r="A325" s="326"/>
      <c r="B325" s="326"/>
      <c r="C325" s="326"/>
      <c r="D325" s="326"/>
      <c r="E325" s="326"/>
      <c r="F325" s="326"/>
      <c r="G325" s="326"/>
      <c r="H325" s="327"/>
      <c r="I325" s="328"/>
      <c r="J325" s="328"/>
      <c r="K325" s="328"/>
      <c r="L325" s="327"/>
      <c r="M325" s="327"/>
      <c r="N325" s="327"/>
    </row>
    <row r="326" spans="1:14" ht="15">
      <c r="A326" s="326"/>
      <c r="B326" s="326"/>
      <c r="C326" s="326"/>
      <c r="D326" s="326"/>
      <c r="E326" s="326"/>
      <c r="F326" s="326"/>
      <c r="G326" s="326"/>
      <c r="H326" s="327"/>
      <c r="I326" s="328"/>
      <c r="J326" s="328"/>
      <c r="K326" s="328"/>
      <c r="L326" s="327"/>
      <c r="M326" s="327"/>
      <c r="N326" s="327"/>
    </row>
    <row r="327" spans="1:14" ht="15">
      <c r="A327" s="326"/>
      <c r="B327" s="326"/>
      <c r="C327" s="326"/>
      <c r="D327" s="326"/>
      <c r="E327" s="326"/>
      <c r="F327" s="326"/>
      <c r="G327" s="326"/>
      <c r="H327" s="327"/>
      <c r="I327" s="328"/>
      <c r="J327" s="328"/>
      <c r="K327" s="328"/>
      <c r="L327" s="327"/>
      <c r="M327" s="327"/>
      <c r="N327" s="327"/>
    </row>
    <row r="328" spans="1:14" ht="15">
      <c r="A328" s="326"/>
      <c r="B328" s="326"/>
      <c r="C328" s="326"/>
      <c r="D328" s="326"/>
      <c r="E328" s="326"/>
      <c r="F328" s="326"/>
      <c r="G328" s="326"/>
      <c r="H328" s="327"/>
      <c r="I328" s="328"/>
      <c r="J328" s="328"/>
      <c r="K328" s="328"/>
      <c r="L328" s="327"/>
      <c r="M328" s="327"/>
      <c r="N328" s="327"/>
    </row>
    <row r="329" spans="1:14" ht="15">
      <c r="A329" s="326"/>
      <c r="B329" s="326"/>
      <c r="C329" s="326"/>
      <c r="D329" s="326"/>
      <c r="E329" s="326"/>
      <c r="F329" s="326"/>
      <c r="G329" s="326"/>
      <c r="H329" s="327"/>
      <c r="I329" s="328"/>
      <c r="J329" s="328"/>
      <c r="K329" s="328"/>
      <c r="L329" s="327"/>
      <c r="M329" s="327"/>
      <c r="N329" s="327"/>
    </row>
    <row r="330" spans="1:14" ht="15">
      <c r="A330" s="326"/>
      <c r="B330" s="326"/>
      <c r="C330" s="326"/>
      <c r="D330" s="326"/>
      <c r="E330" s="326"/>
      <c r="F330" s="326"/>
      <c r="G330" s="326"/>
      <c r="H330" s="327"/>
      <c r="I330" s="328"/>
      <c r="J330" s="328"/>
      <c r="K330" s="328"/>
      <c r="L330" s="327"/>
      <c r="M330" s="327"/>
      <c r="N330" s="327"/>
    </row>
    <row r="331" spans="1:14" ht="15">
      <c r="A331" s="326"/>
      <c r="B331" s="326"/>
      <c r="C331" s="326"/>
      <c r="D331" s="326"/>
      <c r="E331" s="326"/>
      <c r="F331" s="326"/>
      <c r="G331" s="326"/>
      <c r="H331" s="327"/>
      <c r="I331" s="328"/>
      <c r="J331" s="328"/>
      <c r="K331" s="328"/>
      <c r="L331" s="327"/>
      <c r="M331" s="327"/>
      <c r="N331" s="327"/>
    </row>
    <row r="332" spans="1:14" ht="15">
      <c r="A332" s="326"/>
      <c r="B332" s="326"/>
      <c r="C332" s="326"/>
      <c r="D332" s="326"/>
      <c r="E332" s="326"/>
      <c r="F332" s="326"/>
      <c r="G332" s="326"/>
      <c r="H332" s="327"/>
      <c r="I332" s="328"/>
      <c r="J332" s="328"/>
      <c r="K332" s="328"/>
      <c r="L332" s="327"/>
      <c r="M332" s="327"/>
      <c r="N332" s="327"/>
    </row>
    <row r="333" spans="1:14" ht="15">
      <c r="A333" s="326"/>
      <c r="B333" s="326"/>
      <c r="C333" s="326"/>
      <c r="D333" s="326"/>
      <c r="E333" s="326"/>
      <c r="F333" s="326"/>
      <c r="G333" s="326"/>
      <c r="H333" s="327"/>
      <c r="I333" s="328"/>
      <c r="J333" s="328"/>
      <c r="K333" s="328"/>
      <c r="L333" s="327"/>
      <c r="M333" s="327"/>
      <c r="N333" s="327"/>
    </row>
    <row r="334" spans="1:14" ht="15">
      <c r="A334" s="326"/>
      <c r="B334" s="326"/>
      <c r="C334" s="326"/>
      <c r="D334" s="326"/>
      <c r="E334" s="326"/>
      <c r="F334" s="326"/>
      <c r="G334" s="326"/>
      <c r="H334" s="327"/>
      <c r="I334" s="328"/>
      <c r="J334" s="328"/>
      <c r="K334" s="328"/>
      <c r="L334" s="327"/>
      <c r="M334" s="327"/>
      <c r="N334" s="327"/>
    </row>
    <row r="335" spans="1:14" ht="15">
      <c r="A335" s="326"/>
      <c r="B335" s="326"/>
      <c r="C335" s="326"/>
      <c r="D335" s="326"/>
      <c r="E335" s="326"/>
      <c r="F335" s="326"/>
      <c r="G335" s="326"/>
      <c r="H335" s="327"/>
      <c r="I335" s="328"/>
      <c r="J335" s="328"/>
      <c r="K335" s="328"/>
      <c r="L335" s="327"/>
      <c r="M335" s="327"/>
      <c r="N335" s="327"/>
    </row>
    <row r="336" spans="1:14" ht="15">
      <c r="A336" s="326"/>
      <c r="B336" s="326"/>
      <c r="C336" s="326"/>
      <c r="D336" s="326"/>
      <c r="E336" s="326"/>
      <c r="F336" s="326"/>
      <c r="G336" s="326"/>
      <c r="H336" s="327"/>
      <c r="I336" s="328"/>
      <c r="J336" s="328"/>
      <c r="K336" s="328"/>
      <c r="L336" s="327"/>
      <c r="M336" s="327"/>
      <c r="N336" s="327"/>
    </row>
    <row r="337" spans="1:14" ht="15">
      <c r="A337" s="326"/>
      <c r="B337" s="326"/>
      <c r="C337" s="326"/>
      <c r="D337" s="326"/>
      <c r="E337" s="326"/>
      <c r="F337" s="326"/>
      <c r="G337" s="326"/>
      <c r="H337" s="327"/>
      <c r="I337" s="328"/>
      <c r="J337" s="328"/>
      <c r="K337" s="328"/>
      <c r="L337" s="327"/>
      <c r="M337" s="327"/>
      <c r="N337" s="327"/>
    </row>
    <row r="338" spans="1:14" ht="15">
      <c r="A338" s="326"/>
      <c r="B338" s="326"/>
      <c r="C338" s="326"/>
      <c r="D338" s="326"/>
      <c r="E338" s="326"/>
      <c r="F338" s="326"/>
      <c r="G338" s="326"/>
      <c r="H338" s="327"/>
      <c r="I338" s="328"/>
      <c r="J338" s="328"/>
      <c r="K338" s="328"/>
      <c r="L338" s="327"/>
      <c r="M338" s="327"/>
      <c r="N338" s="327"/>
    </row>
    <row r="339" spans="1:14" ht="15">
      <c r="A339" s="326"/>
      <c r="B339" s="326"/>
      <c r="C339" s="326"/>
      <c r="D339" s="326"/>
      <c r="E339" s="326"/>
      <c r="F339" s="326"/>
      <c r="G339" s="326"/>
      <c r="H339" s="327"/>
      <c r="I339" s="328"/>
      <c r="J339" s="328"/>
      <c r="K339" s="328"/>
      <c r="L339" s="327"/>
      <c r="M339" s="327"/>
      <c r="N339" s="327"/>
    </row>
    <row r="340" spans="1:14" ht="15">
      <c r="A340" s="326"/>
      <c r="B340" s="326"/>
      <c r="C340" s="326"/>
      <c r="D340" s="326"/>
      <c r="E340" s="326"/>
      <c r="F340" s="326"/>
      <c r="G340" s="326"/>
      <c r="H340" s="327"/>
      <c r="I340" s="328"/>
      <c r="J340" s="328"/>
      <c r="K340" s="328"/>
      <c r="L340" s="327"/>
      <c r="M340" s="327"/>
      <c r="N340" s="327"/>
    </row>
    <row r="341" spans="1:14" ht="15">
      <c r="A341" s="326"/>
      <c r="B341" s="326"/>
      <c r="C341" s="326"/>
      <c r="D341" s="326"/>
      <c r="E341" s="326"/>
      <c r="F341" s="326"/>
      <c r="G341" s="326"/>
      <c r="H341" s="327"/>
      <c r="I341" s="328"/>
      <c r="J341" s="328"/>
      <c r="K341" s="328"/>
      <c r="L341" s="327"/>
      <c r="M341" s="327"/>
      <c r="N341" s="327"/>
    </row>
    <row r="342" spans="1:14" ht="15">
      <c r="A342" s="326"/>
      <c r="B342" s="326"/>
      <c r="C342" s="326"/>
      <c r="D342" s="326"/>
      <c r="E342" s="326"/>
      <c r="F342" s="326"/>
      <c r="G342" s="326"/>
      <c r="H342" s="327"/>
      <c r="I342" s="328"/>
      <c r="J342" s="328"/>
      <c r="K342" s="328"/>
      <c r="L342" s="327"/>
      <c r="M342" s="327"/>
      <c r="N342" s="327"/>
    </row>
    <row r="343" spans="1:14" ht="15">
      <c r="A343" s="326"/>
      <c r="B343" s="326"/>
      <c r="C343" s="326"/>
      <c r="D343" s="326"/>
      <c r="E343" s="326"/>
      <c r="F343" s="326"/>
      <c r="G343" s="326"/>
      <c r="H343" s="327"/>
      <c r="I343" s="328"/>
      <c r="J343" s="328"/>
      <c r="K343" s="328"/>
      <c r="L343" s="327"/>
      <c r="M343" s="327"/>
      <c r="N343" s="327"/>
    </row>
    <row r="344" spans="1:14" ht="15">
      <c r="A344" s="326"/>
      <c r="B344" s="326"/>
      <c r="C344" s="326"/>
      <c r="D344" s="326"/>
      <c r="E344" s="326"/>
      <c r="F344" s="326"/>
      <c r="G344" s="326"/>
      <c r="H344" s="327"/>
      <c r="I344" s="328"/>
      <c r="J344" s="328"/>
      <c r="K344" s="328"/>
      <c r="L344" s="327"/>
      <c r="M344" s="327"/>
      <c r="N344" s="327"/>
    </row>
    <row r="345" spans="1:14" ht="15">
      <c r="A345" s="326"/>
      <c r="B345" s="326"/>
      <c r="C345" s="326"/>
      <c r="D345" s="326"/>
      <c r="E345" s="326"/>
      <c r="F345" s="326"/>
      <c r="G345" s="326"/>
      <c r="H345" s="327"/>
      <c r="I345" s="328"/>
      <c r="J345" s="328"/>
      <c r="K345" s="328"/>
      <c r="L345" s="327"/>
      <c r="M345" s="327"/>
      <c r="N345" s="327"/>
    </row>
    <row r="346" spans="1:14" ht="15">
      <c r="A346" s="326"/>
      <c r="B346" s="326"/>
      <c r="C346" s="326"/>
      <c r="D346" s="326"/>
      <c r="E346" s="326"/>
      <c r="F346" s="326"/>
      <c r="G346" s="326"/>
      <c r="H346" s="327"/>
      <c r="I346" s="328"/>
      <c r="J346" s="328"/>
      <c r="K346" s="328"/>
      <c r="L346" s="327"/>
      <c r="M346" s="327"/>
      <c r="N346" s="327"/>
    </row>
    <row r="347" spans="1:14" ht="15">
      <c r="A347" s="326"/>
      <c r="B347" s="326"/>
      <c r="C347" s="326"/>
      <c r="D347" s="326"/>
      <c r="E347" s="326"/>
      <c r="F347" s="326"/>
      <c r="G347" s="326"/>
      <c r="H347" s="327"/>
      <c r="I347" s="328"/>
      <c r="J347" s="328"/>
      <c r="K347" s="328"/>
      <c r="L347" s="327"/>
      <c r="M347" s="327"/>
      <c r="N347" s="327"/>
    </row>
    <row r="348" spans="1:14" ht="15">
      <c r="A348" s="326"/>
      <c r="B348" s="326"/>
      <c r="C348" s="326"/>
      <c r="D348" s="326"/>
      <c r="E348" s="326"/>
      <c r="F348" s="326"/>
      <c r="G348" s="326"/>
      <c r="H348" s="327"/>
      <c r="I348" s="328"/>
      <c r="J348" s="328"/>
      <c r="K348" s="328"/>
      <c r="L348" s="327"/>
      <c r="M348" s="327"/>
      <c r="N348" s="327"/>
    </row>
    <row r="349" spans="1:14" ht="15">
      <c r="A349" s="326"/>
      <c r="B349" s="326"/>
      <c r="C349" s="326"/>
      <c r="D349" s="326"/>
      <c r="E349" s="326"/>
      <c r="F349" s="326"/>
      <c r="G349" s="326"/>
      <c r="H349" s="327"/>
      <c r="I349" s="328"/>
      <c r="J349" s="328"/>
      <c r="K349" s="328"/>
      <c r="L349" s="327"/>
      <c r="M349" s="327"/>
      <c r="N349" s="327"/>
    </row>
    <row r="350" spans="1:14" ht="15">
      <c r="A350" s="326"/>
      <c r="B350" s="326"/>
      <c r="C350" s="326"/>
      <c r="D350" s="326"/>
      <c r="E350" s="326"/>
      <c r="F350" s="326"/>
      <c r="G350" s="326"/>
      <c r="H350" s="327"/>
      <c r="I350" s="328"/>
      <c r="J350" s="328"/>
      <c r="K350" s="328"/>
      <c r="L350" s="327"/>
      <c r="M350" s="327"/>
      <c r="N350" s="327"/>
    </row>
    <row r="351" spans="1:14" ht="15">
      <c r="A351" s="326"/>
      <c r="B351" s="326"/>
      <c r="C351" s="326"/>
      <c r="D351" s="326"/>
      <c r="E351" s="326"/>
      <c r="F351" s="326"/>
      <c r="G351" s="326"/>
      <c r="H351" s="327"/>
      <c r="I351" s="328"/>
      <c r="J351" s="328"/>
      <c r="K351" s="328"/>
      <c r="L351" s="327"/>
      <c r="M351" s="327"/>
      <c r="N351" s="327"/>
    </row>
    <row r="352" spans="1:14" ht="15">
      <c r="A352" s="326"/>
      <c r="B352" s="326"/>
      <c r="C352" s="326"/>
      <c r="D352" s="326"/>
      <c r="E352" s="326"/>
      <c r="F352" s="326"/>
      <c r="G352" s="326"/>
      <c r="H352" s="327"/>
      <c r="I352" s="328"/>
      <c r="J352" s="328"/>
      <c r="K352" s="328"/>
      <c r="L352" s="327"/>
      <c r="M352" s="327"/>
      <c r="N352" s="327"/>
    </row>
    <row r="353" spans="1:14" ht="15">
      <c r="A353" s="326"/>
      <c r="B353" s="326"/>
      <c r="C353" s="326"/>
      <c r="D353" s="326"/>
      <c r="E353" s="326"/>
      <c r="F353" s="326"/>
      <c r="G353" s="326"/>
      <c r="H353" s="327"/>
      <c r="I353" s="328"/>
      <c r="J353" s="328"/>
      <c r="K353" s="328"/>
      <c r="L353" s="327"/>
      <c r="M353" s="327"/>
      <c r="N353" s="327"/>
    </row>
    <row r="354" spans="1:14" ht="15">
      <c r="A354" s="326"/>
      <c r="B354" s="326"/>
      <c r="C354" s="326"/>
      <c r="D354" s="326"/>
      <c r="E354" s="326"/>
      <c r="F354" s="326"/>
      <c r="G354" s="326"/>
      <c r="H354" s="327"/>
      <c r="I354" s="328"/>
      <c r="J354" s="328"/>
      <c r="K354" s="328"/>
      <c r="L354" s="327"/>
      <c r="M354" s="327"/>
      <c r="N354" s="327"/>
    </row>
    <row r="355" spans="1:14" ht="15">
      <c r="A355" s="326"/>
      <c r="B355" s="326"/>
      <c r="C355" s="326"/>
      <c r="D355" s="326"/>
      <c r="E355" s="326"/>
      <c r="F355" s="326"/>
      <c r="G355" s="326"/>
      <c r="H355" s="327"/>
      <c r="I355" s="328"/>
      <c r="J355" s="328"/>
      <c r="K355" s="328"/>
      <c r="L355" s="327"/>
      <c r="M355" s="327"/>
      <c r="N355" s="327"/>
    </row>
    <row r="356" spans="1:14" ht="15">
      <c r="A356" s="326"/>
      <c r="B356" s="326"/>
      <c r="C356" s="326"/>
      <c r="D356" s="326"/>
      <c r="E356" s="326"/>
      <c r="F356" s="326"/>
      <c r="G356" s="326"/>
      <c r="H356" s="327"/>
      <c r="I356" s="328"/>
      <c r="J356" s="328"/>
      <c r="K356" s="328"/>
      <c r="L356" s="327"/>
      <c r="M356" s="327"/>
      <c r="N356" s="327"/>
    </row>
    <row r="357" spans="1:14" ht="15">
      <c r="A357" s="326"/>
      <c r="B357" s="326"/>
      <c r="C357" s="326"/>
      <c r="D357" s="326"/>
      <c r="E357" s="326"/>
      <c r="F357" s="326"/>
      <c r="G357" s="326"/>
      <c r="H357" s="327"/>
      <c r="I357" s="328"/>
      <c r="J357" s="328"/>
      <c r="K357" s="328"/>
      <c r="L357" s="327"/>
      <c r="M357" s="327"/>
      <c r="N357" s="327"/>
    </row>
    <row r="358" spans="1:14" ht="15">
      <c r="A358" s="326"/>
      <c r="B358" s="326"/>
      <c r="C358" s="326"/>
      <c r="D358" s="326"/>
      <c r="E358" s="326"/>
      <c r="F358" s="326"/>
      <c r="G358" s="326"/>
      <c r="H358" s="327"/>
      <c r="I358" s="328"/>
      <c r="J358" s="328"/>
      <c r="K358" s="328"/>
      <c r="L358" s="327"/>
      <c r="M358" s="327"/>
      <c r="N358" s="327"/>
    </row>
    <row r="359" spans="1:14" ht="15">
      <c r="A359" s="326"/>
      <c r="B359" s="326"/>
      <c r="C359" s="326"/>
      <c r="D359" s="326"/>
      <c r="E359" s="326"/>
      <c r="F359" s="326"/>
      <c r="G359" s="326"/>
      <c r="H359" s="327"/>
      <c r="I359" s="328"/>
      <c r="J359" s="328"/>
      <c r="K359" s="328"/>
      <c r="L359" s="327"/>
      <c r="M359" s="327"/>
      <c r="N359" s="327"/>
    </row>
    <row r="360" spans="1:14" ht="15">
      <c r="A360" s="326"/>
      <c r="B360" s="326"/>
      <c r="C360" s="326"/>
      <c r="D360" s="326"/>
      <c r="E360" s="326"/>
      <c r="F360" s="326"/>
      <c r="G360" s="326"/>
      <c r="H360" s="327"/>
      <c r="I360" s="328"/>
      <c r="J360" s="328"/>
      <c r="K360" s="328"/>
      <c r="L360" s="327"/>
      <c r="M360" s="327"/>
      <c r="N360" s="327"/>
    </row>
    <row r="361" spans="1:14" ht="15">
      <c r="A361" s="326"/>
      <c r="B361" s="326"/>
      <c r="C361" s="326"/>
      <c r="D361" s="326"/>
      <c r="E361" s="326"/>
      <c r="F361" s="326"/>
      <c r="G361" s="326"/>
      <c r="H361" s="327"/>
      <c r="I361" s="328"/>
      <c r="J361" s="328"/>
      <c r="K361" s="328"/>
      <c r="L361" s="327"/>
      <c r="M361" s="327"/>
      <c r="N361" s="327"/>
    </row>
    <row r="362" spans="1:14" ht="15">
      <c r="A362" s="326"/>
      <c r="B362" s="326"/>
      <c r="C362" s="326"/>
      <c r="D362" s="326"/>
      <c r="E362" s="326"/>
      <c r="F362" s="326"/>
      <c r="G362" s="326"/>
      <c r="H362" s="327"/>
      <c r="I362" s="328"/>
      <c r="J362" s="328"/>
      <c r="K362" s="328"/>
      <c r="L362" s="327"/>
      <c r="M362" s="327"/>
      <c r="N362" s="327"/>
    </row>
    <row r="363" spans="1:14" ht="15">
      <c r="A363" s="326"/>
      <c r="B363" s="326"/>
      <c r="C363" s="326"/>
      <c r="D363" s="326"/>
      <c r="E363" s="326"/>
      <c r="F363" s="326"/>
      <c r="G363" s="326"/>
      <c r="H363" s="327"/>
      <c r="I363" s="328"/>
      <c r="J363" s="328"/>
      <c r="K363" s="328"/>
      <c r="L363" s="327"/>
      <c r="M363" s="327"/>
      <c r="N363" s="327"/>
    </row>
    <row r="364" spans="1:14" ht="15">
      <c r="A364" s="326"/>
      <c r="B364" s="326"/>
      <c r="C364" s="326"/>
      <c r="D364" s="326"/>
      <c r="E364" s="326"/>
      <c r="F364" s="326"/>
      <c r="G364" s="326"/>
      <c r="H364" s="327"/>
      <c r="I364" s="328"/>
      <c r="J364" s="328"/>
      <c r="K364" s="328"/>
      <c r="L364" s="327"/>
      <c r="M364" s="327"/>
      <c r="N364" s="327"/>
    </row>
    <row r="365" spans="1:14" ht="15">
      <c r="A365" s="326"/>
      <c r="B365" s="326"/>
      <c r="C365" s="326"/>
      <c r="D365" s="326"/>
      <c r="E365" s="326"/>
      <c r="F365" s="326"/>
      <c r="G365" s="326"/>
      <c r="H365" s="327"/>
      <c r="I365" s="328"/>
      <c r="J365" s="328"/>
      <c r="K365" s="328"/>
      <c r="L365" s="327"/>
      <c r="M365" s="327"/>
      <c r="N365" s="327"/>
    </row>
    <row r="366" spans="1:14" ht="15">
      <c r="A366" s="326"/>
      <c r="B366" s="326"/>
      <c r="C366" s="326"/>
      <c r="D366" s="326"/>
      <c r="E366" s="326"/>
      <c r="F366" s="326"/>
      <c r="G366" s="326"/>
      <c r="H366" s="327"/>
      <c r="I366" s="328"/>
      <c r="J366" s="328"/>
      <c r="K366" s="328"/>
      <c r="L366" s="327"/>
      <c r="M366" s="327"/>
      <c r="N366" s="327"/>
    </row>
    <row r="367" spans="1:14" ht="15">
      <c r="A367" s="326"/>
      <c r="B367" s="326"/>
      <c r="C367" s="326"/>
      <c r="D367" s="326"/>
      <c r="E367" s="326"/>
      <c r="F367" s="326"/>
      <c r="G367" s="326"/>
      <c r="H367" s="327"/>
      <c r="I367" s="328"/>
      <c r="J367" s="328"/>
      <c r="K367" s="328"/>
      <c r="L367" s="327"/>
      <c r="M367" s="327"/>
      <c r="N367" s="327"/>
    </row>
    <row r="368" spans="1:14" ht="15">
      <c r="A368" s="326"/>
      <c r="B368" s="326"/>
      <c r="C368" s="326"/>
      <c r="D368" s="326"/>
      <c r="E368" s="326"/>
      <c r="F368" s="326"/>
      <c r="G368" s="326"/>
      <c r="H368" s="327"/>
      <c r="I368" s="328"/>
      <c r="J368" s="328"/>
      <c r="K368" s="328"/>
      <c r="L368" s="327"/>
      <c r="M368" s="327"/>
      <c r="N368" s="327"/>
    </row>
    <row r="369" spans="1:14" ht="15">
      <c r="A369" s="326"/>
      <c r="B369" s="326"/>
      <c r="C369" s="326"/>
      <c r="D369" s="326"/>
      <c r="E369" s="326"/>
      <c r="F369" s="326"/>
      <c r="G369" s="326"/>
      <c r="H369" s="327"/>
      <c r="I369" s="328"/>
      <c r="J369" s="328"/>
      <c r="K369" s="328"/>
      <c r="L369" s="327"/>
      <c r="M369" s="327"/>
      <c r="N369" s="327"/>
    </row>
    <row r="370" spans="1:14" ht="15">
      <c r="A370" s="326"/>
      <c r="B370" s="326"/>
      <c r="C370" s="326"/>
      <c r="D370" s="326"/>
      <c r="E370" s="326"/>
      <c r="F370" s="326"/>
      <c r="G370" s="326"/>
      <c r="H370" s="327"/>
      <c r="I370" s="328"/>
      <c r="J370" s="328"/>
      <c r="K370" s="328"/>
      <c r="L370" s="327"/>
      <c r="M370" s="327"/>
      <c r="N370" s="327"/>
    </row>
    <row r="371" spans="1:14" ht="15">
      <c r="A371" s="326"/>
      <c r="B371" s="326"/>
      <c r="C371" s="326"/>
      <c r="D371" s="326"/>
      <c r="E371" s="326"/>
      <c r="F371" s="326"/>
      <c r="G371" s="326"/>
      <c r="H371" s="327"/>
      <c r="I371" s="328"/>
      <c r="J371" s="328"/>
      <c r="K371" s="328"/>
      <c r="L371" s="327"/>
      <c r="M371" s="327"/>
      <c r="N371" s="327"/>
    </row>
    <row r="372" spans="1:14" ht="15">
      <c r="A372" s="326"/>
      <c r="B372" s="326"/>
      <c r="C372" s="326"/>
      <c r="D372" s="326"/>
      <c r="E372" s="326"/>
      <c r="F372" s="326"/>
      <c r="G372" s="326"/>
      <c r="H372" s="327"/>
      <c r="I372" s="328"/>
      <c r="J372" s="328"/>
      <c r="K372" s="328"/>
      <c r="L372" s="327"/>
      <c r="M372" s="327"/>
      <c r="N372" s="327"/>
    </row>
    <row r="373" spans="1:14" ht="15">
      <c r="A373" s="326"/>
      <c r="B373" s="326"/>
      <c r="C373" s="326"/>
      <c r="D373" s="326"/>
      <c r="E373" s="326"/>
      <c r="F373" s="326"/>
      <c r="G373" s="326"/>
      <c r="H373" s="327"/>
      <c r="I373" s="328"/>
      <c r="J373" s="328"/>
      <c r="K373" s="328"/>
      <c r="L373" s="327"/>
      <c r="M373" s="327"/>
      <c r="N373" s="327"/>
    </row>
    <row r="374" spans="1:14" ht="15">
      <c r="A374" s="326"/>
      <c r="B374" s="326"/>
      <c r="C374" s="326"/>
      <c r="D374" s="326"/>
      <c r="E374" s="326"/>
      <c r="F374" s="326"/>
      <c r="G374" s="326"/>
      <c r="H374" s="327"/>
      <c r="I374" s="328"/>
      <c r="J374" s="328"/>
      <c r="K374" s="328"/>
      <c r="L374" s="327"/>
      <c r="M374" s="327"/>
      <c r="N374" s="327"/>
    </row>
    <row r="375" spans="1:14" ht="15">
      <c r="A375" s="326"/>
      <c r="B375" s="326"/>
      <c r="C375" s="326"/>
      <c r="D375" s="326"/>
      <c r="E375" s="326"/>
      <c r="F375" s="326"/>
      <c r="G375" s="326"/>
      <c r="H375" s="327"/>
      <c r="I375" s="328"/>
      <c r="J375" s="328"/>
      <c r="K375" s="328"/>
      <c r="L375" s="327"/>
      <c r="M375" s="327"/>
      <c r="N375" s="327"/>
    </row>
    <row r="376" spans="1:14" ht="15">
      <c r="A376" s="326"/>
      <c r="B376" s="326"/>
      <c r="C376" s="326"/>
      <c r="D376" s="326"/>
      <c r="E376" s="326"/>
      <c r="F376" s="326"/>
      <c r="G376" s="326"/>
      <c r="H376" s="327"/>
      <c r="I376" s="328"/>
      <c r="J376" s="328"/>
      <c r="K376" s="328"/>
      <c r="L376" s="327"/>
      <c r="M376" s="327"/>
      <c r="N376" s="327"/>
    </row>
    <row r="377" spans="1:14" ht="15">
      <c r="A377" s="326"/>
      <c r="B377" s="326"/>
      <c r="C377" s="326"/>
      <c r="D377" s="326"/>
      <c r="E377" s="326"/>
      <c r="F377" s="326"/>
      <c r="G377" s="326"/>
      <c r="H377" s="327"/>
      <c r="I377" s="328"/>
      <c r="J377" s="328"/>
      <c r="K377" s="328"/>
      <c r="L377" s="327"/>
      <c r="M377" s="327"/>
      <c r="N377" s="327"/>
    </row>
    <row r="378" spans="1:14" ht="15">
      <c r="A378" s="326"/>
      <c r="B378" s="326"/>
      <c r="C378" s="326"/>
      <c r="D378" s="326"/>
      <c r="E378" s="326"/>
      <c r="F378" s="326"/>
      <c r="G378" s="326"/>
      <c r="H378" s="327"/>
      <c r="I378" s="328"/>
      <c r="J378" s="328"/>
      <c r="K378" s="328"/>
      <c r="L378" s="327"/>
      <c r="M378" s="327"/>
      <c r="N378" s="327"/>
    </row>
    <row r="379" spans="1:14" ht="15">
      <c r="A379" s="326"/>
      <c r="B379" s="326"/>
      <c r="C379" s="326"/>
      <c r="D379" s="326"/>
      <c r="E379" s="326"/>
      <c r="F379" s="326"/>
      <c r="G379" s="326"/>
      <c r="H379" s="327"/>
      <c r="I379" s="328"/>
      <c r="J379" s="328"/>
      <c r="K379" s="328"/>
      <c r="L379" s="327"/>
      <c r="M379" s="327"/>
      <c r="N379" s="327"/>
    </row>
    <row r="380" spans="1:14" ht="15">
      <c r="A380" s="326"/>
      <c r="B380" s="326"/>
      <c r="C380" s="326"/>
      <c r="D380" s="326"/>
      <c r="E380" s="326"/>
      <c r="F380" s="326"/>
      <c r="G380" s="326"/>
      <c r="H380" s="327"/>
      <c r="I380" s="328"/>
      <c r="J380" s="328"/>
      <c r="K380" s="328"/>
      <c r="L380" s="327"/>
      <c r="M380" s="327"/>
      <c r="N380" s="327"/>
    </row>
    <row r="381" spans="1:14" ht="15">
      <c r="A381" s="326"/>
      <c r="B381" s="326"/>
      <c r="C381" s="326"/>
      <c r="D381" s="326"/>
      <c r="E381" s="326"/>
      <c r="F381" s="326"/>
      <c r="G381" s="326"/>
      <c r="H381" s="327"/>
      <c r="I381" s="328"/>
      <c r="J381" s="328"/>
      <c r="K381" s="328"/>
      <c r="L381" s="327"/>
      <c r="M381" s="327"/>
      <c r="N381" s="327"/>
    </row>
    <row r="382" spans="1:14" ht="15">
      <c r="A382" s="326"/>
      <c r="B382" s="326"/>
      <c r="C382" s="326"/>
      <c r="D382" s="326"/>
      <c r="E382" s="326"/>
      <c r="F382" s="326"/>
      <c r="G382" s="326"/>
      <c r="H382" s="327"/>
      <c r="I382" s="328"/>
      <c r="J382" s="328"/>
      <c r="K382" s="328"/>
      <c r="L382" s="327"/>
      <c r="M382" s="327"/>
      <c r="N382" s="327"/>
    </row>
    <row r="383" spans="1:14" ht="15">
      <c r="A383" s="326"/>
      <c r="B383" s="326"/>
      <c r="C383" s="326"/>
      <c r="D383" s="326"/>
      <c r="E383" s="326"/>
      <c r="F383" s="326"/>
      <c r="G383" s="326"/>
      <c r="H383" s="327"/>
      <c r="I383" s="328"/>
      <c r="J383" s="328"/>
      <c r="K383" s="328"/>
      <c r="L383" s="327"/>
      <c r="M383" s="327"/>
      <c r="N383" s="327"/>
    </row>
    <row r="384" spans="1:14" ht="15">
      <c r="A384" s="326"/>
      <c r="B384" s="326"/>
      <c r="C384" s="326"/>
      <c r="D384" s="326"/>
      <c r="E384" s="326"/>
      <c r="F384" s="326"/>
      <c r="G384" s="326"/>
      <c r="H384" s="327"/>
      <c r="I384" s="328"/>
      <c r="J384" s="328"/>
      <c r="K384" s="328"/>
      <c r="L384" s="327"/>
      <c r="M384" s="327"/>
      <c r="N384" s="327"/>
    </row>
    <row r="385" spans="1:14" ht="15">
      <c r="A385" s="326"/>
      <c r="B385" s="326"/>
      <c r="C385" s="326"/>
      <c r="D385" s="326"/>
      <c r="E385" s="326"/>
      <c r="F385" s="326"/>
      <c r="G385" s="326"/>
      <c r="H385" s="327"/>
      <c r="I385" s="328"/>
      <c r="J385" s="328"/>
      <c r="K385" s="328"/>
      <c r="L385" s="327"/>
      <c r="M385" s="327"/>
      <c r="N385" s="327"/>
    </row>
    <row r="386" spans="1:14" ht="15">
      <c r="A386" s="326"/>
      <c r="B386" s="326"/>
      <c r="C386" s="326"/>
      <c r="D386" s="326"/>
      <c r="E386" s="326"/>
      <c r="F386" s="326"/>
      <c r="G386" s="326"/>
      <c r="H386" s="327"/>
      <c r="I386" s="328"/>
      <c r="J386" s="328"/>
      <c r="K386" s="328"/>
      <c r="L386" s="327"/>
      <c r="M386" s="327"/>
      <c r="N386" s="327"/>
    </row>
    <row r="387" spans="1:14" ht="15">
      <c r="A387" s="326"/>
      <c r="B387" s="326"/>
      <c r="C387" s="326"/>
      <c r="D387" s="326"/>
      <c r="E387" s="326"/>
      <c r="F387" s="326"/>
      <c r="G387" s="326"/>
      <c r="H387" s="327"/>
      <c r="I387" s="328"/>
      <c r="J387" s="328"/>
      <c r="K387" s="328"/>
      <c r="L387" s="327"/>
      <c r="M387" s="327"/>
      <c r="N387" s="327"/>
    </row>
    <row r="388" spans="1:14" ht="15">
      <c r="A388" s="326"/>
      <c r="B388" s="326"/>
      <c r="C388" s="326"/>
      <c r="D388" s="326"/>
      <c r="E388" s="326"/>
      <c r="F388" s="326"/>
      <c r="G388" s="326"/>
      <c r="H388" s="327"/>
      <c r="I388" s="328"/>
      <c r="J388" s="328"/>
      <c r="K388" s="328"/>
      <c r="L388" s="327"/>
      <c r="M388" s="327"/>
      <c r="N388" s="327"/>
    </row>
    <row r="389" spans="1:14" ht="15">
      <c r="A389" s="326"/>
      <c r="B389" s="326"/>
      <c r="C389" s="326"/>
      <c r="D389" s="326"/>
      <c r="E389" s="326"/>
      <c r="F389" s="326"/>
      <c r="G389" s="326"/>
      <c r="H389" s="327"/>
      <c r="I389" s="328"/>
      <c r="J389" s="328"/>
      <c r="K389" s="328"/>
      <c r="L389" s="327"/>
      <c r="M389" s="327"/>
      <c r="N389" s="327"/>
    </row>
    <row r="390" spans="1:14" ht="15">
      <c r="A390" s="326"/>
      <c r="B390" s="326"/>
      <c r="C390" s="326"/>
      <c r="D390" s="326"/>
      <c r="E390" s="326"/>
      <c r="F390" s="326"/>
      <c r="G390" s="326"/>
      <c r="H390" s="327"/>
      <c r="I390" s="328"/>
      <c r="J390" s="328"/>
      <c r="K390" s="328"/>
      <c r="L390" s="327"/>
      <c r="M390" s="327"/>
      <c r="N390" s="327"/>
    </row>
    <row r="391" spans="1:14" ht="15">
      <c r="A391" s="326"/>
      <c r="B391" s="326"/>
      <c r="C391" s="326"/>
      <c r="D391" s="326"/>
      <c r="E391" s="326"/>
      <c r="F391" s="326"/>
      <c r="G391" s="326"/>
      <c r="H391" s="327"/>
      <c r="I391" s="328"/>
      <c r="J391" s="328"/>
      <c r="K391" s="328"/>
      <c r="L391" s="327"/>
      <c r="M391" s="327"/>
      <c r="N391" s="327"/>
    </row>
    <row r="392" spans="1:14" ht="15">
      <c r="A392" s="326"/>
      <c r="B392" s="326"/>
      <c r="C392" s="326"/>
      <c r="D392" s="326"/>
      <c r="E392" s="326"/>
      <c r="F392" s="326"/>
      <c r="G392" s="326"/>
      <c r="H392" s="327"/>
      <c r="I392" s="328"/>
      <c r="J392" s="328"/>
      <c r="K392" s="328"/>
      <c r="L392" s="327"/>
      <c r="M392" s="327"/>
      <c r="N392" s="327"/>
    </row>
    <row r="393" spans="1:14" ht="15">
      <c r="A393" s="326"/>
      <c r="B393" s="326"/>
      <c r="C393" s="326"/>
      <c r="D393" s="326"/>
      <c r="E393" s="326"/>
      <c r="F393" s="326"/>
      <c r="G393" s="326"/>
      <c r="H393" s="327"/>
      <c r="I393" s="328"/>
      <c r="J393" s="328"/>
      <c r="K393" s="328"/>
      <c r="L393" s="327"/>
      <c r="M393" s="327"/>
      <c r="N393" s="327"/>
    </row>
    <row r="394" spans="1:14" ht="15">
      <c r="A394" s="326"/>
      <c r="B394" s="326"/>
      <c r="C394" s="326"/>
      <c r="D394" s="326"/>
      <c r="E394" s="326"/>
      <c r="F394" s="326"/>
      <c r="G394" s="326"/>
      <c r="H394" s="327"/>
      <c r="I394" s="328"/>
      <c r="J394" s="328"/>
      <c r="K394" s="328"/>
      <c r="L394" s="327"/>
      <c r="M394" s="327"/>
      <c r="N394" s="327"/>
    </row>
    <row r="395" spans="1:14" ht="15">
      <c r="A395" s="326"/>
      <c r="B395" s="326"/>
      <c r="C395" s="326"/>
      <c r="D395" s="326"/>
      <c r="E395" s="326"/>
      <c r="F395" s="326"/>
      <c r="G395" s="326"/>
      <c r="H395" s="327"/>
      <c r="I395" s="328"/>
      <c r="J395" s="328"/>
      <c r="K395" s="328"/>
      <c r="L395" s="327"/>
      <c r="M395" s="327"/>
      <c r="N395" s="327"/>
    </row>
    <row r="396" spans="1:14" ht="15">
      <c r="A396" s="326"/>
      <c r="B396" s="326"/>
      <c r="C396" s="326"/>
      <c r="D396" s="326"/>
      <c r="E396" s="326"/>
      <c r="F396" s="326"/>
      <c r="G396" s="326"/>
      <c r="H396" s="327"/>
      <c r="I396" s="328"/>
      <c r="J396" s="328"/>
      <c r="K396" s="328"/>
      <c r="L396" s="327"/>
      <c r="M396" s="327"/>
      <c r="N396" s="327"/>
    </row>
    <row r="397" spans="1:14" ht="15">
      <c r="A397" s="326"/>
      <c r="B397" s="326"/>
      <c r="C397" s="326"/>
      <c r="D397" s="326"/>
      <c r="E397" s="326"/>
      <c r="F397" s="326"/>
      <c r="G397" s="326"/>
      <c r="H397" s="327"/>
      <c r="I397" s="328"/>
      <c r="J397" s="328"/>
      <c r="K397" s="328"/>
      <c r="L397" s="327"/>
      <c r="M397" s="327"/>
      <c r="N397" s="327"/>
    </row>
    <row r="398" spans="1:14" ht="15">
      <c r="A398" s="326"/>
      <c r="B398" s="326"/>
      <c r="C398" s="326"/>
      <c r="D398" s="326"/>
      <c r="E398" s="326"/>
      <c r="F398" s="326"/>
      <c r="G398" s="326"/>
      <c r="H398" s="327"/>
      <c r="I398" s="328"/>
      <c r="J398" s="328"/>
      <c r="K398" s="328"/>
      <c r="L398" s="327"/>
      <c r="M398" s="327"/>
      <c r="N398" s="327"/>
    </row>
    <row r="399" spans="1:14" ht="15">
      <c r="A399" s="326"/>
      <c r="B399" s="326"/>
      <c r="C399" s="326"/>
      <c r="D399" s="326"/>
      <c r="E399" s="326"/>
      <c r="F399" s="326"/>
      <c r="G399" s="326"/>
      <c r="H399" s="327"/>
      <c r="I399" s="328"/>
      <c r="J399" s="328"/>
      <c r="K399" s="328"/>
      <c r="L399" s="327"/>
      <c r="M399" s="327"/>
      <c r="N399" s="327"/>
    </row>
    <row r="400" spans="1:14" ht="15">
      <c r="A400" s="326"/>
      <c r="B400" s="326"/>
      <c r="C400" s="326"/>
      <c r="D400" s="326"/>
      <c r="E400" s="326"/>
      <c r="F400" s="326"/>
      <c r="G400" s="326"/>
      <c r="H400" s="327"/>
      <c r="I400" s="328"/>
      <c r="J400" s="328"/>
      <c r="K400" s="328"/>
      <c r="L400" s="327"/>
      <c r="M400" s="327"/>
      <c r="N400" s="327"/>
    </row>
    <row r="401" spans="1:14" ht="15">
      <c r="A401" s="326"/>
      <c r="B401" s="326"/>
      <c r="C401" s="326"/>
      <c r="D401" s="326"/>
      <c r="E401" s="326"/>
      <c r="F401" s="326"/>
      <c r="G401" s="326"/>
      <c r="H401" s="327"/>
      <c r="I401" s="328"/>
      <c r="J401" s="328"/>
      <c r="K401" s="328"/>
      <c r="L401" s="327"/>
      <c r="M401" s="327"/>
      <c r="N401" s="327"/>
    </row>
    <row r="402" spans="1:14" ht="15">
      <c r="A402" s="326"/>
      <c r="B402" s="326"/>
      <c r="C402" s="326"/>
      <c r="D402" s="326"/>
      <c r="E402" s="326"/>
      <c r="F402" s="326"/>
      <c r="G402" s="326"/>
      <c r="H402" s="327"/>
      <c r="I402" s="328"/>
      <c r="J402" s="328"/>
      <c r="K402" s="328"/>
      <c r="L402" s="327"/>
      <c r="M402" s="327"/>
      <c r="N402" s="327"/>
    </row>
    <row r="403" spans="1:14" ht="15">
      <c r="A403" s="326"/>
      <c r="B403" s="326"/>
      <c r="C403" s="326"/>
      <c r="D403" s="326"/>
      <c r="E403" s="326"/>
      <c r="F403" s="326"/>
      <c r="G403" s="326"/>
      <c r="H403" s="327"/>
      <c r="I403" s="328"/>
      <c r="J403" s="328"/>
      <c r="K403" s="328"/>
      <c r="L403" s="327"/>
      <c r="M403" s="327"/>
      <c r="N403" s="327"/>
    </row>
    <row r="404" spans="1:14" ht="15">
      <c r="A404" s="326"/>
      <c r="B404" s="326"/>
      <c r="C404" s="326"/>
      <c r="D404" s="326"/>
      <c r="E404" s="326"/>
      <c r="F404" s="326"/>
      <c r="G404" s="326"/>
      <c r="H404" s="327"/>
      <c r="I404" s="328"/>
      <c r="J404" s="328"/>
      <c r="K404" s="328"/>
      <c r="L404" s="327"/>
      <c r="M404" s="327"/>
      <c r="N404" s="327"/>
    </row>
    <row r="405" spans="1:14" ht="15">
      <c r="A405" s="326"/>
      <c r="B405" s="326"/>
      <c r="C405" s="326"/>
      <c r="D405" s="326"/>
      <c r="E405" s="326"/>
      <c r="F405" s="326"/>
      <c r="G405" s="326"/>
      <c r="H405" s="327"/>
      <c r="I405" s="328"/>
      <c r="J405" s="328"/>
      <c r="K405" s="328"/>
      <c r="L405" s="327"/>
      <c r="M405" s="327"/>
      <c r="N405" s="327"/>
    </row>
    <row r="406" spans="1:14" ht="15">
      <c r="A406" s="326"/>
      <c r="B406" s="326"/>
      <c r="C406" s="326"/>
      <c r="D406" s="326"/>
      <c r="E406" s="326"/>
      <c r="F406" s="326"/>
      <c r="G406" s="326"/>
      <c r="H406" s="327"/>
      <c r="I406" s="328"/>
      <c r="J406" s="328"/>
      <c r="K406" s="328"/>
      <c r="L406" s="327"/>
      <c r="M406" s="327"/>
      <c r="N406" s="327"/>
    </row>
    <row r="407" spans="1:14" ht="15">
      <c r="A407" s="326"/>
      <c r="B407" s="326"/>
      <c r="C407" s="326"/>
      <c r="D407" s="326"/>
      <c r="E407" s="326"/>
      <c r="F407" s="326"/>
      <c r="G407" s="326"/>
      <c r="H407" s="327"/>
      <c r="I407" s="328"/>
      <c r="J407" s="328"/>
      <c r="K407" s="328"/>
      <c r="L407" s="327"/>
      <c r="M407" s="327"/>
      <c r="N407" s="327"/>
    </row>
    <row r="408" spans="1:14" ht="15">
      <c r="A408" s="326"/>
      <c r="B408" s="326"/>
      <c r="C408" s="326"/>
      <c r="D408" s="326"/>
      <c r="E408" s="326"/>
      <c r="F408" s="326"/>
      <c r="G408" s="326"/>
      <c r="H408" s="327"/>
      <c r="I408" s="328"/>
      <c r="J408" s="328"/>
      <c r="K408" s="328"/>
      <c r="L408" s="327"/>
      <c r="M408" s="327"/>
      <c r="N408" s="327"/>
    </row>
    <row r="409" spans="1:14" ht="15">
      <c r="A409" s="326"/>
      <c r="B409" s="326"/>
      <c r="C409" s="326"/>
      <c r="D409" s="326"/>
      <c r="E409" s="326"/>
      <c r="F409" s="326"/>
      <c r="G409" s="326"/>
      <c r="H409" s="327"/>
      <c r="I409" s="328"/>
      <c r="J409" s="328"/>
      <c r="K409" s="328"/>
      <c r="L409" s="327"/>
      <c r="M409" s="327"/>
      <c r="N409" s="327"/>
    </row>
    <row r="410" spans="1:14" ht="15">
      <c r="A410" s="326"/>
      <c r="B410" s="326"/>
      <c r="C410" s="326"/>
      <c r="D410" s="326"/>
      <c r="E410" s="326"/>
      <c r="F410" s="326"/>
      <c r="G410" s="326"/>
      <c r="H410" s="327"/>
      <c r="I410" s="328"/>
      <c r="J410" s="328"/>
      <c r="K410" s="328"/>
      <c r="L410" s="327"/>
      <c r="M410" s="327"/>
      <c r="N410" s="327"/>
    </row>
    <row r="411" spans="1:14" ht="15">
      <c r="A411" s="326"/>
      <c r="B411" s="326"/>
      <c r="C411" s="326"/>
      <c r="D411" s="326"/>
      <c r="E411" s="326"/>
      <c r="F411" s="326"/>
      <c r="G411" s="326"/>
      <c r="H411" s="327"/>
      <c r="I411" s="328"/>
      <c r="J411" s="328"/>
      <c r="K411" s="328"/>
      <c r="L411" s="327"/>
      <c r="M411" s="327"/>
      <c r="N411" s="327"/>
    </row>
    <row r="412" spans="1:14" ht="15">
      <c r="A412" s="326"/>
      <c r="B412" s="326"/>
      <c r="C412" s="326"/>
      <c r="D412" s="326"/>
      <c r="E412" s="326"/>
      <c r="F412" s="326"/>
      <c r="G412" s="326"/>
      <c r="H412" s="327"/>
      <c r="I412" s="328"/>
      <c r="J412" s="328"/>
      <c r="K412" s="328"/>
      <c r="L412" s="327"/>
      <c r="M412" s="327"/>
      <c r="N412" s="327"/>
    </row>
    <row r="413" spans="1:14" ht="15">
      <c r="A413" s="326"/>
      <c r="B413" s="326"/>
      <c r="C413" s="326"/>
      <c r="D413" s="326"/>
      <c r="E413" s="326"/>
      <c r="F413" s="326"/>
      <c r="G413" s="326"/>
      <c r="H413" s="327"/>
      <c r="I413" s="328"/>
      <c r="J413" s="328"/>
      <c r="K413" s="328"/>
      <c r="L413" s="327"/>
      <c r="M413" s="327"/>
      <c r="N413" s="327"/>
    </row>
    <row r="414" spans="1:14" ht="15">
      <c r="A414" s="326"/>
      <c r="B414" s="326"/>
      <c r="C414" s="326"/>
      <c r="D414" s="326"/>
      <c r="E414" s="326"/>
      <c r="F414" s="326"/>
      <c r="G414" s="326"/>
      <c r="H414" s="327"/>
      <c r="I414" s="328"/>
      <c r="J414" s="328"/>
      <c r="K414" s="328"/>
      <c r="L414" s="327"/>
      <c r="M414" s="327"/>
      <c r="N414" s="327"/>
    </row>
    <row r="415" spans="1:14" ht="15">
      <c r="A415" s="326"/>
      <c r="B415" s="326"/>
      <c r="C415" s="326"/>
      <c r="D415" s="326"/>
      <c r="E415" s="326"/>
      <c r="F415" s="326"/>
      <c r="G415" s="326"/>
      <c r="H415" s="327"/>
      <c r="I415" s="328"/>
      <c r="J415" s="328"/>
      <c r="K415" s="328"/>
      <c r="L415" s="327"/>
      <c r="M415" s="327"/>
      <c r="N415" s="327"/>
    </row>
    <row r="416" spans="1:14" ht="15">
      <c r="A416" s="326"/>
      <c r="B416" s="326"/>
      <c r="C416" s="326"/>
      <c r="D416" s="326"/>
      <c r="E416" s="326"/>
      <c r="F416" s="326"/>
      <c r="G416" s="326"/>
      <c r="H416" s="327"/>
      <c r="I416" s="328"/>
      <c r="J416" s="328"/>
      <c r="K416" s="328"/>
      <c r="L416" s="327"/>
      <c r="M416" s="327"/>
      <c r="N416" s="327"/>
    </row>
    <row r="417" spans="1:14" ht="15">
      <c r="A417" s="326"/>
      <c r="B417" s="326"/>
      <c r="C417" s="326"/>
      <c r="D417" s="326"/>
      <c r="E417" s="326"/>
      <c r="F417" s="326"/>
      <c r="G417" s="326"/>
      <c r="H417" s="327"/>
      <c r="I417" s="328"/>
      <c r="J417" s="328"/>
      <c r="K417" s="328"/>
      <c r="L417" s="327"/>
      <c r="M417" s="327"/>
      <c r="N417" s="327"/>
    </row>
    <row r="418" spans="1:14" ht="15">
      <c r="A418" s="326"/>
      <c r="B418" s="326"/>
      <c r="C418" s="326"/>
      <c r="D418" s="326"/>
      <c r="E418" s="326"/>
      <c r="F418" s="326"/>
      <c r="G418" s="326"/>
      <c r="H418" s="327"/>
      <c r="I418" s="328"/>
      <c r="J418" s="328"/>
      <c r="K418" s="328"/>
      <c r="L418" s="327"/>
      <c r="M418" s="327"/>
      <c r="N418" s="327"/>
    </row>
    <row r="419" spans="1:14" ht="15">
      <c r="A419" s="326"/>
      <c r="B419" s="326"/>
      <c r="C419" s="326"/>
      <c r="D419" s="326"/>
      <c r="E419" s="326"/>
      <c r="F419" s="326"/>
      <c r="G419" s="326"/>
      <c r="H419" s="327"/>
      <c r="I419" s="328"/>
      <c r="J419" s="328"/>
      <c r="K419" s="328"/>
      <c r="L419" s="327"/>
      <c r="M419" s="327"/>
      <c r="N419" s="327"/>
    </row>
    <row r="420" spans="1:14" ht="15">
      <c r="A420" s="326"/>
      <c r="B420" s="326"/>
      <c r="C420" s="326"/>
      <c r="D420" s="326"/>
      <c r="E420" s="326"/>
      <c r="F420" s="326"/>
      <c r="G420" s="326"/>
      <c r="H420" s="327"/>
      <c r="I420" s="328"/>
      <c r="J420" s="328"/>
      <c r="K420" s="328"/>
      <c r="L420" s="327"/>
      <c r="M420" s="327"/>
      <c r="N420" s="327"/>
    </row>
    <row r="421" spans="1:14" ht="15">
      <c r="A421" s="326"/>
      <c r="B421" s="326"/>
      <c r="C421" s="326"/>
      <c r="D421" s="326"/>
      <c r="E421" s="326"/>
      <c r="F421" s="326"/>
      <c r="G421" s="326"/>
      <c r="H421" s="327"/>
      <c r="I421" s="328"/>
      <c r="J421" s="328"/>
      <c r="K421" s="328"/>
      <c r="L421" s="327"/>
      <c r="M421" s="327"/>
      <c r="N421" s="327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74"/>
  <sheetViews>
    <sheetView workbookViewId="0">
      <selection activeCell="G26" sqref="G26"/>
    </sheetView>
  </sheetViews>
  <sheetFormatPr defaultRowHeight="13.5"/>
  <cols>
    <col min="2" max="2" width="36.125" bestFit="1" customWidth="1"/>
    <col min="3" max="3" width="9" style="444"/>
    <col min="7" max="7" width="36.125" bestFit="1" customWidth="1"/>
    <col min="11" max="11" width="28.25" bestFit="1" customWidth="1"/>
    <col min="12" max="12" width="13.875" bestFit="1" customWidth="1"/>
    <col min="13" max="14" width="9.75" bestFit="1" customWidth="1"/>
    <col min="17" max="17" width="27.25" bestFit="1" customWidth="1"/>
    <col min="18" max="18" width="30.5" bestFit="1" customWidth="1"/>
    <col min="19" max="19" width="16.125" bestFit="1" customWidth="1"/>
    <col min="20" max="20" width="17.25" bestFit="1" customWidth="1"/>
    <col min="21" max="21" width="21.625" bestFit="1" customWidth="1"/>
    <col min="22" max="22" width="20.5" bestFit="1" customWidth="1"/>
    <col min="23" max="23" width="12.75" bestFit="1" customWidth="1"/>
    <col min="24" max="24" width="16.125" bestFit="1" customWidth="1"/>
    <col min="25" max="26" width="22.75" bestFit="1" customWidth="1"/>
    <col min="27" max="27" width="16.125" bestFit="1" customWidth="1"/>
    <col min="28" max="28" width="20.5" bestFit="1" customWidth="1"/>
    <col min="29" max="29" width="18.375" bestFit="1" customWidth="1"/>
    <col min="30" max="30" width="17.25" bestFit="1" customWidth="1"/>
    <col min="31" max="31" width="4.5" bestFit="1" customWidth="1"/>
    <col min="32" max="32" width="15" bestFit="1" customWidth="1"/>
    <col min="33" max="33" width="22.75" bestFit="1" customWidth="1"/>
    <col min="34" max="34" width="3.5" bestFit="1" customWidth="1"/>
    <col min="35" max="35" width="16.125" bestFit="1" customWidth="1"/>
  </cols>
  <sheetData>
    <row r="2" spans="2:35" ht="15">
      <c r="B2" s="326" t="s">
        <v>682</v>
      </c>
      <c r="C2" s="440" t="s">
        <v>683</v>
      </c>
    </row>
    <row r="3" spans="2:35" ht="15">
      <c r="B3" s="326" t="s">
        <v>458</v>
      </c>
      <c r="C3" s="440">
        <v>-1.774564921940712</v>
      </c>
    </row>
    <row r="4" spans="2:35" ht="15">
      <c r="B4" s="326" t="s">
        <v>101</v>
      </c>
      <c r="C4" s="440">
        <v>1.041260624270234</v>
      </c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  <c r="V4" s="305"/>
      <c r="W4" s="305"/>
      <c r="X4" s="305"/>
      <c r="Y4" s="305"/>
    </row>
    <row r="5" spans="2:35" ht="15">
      <c r="B5" s="326" t="s">
        <v>35</v>
      </c>
      <c r="C5" s="440">
        <v>0.51084032446273298</v>
      </c>
      <c r="J5" s="305"/>
      <c r="K5" s="306"/>
      <c r="L5" s="307"/>
      <c r="M5" s="307"/>
      <c r="N5" s="307"/>
      <c r="O5" s="307"/>
      <c r="P5" s="307"/>
      <c r="Q5" s="308"/>
      <c r="R5" s="307"/>
      <c r="S5" s="307"/>
      <c r="T5" s="307"/>
      <c r="U5" s="307"/>
      <c r="V5" s="307"/>
      <c r="W5" s="307"/>
      <c r="X5" s="307"/>
      <c r="Y5" s="305"/>
    </row>
    <row r="6" spans="2:35" ht="15">
      <c r="B6" s="326" t="s">
        <v>72</v>
      </c>
      <c r="C6" s="440">
        <v>0.13003172885186531</v>
      </c>
      <c r="J6" s="305"/>
      <c r="K6" s="306"/>
      <c r="L6" s="307"/>
      <c r="M6" s="307"/>
      <c r="N6" s="307"/>
      <c r="O6" s="309"/>
      <c r="P6" s="309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</row>
    <row r="7" spans="2:35" ht="15">
      <c r="B7" s="326" t="s">
        <v>38</v>
      </c>
      <c r="C7" s="440">
        <v>0.5838897646078145</v>
      </c>
      <c r="J7" s="305"/>
      <c r="K7" s="306"/>
      <c r="L7" s="307"/>
      <c r="M7" s="309"/>
      <c r="N7" s="309"/>
      <c r="O7" s="307"/>
      <c r="P7" s="310"/>
      <c r="Q7" s="311"/>
      <c r="R7" s="307"/>
      <c r="S7" s="307"/>
      <c r="T7" s="307"/>
      <c r="U7" s="312"/>
      <c r="V7" s="312"/>
      <c r="W7" s="313"/>
      <c r="X7" s="307"/>
      <c r="Y7" s="305"/>
    </row>
    <row r="8" spans="2:35" ht="15">
      <c r="B8" s="326" t="s">
        <v>26</v>
      </c>
      <c r="C8" s="440">
        <v>0.77297396887914793</v>
      </c>
      <c r="J8" s="305"/>
      <c r="K8" s="307"/>
      <c r="L8" s="307"/>
      <c r="M8" s="309"/>
      <c r="N8" s="309"/>
      <c r="O8" s="307"/>
      <c r="P8" s="310"/>
      <c r="Q8" s="311"/>
      <c r="R8" s="307"/>
      <c r="S8" s="307"/>
      <c r="T8" s="307"/>
      <c r="U8" s="312"/>
      <c r="V8" s="312"/>
      <c r="W8" s="313"/>
      <c r="X8" s="307"/>
      <c r="Y8" s="305"/>
    </row>
    <row r="9" spans="2:35" ht="15">
      <c r="B9" s="326" t="s">
        <v>94</v>
      </c>
      <c r="C9" s="440">
        <v>1.0564427276545361</v>
      </c>
      <c r="J9" s="305"/>
      <c r="K9" s="307"/>
      <c r="L9" s="307"/>
      <c r="M9" s="309"/>
      <c r="N9" s="309"/>
      <c r="O9" s="307"/>
      <c r="P9" s="310"/>
      <c r="Q9" s="311"/>
      <c r="R9" s="307"/>
      <c r="S9" s="307"/>
      <c r="T9" s="307"/>
      <c r="U9" s="312"/>
      <c r="V9" s="312"/>
      <c r="W9" s="313"/>
      <c r="X9" s="307"/>
      <c r="Y9" s="305"/>
    </row>
    <row r="10" spans="2:35" ht="15">
      <c r="B10" s="326" t="s">
        <v>1022</v>
      </c>
      <c r="C10" s="440">
        <v>-0.39819772158886119</v>
      </c>
      <c r="J10" s="305"/>
      <c r="K10" s="307"/>
      <c r="L10" s="307"/>
      <c r="M10" s="326"/>
      <c r="N10" s="309"/>
      <c r="O10" s="307"/>
      <c r="P10" s="310"/>
      <c r="Q10" s="311"/>
      <c r="R10" s="307"/>
      <c r="S10" s="307"/>
      <c r="T10" s="307"/>
      <c r="U10" s="312"/>
      <c r="V10" s="312"/>
      <c r="W10" s="313"/>
      <c r="X10" s="307"/>
      <c r="Y10" s="305"/>
    </row>
    <row r="11" spans="2:35" ht="15">
      <c r="B11" s="326" t="s">
        <v>1021</v>
      </c>
      <c r="C11" s="440">
        <v>0.63958318294485084</v>
      </c>
      <c r="J11" s="305"/>
      <c r="K11" s="307"/>
      <c r="L11" s="307"/>
      <c r="M11" s="326"/>
      <c r="N11" s="309"/>
      <c r="O11" s="307"/>
      <c r="P11" s="310"/>
      <c r="Q11" s="311"/>
      <c r="R11" s="307"/>
      <c r="S11" s="307"/>
      <c r="T11" s="307"/>
      <c r="U11" s="312"/>
      <c r="V11" s="312"/>
      <c r="W11" s="313"/>
      <c r="X11" s="307"/>
      <c r="Y11" s="305"/>
    </row>
    <row r="12" spans="2:35" ht="15">
      <c r="B12" s="326" t="s">
        <v>1029</v>
      </c>
      <c r="C12" s="440">
        <v>0.60107090349462622</v>
      </c>
      <c r="J12" s="305"/>
      <c r="K12" s="307"/>
      <c r="L12" s="307"/>
      <c r="M12" s="326"/>
      <c r="N12" s="309"/>
      <c r="O12" s="307"/>
      <c r="P12" s="310"/>
      <c r="Q12" s="311"/>
      <c r="R12" s="307"/>
      <c r="S12" s="307"/>
      <c r="T12" s="307"/>
      <c r="U12" s="312"/>
      <c r="V12" s="312"/>
      <c r="W12" s="313"/>
      <c r="X12" s="307"/>
      <c r="Y12" s="305"/>
    </row>
    <row r="13" spans="2:35" ht="15">
      <c r="B13" s="326" t="s">
        <v>1020</v>
      </c>
      <c r="C13" s="440">
        <v>0.41637121796272392</v>
      </c>
      <c r="J13" s="305"/>
      <c r="K13" s="307"/>
      <c r="L13" s="307"/>
      <c r="M13" s="309"/>
      <c r="N13" s="309"/>
      <c r="O13" s="307"/>
      <c r="P13" s="310"/>
      <c r="Q13" s="311"/>
      <c r="R13" s="307"/>
      <c r="S13" s="307"/>
      <c r="T13" s="307"/>
      <c r="U13" s="312"/>
      <c r="V13" s="312"/>
      <c r="W13" s="313"/>
      <c r="X13" s="307"/>
      <c r="Y13" s="305"/>
    </row>
    <row r="14" spans="2:35" ht="15">
      <c r="B14" s="326" t="s">
        <v>1019</v>
      </c>
      <c r="C14" s="440">
        <v>0.6990382349277604</v>
      </c>
      <c r="J14" s="305"/>
      <c r="K14" s="307"/>
      <c r="L14" s="307"/>
      <c r="M14" s="309"/>
      <c r="N14" s="309"/>
      <c r="O14" s="307"/>
      <c r="P14" s="310"/>
      <c r="Q14" s="314"/>
      <c r="R14" s="307"/>
      <c r="S14" s="307"/>
      <c r="T14" s="307"/>
      <c r="U14" s="312"/>
      <c r="V14" s="312"/>
      <c r="W14" s="313"/>
      <c r="X14" s="307"/>
      <c r="Y14" s="305"/>
    </row>
    <row r="15" spans="2:35" ht="15">
      <c r="B15" s="326" t="s">
        <v>1023</v>
      </c>
      <c r="C15" s="440">
        <v>0.10033259984506331</v>
      </c>
      <c r="J15" s="305"/>
      <c r="K15" s="307"/>
      <c r="L15" s="307"/>
      <c r="M15" s="309"/>
      <c r="N15" s="309"/>
      <c r="O15" s="307"/>
      <c r="P15" s="310"/>
      <c r="Q15" s="314"/>
      <c r="R15" s="307"/>
      <c r="S15" s="307"/>
      <c r="T15" s="307"/>
      <c r="U15" s="312"/>
      <c r="V15" s="312"/>
      <c r="W15" s="313"/>
      <c r="X15" s="307"/>
      <c r="Y15" s="305"/>
    </row>
    <row r="16" spans="2:35" ht="15">
      <c r="B16" s="326" t="s">
        <v>1031</v>
      </c>
      <c r="C16" s="440">
        <v>3.51989695531017E-2</v>
      </c>
      <c r="J16" s="305"/>
      <c r="K16" s="307"/>
      <c r="L16" s="307"/>
      <c r="M16" s="309"/>
      <c r="N16" s="309"/>
      <c r="O16" s="307"/>
      <c r="P16" s="310"/>
      <c r="Q16" s="314"/>
      <c r="R16" s="307"/>
      <c r="S16" s="307"/>
      <c r="T16" s="307"/>
      <c r="U16" s="312"/>
      <c r="V16" s="312"/>
      <c r="W16" s="313"/>
      <c r="X16" s="307"/>
      <c r="Y16" s="305"/>
    </row>
    <row r="17" spans="2:25" ht="15">
      <c r="B17" s="326" t="s">
        <v>1024</v>
      </c>
      <c r="C17" s="440">
        <v>0.49052329651617588</v>
      </c>
      <c r="J17" s="305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15"/>
      <c r="X17" s="307"/>
      <c r="Y17" s="305"/>
    </row>
    <row r="18" spans="2:25" ht="15">
      <c r="B18" s="326" t="s">
        <v>1030</v>
      </c>
      <c r="C18" s="440">
        <v>0.40175931323324188</v>
      </c>
      <c r="J18" s="305"/>
      <c r="K18" s="305"/>
      <c r="L18" s="305"/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</row>
    <row r="19" spans="2:25" ht="15">
      <c r="B19" s="326" t="s">
        <v>1032</v>
      </c>
      <c r="C19" s="440">
        <v>0.83304761650325665</v>
      </c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</row>
    <row r="20" spans="2:25" ht="15">
      <c r="B20" s="326" t="s">
        <v>1035</v>
      </c>
      <c r="C20" s="440">
        <v>0.64737808404923136</v>
      </c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</row>
    <row r="21" spans="2:25" ht="15">
      <c r="B21" s="326" t="s">
        <v>1027</v>
      </c>
      <c r="C21" s="440">
        <v>0.53571489353861379</v>
      </c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</row>
    <row r="22" spans="2:25">
      <c r="B22" s="305"/>
      <c r="C22" s="443"/>
      <c r="J22" s="305"/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</row>
    <row r="23" spans="2:25">
      <c r="J23" s="305"/>
      <c r="K23" s="305"/>
      <c r="L23" s="305"/>
      <c r="M23" s="305"/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</row>
    <row r="24" spans="2:25"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</row>
    <row r="25" spans="2:25"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</row>
    <row r="26" spans="2:25"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</row>
    <row r="27" spans="2:25"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</row>
    <row r="28" spans="2:25"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</row>
    <row r="29" spans="2:25">
      <c r="J29" s="305"/>
      <c r="K29" s="305"/>
      <c r="L29" s="305"/>
      <c r="M29" s="305"/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  <c r="Y29" s="305"/>
    </row>
    <row r="30" spans="2:25">
      <c r="J30" s="305"/>
      <c r="K30" s="305"/>
      <c r="L30" s="305"/>
      <c r="M30" s="305"/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305"/>
    </row>
    <row r="31" spans="2:25">
      <c r="J31" s="305"/>
      <c r="K31" s="305"/>
      <c r="L31" s="305"/>
      <c r="M31" s="305"/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  <c r="Y31" s="305"/>
    </row>
    <row r="32" spans="2:25"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</row>
    <row r="33" spans="9:28"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</row>
    <row r="34" spans="9:28"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</row>
    <row r="35" spans="9:28">
      <c r="J35" s="305"/>
      <c r="K35" s="305"/>
      <c r="L35" s="305"/>
      <c r="M35" s="305"/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305"/>
      <c r="Y35" s="305"/>
    </row>
    <row r="36" spans="9:28">
      <c r="J36" s="305"/>
      <c r="K36" s="305"/>
      <c r="L36" s="305"/>
      <c r="M36" s="305"/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</row>
    <row r="37" spans="9:28">
      <c r="J37" s="305"/>
      <c r="K37" s="305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</row>
    <row r="41" spans="9:28">
      <c r="I41" s="305"/>
      <c r="J41" s="305"/>
      <c r="K41" s="305"/>
      <c r="L41" s="305"/>
      <c r="M41" s="305"/>
      <c r="N41" s="305"/>
      <c r="O41" s="305"/>
      <c r="P41" s="305"/>
      <c r="Q41" s="305"/>
      <c r="R41" s="305"/>
      <c r="S41" s="305"/>
      <c r="T41" s="305"/>
      <c r="U41" s="305"/>
      <c r="V41" s="305"/>
      <c r="W41" s="305"/>
      <c r="X41" s="305"/>
      <c r="Y41" s="305"/>
    </row>
    <row r="42" spans="9:28">
      <c r="I42" s="305"/>
      <c r="J42" s="305"/>
      <c r="K42" s="306"/>
      <c r="L42" s="307"/>
      <c r="M42" s="307"/>
      <c r="N42" s="307"/>
      <c r="O42" s="307"/>
      <c r="P42" s="307"/>
      <c r="Q42" s="308"/>
      <c r="R42" s="307"/>
      <c r="S42" s="307"/>
      <c r="T42" s="307"/>
      <c r="U42" s="307"/>
      <c r="V42" s="307"/>
      <c r="W42" s="307"/>
      <c r="X42" s="307"/>
      <c r="Y42" s="305"/>
      <c r="AA42" s="316"/>
      <c r="AB42" s="316"/>
    </row>
    <row r="43" spans="9:28">
      <c r="I43" s="305"/>
      <c r="J43" s="305"/>
      <c r="K43" s="306"/>
      <c r="L43" s="307"/>
      <c r="M43" s="307"/>
      <c r="N43" s="307"/>
      <c r="O43" s="309"/>
      <c r="P43" s="309"/>
      <c r="Q43" s="309"/>
      <c r="R43" s="309"/>
      <c r="S43" s="309"/>
      <c r="T43" s="309"/>
      <c r="U43" s="309"/>
      <c r="V43" s="309"/>
      <c r="W43" s="309"/>
      <c r="X43" s="307"/>
      <c r="Y43" s="305"/>
      <c r="AA43" s="305"/>
      <c r="AB43" s="305"/>
    </row>
    <row r="44" spans="9:28">
      <c r="I44" s="305"/>
      <c r="J44" s="305"/>
      <c r="K44" s="306"/>
      <c r="L44" s="307"/>
      <c r="M44" s="309"/>
      <c r="N44" s="309"/>
      <c r="O44" s="307"/>
      <c r="P44" s="310"/>
      <c r="Q44" s="311"/>
      <c r="R44" s="307"/>
      <c r="S44" s="307"/>
      <c r="T44" s="307"/>
      <c r="U44" s="312"/>
      <c r="V44" s="312"/>
      <c r="W44" s="313"/>
      <c r="X44" s="307"/>
      <c r="Y44" s="305"/>
      <c r="AA44" s="305"/>
      <c r="AB44" s="305"/>
    </row>
    <row r="45" spans="9:28">
      <c r="I45" s="305"/>
      <c r="J45" s="305"/>
      <c r="K45" s="307"/>
      <c r="L45" s="307"/>
      <c r="M45" s="309"/>
      <c r="N45" s="309"/>
      <c r="O45" s="307"/>
      <c r="P45" s="310"/>
      <c r="Q45" s="311"/>
      <c r="R45" s="307"/>
      <c r="S45" s="307"/>
      <c r="T45" s="307"/>
      <c r="U45" s="312"/>
      <c r="V45" s="312"/>
      <c r="W45" s="313"/>
      <c r="X45" s="307"/>
      <c r="Y45" s="305"/>
      <c r="AA45" s="305"/>
      <c r="AB45" s="305"/>
    </row>
    <row r="46" spans="9:28">
      <c r="I46" s="305"/>
      <c r="J46" s="305"/>
      <c r="K46" s="307"/>
      <c r="L46" s="307"/>
      <c r="M46" s="309"/>
      <c r="N46" s="309"/>
      <c r="O46" s="307"/>
      <c r="P46" s="310"/>
      <c r="Q46" s="311"/>
      <c r="R46" s="307"/>
      <c r="S46" s="307"/>
      <c r="T46" s="307"/>
      <c r="U46" s="312"/>
      <c r="V46" s="312"/>
      <c r="W46" s="313"/>
      <c r="X46" s="307"/>
      <c r="Y46" s="305"/>
      <c r="AA46" s="305"/>
      <c r="AB46" s="305"/>
    </row>
    <row r="47" spans="9:28">
      <c r="I47" s="305"/>
      <c r="J47" s="305"/>
      <c r="K47" s="307"/>
      <c r="L47" s="307"/>
      <c r="M47" s="309"/>
      <c r="N47" s="309"/>
      <c r="O47" s="307"/>
      <c r="P47" s="310"/>
      <c r="Q47" s="311"/>
      <c r="R47" s="307"/>
      <c r="S47" s="307"/>
      <c r="T47" s="307"/>
      <c r="U47" s="312"/>
      <c r="V47" s="312"/>
      <c r="W47" s="313"/>
      <c r="X47" s="307"/>
      <c r="Y47" s="305"/>
      <c r="AA47" s="305"/>
      <c r="AB47" s="305"/>
    </row>
    <row r="48" spans="9:28">
      <c r="I48" s="305"/>
      <c r="J48" s="305"/>
      <c r="K48" s="307"/>
      <c r="L48" s="307"/>
      <c r="M48" s="309"/>
      <c r="N48" s="309"/>
      <c r="O48" s="307"/>
      <c r="P48" s="310"/>
      <c r="Q48" s="311"/>
      <c r="R48" s="307"/>
      <c r="S48" s="307"/>
      <c r="T48" s="307"/>
      <c r="U48" s="312"/>
      <c r="V48" s="312"/>
      <c r="W48" s="313"/>
      <c r="X48" s="307"/>
      <c r="Y48" s="305"/>
      <c r="AA48" s="305"/>
      <c r="AB48" s="305"/>
    </row>
    <row r="49" spans="9:28">
      <c r="I49" s="305"/>
      <c r="J49" s="305"/>
      <c r="K49" s="307"/>
      <c r="L49" s="307"/>
      <c r="M49" s="309"/>
      <c r="N49" s="309"/>
      <c r="O49" s="307"/>
      <c r="P49" s="310"/>
      <c r="Q49" s="311"/>
      <c r="R49" s="307"/>
      <c r="S49" s="307"/>
      <c r="T49" s="307"/>
      <c r="U49" s="312"/>
      <c r="V49" s="312"/>
      <c r="W49" s="313"/>
      <c r="X49" s="307"/>
      <c r="Y49" s="305"/>
      <c r="AA49" s="305"/>
      <c r="AB49" s="305"/>
    </row>
    <row r="50" spans="9:28">
      <c r="I50" s="305"/>
      <c r="J50" s="305"/>
      <c r="K50" s="307"/>
      <c r="L50" s="307"/>
      <c r="M50" s="309"/>
      <c r="N50" s="309"/>
      <c r="O50" s="307"/>
      <c r="P50" s="310"/>
      <c r="Q50" s="311"/>
      <c r="R50" s="307"/>
      <c r="S50" s="307"/>
      <c r="T50" s="307"/>
      <c r="U50" s="312"/>
      <c r="V50" s="312"/>
      <c r="W50" s="313"/>
      <c r="X50" s="307"/>
      <c r="Y50" s="305"/>
      <c r="AA50" s="305"/>
      <c r="AB50" s="305"/>
    </row>
    <row r="51" spans="9:28">
      <c r="I51" s="305"/>
      <c r="J51" s="305"/>
      <c r="K51" s="307"/>
      <c r="L51" s="307"/>
      <c r="M51" s="309"/>
      <c r="N51" s="309"/>
      <c r="O51" s="307"/>
      <c r="P51" s="310"/>
      <c r="Q51" s="314"/>
      <c r="R51" s="307"/>
      <c r="S51" s="307"/>
      <c r="T51" s="307"/>
      <c r="U51" s="312"/>
      <c r="V51" s="312"/>
      <c r="W51" s="313"/>
      <c r="X51" s="307"/>
      <c r="Y51" s="305"/>
      <c r="AA51" s="305"/>
      <c r="AB51" s="305"/>
    </row>
    <row r="52" spans="9:28">
      <c r="I52" s="305"/>
      <c r="J52" s="305"/>
      <c r="K52" s="307"/>
      <c r="L52" s="307"/>
      <c r="M52" s="309"/>
      <c r="N52" s="309"/>
      <c r="O52" s="307"/>
      <c r="P52" s="310"/>
      <c r="Q52" s="314"/>
      <c r="R52" s="307"/>
      <c r="S52" s="307"/>
      <c r="T52" s="307"/>
      <c r="U52" s="312"/>
      <c r="V52" s="312"/>
      <c r="W52" s="313"/>
      <c r="X52" s="307"/>
      <c r="Y52" s="305"/>
      <c r="AA52" s="305"/>
      <c r="AB52" s="305"/>
    </row>
    <row r="53" spans="9:28">
      <c r="I53" s="305"/>
      <c r="J53" s="305"/>
      <c r="K53" s="307"/>
      <c r="L53" s="307"/>
      <c r="M53" s="309"/>
      <c r="N53" s="309"/>
      <c r="O53" s="307"/>
      <c r="P53" s="310"/>
      <c r="Q53" s="314"/>
      <c r="R53" s="307"/>
      <c r="S53" s="307"/>
      <c r="T53" s="307"/>
      <c r="U53" s="312"/>
      <c r="V53" s="312"/>
      <c r="W53" s="313"/>
      <c r="X53" s="307"/>
      <c r="Y53" s="305"/>
      <c r="AA53" s="305"/>
      <c r="AB53" s="305"/>
    </row>
    <row r="54" spans="9:28">
      <c r="I54" s="305"/>
      <c r="J54" s="305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15"/>
      <c r="X54" s="307"/>
      <c r="Y54" s="305"/>
      <c r="AA54" s="305"/>
      <c r="AB54" s="305"/>
    </row>
    <row r="55" spans="9:28"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305"/>
      <c r="Y55" s="305"/>
      <c r="AA55" s="305"/>
      <c r="AB55" s="305"/>
    </row>
    <row r="56" spans="9:28">
      <c r="I56" s="305"/>
      <c r="J56" s="305"/>
      <c r="K56" s="305"/>
      <c r="L56" s="305"/>
      <c r="M56" s="305"/>
      <c r="N56" s="305"/>
      <c r="O56" s="305"/>
      <c r="P56" s="305"/>
      <c r="Q56" s="305"/>
      <c r="R56" s="305"/>
      <c r="S56" s="305"/>
      <c r="T56" s="305"/>
      <c r="U56" s="305"/>
      <c r="V56" s="305"/>
      <c r="W56" s="305"/>
      <c r="X56" s="305"/>
      <c r="Y56" s="305"/>
      <c r="AA56" s="305"/>
      <c r="AB56" s="305"/>
    </row>
    <row r="57" spans="9:28"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AA57" s="305"/>
      <c r="AB57" s="305"/>
    </row>
    <row r="58" spans="9:28">
      <c r="I58" s="305"/>
      <c r="J58" s="305"/>
      <c r="K58" s="305"/>
      <c r="L58" s="305"/>
      <c r="M58" s="305"/>
      <c r="N58" s="305"/>
      <c r="O58" s="305"/>
      <c r="P58" s="305"/>
      <c r="Q58" s="305"/>
      <c r="R58" s="305"/>
      <c r="S58" s="305"/>
      <c r="T58" s="305"/>
      <c r="U58" s="305"/>
      <c r="V58" s="305"/>
      <c r="W58" s="305"/>
      <c r="X58" s="305"/>
      <c r="Y58" s="305"/>
      <c r="AA58" s="305"/>
      <c r="AB58" s="305"/>
    </row>
    <row r="59" spans="9:28">
      <c r="I59" s="305"/>
      <c r="J59" s="305"/>
      <c r="K59" s="305"/>
      <c r="L59" s="305"/>
      <c r="M59" s="305"/>
      <c r="N59" s="305"/>
      <c r="O59" s="305"/>
      <c r="P59" s="305"/>
      <c r="Q59" s="305"/>
      <c r="R59" s="305"/>
      <c r="S59" s="305"/>
      <c r="T59" s="305"/>
      <c r="U59" s="305"/>
      <c r="V59" s="305"/>
      <c r="W59" s="305"/>
      <c r="X59" s="305"/>
      <c r="Y59" s="305"/>
      <c r="AA59" s="305"/>
      <c r="AB59" s="305"/>
    </row>
    <row r="60" spans="9:28">
      <c r="I60" s="305"/>
      <c r="J60" s="305"/>
      <c r="K60" s="305"/>
      <c r="L60" s="305"/>
      <c r="M60" s="305"/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AA60" s="305"/>
      <c r="AB60" s="305"/>
    </row>
    <row r="61" spans="9:28"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AA61" s="305"/>
      <c r="AB61" s="305"/>
    </row>
    <row r="62" spans="9:28"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305"/>
      <c r="AA62" s="305"/>
      <c r="AB62" s="305"/>
    </row>
    <row r="63" spans="9:28">
      <c r="I63" s="305"/>
      <c r="J63" s="305"/>
      <c r="K63" s="305"/>
      <c r="L63" s="305"/>
      <c r="M63" s="305"/>
      <c r="N63" s="305"/>
      <c r="O63" s="305"/>
      <c r="P63" s="305"/>
      <c r="Q63" s="305"/>
      <c r="R63" s="305"/>
      <c r="S63" s="305"/>
      <c r="T63" s="305"/>
      <c r="U63" s="305"/>
      <c r="V63" s="305"/>
      <c r="W63" s="305"/>
      <c r="X63" s="305"/>
      <c r="Y63" s="305"/>
      <c r="AA63" s="305"/>
      <c r="AB63" s="305"/>
    </row>
    <row r="64" spans="9:28">
      <c r="I64" s="305"/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305"/>
      <c r="V64" s="305"/>
      <c r="W64" s="305"/>
      <c r="X64" s="305"/>
      <c r="Y64" s="305"/>
      <c r="AA64" s="305"/>
      <c r="AB64" s="305"/>
    </row>
    <row r="65" spans="9:28">
      <c r="I65" s="305"/>
      <c r="J65" s="305"/>
      <c r="K65" s="305"/>
      <c r="L65" s="305"/>
      <c r="M65" s="305"/>
      <c r="N65" s="305"/>
      <c r="O65" s="305"/>
      <c r="P65" s="305"/>
      <c r="Q65" s="305"/>
      <c r="R65" s="305"/>
      <c r="S65" s="305"/>
      <c r="T65" s="305"/>
      <c r="U65" s="305"/>
      <c r="V65" s="305"/>
      <c r="W65" s="305"/>
      <c r="X65" s="305"/>
      <c r="Y65" s="305"/>
      <c r="AA65" s="305"/>
      <c r="AB65" s="305"/>
    </row>
    <row r="66" spans="9:28"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AA66" s="305"/>
      <c r="AB66" s="305"/>
    </row>
    <row r="67" spans="9:28">
      <c r="I67" s="305"/>
      <c r="J67" s="305"/>
      <c r="K67" s="305"/>
      <c r="L67" s="305"/>
      <c r="M67" s="305"/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Y67" s="305"/>
      <c r="AA67" s="305"/>
      <c r="AB67" s="305"/>
    </row>
    <row r="68" spans="9:28">
      <c r="I68" s="305"/>
      <c r="J68" s="305"/>
      <c r="K68" s="305"/>
      <c r="L68" s="305"/>
      <c r="M68" s="305"/>
      <c r="N68" s="305"/>
      <c r="O68" s="305"/>
      <c r="P68" s="305"/>
      <c r="Q68" s="305"/>
      <c r="R68" s="305"/>
      <c r="S68" s="305"/>
      <c r="T68" s="305"/>
      <c r="U68" s="305"/>
      <c r="V68" s="305"/>
      <c r="W68" s="305"/>
      <c r="X68" s="305"/>
      <c r="Y68" s="305"/>
      <c r="AA68" s="305"/>
      <c r="AB68" s="305"/>
    </row>
    <row r="69" spans="9:28"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AA69" s="305"/>
      <c r="AB69" s="305"/>
    </row>
    <row r="70" spans="9:28">
      <c r="I70" s="305"/>
      <c r="J70" s="305"/>
      <c r="K70" s="305"/>
      <c r="L70" s="305"/>
      <c r="M70" s="305"/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305"/>
      <c r="AA70" s="305"/>
      <c r="AB70" s="305"/>
    </row>
    <row r="71" spans="9:28">
      <c r="I71" s="305"/>
      <c r="J71" s="305"/>
      <c r="K71" s="305"/>
      <c r="L71" s="305"/>
      <c r="M71" s="305"/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AA71" s="305"/>
      <c r="AB71" s="305"/>
    </row>
    <row r="72" spans="9:28"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</row>
    <row r="73" spans="9:28"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</row>
    <row r="74" spans="9:28"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7"/>
  <sheetViews>
    <sheetView workbookViewId="0">
      <selection activeCell="A2" sqref="A2:A317"/>
    </sheetView>
  </sheetViews>
  <sheetFormatPr defaultRowHeight="13.5"/>
  <cols>
    <col min="1" max="1" width="37.125" bestFit="1" customWidth="1"/>
  </cols>
  <sheetData>
    <row r="1" spans="1:17" ht="15">
      <c r="A1" s="326" t="s">
        <v>131</v>
      </c>
      <c r="B1" s="326" t="s">
        <v>637</v>
      </c>
      <c r="C1" s="326" t="s">
        <v>638</v>
      </c>
      <c r="D1" s="326" t="s">
        <v>639</v>
      </c>
      <c r="E1" s="326" t="s">
        <v>640</v>
      </c>
      <c r="F1" s="326" t="s">
        <v>641</v>
      </c>
      <c r="G1" s="326" t="s">
        <v>376</v>
      </c>
      <c r="H1" s="327" t="s">
        <v>533</v>
      </c>
      <c r="I1" s="355" t="s">
        <v>533</v>
      </c>
      <c r="J1" s="356" t="s">
        <v>130</v>
      </c>
      <c r="K1" s="355" t="s">
        <v>131</v>
      </c>
      <c r="L1" s="328" t="s">
        <v>642</v>
      </c>
      <c r="M1" s="328" t="s">
        <v>129</v>
      </c>
      <c r="N1" s="328" t="s">
        <v>130</v>
      </c>
      <c r="O1" s="326" t="s">
        <v>385</v>
      </c>
      <c r="P1" s="326" t="s">
        <v>386</v>
      </c>
      <c r="Q1" s="327" t="s">
        <v>534</v>
      </c>
    </row>
    <row r="2" spans="1:17" ht="15">
      <c r="A2" s="326" t="s">
        <v>102</v>
      </c>
      <c r="B2" s="326">
        <v>0</v>
      </c>
      <c r="C2" s="326">
        <v>-1E-4</v>
      </c>
      <c r="D2" s="326">
        <v>6.21</v>
      </c>
      <c r="E2" s="326">
        <v>124</v>
      </c>
      <c r="F2" s="326">
        <v>1879</v>
      </c>
      <c r="G2" s="326">
        <v>2003</v>
      </c>
      <c r="H2" s="327">
        <v>6.1907139291063402E-2</v>
      </c>
      <c r="I2" s="355">
        <v>9.5095095095095089E-2</v>
      </c>
      <c r="J2" s="356">
        <v>2.3944785287071241E-2</v>
      </c>
      <c r="K2" s="355" t="s">
        <v>102</v>
      </c>
      <c r="L2" s="328">
        <v>-0.30499219053183102</v>
      </c>
      <c r="M2" s="328">
        <v>5.2072631638539799E-2</v>
      </c>
      <c r="N2" s="328">
        <v>0.119826466579906</v>
      </c>
      <c r="O2" s="327">
        <v>0.47876447876447875</v>
      </c>
      <c r="P2" s="327">
        <v>0.64949879018320078</v>
      </c>
      <c r="Q2" s="327">
        <v>0.63546954314720816</v>
      </c>
    </row>
    <row r="3" spans="1:17" ht="15">
      <c r="A3" s="326" t="s">
        <v>102</v>
      </c>
      <c r="B3" s="326">
        <v>1</v>
      </c>
      <c r="C3" s="326">
        <v>6.75</v>
      </c>
      <c r="D3" s="326">
        <v>27.0001</v>
      </c>
      <c r="E3" s="326">
        <v>135</v>
      </c>
      <c r="F3" s="326">
        <v>1014</v>
      </c>
      <c r="G3" s="326">
        <v>1149</v>
      </c>
      <c r="H3" s="327">
        <v>0.117493472584856</v>
      </c>
      <c r="I3" s="355">
        <v>0.12579617834394899</v>
      </c>
      <c r="J3" s="356">
        <v>2.3944785287071241E-2</v>
      </c>
      <c r="K3" s="355" t="s">
        <v>102</v>
      </c>
      <c r="L3" s="328">
        <v>0.39683783756389801</v>
      </c>
      <c r="M3" s="328">
        <v>6.7753834941366803E-2</v>
      </c>
      <c r="N3" s="328">
        <v>0.119826466579906</v>
      </c>
      <c r="O3" s="327">
        <v>0.52123552123552119</v>
      </c>
      <c r="P3" s="327">
        <v>0.35050120981679916</v>
      </c>
      <c r="Q3" s="327">
        <v>0.3645304568527919</v>
      </c>
    </row>
    <row r="4" spans="1:17" ht="15">
      <c r="A4" s="326" t="s">
        <v>146</v>
      </c>
      <c r="B4" s="326">
        <v>0</v>
      </c>
      <c r="C4" s="326">
        <v>-1E-4</v>
      </c>
      <c r="D4" s="326">
        <v>5.13</v>
      </c>
      <c r="E4" s="326">
        <v>107</v>
      </c>
      <c r="F4" s="326">
        <v>1682</v>
      </c>
      <c r="G4" s="326">
        <v>1789</v>
      </c>
      <c r="H4" s="327">
        <v>5.9809949692565603E-2</v>
      </c>
      <c r="I4" s="355">
        <v>8.5489313835770533E-2</v>
      </c>
      <c r="J4" s="356">
        <v>6.0576959755725433E-2</v>
      </c>
      <c r="K4" s="355" t="s">
        <v>146</v>
      </c>
      <c r="L4" s="328">
        <v>-0.34168876279438998</v>
      </c>
      <c r="M4" s="328">
        <v>5.74980094869606E-2</v>
      </c>
      <c r="N4" s="328">
        <v>0.114358464684477</v>
      </c>
      <c r="O4" s="327">
        <v>0.41312741312741313</v>
      </c>
      <c r="P4" s="327">
        <v>0.58140338748703768</v>
      </c>
      <c r="Q4" s="327">
        <v>0.56757614213197971</v>
      </c>
    </row>
    <row r="5" spans="1:17" ht="15">
      <c r="A5" s="326" t="s">
        <v>146</v>
      </c>
      <c r="B5" s="326">
        <v>1</v>
      </c>
      <c r="C5" s="326">
        <v>5.94</v>
      </c>
      <c r="D5" s="326">
        <v>26.19</v>
      </c>
      <c r="E5" s="326">
        <v>152</v>
      </c>
      <c r="F5" s="326">
        <v>1211</v>
      </c>
      <c r="G5" s="326">
        <v>1363</v>
      </c>
      <c r="H5" s="327">
        <v>0.111518708730741</v>
      </c>
      <c r="I5" s="355">
        <v>0.13279132791327911</v>
      </c>
      <c r="J5" s="356">
        <v>6.0576959755725433E-2</v>
      </c>
      <c r="K5" s="355" t="s">
        <v>146</v>
      </c>
      <c r="L5" s="328">
        <v>0.33790002056978102</v>
      </c>
      <c r="M5" s="328">
        <v>5.6860455197517097E-2</v>
      </c>
      <c r="N5" s="328">
        <v>0.114358464684477</v>
      </c>
      <c r="O5" s="327">
        <v>0.58687258687258692</v>
      </c>
      <c r="P5" s="327">
        <v>0.41859661251296232</v>
      </c>
      <c r="Q5" s="327">
        <v>0.43242385786802029</v>
      </c>
    </row>
    <row r="6" spans="1:17" ht="15">
      <c r="A6" s="326" t="s">
        <v>101</v>
      </c>
      <c r="B6" s="326">
        <v>0</v>
      </c>
      <c r="C6" s="326">
        <v>-1E-4</v>
      </c>
      <c r="D6" s="326">
        <v>3.04</v>
      </c>
      <c r="E6" s="326">
        <v>111</v>
      </c>
      <c r="F6" s="326">
        <v>1712</v>
      </c>
      <c r="G6" s="326">
        <v>1823</v>
      </c>
      <c r="H6" s="327">
        <v>6.0888645090510098E-2</v>
      </c>
      <c r="I6" s="355">
        <v>8.9898989898989895E-2</v>
      </c>
      <c r="J6" s="356">
        <v>4.8216301972301402E-2</v>
      </c>
      <c r="K6" s="355" t="s">
        <v>101</v>
      </c>
      <c r="L6" s="328">
        <v>-0.32266611211275498</v>
      </c>
      <c r="M6" s="328">
        <v>5.2659695843793299E-2</v>
      </c>
      <c r="N6" s="328">
        <v>0.10754719257419</v>
      </c>
      <c r="O6" s="327">
        <v>0.42857142857142855</v>
      </c>
      <c r="P6" s="327">
        <v>0.59177324576564116</v>
      </c>
      <c r="Q6" s="327">
        <v>0.5783629441624365</v>
      </c>
    </row>
    <row r="7" spans="1:17" ht="15">
      <c r="A7" s="326" t="s">
        <v>101</v>
      </c>
      <c r="B7" s="326">
        <v>1</v>
      </c>
      <c r="C7" s="326">
        <v>4</v>
      </c>
      <c r="D7" s="326">
        <v>13.12</v>
      </c>
      <c r="E7" s="326">
        <v>148</v>
      </c>
      <c r="F7" s="326">
        <v>1181</v>
      </c>
      <c r="G7" s="326">
        <v>1329</v>
      </c>
      <c r="H7" s="327">
        <v>0.11136192626034599</v>
      </c>
      <c r="I7" s="355">
        <v>0.13343799058084771</v>
      </c>
      <c r="J7" s="356">
        <v>4.8216301972301402E-2</v>
      </c>
      <c r="K7" s="355" t="s">
        <v>101</v>
      </c>
      <c r="L7" s="328">
        <v>0.33631670084335002</v>
      </c>
      <c r="M7" s="328">
        <v>5.4887496730397098E-2</v>
      </c>
      <c r="N7" s="328">
        <v>0.10754719257419</v>
      </c>
      <c r="O7" s="327">
        <v>0.5714285714285714</v>
      </c>
      <c r="P7" s="327">
        <v>0.40822675423435878</v>
      </c>
      <c r="Q7" s="327">
        <v>0.42163705583756345</v>
      </c>
    </row>
    <row r="8" spans="1:17" ht="15">
      <c r="A8" s="326" t="s">
        <v>562</v>
      </c>
      <c r="B8" s="326">
        <v>0</v>
      </c>
      <c r="C8" s="326">
        <v>-1E-4</v>
      </c>
      <c r="D8" s="326">
        <v>102.08</v>
      </c>
      <c r="E8" s="326">
        <v>177</v>
      </c>
      <c r="F8" s="326">
        <v>1539</v>
      </c>
      <c r="G8" s="326">
        <v>1716</v>
      </c>
      <c r="H8" s="327">
        <v>0.103146853146853</v>
      </c>
      <c r="I8" s="355">
        <v>0.1142857142857143</v>
      </c>
      <c r="J8" s="356">
        <v>5.7891206097473603E-3</v>
      </c>
      <c r="K8" s="355" t="s">
        <v>562</v>
      </c>
      <c r="L8" s="328">
        <v>0.25048284201154702</v>
      </c>
      <c r="M8" s="328">
        <v>3.7929102272734098E-2</v>
      </c>
      <c r="N8" s="328">
        <v>9.7117388836084603E-2</v>
      </c>
      <c r="O8" s="327">
        <v>0.68339768339768336</v>
      </c>
      <c r="P8" s="327">
        <v>0.5319737296923609</v>
      </c>
      <c r="Q8" s="327">
        <v>0.54441624365482233</v>
      </c>
    </row>
    <row r="9" spans="1:17" ht="15">
      <c r="A9" s="326" t="s">
        <v>562</v>
      </c>
      <c r="B9" s="326">
        <v>1</v>
      </c>
      <c r="C9" s="326">
        <v>102.08</v>
      </c>
      <c r="D9" s="326">
        <v>280.719999999999</v>
      </c>
      <c r="E9" s="326">
        <v>82</v>
      </c>
      <c r="F9" s="326">
        <v>1354</v>
      </c>
      <c r="G9" s="326">
        <v>1436</v>
      </c>
      <c r="H9" s="327">
        <v>5.7103064066852303E-2</v>
      </c>
      <c r="I9" s="355">
        <v>9.9756690997566913E-2</v>
      </c>
      <c r="J9" s="356">
        <v>5.7891206097473603E-3</v>
      </c>
      <c r="K9" s="355" t="s">
        <v>562</v>
      </c>
      <c r="L9" s="328">
        <v>-0.39087796293136901</v>
      </c>
      <c r="M9" s="328">
        <v>5.9188286563350498E-2</v>
      </c>
      <c r="N9" s="328">
        <v>9.7117388836084603E-2</v>
      </c>
      <c r="O9" s="327">
        <v>0.31660231660231658</v>
      </c>
      <c r="P9" s="327">
        <v>0.4680262703076391</v>
      </c>
      <c r="Q9" s="327">
        <v>0.45558375634517767</v>
      </c>
    </row>
    <row r="10" spans="1:17" ht="15">
      <c r="A10" s="326" t="s">
        <v>133</v>
      </c>
      <c r="B10" s="326">
        <v>0</v>
      </c>
      <c r="C10" s="326">
        <v>-1E-4</v>
      </c>
      <c r="D10" s="326">
        <v>5.2</v>
      </c>
      <c r="E10" s="326">
        <v>97</v>
      </c>
      <c r="F10" s="326">
        <v>1529</v>
      </c>
      <c r="G10" s="326">
        <v>1626</v>
      </c>
      <c r="H10" s="327">
        <v>5.9655596555965501E-2</v>
      </c>
      <c r="I10" s="355">
        <v>8.6446104589114198E-2</v>
      </c>
      <c r="J10" s="356">
        <v>6.1619384555289473E-2</v>
      </c>
      <c r="K10" s="355" t="s">
        <v>133</v>
      </c>
      <c r="L10" s="328">
        <v>-0.34443698414908203</v>
      </c>
      <c r="M10" s="328">
        <v>5.3043204541067097E-2</v>
      </c>
      <c r="N10" s="328">
        <v>9.6569803829166606E-2</v>
      </c>
      <c r="O10" s="327">
        <v>0.37451737451737449</v>
      </c>
      <c r="P10" s="327">
        <v>0.52851711026615966</v>
      </c>
      <c r="Q10" s="327">
        <v>0.5158629441624365</v>
      </c>
    </row>
    <row r="11" spans="1:17" ht="15">
      <c r="A11" s="326" t="s">
        <v>133</v>
      </c>
      <c r="B11" s="326">
        <v>1</v>
      </c>
      <c r="C11" s="326">
        <v>5.98</v>
      </c>
      <c r="D11" s="326">
        <v>17.16</v>
      </c>
      <c r="E11" s="326">
        <v>162</v>
      </c>
      <c r="F11" s="326">
        <v>1364</v>
      </c>
      <c r="G11" s="326">
        <v>1526</v>
      </c>
      <c r="H11" s="327">
        <v>0.10615989515072</v>
      </c>
      <c r="I11" s="355">
        <v>0.1347826086956522</v>
      </c>
      <c r="J11" s="356">
        <v>6.1619384555289473E-2</v>
      </c>
      <c r="K11" s="355" t="s">
        <v>133</v>
      </c>
      <c r="L11" s="328">
        <v>0.282640740105574</v>
      </c>
      <c r="M11" s="328">
        <v>4.3526599288099398E-2</v>
      </c>
      <c r="N11" s="328">
        <v>9.6569803829166606E-2</v>
      </c>
      <c r="O11" s="327">
        <v>0.62548262548262545</v>
      </c>
      <c r="P11" s="327">
        <v>0.47148288973384028</v>
      </c>
      <c r="Q11" s="327">
        <v>0.48413705583756345</v>
      </c>
    </row>
    <row r="12" spans="1:17" ht="15">
      <c r="A12" s="326" t="s">
        <v>141</v>
      </c>
      <c r="B12" s="326">
        <v>0</v>
      </c>
      <c r="C12" s="326">
        <v>-1E-4</v>
      </c>
      <c r="D12" s="326">
        <v>3.04</v>
      </c>
      <c r="E12" s="326">
        <v>117</v>
      </c>
      <c r="F12" s="326">
        <v>1753</v>
      </c>
      <c r="G12" s="326">
        <v>1870</v>
      </c>
      <c r="H12" s="327">
        <v>6.2566844919785994E-2</v>
      </c>
      <c r="I12" s="355">
        <v>9.1633466135458169E-2</v>
      </c>
      <c r="J12" s="356">
        <v>4.0280000762013927E-2</v>
      </c>
      <c r="K12" s="355" t="s">
        <v>141</v>
      </c>
      <c r="L12" s="328">
        <v>-0.29368870684688098</v>
      </c>
      <c r="M12" s="328">
        <v>4.5289128626720701E-2</v>
      </c>
      <c r="N12" s="328">
        <v>9.6218574753442004E-2</v>
      </c>
      <c r="O12" s="327">
        <v>0.45173745173745172</v>
      </c>
      <c r="P12" s="327">
        <v>0.60594538541306597</v>
      </c>
      <c r="Q12" s="327">
        <v>0.59327411167512689</v>
      </c>
    </row>
    <row r="13" spans="1:17" ht="15">
      <c r="A13" s="326" t="s">
        <v>141</v>
      </c>
      <c r="B13" s="326">
        <v>1</v>
      </c>
      <c r="C13" s="326">
        <v>4</v>
      </c>
      <c r="D13" s="326">
        <v>13.12</v>
      </c>
      <c r="E13" s="326">
        <v>142</v>
      </c>
      <c r="F13" s="326">
        <v>1140</v>
      </c>
      <c r="G13" s="326">
        <v>1282</v>
      </c>
      <c r="H13" s="327">
        <v>0.110764430577223</v>
      </c>
      <c r="I13" s="355">
        <v>0.1316211878009631</v>
      </c>
      <c r="J13" s="356">
        <v>4.0280000762013927E-2</v>
      </c>
      <c r="K13" s="355" t="s">
        <v>141</v>
      </c>
      <c r="L13" s="328">
        <v>0.33026475948931699</v>
      </c>
      <c r="M13" s="328">
        <v>5.0929446126721303E-2</v>
      </c>
      <c r="N13" s="328">
        <v>9.6218574753442004E-2</v>
      </c>
      <c r="O13" s="327">
        <v>0.54826254826254828</v>
      </c>
      <c r="P13" s="327">
        <v>0.39405461458693397</v>
      </c>
      <c r="Q13" s="327">
        <v>0.40672588832487311</v>
      </c>
    </row>
    <row r="14" spans="1:17" ht="15">
      <c r="A14" s="326" t="s">
        <v>167</v>
      </c>
      <c r="B14" s="326">
        <v>0</v>
      </c>
      <c r="C14" s="326">
        <v>-1E-4</v>
      </c>
      <c r="D14" s="326">
        <v>4.1399999999999997</v>
      </c>
      <c r="E14" s="326">
        <v>124</v>
      </c>
      <c r="F14" s="326">
        <v>1827</v>
      </c>
      <c r="G14" s="326">
        <v>1951</v>
      </c>
      <c r="H14" s="327">
        <v>6.3557150179395103E-2</v>
      </c>
      <c r="I14" s="355">
        <v>8.9979550102249492E-2</v>
      </c>
      <c r="J14" s="356">
        <v>4.6443635176143902E-2</v>
      </c>
      <c r="K14" s="355" t="s">
        <v>167</v>
      </c>
      <c r="L14" s="328">
        <v>-0.276927747496372</v>
      </c>
      <c r="M14" s="328">
        <v>4.2303452356950398E-2</v>
      </c>
      <c r="N14" s="328">
        <v>9.5284770564800003E-2</v>
      </c>
      <c r="O14" s="327">
        <v>0.47876447876447875</v>
      </c>
      <c r="P14" s="327">
        <v>0.63152436916695476</v>
      </c>
      <c r="Q14" s="327">
        <v>0.61897208121827407</v>
      </c>
    </row>
    <row r="15" spans="1:17" ht="15">
      <c r="A15" s="326" t="s">
        <v>167</v>
      </c>
      <c r="B15" s="326">
        <v>1</v>
      </c>
      <c r="C15" s="326">
        <v>4.83</v>
      </c>
      <c r="D15" s="326">
        <v>20.010000000000002</v>
      </c>
      <c r="E15" s="326">
        <v>135</v>
      </c>
      <c r="F15" s="326">
        <v>1066</v>
      </c>
      <c r="G15" s="326">
        <v>1201</v>
      </c>
      <c r="H15" s="327">
        <v>0.11240632805995</v>
      </c>
      <c r="I15" s="355">
        <v>0.13251155624036981</v>
      </c>
      <c r="J15" s="356">
        <v>4.6443635176143902E-2</v>
      </c>
      <c r="K15" s="355" t="s">
        <v>167</v>
      </c>
      <c r="L15" s="328">
        <v>0.34682741698923603</v>
      </c>
      <c r="M15" s="328">
        <v>5.2981318207849598E-2</v>
      </c>
      <c r="N15" s="328">
        <v>9.5284770564800003E-2</v>
      </c>
      <c r="O15" s="327">
        <v>0.52123552123552119</v>
      </c>
      <c r="P15" s="327">
        <v>0.3684756308330453</v>
      </c>
      <c r="Q15" s="327">
        <v>0.38102791878172587</v>
      </c>
    </row>
    <row r="16" spans="1:17" ht="15">
      <c r="A16" s="326" t="s">
        <v>138</v>
      </c>
      <c r="B16" s="326">
        <v>0</v>
      </c>
      <c r="C16" s="326">
        <v>-1E-4</v>
      </c>
      <c r="D16" s="326">
        <v>2.08</v>
      </c>
      <c r="E16" s="326">
        <v>115</v>
      </c>
      <c r="F16" s="326">
        <v>1727</v>
      </c>
      <c r="G16" s="326">
        <v>1842</v>
      </c>
      <c r="H16" s="327">
        <v>6.2432138979370201E-2</v>
      </c>
      <c r="I16" s="355">
        <v>8.7132725430597774E-2</v>
      </c>
      <c r="J16" s="356">
        <v>6.4551000892136889E-2</v>
      </c>
      <c r="K16" s="355" t="s">
        <v>138</v>
      </c>
      <c r="L16" s="328">
        <v>-0.29598770650683098</v>
      </c>
      <c r="M16" s="328">
        <v>4.5269168142874197E-2</v>
      </c>
      <c r="N16" s="328">
        <v>9.4470871579100502E-2</v>
      </c>
      <c r="O16" s="327">
        <v>0.44401544401544402</v>
      </c>
      <c r="P16" s="327">
        <v>0.59695817490494296</v>
      </c>
      <c r="Q16" s="327">
        <v>0.58439086294416243</v>
      </c>
    </row>
    <row r="17" spans="1:17" ht="15">
      <c r="A17" s="326" t="s">
        <v>138</v>
      </c>
      <c r="B17" s="326">
        <v>1</v>
      </c>
      <c r="C17" s="326">
        <v>2.99</v>
      </c>
      <c r="D17" s="326">
        <v>11.05</v>
      </c>
      <c r="E17" s="326">
        <v>144</v>
      </c>
      <c r="F17" s="326">
        <v>1166</v>
      </c>
      <c r="G17" s="326">
        <v>1310</v>
      </c>
      <c r="H17" s="327">
        <v>0.109923664122137</v>
      </c>
      <c r="I17" s="355">
        <v>0.13750000000000001</v>
      </c>
      <c r="J17" s="356">
        <v>6.4551000892136889E-2</v>
      </c>
      <c r="K17" s="355" t="s">
        <v>138</v>
      </c>
      <c r="L17" s="328">
        <v>0.32170017594215999</v>
      </c>
      <c r="M17" s="328">
        <v>4.92017034362262E-2</v>
      </c>
      <c r="N17" s="328">
        <v>9.4470871579100502E-2</v>
      </c>
      <c r="O17" s="327">
        <v>0.55598455598455598</v>
      </c>
      <c r="P17" s="327">
        <v>0.40304182509505704</v>
      </c>
      <c r="Q17" s="327">
        <v>0.41560913705583757</v>
      </c>
    </row>
    <row r="18" spans="1:17" ht="15">
      <c r="A18" s="326" t="s">
        <v>150</v>
      </c>
      <c r="B18" s="326">
        <v>0</v>
      </c>
      <c r="C18" s="326">
        <v>-1E-4</v>
      </c>
      <c r="D18" s="326">
        <v>5.2</v>
      </c>
      <c r="E18" s="326">
        <v>133</v>
      </c>
      <c r="F18" s="326">
        <v>1921</v>
      </c>
      <c r="G18" s="326">
        <v>2054</v>
      </c>
      <c r="H18" s="327">
        <v>6.4751703992210294E-2</v>
      </c>
      <c r="I18" s="355">
        <v>9.4657919400187446E-2</v>
      </c>
      <c r="J18" s="356">
        <v>3.0393914819548621E-2</v>
      </c>
      <c r="K18" s="355" t="s">
        <v>150</v>
      </c>
      <c r="L18" s="328">
        <v>-0.25703079127020501</v>
      </c>
      <c r="M18" s="328">
        <v>3.86839252937006E-2</v>
      </c>
      <c r="N18" s="328">
        <v>9.4392240241399403E-2</v>
      </c>
      <c r="O18" s="327">
        <v>0.51351351351351349</v>
      </c>
      <c r="P18" s="327">
        <v>0.66401659177324579</v>
      </c>
      <c r="Q18" s="327">
        <v>0.6516497461928934</v>
      </c>
    </row>
    <row r="19" spans="1:17" ht="15">
      <c r="A19" s="326" t="s">
        <v>150</v>
      </c>
      <c r="B19" s="326">
        <v>1</v>
      </c>
      <c r="C19" s="326">
        <v>6</v>
      </c>
      <c r="D19" s="326">
        <v>15.2</v>
      </c>
      <c r="E19" s="326">
        <v>126</v>
      </c>
      <c r="F19" s="326">
        <v>972</v>
      </c>
      <c r="G19" s="326">
        <v>1098</v>
      </c>
      <c r="H19" s="327">
        <v>0.114754098360655</v>
      </c>
      <c r="I19" s="355">
        <v>0.13035714285714289</v>
      </c>
      <c r="J19" s="356">
        <v>3.0393914819548621E-2</v>
      </c>
      <c r="K19" s="355" t="s">
        <v>150</v>
      </c>
      <c r="L19" s="328">
        <v>0.37014734576763603</v>
      </c>
      <c r="M19" s="328">
        <v>5.5708314947698699E-2</v>
      </c>
      <c r="N19" s="328">
        <v>9.4392240241399403E-2</v>
      </c>
      <c r="O19" s="327">
        <v>0.48648648648648651</v>
      </c>
      <c r="P19" s="327">
        <v>0.33598340822675421</v>
      </c>
      <c r="Q19" s="327">
        <v>0.3483502538071066</v>
      </c>
    </row>
    <row r="20" spans="1:17" ht="15">
      <c r="A20" s="326" t="s">
        <v>139</v>
      </c>
      <c r="B20" s="326">
        <v>0</v>
      </c>
      <c r="C20" s="326">
        <v>-1E-4</v>
      </c>
      <c r="D20" s="326">
        <v>6.4</v>
      </c>
      <c r="E20" s="326">
        <v>70</v>
      </c>
      <c r="F20" s="326">
        <v>1196</v>
      </c>
      <c r="G20" s="326">
        <v>1266</v>
      </c>
      <c r="H20" s="327">
        <v>5.5292259083728201E-2</v>
      </c>
      <c r="I20" s="355">
        <v>8.2608695652173908E-2</v>
      </c>
      <c r="J20" s="356">
        <v>4.9740722355276858E-2</v>
      </c>
      <c r="K20" s="355" t="s">
        <v>139</v>
      </c>
      <c r="L20" s="328">
        <v>-0.42502144918461998</v>
      </c>
      <c r="M20" s="328">
        <v>6.0838170835537303E-2</v>
      </c>
      <c r="N20" s="328">
        <v>9.2093240540688098E-2</v>
      </c>
      <c r="O20" s="327">
        <v>0.27027027027027029</v>
      </c>
      <c r="P20" s="327">
        <v>0.41341168337366058</v>
      </c>
      <c r="Q20" s="327">
        <v>0.4016497461928934</v>
      </c>
    </row>
    <row r="21" spans="1:17" ht="15">
      <c r="A21" s="326" t="s">
        <v>139</v>
      </c>
      <c r="B21" s="326">
        <v>1</v>
      </c>
      <c r="C21" s="326">
        <v>6.8</v>
      </c>
      <c r="D21" s="326">
        <v>30.4</v>
      </c>
      <c r="E21" s="326">
        <v>189</v>
      </c>
      <c r="F21" s="326">
        <v>1697</v>
      </c>
      <c r="G21" s="326">
        <v>1886</v>
      </c>
      <c r="H21" s="327">
        <v>0.100212089077412</v>
      </c>
      <c r="I21" s="355">
        <v>0.1248665955176094</v>
      </c>
      <c r="J21" s="356">
        <v>4.9740722355276858E-2</v>
      </c>
      <c r="K21" s="355" t="s">
        <v>139</v>
      </c>
      <c r="L21" s="328">
        <v>0.218350993102013</v>
      </c>
      <c r="M21" s="328">
        <v>3.1255069705150802E-2</v>
      </c>
      <c r="N21" s="328">
        <v>9.2093240540688098E-2</v>
      </c>
      <c r="O21" s="327">
        <v>0.72972972972972971</v>
      </c>
      <c r="P21" s="327">
        <v>0.58658831662633948</v>
      </c>
      <c r="Q21" s="327">
        <v>0.5983502538071066</v>
      </c>
    </row>
    <row r="22" spans="1:17" ht="15">
      <c r="A22" s="326" t="s">
        <v>144</v>
      </c>
      <c r="B22" s="326">
        <v>0</v>
      </c>
      <c r="C22" s="326">
        <v>-1E-4</v>
      </c>
      <c r="D22" s="326">
        <v>1.08</v>
      </c>
      <c r="E22" s="326">
        <v>129</v>
      </c>
      <c r="F22" s="326">
        <v>1868</v>
      </c>
      <c r="G22" s="326">
        <v>1997</v>
      </c>
      <c r="H22" s="327">
        <v>6.4596895343014493E-2</v>
      </c>
      <c r="I22" s="355">
        <v>9.6267190569744601E-2</v>
      </c>
      <c r="J22" s="356">
        <v>2.0399956685419829E-2</v>
      </c>
      <c r="K22" s="355" t="s">
        <v>144</v>
      </c>
      <c r="L22" s="328">
        <v>-0.25958997115051802</v>
      </c>
      <c r="M22" s="328">
        <v>3.8322491460300999E-2</v>
      </c>
      <c r="N22" s="328">
        <v>8.9742131112252793E-2</v>
      </c>
      <c r="O22" s="327">
        <v>0.49806949806949807</v>
      </c>
      <c r="P22" s="327">
        <v>0.64569650881437957</v>
      </c>
      <c r="Q22" s="327">
        <v>0.63356598984771573</v>
      </c>
    </row>
    <row r="23" spans="1:17" ht="15">
      <c r="A23" s="326" t="s">
        <v>144</v>
      </c>
      <c r="B23" s="326">
        <v>1</v>
      </c>
      <c r="C23" s="326">
        <v>1.98</v>
      </c>
      <c r="D23" s="326">
        <v>9.0000999999999998</v>
      </c>
      <c r="E23" s="326">
        <v>130</v>
      </c>
      <c r="F23" s="326">
        <v>1025</v>
      </c>
      <c r="G23" s="326">
        <v>1155</v>
      </c>
      <c r="H23" s="327">
        <v>0.112554112554112</v>
      </c>
      <c r="I23" s="355">
        <v>0.1247947454844007</v>
      </c>
      <c r="J23" s="356">
        <v>2.0399956685419829E-2</v>
      </c>
      <c r="K23" s="355" t="s">
        <v>144</v>
      </c>
      <c r="L23" s="328">
        <v>0.348307802159671</v>
      </c>
      <c r="M23" s="328">
        <v>5.1419639651951801E-2</v>
      </c>
      <c r="N23" s="328">
        <v>8.9742131112252793E-2</v>
      </c>
      <c r="O23" s="327">
        <v>0.50193050193050193</v>
      </c>
      <c r="P23" s="327">
        <v>0.35430349118562049</v>
      </c>
      <c r="Q23" s="327">
        <v>0.36643401015228427</v>
      </c>
    </row>
    <row r="24" spans="1:17" ht="15">
      <c r="A24" s="326" t="s">
        <v>664</v>
      </c>
      <c r="B24" s="326">
        <v>0</v>
      </c>
      <c r="C24" s="326">
        <v>-9.0000999999999998</v>
      </c>
      <c r="D24" s="326">
        <v>69.59</v>
      </c>
      <c r="E24" s="326">
        <v>130</v>
      </c>
      <c r="F24" s="326">
        <v>1033</v>
      </c>
      <c r="G24" s="326">
        <v>1163</v>
      </c>
      <c r="H24" s="327">
        <v>0.11177987962166799</v>
      </c>
      <c r="I24" s="355">
        <v>0.1129032258064516</v>
      </c>
      <c r="J24" s="356">
        <v>2.0088266427119562E-3</v>
      </c>
      <c r="K24" s="355" t="s">
        <v>664</v>
      </c>
      <c r="L24" s="328">
        <v>0.34053322461254099</v>
      </c>
      <c r="M24" s="328">
        <v>4.9330227001294601E-2</v>
      </c>
      <c r="N24" s="328">
        <v>8.6313150417961407E-2</v>
      </c>
      <c r="O24" s="327">
        <v>0.50193050193050193</v>
      </c>
      <c r="P24" s="327">
        <v>0.35706878672658138</v>
      </c>
      <c r="Q24" s="327">
        <v>0.36897208121827413</v>
      </c>
    </row>
    <row r="25" spans="1:17" ht="15">
      <c r="A25" s="326" t="s">
        <v>664</v>
      </c>
      <c r="B25" s="326">
        <v>1</v>
      </c>
      <c r="C25" s="326">
        <v>69.59</v>
      </c>
      <c r="D25" s="326">
        <v>218.64</v>
      </c>
      <c r="E25" s="326">
        <v>129</v>
      </c>
      <c r="F25" s="326">
        <v>1860</v>
      </c>
      <c r="G25" s="326">
        <v>1989</v>
      </c>
      <c r="H25" s="327">
        <v>6.4856711915535395E-2</v>
      </c>
      <c r="I25" s="355">
        <v>0.1038353601496726</v>
      </c>
      <c r="J25" s="356">
        <v>2.0088266427119562E-3</v>
      </c>
      <c r="K25" s="355" t="s">
        <v>664</v>
      </c>
      <c r="L25" s="328">
        <v>-0.25529811906897698</v>
      </c>
      <c r="M25" s="328">
        <v>3.6982923416666799E-2</v>
      </c>
      <c r="N25" s="328">
        <v>8.6313150417961407E-2</v>
      </c>
      <c r="O25" s="327">
        <v>0.49806949806949807</v>
      </c>
      <c r="P25" s="327">
        <v>0.64293121327341862</v>
      </c>
      <c r="Q25" s="327">
        <v>0.63102791878172593</v>
      </c>
    </row>
    <row r="26" spans="1:17" ht="15">
      <c r="A26" s="326" t="s">
        <v>35</v>
      </c>
      <c r="B26" s="326">
        <v>0</v>
      </c>
      <c r="C26" s="326">
        <v>-1E-4</v>
      </c>
      <c r="D26" s="326">
        <v>70.739999999999995</v>
      </c>
      <c r="E26" s="326">
        <v>131</v>
      </c>
      <c r="F26" s="326">
        <v>1049</v>
      </c>
      <c r="G26" s="326">
        <v>1180</v>
      </c>
      <c r="H26" s="327">
        <v>0.111016949152542</v>
      </c>
      <c r="I26" s="355">
        <v>0.1146384479717813</v>
      </c>
      <c r="J26" s="356">
        <v>3.4233681669377531E-3</v>
      </c>
      <c r="K26" s="355" t="s">
        <v>35</v>
      </c>
      <c r="L26" s="328">
        <v>0.33282595808145099</v>
      </c>
      <c r="M26" s="328">
        <v>4.7658057185664598E-2</v>
      </c>
      <c r="N26" s="328">
        <v>8.4091990661589705E-2</v>
      </c>
      <c r="O26" s="327">
        <v>0.50579150579150578</v>
      </c>
      <c r="P26" s="327">
        <v>0.36259937780850326</v>
      </c>
      <c r="Q26" s="327">
        <v>0.37436548223350252</v>
      </c>
    </row>
    <row r="27" spans="1:17" ht="15">
      <c r="A27" s="326" t="s">
        <v>35</v>
      </c>
      <c r="B27" s="326">
        <v>1</v>
      </c>
      <c r="C27" s="326">
        <v>70.739999999999995</v>
      </c>
      <c r="D27" s="326">
        <v>220.08</v>
      </c>
      <c r="E27" s="326">
        <v>128</v>
      </c>
      <c r="F27" s="326">
        <v>1844</v>
      </c>
      <c r="G27" s="326">
        <v>1972</v>
      </c>
      <c r="H27" s="327">
        <v>6.4908722109533398E-2</v>
      </c>
      <c r="I27" s="355">
        <v>0.1028301886792453</v>
      </c>
      <c r="J27" s="356">
        <v>3.4233681669377531E-3</v>
      </c>
      <c r="K27" s="355" t="s">
        <v>35</v>
      </c>
      <c r="L27" s="328">
        <v>-0.25444089692032401</v>
      </c>
      <c r="M27" s="328">
        <v>3.6433933475925002E-2</v>
      </c>
      <c r="N27" s="328">
        <v>8.4091990661589705E-2</v>
      </c>
      <c r="O27" s="327">
        <v>0.49420849420849422</v>
      </c>
      <c r="P27" s="327">
        <v>0.63740062219149674</v>
      </c>
      <c r="Q27" s="327">
        <v>0.62563451776649748</v>
      </c>
    </row>
    <row r="28" spans="1:17" ht="15">
      <c r="A28" s="326" t="s">
        <v>143</v>
      </c>
      <c r="B28" s="326">
        <v>0</v>
      </c>
      <c r="C28" s="326">
        <v>-1E-4</v>
      </c>
      <c r="D28" s="326">
        <v>8.16</v>
      </c>
      <c r="E28" s="326">
        <v>145</v>
      </c>
      <c r="F28" s="326">
        <v>2018</v>
      </c>
      <c r="G28" s="326">
        <v>2163</v>
      </c>
      <c r="H28" s="327">
        <v>6.7036523347202906E-2</v>
      </c>
      <c r="I28" s="355">
        <v>9.236234458259325E-2</v>
      </c>
      <c r="J28" s="356">
        <v>4.9402654585596603E-2</v>
      </c>
      <c r="K28" s="355" t="s">
        <v>143</v>
      </c>
      <c r="L28" s="328">
        <v>-0.21990721521638201</v>
      </c>
      <c r="M28" s="328">
        <v>3.0281276392598099E-2</v>
      </c>
      <c r="N28" s="328">
        <v>8.1945828967017201E-2</v>
      </c>
      <c r="O28" s="327">
        <v>0.55984555984555984</v>
      </c>
      <c r="P28" s="327">
        <v>0.6975458002073972</v>
      </c>
      <c r="Q28" s="327">
        <v>0.68623096446700504</v>
      </c>
    </row>
    <row r="29" spans="1:17" ht="15">
      <c r="A29" s="326" t="s">
        <v>143</v>
      </c>
      <c r="B29" s="326">
        <v>1</v>
      </c>
      <c r="C29" s="326">
        <v>8.84</v>
      </c>
      <c r="D29" s="326">
        <v>26.18</v>
      </c>
      <c r="E29" s="326">
        <v>114</v>
      </c>
      <c r="F29" s="326">
        <v>875</v>
      </c>
      <c r="G29" s="326">
        <v>989</v>
      </c>
      <c r="H29" s="327">
        <v>0.115267947421638</v>
      </c>
      <c r="I29" s="355">
        <v>0.1397205588822355</v>
      </c>
      <c r="J29" s="356">
        <v>4.9402654585596603E-2</v>
      </c>
      <c r="K29" s="355" t="s">
        <v>143</v>
      </c>
      <c r="L29" s="328">
        <v>0.37519580531347801</v>
      </c>
      <c r="M29" s="328">
        <v>5.1664552574419001E-2</v>
      </c>
      <c r="N29" s="328">
        <v>8.1945828967017201E-2</v>
      </c>
      <c r="O29" s="327">
        <v>0.44015444015444016</v>
      </c>
      <c r="P29" s="327">
        <v>0.30245419979260285</v>
      </c>
      <c r="Q29" s="327">
        <v>0.3137690355329949</v>
      </c>
    </row>
    <row r="30" spans="1:17" ht="15">
      <c r="A30" s="326" t="s">
        <v>136</v>
      </c>
      <c r="B30" s="326">
        <v>0</v>
      </c>
      <c r="C30" s="326">
        <v>-1E-4</v>
      </c>
      <c r="D30" s="326">
        <v>18.059999999999999</v>
      </c>
      <c r="E30" s="326">
        <v>204</v>
      </c>
      <c r="F30" s="326">
        <v>2578</v>
      </c>
      <c r="G30" s="326">
        <v>2782</v>
      </c>
      <c r="H30" s="327">
        <v>7.3328540618260205E-2</v>
      </c>
      <c r="I30" s="355">
        <v>9.8427887901572114E-2</v>
      </c>
      <c r="J30" s="356">
        <v>5.7590906717772838E-2</v>
      </c>
      <c r="K30" s="355" t="s">
        <v>136</v>
      </c>
      <c r="L30" s="328">
        <v>-0.123427946378319</v>
      </c>
      <c r="M30" s="328">
        <v>1.27712994923321E-2</v>
      </c>
      <c r="N30" s="328">
        <v>8.1888511127068506E-2</v>
      </c>
      <c r="O30" s="327">
        <v>0.78764478764478763</v>
      </c>
      <c r="P30" s="327">
        <v>0.89111648807466293</v>
      </c>
      <c r="Q30" s="327">
        <v>0.88261421319796951</v>
      </c>
    </row>
    <row r="31" spans="1:17" ht="15">
      <c r="A31" s="326" t="s">
        <v>136</v>
      </c>
      <c r="B31" s="326">
        <v>1</v>
      </c>
      <c r="C31" s="326">
        <v>18.919999999999899</v>
      </c>
      <c r="D31" s="326">
        <v>38.269999999999897</v>
      </c>
      <c r="E31" s="326">
        <v>55</v>
      </c>
      <c r="F31" s="326">
        <v>315</v>
      </c>
      <c r="G31" s="326">
        <v>370</v>
      </c>
      <c r="H31" s="327">
        <v>0.14864864864864799</v>
      </c>
      <c r="I31" s="355">
        <v>0.18292682926829271</v>
      </c>
      <c r="J31" s="356">
        <v>5.7590906717772838E-2</v>
      </c>
      <c r="K31" s="355" t="s">
        <v>136</v>
      </c>
      <c r="L31" s="328">
        <v>0.66798178968343502</v>
      </c>
      <c r="M31" s="328">
        <v>6.91172116347364E-2</v>
      </c>
      <c r="N31" s="328">
        <v>8.1888511127068506E-2</v>
      </c>
      <c r="O31" s="327">
        <v>0.21235521235521235</v>
      </c>
      <c r="P31" s="327">
        <v>0.10888351192533702</v>
      </c>
      <c r="Q31" s="327">
        <v>0.11738578680203046</v>
      </c>
    </row>
    <row r="32" spans="1:17" ht="15">
      <c r="A32" s="326" t="s">
        <v>134</v>
      </c>
      <c r="B32" s="326">
        <v>0</v>
      </c>
      <c r="C32" s="326">
        <v>-1E-4</v>
      </c>
      <c r="D32" s="326">
        <v>7.13</v>
      </c>
      <c r="E32" s="326">
        <v>140</v>
      </c>
      <c r="F32" s="326">
        <v>1957</v>
      </c>
      <c r="G32" s="326">
        <v>2097</v>
      </c>
      <c r="H32" s="327">
        <v>6.6762041010967998E-2</v>
      </c>
      <c r="I32" s="355">
        <v>9.7184377838328798E-2</v>
      </c>
      <c r="J32" s="356">
        <v>2.1062527845544209E-2</v>
      </c>
      <c r="K32" s="355" t="s">
        <v>134</v>
      </c>
      <c r="L32" s="328">
        <v>-0.224304301510174</v>
      </c>
      <c r="M32" s="328">
        <v>3.0487414006516399E-2</v>
      </c>
      <c r="N32" s="328">
        <v>7.8158493335356502E-2</v>
      </c>
      <c r="O32" s="327">
        <v>0.54054054054054057</v>
      </c>
      <c r="P32" s="327">
        <v>0.67646042170757004</v>
      </c>
      <c r="Q32" s="327">
        <v>0.66529187817258884</v>
      </c>
    </row>
    <row r="33" spans="1:17" ht="15">
      <c r="A33" s="326" t="s">
        <v>134</v>
      </c>
      <c r="B33" s="326">
        <v>1</v>
      </c>
      <c r="C33" s="326">
        <v>7.75</v>
      </c>
      <c r="D33" s="326">
        <v>26.04</v>
      </c>
      <c r="E33" s="326">
        <v>119</v>
      </c>
      <c r="F33" s="326">
        <v>936</v>
      </c>
      <c r="G33" s="326">
        <v>1055</v>
      </c>
      <c r="H33" s="327">
        <v>0.11279620853080501</v>
      </c>
      <c r="I33" s="355">
        <v>0.12737642585551329</v>
      </c>
      <c r="J33" s="356">
        <v>2.1062527845544209E-2</v>
      </c>
      <c r="K33" s="355" t="s">
        <v>134</v>
      </c>
      <c r="L33" s="328">
        <v>0.350729259910534</v>
      </c>
      <c r="M33" s="328">
        <v>4.7671079328840002E-2</v>
      </c>
      <c r="N33" s="328">
        <v>7.8158493335356502E-2</v>
      </c>
      <c r="O33" s="327">
        <v>0.45945945945945948</v>
      </c>
      <c r="P33" s="327">
        <v>0.32353957829243002</v>
      </c>
      <c r="Q33" s="327">
        <v>0.33470812182741116</v>
      </c>
    </row>
    <row r="34" spans="1:17" ht="15">
      <c r="A34" s="326" t="s">
        <v>171</v>
      </c>
      <c r="B34" s="326">
        <v>0</v>
      </c>
      <c r="C34" s="326">
        <v>-1E-4</v>
      </c>
      <c r="D34" s="326">
        <v>3.08</v>
      </c>
      <c r="E34" s="326">
        <v>216</v>
      </c>
      <c r="F34" s="326">
        <v>2666</v>
      </c>
      <c r="G34" s="326">
        <v>2882</v>
      </c>
      <c r="H34" s="327">
        <v>7.4947952810548196E-2</v>
      </c>
      <c r="I34" s="355">
        <v>9.3815149409312029E-2</v>
      </c>
      <c r="J34" s="356">
        <v>0.1127800213763314</v>
      </c>
      <c r="K34" s="355" t="s">
        <v>171</v>
      </c>
      <c r="L34" s="328">
        <v>-9.9834849777891602E-2</v>
      </c>
      <c r="M34" s="328">
        <v>8.7413302973738394E-3</v>
      </c>
      <c r="N34" s="328">
        <v>7.4363470851942906E-2</v>
      </c>
      <c r="O34" s="327">
        <v>0.83397683397683398</v>
      </c>
      <c r="P34" s="327">
        <v>0.92153473902523331</v>
      </c>
      <c r="Q34" s="327">
        <v>0.91434010152284262</v>
      </c>
    </row>
    <row r="35" spans="1:17" ht="15">
      <c r="A35" s="326" t="s">
        <v>171</v>
      </c>
      <c r="B35" s="326">
        <v>1</v>
      </c>
      <c r="C35" s="326">
        <v>3.96</v>
      </c>
      <c r="D35" s="326">
        <v>8.0299999999999994</v>
      </c>
      <c r="E35" s="326">
        <v>43</v>
      </c>
      <c r="F35" s="326">
        <v>227</v>
      </c>
      <c r="G35" s="326">
        <v>270</v>
      </c>
      <c r="H35" s="327">
        <v>0.15925925925925899</v>
      </c>
      <c r="I35" s="355">
        <v>0.20744680851063829</v>
      </c>
      <c r="J35" s="356">
        <v>0.1127800213763314</v>
      </c>
      <c r="K35" s="355" t="s">
        <v>171</v>
      </c>
      <c r="L35" s="328">
        <v>0.74947134148875705</v>
      </c>
      <c r="M35" s="328">
        <v>6.5622140554568997E-2</v>
      </c>
      <c r="N35" s="328">
        <v>7.4363470851942906E-2</v>
      </c>
      <c r="O35" s="327">
        <v>0.16602316602316602</v>
      </c>
      <c r="P35" s="327">
        <v>7.8465260974766679E-2</v>
      </c>
      <c r="Q35" s="327">
        <v>8.5659898477157354E-2</v>
      </c>
    </row>
    <row r="36" spans="1:17" ht="15">
      <c r="A36" s="326" t="s">
        <v>174</v>
      </c>
      <c r="B36" s="326">
        <v>0</v>
      </c>
      <c r="C36" s="326">
        <v>-1E-4</v>
      </c>
      <c r="D36" s="326">
        <v>23.43</v>
      </c>
      <c r="E36" s="326">
        <v>188</v>
      </c>
      <c r="F36" s="326">
        <v>2414</v>
      </c>
      <c r="G36" s="326">
        <v>2602</v>
      </c>
      <c r="H36" s="327">
        <v>7.2252113758647193E-2</v>
      </c>
      <c r="I36" s="355">
        <v>9.727626459143969E-2</v>
      </c>
      <c r="J36" s="356">
        <v>3.5142033539605252E-2</v>
      </c>
      <c r="K36" s="355" t="s">
        <v>174</v>
      </c>
      <c r="L36" s="328">
        <v>-0.13937719555093001</v>
      </c>
      <c r="M36" s="328">
        <v>1.5130677351273601E-2</v>
      </c>
      <c r="N36" s="328">
        <v>6.9866284580947902E-2</v>
      </c>
      <c r="O36" s="327">
        <v>0.72586872586872586</v>
      </c>
      <c r="P36" s="327">
        <v>0.83442792948496369</v>
      </c>
      <c r="Q36" s="327">
        <v>0.82550761421319796</v>
      </c>
    </row>
    <row r="37" spans="1:17" ht="15">
      <c r="A37" s="326" t="s">
        <v>174</v>
      </c>
      <c r="B37" s="326">
        <v>1</v>
      </c>
      <c r="C37" s="326">
        <v>23.43</v>
      </c>
      <c r="D37" s="326">
        <v>60.349999999999902</v>
      </c>
      <c r="E37" s="326">
        <v>71</v>
      </c>
      <c r="F37" s="326">
        <v>479</v>
      </c>
      <c r="G37" s="326">
        <v>550</v>
      </c>
      <c r="H37" s="327">
        <v>0.12909090909090901</v>
      </c>
      <c r="I37" s="355">
        <v>0.14327485380116961</v>
      </c>
      <c r="J37" s="356">
        <v>3.5142033539605252E-2</v>
      </c>
      <c r="K37" s="355" t="s">
        <v>174</v>
      </c>
      <c r="L37" s="328">
        <v>0.50420052290699702</v>
      </c>
      <c r="M37" s="328">
        <v>5.4735607229674299E-2</v>
      </c>
      <c r="N37" s="328">
        <v>6.9866284580947902E-2</v>
      </c>
      <c r="O37" s="327">
        <v>0.27413127413127414</v>
      </c>
      <c r="P37" s="327">
        <v>0.16557207051503631</v>
      </c>
      <c r="Q37" s="327">
        <v>0.17449238578680204</v>
      </c>
    </row>
    <row r="38" spans="1:17" ht="15">
      <c r="A38" s="326" t="s">
        <v>159</v>
      </c>
      <c r="B38" s="326">
        <v>0</v>
      </c>
      <c r="C38" s="326">
        <v>-1E-4</v>
      </c>
      <c r="D38" s="326">
        <v>7.12</v>
      </c>
      <c r="E38" s="326">
        <v>114</v>
      </c>
      <c r="F38" s="326">
        <v>1650</v>
      </c>
      <c r="G38" s="326">
        <v>1764</v>
      </c>
      <c r="H38" s="327">
        <v>6.4625850340136001E-2</v>
      </c>
      <c r="I38" s="355">
        <v>9.8527746319365797E-2</v>
      </c>
      <c r="J38" s="356">
        <v>9.1797000216821655E-3</v>
      </c>
      <c r="K38" s="355" t="s">
        <v>159</v>
      </c>
      <c r="L38" s="328">
        <v>-0.25911087522353299</v>
      </c>
      <c r="M38" s="328">
        <v>3.3733065776271602E-2</v>
      </c>
      <c r="N38" s="328">
        <v>6.8190108183387693E-2</v>
      </c>
      <c r="O38" s="327">
        <v>0.44015444015444016</v>
      </c>
      <c r="P38" s="327">
        <v>0.57034220532319391</v>
      </c>
      <c r="Q38" s="327">
        <v>0.55964467005076146</v>
      </c>
    </row>
    <row r="39" spans="1:17" ht="15">
      <c r="A39" s="326" t="s">
        <v>159</v>
      </c>
      <c r="B39" s="326">
        <v>1</v>
      </c>
      <c r="C39" s="326">
        <v>7.12</v>
      </c>
      <c r="D39" s="326">
        <v>72.09</v>
      </c>
      <c r="E39" s="326">
        <v>145</v>
      </c>
      <c r="F39" s="326">
        <v>1243</v>
      </c>
      <c r="G39" s="326">
        <v>1388</v>
      </c>
      <c r="H39" s="327">
        <v>0.104466858789625</v>
      </c>
      <c r="I39" s="355">
        <v>0.11693548387096769</v>
      </c>
      <c r="J39" s="356">
        <v>9.1797000216821655E-3</v>
      </c>
      <c r="K39" s="355" t="s">
        <v>159</v>
      </c>
      <c r="L39" s="328">
        <v>0.26467189418645998</v>
      </c>
      <c r="M39" s="328">
        <v>3.4457042407116098E-2</v>
      </c>
      <c r="N39" s="328">
        <v>6.8190108183387693E-2</v>
      </c>
      <c r="O39" s="327">
        <v>0.55984555984555984</v>
      </c>
      <c r="P39" s="327">
        <v>0.42965779467680609</v>
      </c>
      <c r="Q39" s="327">
        <v>0.44035532994923859</v>
      </c>
    </row>
    <row r="40" spans="1:17" ht="15">
      <c r="A40" s="326" t="s">
        <v>135</v>
      </c>
      <c r="B40" s="326">
        <v>0</v>
      </c>
      <c r="C40" s="326">
        <v>-1E-4</v>
      </c>
      <c r="D40" s="326">
        <v>4.0999999999999996</v>
      </c>
      <c r="E40" s="326">
        <v>159</v>
      </c>
      <c r="F40" s="326">
        <v>2127</v>
      </c>
      <c r="G40" s="326">
        <v>2286</v>
      </c>
      <c r="H40" s="327">
        <v>6.9553805774278193E-2</v>
      </c>
      <c r="I40" s="355">
        <v>9.7920277296360492E-2</v>
      </c>
      <c r="J40" s="356">
        <v>2.080405982584219E-2</v>
      </c>
      <c r="K40" s="355" t="s">
        <v>135</v>
      </c>
      <c r="L40" s="328">
        <v>-0.180342369703408</v>
      </c>
      <c r="M40" s="328">
        <v>2.1879738284873499E-2</v>
      </c>
      <c r="N40" s="328">
        <v>6.7644024794979205E-2</v>
      </c>
      <c r="O40" s="327">
        <v>0.61389961389961389</v>
      </c>
      <c r="P40" s="327">
        <v>0.73522295195298992</v>
      </c>
      <c r="Q40" s="327">
        <v>0.72525380710659904</v>
      </c>
    </row>
    <row r="41" spans="1:17" ht="15">
      <c r="A41" s="326" t="s">
        <v>135</v>
      </c>
      <c r="B41" s="326">
        <v>1</v>
      </c>
      <c r="C41" s="326">
        <v>5</v>
      </c>
      <c r="D41" s="326">
        <v>10.0001</v>
      </c>
      <c r="E41" s="326">
        <v>100</v>
      </c>
      <c r="F41" s="326">
        <v>766</v>
      </c>
      <c r="G41" s="326">
        <v>866</v>
      </c>
      <c r="H41" s="327">
        <v>0.115473441108545</v>
      </c>
      <c r="I41" s="355">
        <v>0.1289640591966173</v>
      </c>
      <c r="J41" s="356">
        <v>2.080405982584219E-2</v>
      </c>
      <c r="K41" s="355" t="s">
        <v>135</v>
      </c>
      <c r="L41" s="328">
        <v>0.37720925952409701</v>
      </c>
      <c r="M41" s="328">
        <v>4.5764286510105702E-2</v>
      </c>
      <c r="N41" s="328">
        <v>6.7644024794979205E-2</v>
      </c>
      <c r="O41" s="327">
        <v>0.38610038610038611</v>
      </c>
      <c r="P41" s="327">
        <v>0.26477704804701002</v>
      </c>
      <c r="Q41" s="327">
        <v>0.27474619289340102</v>
      </c>
    </row>
    <row r="42" spans="1:17" ht="15">
      <c r="A42" s="326" t="s">
        <v>98</v>
      </c>
      <c r="B42" s="326">
        <v>0</v>
      </c>
      <c r="C42" s="326">
        <v>-1E-4</v>
      </c>
      <c r="D42" s="326">
        <v>1.02</v>
      </c>
      <c r="E42" s="326">
        <v>112</v>
      </c>
      <c r="F42" s="326">
        <v>1626</v>
      </c>
      <c r="G42" s="326">
        <v>1738</v>
      </c>
      <c r="H42" s="327">
        <v>6.4441887226697303E-2</v>
      </c>
      <c r="I42" s="355">
        <v>9.3567251461988299E-2</v>
      </c>
      <c r="J42" s="356">
        <v>2.1713498724236269E-2</v>
      </c>
      <c r="K42" s="355" t="s">
        <v>98</v>
      </c>
      <c r="L42" s="328">
        <v>-0.26215817553606302</v>
      </c>
      <c r="M42" s="328">
        <v>3.3979339948125901E-2</v>
      </c>
      <c r="N42" s="328">
        <v>6.75813057221024E-2</v>
      </c>
      <c r="O42" s="327">
        <v>0.43243243243243246</v>
      </c>
      <c r="P42" s="327">
        <v>0.56204631870031108</v>
      </c>
      <c r="Q42" s="327">
        <v>0.55139593908629436</v>
      </c>
    </row>
    <row r="43" spans="1:17" ht="15">
      <c r="A43" s="326" t="s">
        <v>98</v>
      </c>
      <c r="B43" s="326">
        <v>1</v>
      </c>
      <c r="C43" s="326">
        <v>1.98</v>
      </c>
      <c r="D43" s="326">
        <v>5.04</v>
      </c>
      <c r="E43" s="326">
        <v>147</v>
      </c>
      <c r="F43" s="326">
        <v>1267</v>
      </c>
      <c r="G43" s="326">
        <v>1414</v>
      </c>
      <c r="H43" s="327">
        <v>0.103960396039603</v>
      </c>
      <c r="I43" s="355">
        <v>0.1217616580310881</v>
      </c>
      <c r="J43" s="356">
        <v>2.1713498724236269E-2</v>
      </c>
      <c r="K43" s="355" t="s">
        <v>98</v>
      </c>
      <c r="L43" s="328">
        <v>0.25924664973419398</v>
      </c>
      <c r="M43" s="328">
        <v>3.3601965773976401E-2</v>
      </c>
      <c r="N43" s="328">
        <v>6.75813057221024E-2</v>
      </c>
      <c r="O43" s="327">
        <v>0.56756756756756754</v>
      </c>
      <c r="P43" s="327">
        <v>0.43795368129968892</v>
      </c>
      <c r="Q43" s="327">
        <v>0.44860406091370558</v>
      </c>
    </row>
    <row r="44" spans="1:17" ht="15">
      <c r="A44" s="326" t="s">
        <v>99</v>
      </c>
      <c r="B44" s="326">
        <v>0</v>
      </c>
      <c r="C44" s="326">
        <v>-1E-4</v>
      </c>
      <c r="D44" s="326">
        <v>1.08</v>
      </c>
      <c r="E44" s="326">
        <v>97</v>
      </c>
      <c r="F44" s="326">
        <v>1450</v>
      </c>
      <c r="G44" s="326">
        <v>1547</v>
      </c>
      <c r="H44" s="327">
        <v>6.2702003878474397E-2</v>
      </c>
      <c r="I44" s="355">
        <v>9.1390728476821198E-2</v>
      </c>
      <c r="J44" s="356">
        <v>2.3295563465023959E-2</v>
      </c>
      <c r="K44" s="355" t="s">
        <v>99</v>
      </c>
      <c r="L44" s="328">
        <v>-0.29138661363464002</v>
      </c>
      <c r="M44" s="328">
        <v>3.6916481729594601E-2</v>
      </c>
      <c r="N44" s="328">
        <v>6.5591798231060996E-2</v>
      </c>
      <c r="O44" s="327">
        <v>0.37451737451737449</v>
      </c>
      <c r="P44" s="327">
        <v>0.50120981679917043</v>
      </c>
      <c r="Q44" s="327">
        <v>0.4907994923857868</v>
      </c>
    </row>
    <row r="45" spans="1:17" ht="15">
      <c r="A45" s="326" t="s">
        <v>99</v>
      </c>
      <c r="B45" s="326">
        <v>1</v>
      </c>
      <c r="C45" s="326">
        <v>1.98</v>
      </c>
      <c r="D45" s="326">
        <v>8.01</v>
      </c>
      <c r="E45" s="326">
        <v>162</v>
      </c>
      <c r="F45" s="326">
        <v>1443</v>
      </c>
      <c r="G45" s="326">
        <v>1605</v>
      </c>
      <c r="H45" s="327">
        <v>0.10093457943925201</v>
      </c>
      <c r="I45" s="355">
        <v>0.12041284403669721</v>
      </c>
      <c r="J45" s="356">
        <v>2.3295563465023959E-2</v>
      </c>
      <c r="K45" s="355" t="s">
        <v>99</v>
      </c>
      <c r="L45" s="328">
        <v>0.22633801973511</v>
      </c>
      <c r="M45" s="328">
        <v>2.8675316501466399E-2</v>
      </c>
      <c r="N45" s="328">
        <v>6.5591798231060996E-2</v>
      </c>
      <c r="O45" s="327">
        <v>0.62548262548262545</v>
      </c>
      <c r="P45" s="327">
        <v>0.49879018320082957</v>
      </c>
      <c r="Q45" s="327">
        <v>0.5092005076142132</v>
      </c>
    </row>
    <row r="46" spans="1:17" ht="15">
      <c r="A46" s="326" t="s">
        <v>142</v>
      </c>
      <c r="B46" s="326">
        <v>0</v>
      </c>
      <c r="C46" s="326">
        <v>-1E-4</v>
      </c>
      <c r="D46" s="326">
        <v>3.1</v>
      </c>
      <c r="E46" s="326">
        <v>112</v>
      </c>
      <c r="F46" s="326">
        <v>1620</v>
      </c>
      <c r="G46" s="326">
        <v>1732</v>
      </c>
      <c r="H46" s="327">
        <v>6.4665127020785196E-2</v>
      </c>
      <c r="I46" s="355">
        <v>9.4295692665890565E-2</v>
      </c>
      <c r="J46" s="356">
        <v>1.9590946962751259E-2</v>
      </c>
      <c r="K46" s="355" t="s">
        <v>142</v>
      </c>
      <c r="L46" s="328">
        <v>-0.25846131365473701</v>
      </c>
      <c r="M46" s="328">
        <v>3.2964133874071398E-2</v>
      </c>
      <c r="N46" s="328">
        <v>6.5425877546212902E-2</v>
      </c>
      <c r="O46" s="327">
        <v>0.43243243243243246</v>
      </c>
      <c r="P46" s="327">
        <v>0.55997234704459042</v>
      </c>
      <c r="Q46" s="327">
        <v>0.54949238578680204</v>
      </c>
    </row>
    <row r="47" spans="1:17" ht="15">
      <c r="A47" s="326" t="s">
        <v>142</v>
      </c>
      <c r="B47" s="326">
        <v>1</v>
      </c>
      <c r="C47" s="326">
        <v>4</v>
      </c>
      <c r="D47" s="326">
        <v>10.0001</v>
      </c>
      <c r="E47" s="326">
        <v>147</v>
      </c>
      <c r="F47" s="326">
        <v>1273</v>
      </c>
      <c r="G47" s="326">
        <v>1420</v>
      </c>
      <c r="H47" s="327">
        <v>0.10352112676056301</v>
      </c>
      <c r="I47" s="355">
        <v>0.12109375</v>
      </c>
      <c r="J47" s="356">
        <v>1.9590946962751259E-2</v>
      </c>
      <c r="K47" s="355" t="s">
        <v>142</v>
      </c>
      <c r="L47" s="328">
        <v>0.25452223149792702</v>
      </c>
      <c r="M47" s="328">
        <v>3.2461743672141503E-2</v>
      </c>
      <c r="N47" s="328">
        <v>6.5425877546212902E-2</v>
      </c>
      <c r="O47" s="327">
        <v>0.56756756756756754</v>
      </c>
      <c r="P47" s="327">
        <v>0.44002765295540963</v>
      </c>
      <c r="Q47" s="327">
        <v>0.45050761421319796</v>
      </c>
    </row>
    <row r="48" spans="1:17" ht="15">
      <c r="A48" s="326" t="s">
        <v>100</v>
      </c>
      <c r="B48" s="326">
        <v>0</v>
      </c>
      <c r="C48" s="326">
        <v>-1E-4</v>
      </c>
      <c r="D48" s="326">
        <v>1.08</v>
      </c>
      <c r="E48" s="326">
        <v>99</v>
      </c>
      <c r="F48" s="326">
        <v>1472</v>
      </c>
      <c r="G48" s="326">
        <v>1571</v>
      </c>
      <c r="H48" s="327">
        <v>6.3017186505410494E-2</v>
      </c>
      <c r="I48" s="355">
        <v>8.9960886571056067E-2</v>
      </c>
      <c r="J48" s="356">
        <v>2.8617064355021319E-2</v>
      </c>
      <c r="K48" s="355" t="s">
        <v>100</v>
      </c>
      <c r="L48" s="328">
        <v>-0.28603620587763401</v>
      </c>
      <c r="M48" s="328">
        <v>3.6205031985928803E-2</v>
      </c>
      <c r="N48" s="328">
        <v>6.5226011983353094E-2</v>
      </c>
      <c r="O48" s="327">
        <v>0.38223938223938225</v>
      </c>
      <c r="P48" s="327">
        <v>0.50881437953681297</v>
      </c>
      <c r="Q48" s="327">
        <v>0.49841370558375636</v>
      </c>
    </row>
    <row r="49" spans="1:17" ht="15">
      <c r="A49" s="326" t="s">
        <v>100</v>
      </c>
      <c r="B49" s="326">
        <v>1</v>
      </c>
      <c r="C49" s="326">
        <v>1.98</v>
      </c>
      <c r="D49" s="326">
        <v>9.0000999999999998</v>
      </c>
      <c r="E49" s="326">
        <v>160</v>
      </c>
      <c r="F49" s="326">
        <v>1421</v>
      </c>
      <c r="G49" s="326">
        <v>1581</v>
      </c>
      <c r="H49" s="327">
        <v>0.101201771030993</v>
      </c>
      <c r="I49" s="355">
        <v>0.12209302325581391</v>
      </c>
      <c r="J49" s="356">
        <v>2.8617064355021319E-2</v>
      </c>
      <c r="K49" s="355" t="s">
        <v>100</v>
      </c>
      <c r="L49" s="328">
        <v>0.22927893041332301</v>
      </c>
      <c r="M49" s="328">
        <v>2.9020979997424201E-2</v>
      </c>
      <c r="N49" s="328">
        <v>6.5226011983353094E-2</v>
      </c>
      <c r="O49" s="327">
        <v>0.61776061776061775</v>
      </c>
      <c r="P49" s="327">
        <v>0.49118562046318698</v>
      </c>
      <c r="Q49" s="327">
        <v>0.50158629441624369</v>
      </c>
    </row>
    <row r="50" spans="1:17" ht="15">
      <c r="A50" s="326" t="s">
        <v>149</v>
      </c>
      <c r="B50" s="326">
        <v>0</v>
      </c>
      <c r="C50" s="326">
        <v>-1E-4</v>
      </c>
      <c r="D50" s="326">
        <v>1.08</v>
      </c>
      <c r="E50" s="326">
        <v>99</v>
      </c>
      <c r="F50" s="326">
        <v>1472</v>
      </c>
      <c r="G50" s="326">
        <v>1571</v>
      </c>
      <c r="H50" s="327">
        <v>6.3017186505410494E-2</v>
      </c>
      <c r="I50" s="355">
        <v>8.9960886571056067E-2</v>
      </c>
      <c r="J50" s="356">
        <v>2.8617064355021319E-2</v>
      </c>
      <c r="K50" s="355" t="s">
        <v>149</v>
      </c>
      <c r="L50" s="328">
        <v>-0.28603620587763401</v>
      </c>
      <c r="M50" s="328">
        <v>3.6205031985928803E-2</v>
      </c>
      <c r="N50" s="328">
        <v>6.5226011983353094E-2</v>
      </c>
      <c r="O50" s="327">
        <v>0.38223938223938225</v>
      </c>
      <c r="P50" s="327">
        <v>0.50881437953681297</v>
      </c>
      <c r="Q50" s="327">
        <v>0.49841370558375636</v>
      </c>
    </row>
    <row r="51" spans="1:17" ht="15">
      <c r="A51" s="326" t="s">
        <v>149</v>
      </c>
      <c r="B51" s="326">
        <v>1</v>
      </c>
      <c r="C51" s="326">
        <v>1.98</v>
      </c>
      <c r="D51" s="326">
        <v>9.0000999999999998</v>
      </c>
      <c r="E51" s="326">
        <v>160</v>
      </c>
      <c r="F51" s="326">
        <v>1421</v>
      </c>
      <c r="G51" s="326">
        <v>1581</v>
      </c>
      <c r="H51" s="327">
        <v>0.101201771030993</v>
      </c>
      <c r="I51" s="355">
        <v>0.12209302325581391</v>
      </c>
      <c r="J51" s="356">
        <v>2.8617064355021319E-2</v>
      </c>
      <c r="K51" s="355" t="s">
        <v>149</v>
      </c>
      <c r="L51" s="328">
        <v>0.22927893041332301</v>
      </c>
      <c r="M51" s="328">
        <v>2.9020979997424201E-2</v>
      </c>
      <c r="N51" s="328">
        <v>6.5226011983353094E-2</v>
      </c>
      <c r="O51" s="327">
        <v>0.61776061776061775</v>
      </c>
      <c r="P51" s="327">
        <v>0.49118562046318698</v>
      </c>
      <c r="Q51" s="327">
        <v>0.50158629441624369</v>
      </c>
    </row>
    <row r="52" spans="1:17" ht="15">
      <c r="A52" s="326" t="s">
        <v>152</v>
      </c>
      <c r="B52" s="326">
        <v>0</v>
      </c>
      <c r="C52" s="326">
        <v>-1E-4</v>
      </c>
      <c r="D52" s="326">
        <v>0.89</v>
      </c>
      <c r="E52" s="326">
        <v>99</v>
      </c>
      <c r="F52" s="326">
        <v>1472</v>
      </c>
      <c r="G52" s="326">
        <v>1571</v>
      </c>
      <c r="H52" s="327">
        <v>6.3017186505410494E-2</v>
      </c>
      <c r="I52" s="355">
        <v>8.9171974522292988E-2</v>
      </c>
      <c r="J52" s="356">
        <v>3.270332612158737E-2</v>
      </c>
      <c r="K52" s="355" t="s">
        <v>152</v>
      </c>
      <c r="L52" s="328">
        <v>-0.28603620587763401</v>
      </c>
      <c r="M52" s="328">
        <v>3.6205031985928803E-2</v>
      </c>
      <c r="N52" s="328">
        <v>6.5226011983353094E-2</v>
      </c>
      <c r="O52" s="327">
        <v>0.38223938223938225</v>
      </c>
      <c r="P52" s="327">
        <v>0.50881437953681297</v>
      </c>
      <c r="Q52" s="327">
        <v>0.49841370558375636</v>
      </c>
    </row>
    <row r="53" spans="1:17" ht="15">
      <c r="A53" s="326" t="s">
        <v>152</v>
      </c>
      <c r="B53" s="326">
        <v>1</v>
      </c>
      <c r="C53" s="326">
        <v>0.89</v>
      </c>
      <c r="D53" s="326">
        <v>72.09</v>
      </c>
      <c r="E53" s="326">
        <v>160</v>
      </c>
      <c r="F53" s="326">
        <v>1421</v>
      </c>
      <c r="G53" s="326">
        <v>1581</v>
      </c>
      <c r="H53" s="327">
        <v>0.101201771030993</v>
      </c>
      <c r="I53" s="355">
        <v>0.12351543942992869</v>
      </c>
      <c r="J53" s="356">
        <v>3.270332612158737E-2</v>
      </c>
      <c r="K53" s="355" t="s">
        <v>152</v>
      </c>
      <c r="L53" s="328">
        <v>0.22927893041332301</v>
      </c>
      <c r="M53" s="328">
        <v>2.9020979997424201E-2</v>
      </c>
      <c r="N53" s="328">
        <v>6.5226011983353094E-2</v>
      </c>
      <c r="O53" s="327">
        <v>0.61776061776061775</v>
      </c>
      <c r="P53" s="327">
        <v>0.49118562046318698</v>
      </c>
      <c r="Q53" s="327">
        <v>0.50158629441624369</v>
      </c>
    </row>
    <row r="54" spans="1:17" ht="15">
      <c r="A54" s="326" t="s">
        <v>172</v>
      </c>
      <c r="B54" s="326">
        <v>0</v>
      </c>
      <c r="C54" s="326">
        <v>-1E-4</v>
      </c>
      <c r="D54" s="326">
        <v>33.39</v>
      </c>
      <c r="E54" s="326">
        <v>229</v>
      </c>
      <c r="F54" s="326">
        <v>2753</v>
      </c>
      <c r="G54" s="326">
        <v>2982</v>
      </c>
      <c r="H54" s="327">
        <v>7.6794097920858395E-2</v>
      </c>
      <c r="I54" s="355">
        <v>0.10208062418725621</v>
      </c>
      <c r="J54" s="356">
        <v>3.5190032704275093E-2</v>
      </c>
      <c r="K54" s="355" t="s">
        <v>172</v>
      </c>
      <c r="L54" s="328">
        <v>-7.3503258311770306E-2</v>
      </c>
      <c r="M54" s="328">
        <v>4.9568718561696003E-3</v>
      </c>
      <c r="N54" s="328">
        <v>6.3814668005985398E-2</v>
      </c>
      <c r="O54" s="327">
        <v>0.88416988416988418</v>
      </c>
      <c r="P54" s="327">
        <v>0.9516073280331836</v>
      </c>
      <c r="Q54" s="327">
        <v>0.94606598984771573</v>
      </c>
    </row>
    <row r="55" spans="1:17" ht="15">
      <c r="A55" s="326" t="s">
        <v>172</v>
      </c>
      <c r="B55" s="326">
        <v>1</v>
      </c>
      <c r="C55" s="326">
        <v>33.39</v>
      </c>
      <c r="D55" s="326">
        <v>63.000100000000003</v>
      </c>
      <c r="E55" s="326">
        <v>30</v>
      </c>
      <c r="F55" s="326">
        <v>140</v>
      </c>
      <c r="G55" s="326">
        <v>170</v>
      </c>
      <c r="H55" s="327">
        <v>0.17647058823529399</v>
      </c>
      <c r="I55" s="355">
        <v>0.1910112359550562</v>
      </c>
      <c r="J55" s="356">
        <v>3.5190032704275093E-2</v>
      </c>
      <c r="K55" s="355" t="s">
        <v>172</v>
      </c>
      <c r="L55" s="328">
        <v>0.87277620232944797</v>
      </c>
      <c r="M55" s="328">
        <v>5.8857796149815803E-2</v>
      </c>
      <c r="N55" s="328">
        <v>6.3814668005985398E-2</v>
      </c>
      <c r="O55" s="327">
        <v>0.11583011583011583</v>
      </c>
      <c r="P55" s="327">
        <v>4.8392671966816452E-2</v>
      </c>
      <c r="Q55" s="327">
        <v>5.3934010152284266E-2</v>
      </c>
    </row>
    <row r="56" spans="1:17" ht="15">
      <c r="A56" s="326" t="s">
        <v>563</v>
      </c>
      <c r="B56" s="326">
        <v>0</v>
      </c>
      <c r="C56" s="326">
        <v>-1E-4</v>
      </c>
      <c r="D56" s="326">
        <v>3.2</v>
      </c>
      <c r="E56" s="326">
        <v>198</v>
      </c>
      <c r="F56" s="326">
        <v>1887</v>
      </c>
      <c r="G56" s="326">
        <v>2085</v>
      </c>
      <c r="H56" s="327">
        <v>9.4964028776978404E-2</v>
      </c>
      <c r="I56" s="355">
        <v>0.1183098591549296</v>
      </c>
      <c r="J56" s="356">
        <v>2.8233805332068859E-2</v>
      </c>
      <c r="K56" s="355" t="s">
        <v>563</v>
      </c>
      <c r="L56" s="328">
        <v>0.15874472860258201</v>
      </c>
      <c r="M56" s="328">
        <v>1.7813488724125401E-2</v>
      </c>
      <c r="N56" s="328">
        <v>6.1537067875133203E-2</v>
      </c>
      <c r="O56" s="327">
        <v>0.76447876447876451</v>
      </c>
      <c r="P56" s="327">
        <v>0.65226408572416172</v>
      </c>
      <c r="Q56" s="327">
        <v>0.66148477157360408</v>
      </c>
    </row>
    <row r="57" spans="1:17" ht="15">
      <c r="A57" s="326" t="s">
        <v>563</v>
      </c>
      <c r="B57" s="326">
        <v>1</v>
      </c>
      <c r="C57" s="326">
        <v>4</v>
      </c>
      <c r="D57" s="326">
        <v>33.200000000000003</v>
      </c>
      <c r="E57" s="326">
        <v>61</v>
      </c>
      <c r="F57" s="326">
        <v>1006</v>
      </c>
      <c r="G57" s="326">
        <v>1067</v>
      </c>
      <c r="H57" s="327">
        <v>5.7169634489222097E-2</v>
      </c>
      <c r="I57" s="355">
        <v>8.5409252669039148E-2</v>
      </c>
      <c r="J57" s="356">
        <v>2.8233805332068859E-2</v>
      </c>
      <c r="K57" s="355" t="s">
        <v>563</v>
      </c>
      <c r="L57" s="328">
        <v>-0.38964224320977597</v>
      </c>
      <c r="M57" s="328">
        <v>4.3723579151007698E-2</v>
      </c>
      <c r="N57" s="328">
        <v>6.1537067875133203E-2</v>
      </c>
      <c r="O57" s="327">
        <v>0.23552123552123552</v>
      </c>
      <c r="P57" s="327">
        <v>0.34773591427583822</v>
      </c>
      <c r="Q57" s="327">
        <v>0.33851522842639592</v>
      </c>
    </row>
    <row r="58" spans="1:17" ht="15">
      <c r="A58" s="326" t="s">
        <v>132</v>
      </c>
      <c r="B58" s="326">
        <v>0</v>
      </c>
      <c r="C58" s="326">
        <v>-1E-4</v>
      </c>
      <c r="D58" s="326">
        <v>5.0999999999999996</v>
      </c>
      <c r="E58" s="326">
        <v>194</v>
      </c>
      <c r="F58" s="326">
        <v>2452</v>
      </c>
      <c r="G58" s="326">
        <v>2646</v>
      </c>
      <c r="H58" s="327">
        <v>7.3318216175358997E-2</v>
      </c>
      <c r="I58" s="355">
        <v>0.10492505353319059</v>
      </c>
      <c r="J58" s="356">
        <v>2.6628203798352828E-3</v>
      </c>
      <c r="K58" s="355" t="s">
        <v>132</v>
      </c>
      <c r="L58" s="328">
        <v>-0.123579894716176</v>
      </c>
      <c r="M58" s="328">
        <v>1.21761211756195E-2</v>
      </c>
      <c r="N58" s="328">
        <v>6.1298765928183702E-2</v>
      </c>
      <c r="O58" s="327">
        <v>0.74903474903474898</v>
      </c>
      <c r="P58" s="327">
        <v>0.84756308330452812</v>
      </c>
      <c r="Q58" s="327">
        <v>0.83946700507614214</v>
      </c>
    </row>
    <row r="59" spans="1:17" ht="15">
      <c r="A59" s="326" t="s">
        <v>132</v>
      </c>
      <c r="B59" s="326">
        <v>1</v>
      </c>
      <c r="C59" s="326">
        <v>6</v>
      </c>
      <c r="D59" s="326">
        <v>11.1</v>
      </c>
      <c r="E59" s="326">
        <v>65</v>
      </c>
      <c r="F59" s="326">
        <v>441</v>
      </c>
      <c r="G59" s="326">
        <v>506</v>
      </c>
      <c r="H59" s="327">
        <v>0.12845849802371501</v>
      </c>
      <c r="I59" s="355">
        <v>0.1194690265486726</v>
      </c>
      <c r="J59" s="356">
        <v>2.6628203798352828E-3</v>
      </c>
      <c r="K59" s="355" t="s">
        <v>132</v>
      </c>
      <c r="L59" s="328">
        <v>0.49856363772538798</v>
      </c>
      <c r="M59" s="328">
        <v>4.9122644752564101E-2</v>
      </c>
      <c r="N59" s="328">
        <v>6.1298765928183702E-2</v>
      </c>
      <c r="O59" s="327">
        <v>0.25096525096525096</v>
      </c>
      <c r="P59" s="327">
        <v>0.15243691669547182</v>
      </c>
      <c r="Q59" s="327">
        <v>0.16053299492385786</v>
      </c>
    </row>
    <row r="60" spans="1:17" ht="15">
      <c r="A60" s="326" t="s">
        <v>665</v>
      </c>
      <c r="B60" s="326">
        <v>0</v>
      </c>
      <c r="C60" s="326">
        <v>-1E-4</v>
      </c>
      <c r="D60" s="326">
        <v>8.16</v>
      </c>
      <c r="E60" s="326">
        <v>142</v>
      </c>
      <c r="F60" s="326">
        <v>1934</v>
      </c>
      <c r="G60" s="326">
        <v>2076</v>
      </c>
      <c r="H60" s="327">
        <v>6.8400770712909398E-2</v>
      </c>
      <c r="I60" s="355">
        <v>9.7722960151802651E-2</v>
      </c>
      <c r="J60" s="356">
        <v>1.6693433770745281E-2</v>
      </c>
      <c r="K60" s="355" t="s">
        <v>665</v>
      </c>
      <c r="L60" s="328">
        <v>-0.19829737513538101</v>
      </c>
      <c r="M60" s="328">
        <v>2.3844793116253E-2</v>
      </c>
      <c r="N60" s="328">
        <v>6.1061933808005897E-2</v>
      </c>
      <c r="O60" s="327">
        <v>0.54826254826254828</v>
      </c>
      <c r="P60" s="327">
        <v>0.6685101970273073</v>
      </c>
      <c r="Q60" s="327">
        <v>0.65862944162436543</v>
      </c>
    </row>
    <row r="61" spans="1:17" ht="15">
      <c r="A61" s="326" t="s">
        <v>665</v>
      </c>
      <c r="B61" s="326">
        <v>1</v>
      </c>
      <c r="C61" s="326">
        <v>8.8799999999999901</v>
      </c>
      <c r="D61" s="326">
        <v>20.16</v>
      </c>
      <c r="E61" s="326">
        <v>117</v>
      </c>
      <c r="F61" s="326">
        <v>959</v>
      </c>
      <c r="G61" s="326">
        <v>1076</v>
      </c>
      <c r="H61" s="327">
        <v>0.108736059479553</v>
      </c>
      <c r="I61" s="355">
        <v>0.12390924956369979</v>
      </c>
      <c r="J61" s="356">
        <v>1.6693433770745281E-2</v>
      </c>
      <c r="K61" s="355" t="s">
        <v>665</v>
      </c>
      <c r="L61" s="328">
        <v>0.30950410319091498</v>
      </c>
      <c r="M61" s="328">
        <v>3.7217140691752901E-2</v>
      </c>
      <c r="N61" s="328">
        <v>6.1061933808005897E-2</v>
      </c>
      <c r="O61" s="327">
        <v>0.45173745173745172</v>
      </c>
      <c r="P61" s="327">
        <v>0.3314898029726927</v>
      </c>
      <c r="Q61" s="327">
        <v>0.34137055837563451</v>
      </c>
    </row>
    <row r="62" spans="1:17" ht="15">
      <c r="A62" s="326" t="s">
        <v>66</v>
      </c>
      <c r="B62" s="326">
        <v>0</v>
      </c>
      <c r="C62" s="326">
        <v>-1E-4</v>
      </c>
      <c r="D62" s="326">
        <v>109.12</v>
      </c>
      <c r="E62" s="326">
        <v>225</v>
      </c>
      <c r="F62" s="326">
        <v>2245</v>
      </c>
      <c r="G62" s="326">
        <v>2470</v>
      </c>
      <c r="H62" s="327">
        <v>9.1093117408906799E-2</v>
      </c>
      <c r="I62" s="355">
        <v>9.9438652766639934E-2</v>
      </c>
      <c r="J62" s="356">
        <v>1.9060405667776659E-2</v>
      </c>
      <c r="K62" s="355" t="s">
        <v>66</v>
      </c>
      <c r="L62" s="328">
        <v>0.11286084530466201</v>
      </c>
      <c r="M62" s="328">
        <v>1.04638715516416E-2</v>
      </c>
      <c r="N62" s="328">
        <v>6.0002221022648801E-2</v>
      </c>
      <c r="O62" s="327">
        <v>0.86872586872586877</v>
      </c>
      <c r="P62" s="327">
        <v>0.7760110611821639</v>
      </c>
      <c r="Q62" s="327">
        <v>0.78362944162436543</v>
      </c>
    </row>
    <row r="63" spans="1:17" ht="15">
      <c r="A63" s="326" t="s">
        <v>66</v>
      </c>
      <c r="B63" s="326">
        <v>1</v>
      </c>
      <c r="C63" s="326">
        <v>109.12</v>
      </c>
      <c r="D63" s="326">
        <v>195.92</v>
      </c>
      <c r="E63" s="326">
        <v>34</v>
      </c>
      <c r="F63" s="326">
        <v>648</v>
      </c>
      <c r="G63" s="326">
        <v>682</v>
      </c>
      <c r="H63" s="327">
        <v>4.9853372434017502E-2</v>
      </c>
      <c r="I63" s="355">
        <v>0.13157894736842099</v>
      </c>
      <c r="J63" s="356">
        <v>1.9060405667776659E-2</v>
      </c>
      <c r="K63" s="355" t="s">
        <v>66</v>
      </c>
      <c r="L63" s="328">
        <v>-0.53430892845951605</v>
      </c>
      <c r="M63" s="328">
        <v>4.9538349471007201E-2</v>
      </c>
      <c r="N63" s="328">
        <v>6.0002221022648801E-2</v>
      </c>
      <c r="O63" s="327">
        <v>0.13127413127413126</v>
      </c>
      <c r="P63" s="327">
        <v>0.22398893881783616</v>
      </c>
      <c r="Q63" s="327">
        <v>0.21637055837563451</v>
      </c>
    </row>
    <row r="64" spans="1:17" ht="15">
      <c r="A64" s="326" t="s">
        <v>173</v>
      </c>
      <c r="B64" s="326">
        <v>0</v>
      </c>
      <c r="C64" s="326">
        <v>-1E-4</v>
      </c>
      <c r="D64" s="326">
        <v>109.12</v>
      </c>
      <c r="E64" s="326">
        <v>225</v>
      </c>
      <c r="F64" s="326">
        <v>2245</v>
      </c>
      <c r="G64" s="326">
        <v>2470</v>
      </c>
      <c r="H64" s="327">
        <v>9.1093117408906799E-2</v>
      </c>
      <c r="I64" s="355">
        <v>9.9438652766639934E-2</v>
      </c>
      <c r="J64" s="356">
        <v>1.9060405667776659E-2</v>
      </c>
      <c r="K64" s="355" t="s">
        <v>173</v>
      </c>
      <c r="L64" s="328">
        <v>0.11286084530466201</v>
      </c>
      <c r="M64" s="328">
        <v>1.04638715516416E-2</v>
      </c>
      <c r="N64" s="328">
        <v>6.0002221022648801E-2</v>
      </c>
      <c r="O64" s="327">
        <v>0.86872586872586877</v>
      </c>
      <c r="P64" s="327">
        <v>0.7760110611821639</v>
      </c>
      <c r="Q64" s="327">
        <v>0.78362944162436543</v>
      </c>
    </row>
    <row r="65" spans="1:17" ht="15">
      <c r="A65" s="326" t="s">
        <v>173</v>
      </c>
      <c r="B65" s="326">
        <v>1</v>
      </c>
      <c r="C65" s="326">
        <v>109.12</v>
      </c>
      <c r="D65" s="326">
        <v>195.92</v>
      </c>
      <c r="E65" s="326">
        <v>34</v>
      </c>
      <c r="F65" s="326">
        <v>648</v>
      </c>
      <c r="G65" s="326">
        <v>682</v>
      </c>
      <c r="H65" s="327">
        <v>4.9853372434017502E-2</v>
      </c>
      <c r="I65" s="355">
        <v>0.13157894736842099</v>
      </c>
      <c r="J65" s="356">
        <v>1.9060405667776659E-2</v>
      </c>
      <c r="K65" s="355" t="s">
        <v>173</v>
      </c>
      <c r="L65" s="328">
        <v>-0.53430892845951605</v>
      </c>
      <c r="M65" s="328">
        <v>4.9538349471007201E-2</v>
      </c>
      <c r="N65" s="328">
        <v>6.0002221022648801E-2</v>
      </c>
      <c r="O65" s="327">
        <v>0.13127413127413126</v>
      </c>
      <c r="P65" s="327">
        <v>0.22398893881783616</v>
      </c>
      <c r="Q65" s="327">
        <v>0.21637055837563451</v>
      </c>
    </row>
    <row r="66" spans="1:17" ht="15">
      <c r="A66" s="326" t="s">
        <v>670</v>
      </c>
      <c r="B66" s="326">
        <v>0</v>
      </c>
      <c r="C66" s="326">
        <v>-9.0000999999999998</v>
      </c>
      <c r="D66" s="326">
        <v>109.22</v>
      </c>
      <c r="E66" s="326">
        <v>225</v>
      </c>
      <c r="F66" s="326">
        <v>2245</v>
      </c>
      <c r="G66" s="326">
        <v>2470</v>
      </c>
      <c r="H66" s="327">
        <v>9.1093117408906799E-2</v>
      </c>
      <c r="I66" s="355">
        <v>0.10008006405124099</v>
      </c>
      <c r="J66" s="356">
        <v>1.6118284693452029E-2</v>
      </c>
      <c r="K66" s="355" t="s">
        <v>670</v>
      </c>
      <c r="L66" s="328">
        <v>0.11286084530466201</v>
      </c>
      <c r="M66" s="328">
        <v>1.04638715516416E-2</v>
      </c>
      <c r="N66" s="328">
        <v>6.0002221022648801E-2</v>
      </c>
      <c r="O66" s="327">
        <v>0.86872586872586877</v>
      </c>
      <c r="P66" s="327">
        <v>0.7760110611821639</v>
      </c>
      <c r="Q66" s="327">
        <v>0.78362944162436543</v>
      </c>
    </row>
    <row r="67" spans="1:17" ht="15">
      <c r="A67" s="326" t="s">
        <v>670</v>
      </c>
      <c r="B67" s="326">
        <v>1</v>
      </c>
      <c r="C67" s="326">
        <v>109.22</v>
      </c>
      <c r="D67" s="326">
        <v>194.03</v>
      </c>
      <c r="E67" s="326">
        <v>34</v>
      </c>
      <c r="F67" s="326">
        <v>648</v>
      </c>
      <c r="G67" s="326">
        <v>682</v>
      </c>
      <c r="H67" s="327">
        <v>4.9853372434017502E-2</v>
      </c>
      <c r="I67" s="355">
        <v>0.12962962962962959</v>
      </c>
      <c r="J67" s="356">
        <v>1.6118284693452029E-2</v>
      </c>
      <c r="K67" s="355" t="s">
        <v>670</v>
      </c>
      <c r="L67" s="328">
        <v>-0.53430892845951605</v>
      </c>
      <c r="M67" s="328">
        <v>4.9538349471007201E-2</v>
      </c>
      <c r="N67" s="328">
        <v>6.0002221022648801E-2</v>
      </c>
      <c r="O67" s="327">
        <v>0.13127413127413126</v>
      </c>
      <c r="P67" s="327">
        <v>0.22398893881783616</v>
      </c>
      <c r="Q67" s="327">
        <v>0.21637055837563451</v>
      </c>
    </row>
    <row r="68" spans="1:17" ht="15">
      <c r="A68" s="326" t="s">
        <v>191</v>
      </c>
      <c r="B68" s="326">
        <v>0</v>
      </c>
      <c r="C68" s="326">
        <v>-1E-4</v>
      </c>
      <c r="D68" s="326">
        <v>8.16</v>
      </c>
      <c r="E68" s="326">
        <v>89</v>
      </c>
      <c r="F68" s="326">
        <v>1338</v>
      </c>
      <c r="G68" s="326">
        <v>1427</v>
      </c>
      <c r="H68" s="327">
        <v>6.2368605466012597E-2</v>
      </c>
      <c r="I68" s="355">
        <v>7.7598828696925332E-2</v>
      </c>
      <c r="J68" s="356">
        <v>7.2009122067344833E-2</v>
      </c>
      <c r="K68" s="355" t="s">
        <v>191</v>
      </c>
      <c r="L68" s="328">
        <v>-0.29707362767943601</v>
      </c>
      <c r="M68" s="328">
        <v>3.5312053524575997E-2</v>
      </c>
      <c r="N68" s="328">
        <v>5.9060222696235301E-2</v>
      </c>
      <c r="O68" s="327">
        <v>0.34362934362934361</v>
      </c>
      <c r="P68" s="327">
        <v>0.46249567922571727</v>
      </c>
      <c r="Q68" s="327">
        <v>0.45272842639593908</v>
      </c>
    </row>
    <row r="69" spans="1:17" ht="15">
      <c r="A69" s="326" t="s">
        <v>191</v>
      </c>
      <c r="B69" s="326">
        <v>1</v>
      </c>
      <c r="C69" s="326">
        <v>8.64</v>
      </c>
      <c r="D69" s="326">
        <v>48.000100000000003</v>
      </c>
      <c r="E69" s="326">
        <v>170</v>
      </c>
      <c r="F69" s="326">
        <v>1555</v>
      </c>
      <c r="G69" s="326">
        <v>1725</v>
      </c>
      <c r="H69" s="327">
        <v>9.8550724637681095E-2</v>
      </c>
      <c r="I69" s="355">
        <v>0.12817796610169491</v>
      </c>
      <c r="J69" s="356">
        <v>7.2009122067344833E-2</v>
      </c>
      <c r="K69" s="355" t="s">
        <v>191</v>
      </c>
      <c r="L69" s="328">
        <v>0.19978885571352401</v>
      </c>
      <c r="M69" s="328">
        <v>2.37481691716592E-2</v>
      </c>
      <c r="N69" s="328">
        <v>5.9060222696235301E-2</v>
      </c>
      <c r="O69" s="327">
        <v>0.65637065637065639</v>
      </c>
      <c r="P69" s="327">
        <v>0.53750432077428278</v>
      </c>
      <c r="Q69" s="327">
        <v>0.54727157360406087</v>
      </c>
    </row>
    <row r="70" spans="1:17" ht="15">
      <c r="A70" s="326" t="s">
        <v>166</v>
      </c>
      <c r="B70" s="326">
        <v>0</v>
      </c>
      <c r="C70" s="326">
        <v>-1E-4</v>
      </c>
      <c r="D70" s="326">
        <v>10.35</v>
      </c>
      <c r="E70" s="326">
        <v>124</v>
      </c>
      <c r="F70" s="326">
        <v>1729</v>
      </c>
      <c r="G70" s="326">
        <v>1853</v>
      </c>
      <c r="H70" s="327">
        <v>6.6918510523475402E-2</v>
      </c>
      <c r="I70" s="355">
        <v>8.75995449374289E-2</v>
      </c>
      <c r="J70" s="356">
        <v>4.8096176830677677E-2</v>
      </c>
      <c r="K70" s="355" t="s">
        <v>166</v>
      </c>
      <c r="L70" s="328">
        <v>-0.22179567680165599</v>
      </c>
      <c r="M70" s="328">
        <v>2.6368183478179499E-2</v>
      </c>
      <c r="N70" s="328">
        <v>5.7144946464571598E-2</v>
      </c>
      <c r="O70" s="327">
        <v>0.47876447876447875</v>
      </c>
      <c r="P70" s="327">
        <v>0.59764949879018325</v>
      </c>
      <c r="Q70" s="327">
        <v>0.58788071065989844</v>
      </c>
    </row>
    <row r="71" spans="1:17" ht="15">
      <c r="A71" s="326" t="s">
        <v>166</v>
      </c>
      <c r="B71" s="326">
        <v>1</v>
      </c>
      <c r="C71" s="326">
        <v>10.8</v>
      </c>
      <c r="D71" s="326">
        <v>45.000100000000003</v>
      </c>
      <c r="E71" s="326">
        <v>135</v>
      </c>
      <c r="F71" s="326">
        <v>1164</v>
      </c>
      <c r="G71" s="326">
        <v>1299</v>
      </c>
      <c r="H71" s="327">
        <v>0.10392609699769</v>
      </c>
      <c r="I71" s="355">
        <v>0.1296791443850267</v>
      </c>
      <c r="J71" s="356">
        <v>4.8096176830677677E-2</v>
      </c>
      <c r="K71" s="355" t="s">
        <v>166</v>
      </c>
      <c r="L71" s="328">
        <v>0.25887839342364299</v>
      </c>
      <c r="M71" s="328">
        <v>3.0776762986391999E-2</v>
      </c>
      <c r="N71" s="328">
        <v>5.7144946464571598E-2</v>
      </c>
      <c r="O71" s="327">
        <v>0.52123552123552119</v>
      </c>
      <c r="P71" s="327">
        <v>0.4023505012098168</v>
      </c>
      <c r="Q71" s="327">
        <v>0.4121192893401015</v>
      </c>
    </row>
    <row r="72" spans="1:17" ht="15">
      <c r="A72" s="326" t="s">
        <v>18</v>
      </c>
      <c r="B72" s="326">
        <v>0</v>
      </c>
      <c r="C72" s="326">
        <v>-1E-4</v>
      </c>
      <c r="D72" s="326">
        <v>6.06</v>
      </c>
      <c r="E72" s="326">
        <v>199</v>
      </c>
      <c r="F72" s="326">
        <v>1913</v>
      </c>
      <c r="G72" s="326">
        <v>2112</v>
      </c>
      <c r="H72" s="327">
        <v>9.4223484848484806E-2</v>
      </c>
      <c r="I72" s="355">
        <v>0.1171088746569076</v>
      </c>
      <c r="J72" s="356">
        <v>2.4418949821329639E-2</v>
      </c>
      <c r="K72" s="355" t="s">
        <v>18</v>
      </c>
      <c r="L72" s="328">
        <v>0.150098098560836</v>
      </c>
      <c r="M72" s="328">
        <v>1.6073776041118398E-2</v>
      </c>
      <c r="N72" s="328">
        <v>5.67659782508904E-2</v>
      </c>
      <c r="O72" s="327">
        <v>0.76833976833976836</v>
      </c>
      <c r="P72" s="327">
        <v>0.66125129623228485</v>
      </c>
      <c r="Q72" s="327">
        <v>0.67005076142131981</v>
      </c>
    </row>
    <row r="73" spans="1:17" ht="15">
      <c r="A73" s="326" t="s">
        <v>18</v>
      </c>
      <c r="B73" s="326">
        <v>1</v>
      </c>
      <c r="C73" s="326">
        <v>6.06</v>
      </c>
      <c r="D73" s="326">
        <v>54.54</v>
      </c>
      <c r="E73" s="326">
        <v>60</v>
      </c>
      <c r="F73" s="326">
        <v>980</v>
      </c>
      <c r="G73" s="326">
        <v>1040</v>
      </c>
      <c r="H73" s="327">
        <v>5.7692307692307598E-2</v>
      </c>
      <c r="I73" s="355">
        <v>8.6142322097378279E-2</v>
      </c>
      <c r="J73" s="356">
        <v>2.4418949821329639E-2</v>
      </c>
      <c r="K73" s="355" t="s">
        <v>18</v>
      </c>
      <c r="L73" s="328">
        <v>-0.37998676616591898</v>
      </c>
      <c r="M73" s="328">
        <v>4.0692202209771898E-2</v>
      </c>
      <c r="N73" s="328">
        <v>5.67659782508904E-2</v>
      </c>
      <c r="O73" s="327">
        <v>0.23166023166023167</v>
      </c>
      <c r="P73" s="327">
        <v>0.33874870376771515</v>
      </c>
      <c r="Q73" s="327">
        <v>0.32994923857868019</v>
      </c>
    </row>
    <row r="74" spans="1:17" ht="15">
      <c r="A74" s="326" t="s">
        <v>103</v>
      </c>
      <c r="B74" s="326">
        <v>0</v>
      </c>
      <c r="C74" s="326">
        <v>-1E-4</v>
      </c>
      <c r="D74" s="326">
        <v>6.5</v>
      </c>
      <c r="E74" s="326">
        <v>100</v>
      </c>
      <c r="F74" s="326">
        <v>1457</v>
      </c>
      <c r="G74" s="326">
        <v>1557</v>
      </c>
      <c r="H74" s="327">
        <v>6.4226075786769393E-2</v>
      </c>
      <c r="I74" s="355">
        <v>9.1539528432732317E-2</v>
      </c>
      <c r="J74" s="356">
        <v>2.1087153981752659E-2</v>
      </c>
      <c r="K74" s="355" t="s">
        <v>103</v>
      </c>
      <c r="L74" s="328">
        <v>-0.26574337693051597</v>
      </c>
      <c r="M74" s="328">
        <v>3.1232570433801801E-2</v>
      </c>
      <c r="N74" s="328">
        <v>5.6208518616598202E-2</v>
      </c>
      <c r="O74" s="327">
        <v>0.38610038610038611</v>
      </c>
      <c r="P74" s="327">
        <v>0.50362945039751128</v>
      </c>
      <c r="Q74" s="327">
        <v>0.49397208121827413</v>
      </c>
    </row>
    <row r="75" spans="1:17" ht="15">
      <c r="A75" s="326" t="s">
        <v>103</v>
      </c>
      <c r="B75" s="326">
        <v>1</v>
      </c>
      <c r="C75" s="326">
        <v>7</v>
      </c>
      <c r="D75" s="326">
        <v>50.000100000000003</v>
      </c>
      <c r="E75" s="326">
        <v>159</v>
      </c>
      <c r="F75" s="326">
        <v>1436</v>
      </c>
      <c r="G75" s="326">
        <v>1595</v>
      </c>
      <c r="H75" s="327">
        <v>9.9686520376175494E-2</v>
      </c>
      <c r="I75" s="355">
        <v>0.119205298013245</v>
      </c>
      <c r="J75" s="356">
        <v>2.1087153981752659E-2</v>
      </c>
      <c r="K75" s="355" t="s">
        <v>103</v>
      </c>
      <c r="L75" s="328">
        <v>0.212508695888659</v>
      </c>
      <c r="M75" s="328">
        <v>2.4975948182796401E-2</v>
      </c>
      <c r="N75" s="328">
        <v>5.6208518616598202E-2</v>
      </c>
      <c r="O75" s="327">
        <v>0.61389961389961389</v>
      </c>
      <c r="P75" s="327">
        <v>0.49637054960248878</v>
      </c>
      <c r="Q75" s="327">
        <v>0.50602791878172593</v>
      </c>
    </row>
    <row r="76" spans="1:17" ht="15">
      <c r="A76" s="326" t="s">
        <v>89</v>
      </c>
      <c r="B76" s="326">
        <v>0</v>
      </c>
      <c r="C76" s="326">
        <v>-1E-4</v>
      </c>
      <c r="D76" s="326">
        <v>25200</v>
      </c>
      <c r="E76" s="326">
        <v>227</v>
      </c>
      <c r="F76" s="326">
        <v>2283</v>
      </c>
      <c r="G76" s="326">
        <v>2510</v>
      </c>
      <c r="H76" s="327">
        <v>9.0438247011952105E-2</v>
      </c>
      <c r="I76" s="355">
        <v>0.11300204220558201</v>
      </c>
      <c r="J76" s="356">
        <v>4.9857519542485053E-2</v>
      </c>
      <c r="K76" s="355" t="s">
        <v>89</v>
      </c>
      <c r="L76" s="328">
        <v>0.104925614228204</v>
      </c>
      <c r="M76" s="328">
        <v>9.1601804503798501E-3</v>
      </c>
      <c r="N76" s="328">
        <v>5.5823076604602201E-2</v>
      </c>
      <c r="O76" s="327">
        <v>0.87644787644787647</v>
      </c>
      <c r="P76" s="327">
        <v>0.78914621500172832</v>
      </c>
      <c r="Q76" s="327">
        <v>0.79631979695431476</v>
      </c>
    </row>
    <row r="77" spans="1:17" ht="15">
      <c r="A77" s="326" t="s">
        <v>89</v>
      </c>
      <c r="B77" s="326">
        <v>1</v>
      </c>
      <c r="C77" s="326">
        <v>25200</v>
      </c>
      <c r="D77" s="326">
        <v>30000.000100000001</v>
      </c>
      <c r="E77" s="326">
        <v>32</v>
      </c>
      <c r="F77" s="326">
        <v>610</v>
      </c>
      <c r="G77" s="326">
        <v>642</v>
      </c>
      <c r="H77" s="327">
        <v>4.9844236760124602E-2</v>
      </c>
      <c r="I77" s="355">
        <v>5.0632911392405063E-2</v>
      </c>
      <c r="J77" s="356">
        <v>4.9857519542485053E-2</v>
      </c>
      <c r="K77" s="355" t="s">
        <v>89</v>
      </c>
      <c r="L77" s="328">
        <v>-0.53450181109103201</v>
      </c>
      <c r="M77" s="328">
        <v>4.6662896154222297E-2</v>
      </c>
      <c r="N77" s="328">
        <v>5.5823076604602201E-2</v>
      </c>
      <c r="O77" s="327">
        <v>0.12355212355212356</v>
      </c>
      <c r="P77" s="327">
        <v>0.2108537849982717</v>
      </c>
      <c r="Q77" s="327">
        <v>0.20368020304568529</v>
      </c>
    </row>
    <row r="78" spans="1:17" ht="15">
      <c r="A78" s="326" t="s">
        <v>645</v>
      </c>
      <c r="B78" s="326">
        <v>0</v>
      </c>
      <c r="C78" s="326">
        <v>-1E-4</v>
      </c>
      <c r="D78" s="326">
        <v>58333.333334999901</v>
      </c>
      <c r="E78" s="326">
        <v>164</v>
      </c>
      <c r="F78" s="326">
        <v>1495</v>
      </c>
      <c r="G78" s="326">
        <v>1659</v>
      </c>
      <c r="H78" s="327">
        <v>9.8854731766124096E-2</v>
      </c>
      <c r="I78" s="355">
        <v>0.12215320910973081</v>
      </c>
      <c r="J78" s="356">
        <v>3.8542474267199381E-2</v>
      </c>
      <c r="K78" s="355" t="s">
        <v>645</v>
      </c>
      <c r="L78" s="328">
        <v>0.20320618527600801</v>
      </c>
      <c r="M78" s="328">
        <v>2.36613341039894E-2</v>
      </c>
      <c r="N78" s="328">
        <v>5.5763825400863803E-2</v>
      </c>
      <c r="O78" s="327">
        <v>0.63320463320463316</v>
      </c>
      <c r="P78" s="327">
        <v>0.51676460421707571</v>
      </c>
      <c r="Q78" s="327">
        <v>0.52633248730964466</v>
      </c>
    </row>
    <row r="79" spans="1:17" ht="15">
      <c r="A79" s="326" t="s">
        <v>645</v>
      </c>
      <c r="B79" s="326">
        <v>1</v>
      </c>
      <c r="C79" s="326">
        <v>58333.333334999901</v>
      </c>
      <c r="D79" s="326">
        <v>501666.66668099997</v>
      </c>
      <c r="E79" s="326">
        <v>95</v>
      </c>
      <c r="F79" s="326">
        <v>1398</v>
      </c>
      <c r="G79" s="326">
        <v>1493</v>
      </c>
      <c r="H79" s="327">
        <v>6.3630274614869295E-2</v>
      </c>
      <c r="I79" s="355">
        <v>8.4720121028744322E-2</v>
      </c>
      <c r="J79" s="356">
        <v>3.8542474267199381E-2</v>
      </c>
      <c r="K79" s="355" t="s">
        <v>645</v>
      </c>
      <c r="L79" s="328">
        <v>-0.27569978791661698</v>
      </c>
      <c r="M79" s="328">
        <v>3.21024912968743E-2</v>
      </c>
      <c r="N79" s="328">
        <v>5.5763825400863803E-2</v>
      </c>
      <c r="O79" s="327">
        <v>0.36679536679536678</v>
      </c>
      <c r="P79" s="327">
        <v>0.48323539578292429</v>
      </c>
      <c r="Q79" s="327">
        <v>0.47366751269035534</v>
      </c>
    </row>
    <row r="80" spans="1:17" ht="15">
      <c r="A80" s="326" t="s">
        <v>644</v>
      </c>
      <c r="B80" s="326">
        <v>0</v>
      </c>
      <c r="C80" s="326">
        <v>-1E-4</v>
      </c>
      <c r="D80" s="326">
        <v>6.06</v>
      </c>
      <c r="E80" s="326">
        <v>198</v>
      </c>
      <c r="F80" s="326">
        <v>1905</v>
      </c>
      <c r="G80" s="326">
        <v>2103</v>
      </c>
      <c r="H80" s="327">
        <v>9.4151212553494998E-2</v>
      </c>
      <c r="I80" s="355">
        <v>0.1169429097605893</v>
      </c>
      <c r="J80" s="356">
        <v>2.3105313506702529E-2</v>
      </c>
      <c r="K80" s="355" t="s">
        <v>644</v>
      </c>
      <c r="L80" s="328">
        <v>0.14925098641033099</v>
      </c>
      <c r="M80" s="328">
        <v>1.5819524547632701E-2</v>
      </c>
      <c r="N80" s="328">
        <v>5.5205120232428601E-2</v>
      </c>
      <c r="O80" s="327">
        <v>0.76447876447876451</v>
      </c>
      <c r="P80" s="327">
        <v>0.6584860006913239</v>
      </c>
      <c r="Q80" s="327">
        <v>0.66719543147208127</v>
      </c>
    </row>
    <row r="81" spans="1:17" ht="15">
      <c r="A81" s="326" t="s">
        <v>644</v>
      </c>
      <c r="B81" s="326">
        <v>1</v>
      </c>
      <c r="C81" s="326">
        <v>6.06</v>
      </c>
      <c r="D81" s="326">
        <v>54.54</v>
      </c>
      <c r="E81" s="326">
        <v>61</v>
      </c>
      <c r="F81" s="326">
        <v>988</v>
      </c>
      <c r="G81" s="326">
        <v>1049</v>
      </c>
      <c r="H81" s="327">
        <v>5.81506196377502E-2</v>
      </c>
      <c r="I81" s="355">
        <v>8.6876155268022184E-2</v>
      </c>
      <c r="J81" s="356">
        <v>2.3105313506702529E-2</v>
      </c>
      <c r="K81" s="355" t="s">
        <v>644</v>
      </c>
      <c r="L81" s="328">
        <v>-0.37158759029795901</v>
      </c>
      <c r="M81" s="328">
        <v>3.9385595684795799E-2</v>
      </c>
      <c r="N81" s="328">
        <v>5.5205120232428601E-2</v>
      </c>
      <c r="O81" s="327">
        <v>0.23552123552123552</v>
      </c>
      <c r="P81" s="327">
        <v>0.3415139993086761</v>
      </c>
      <c r="Q81" s="327">
        <v>0.33280456852791879</v>
      </c>
    </row>
    <row r="82" spans="1:17" ht="15">
      <c r="A82" s="326" t="s">
        <v>104</v>
      </c>
      <c r="B82" s="326">
        <v>0</v>
      </c>
      <c r="C82" s="326">
        <v>-1E-4</v>
      </c>
      <c r="D82" s="326">
        <v>11.04</v>
      </c>
      <c r="E82" s="326">
        <v>181</v>
      </c>
      <c r="F82" s="326">
        <v>2313</v>
      </c>
      <c r="G82" s="326">
        <v>2494</v>
      </c>
      <c r="H82" s="327">
        <v>7.2574178027265401E-2</v>
      </c>
      <c r="I82" s="355">
        <v>9.6395641240569985E-2</v>
      </c>
      <c r="J82" s="356">
        <v>3.1469474074236323E-2</v>
      </c>
      <c r="K82" s="355" t="s">
        <v>104</v>
      </c>
      <c r="L82" s="328">
        <v>-0.13458238768901501</v>
      </c>
      <c r="M82" s="328">
        <v>1.3548997691049201E-2</v>
      </c>
      <c r="N82" s="328">
        <v>5.4513598618808598E-2</v>
      </c>
      <c r="O82" s="327">
        <v>0.69884169884169889</v>
      </c>
      <c r="P82" s="327">
        <v>0.79951607328033181</v>
      </c>
      <c r="Q82" s="327">
        <v>0.79124365482233505</v>
      </c>
    </row>
    <row r="83" spans="1:17" ht="15">
      <c r="A83" s="326" t="s">
        <v>104</v>
      </c>
      <c r="B83" s="326">
        <v>1</v>
      </c>
      <c r="C83" s="326">
        <v>11.96</v>
      </c>
      <c r="D83" s="326">
        <v>42.32</v>
      </c>
      <c r="E83" s="326">
        <v>78</v>
      </c>
      <c r="F83" s="326">
        <v>580</v>
      </c>
      <c r="G83" s="326">
        <v>658</v>
      </c>
      <c r="H83" s="327">
        <v>0.11854103343465</v>
      </c>
      <c r="I83" s="355">
        <v>0.13594470046082949</v>
      </c>
      <c r="J83" s="356">
        <v>3.1469474074236323E-2</v>
      </c>
      <c r="K83" s="355" t="s">
        <v>104</v>
      </c>
      <c r="L83" s="328">
        <v>0.40690196642572402</v>
      </c>
      <c r="M83" s="328">
        <v>4.0964600927759401E-2</v>
      </c>
      <c r="N83" s="328">
        <v>5.4513598618808598E-2</v>
      </c>
      <c r="O83" s="327">
        <v>0.30115830115830117</v>
      </c>
      <c r="P83" s="327">
        <v>0.20048392671966817</v>
      </c>
      <c r="Q83" s="327">
        <v>0.20875634517766498</v>
      </c>
    </row>
    <row r="84" spans="1:17" ht="15">
      <c r="A84" s="326" t="s">
        <v>226</v>
      </c>
      <c r="B84" s="326">
        <v>0</v>
      </c>
      <c r="C84" s="326">
        <v>-1E-4</v>
      </c>
      <c r="D84" s="326">
        <v>11.04</v>
      </c>
      <c r="E84" s="326">
        <v>181</v>
      </c>
      <c r="F84" s="326">
        <v>2313</v>
      </c>
      <c r="G84" s="326">
        <v>2494</v>
      </c>
      <c r="H84" s="327">
        <v>7.2574178027265401E-2</v>
      </c>
      <c r="I84" s="355">
        <v>9.6395641240569985E-2</v>
      </c>
      <c r="J84" s="356">
        <v>3.1469474074236323E-2</v>
      </c>
      <c r="K84" s="355" t="s">
        <v>226</v>
      </c>
      <c r="L84" s="328">
        <v>-0.13458238768901501</v>
      </c>
      <c r="M84" s="328">
        <v>1.3548997691049201E-2</v>
      </c>
      <c r="N84" s="328">
        <v>5.4513598618808598E-2</v>
      </c>
      <c r="O84" s="327">
        <v>0.69884169884169889</v>
      </c>
      <c r="P84" s="327">
        <v>0.79951607328033181</v>
      </c>
      <c r="Q84" s="327">
        <v>0.79124365482233505</v>
      </c>
    </row>
    <row r="85" spans="1:17" ht="15">
      <c r="A85" s="326" t="s">
        <v>226</v>
      </c>
      <c r="B85" s="326">
        <v>1</v>
      </c>
      <c r="C85" s="326">
        <v>11.96</v>
      </c>
      <c r="D85" s="326">
        <v>42.32</v>
      </c>
      <c r="E85" s="326">
        <v>78</v>
      </c>
      <c r="F85" s="326">
        <v>580</v>
      </c>
      <c r="G85" s="326">
        <v>658</v>
      </c>
      <c r="H85" s="327">
        <v>0.11854103343465</v>
      </c>
      <c r="I85" s="355">
        <v>0.13594470046082949</v>
      </c>
      <c r="J85" s="356">
        <v>3.1469474074236323E-2</v>
      </c>
      <c r="K85" s="355" t="s">
        <v>226</v>
      </c>
      <c r="L85" s="328">
        <v>0.40690196642572402</v>
      </c>
      <c r="M85" s="328">
        <v>4.0964600927759401E-2</v>
      </c>
      <c r="N85" s="328">
        <v>5.4513598618808598E-2</v>
      </c>
      <c r="O85" s="327">
        <v>0.30115830115830117</v>
      </c>
      <c r="P85" s="327">
        <v>0.20048392671966817</v>
      </c>
      <c r="Q85" s="327">
        <v>0.20875634517766498</v>
      </c>
    </row>
    <row r="86" spans="1:17" ht="15">
      <c r="A86" s="326" t="s">
        <v>668</v>
      </c>
      <c r="B86" s="326">
        <v>0</v>
      </c>
      <c r="C86" s="326">
        <v>-1E-4</v>
      </c>
      <c r="D86" s="326">
        <v>0.05</v>
      </c>
      <c r="E86" s="326">
        <v>217</v>
      </c>
      <c r="F86" s="326">
        <v>2151</v>
      </c>
      <c r="G86" s="326">
        <v>2368</v>
      </c>
      <c r="H86" s="327">
        <v>9.16385135135135E-2</v>
      </c>
      <c r="I86" s="355">
        <v>0.1146245059288538</v>
      </c>
      <c r="J86" s="356">
        <v>2.478671240861954E-2</v>
      </c>
      <c r="K86" s="355" t="s">
        <v>668</v>
      </c>
      <c r="L86" s="328">
        <v>0.119430467549326</v>
      </c>
      <c r="M86" s="328">
        <v>1.12645621806411E-2</v>
      </c>
      <c r="N86" s="328">
        <v>5.4505897937112503E-2</v>
      </c>
      <c r="O86" s="327">
        <v>0.83783783783783783</v>
      </c>
      <c r="P86" s="327">
        <v>0.74351883857587275</v>
      </c>
      <c r="Q86" s="327">
        <v>0.75126903553299496</v>
      </c>
    </row>
    <row r="87" spans="1:17" ht="15">
      <c r="A87" s="326" t="s">
        <v>668</v>
      </c>
      <c r="B87" s="326">
        <v>1</v>
      </c>
      <c r="C87" s="326">
        <v>1</v>
      </c>
      <c r="D87" s="326">
        <v>4.05</v>
      </c>
      <c r="E87" s="326">
        <v>42</v>
      </c>
      <c r="F87" s="326">
        <v>742</v>
      </c>
      <c r="G87" s="326">
        <v>784</v>
      </c>
      <c r="H87" s="327">
        <v>5.3571428571428499E-2</v>
      </c>
      <c r="I87" s="355">
        <v>8.0110497237569064E-2</v>
      </c>
      <c r="J87" s="356">
        <v>2.478671240861954E-2</v>
      </c>
      <c r="K87" s="355" t="s">
        <v>668</v>
      </c>
      <c r="L87" s="328">
        <v>-0.45845838160741398</v>
      </c>
      <c r="M87" s="328">
        <v>4.3241335756471398E-2</v>
      </c>
      <c r="N87" s="328">
        <v>5.4505897937112503E-2</v>
      </c>
      <c r="O87" s="327">
        <v>0.16216216216216217</v>
      </c>
      <c r="P87" s="327">
        <v>0.25648116142412719</v>
      </c>
      <c r="Q87" s="327">
        <v>0.24873096446700507</v>
      </c>
    </row>
    <row r="88" spans="1:17" ht="15">
      <c r="A88" s="326" t="s">
        <v>147</v>
      </c>
      <c r="B88" s="326">
        <v>0</v>
      </c>
      <c r="C88" s="326">
        <v>-1E-4</v>
      </c>
      <c r="D88" s="326">
        <v>11995.997142599999</v>
      </c>
      <c r="E88" s="326">
        <v>102</v>
      </c>
      <c r="F88" s="326">
        <v>823</v>
      </c>
      <c r="G88" s="326">
        <v>925</v>
      </c>
      <c r="H88" s="327">
        <v>0.11027027027027</v>
      </c>
      <c r="I88" s="355">
        <v>0.1102362204724409</v>
      </c>
      <c r="J88" s="356">
        <v>5.35127049254927E-4</v>
      </c>
      <c r="K88" s="355" t="s">
        <v>147</v>
      </c>
      <c r="L88" s="328">
        <v>0.325237855883798</v>
      </c>
      <c r="M88" s="328">
        <v>3.5562357674300597E-2</v>
      </c>
      <c r="N88" s="328">
        <v>5.3695391172222898E-2</v>
      </c>
      <c r="O88" s="327">
        <v>0.39382239382239381</v>
      </c>
      <c r="P88" s="327">
        <v>0.28447977877635672</v>
      </c>
      <c r="Q88" s="327">
        <v>0.29346446700507617</v>
      </c>
    </row>
    <row r="89" spans="1:17" ht="15">
      <c r="A89" s="326" t="s">
        <v>147</v>
      </c>
      <c r="B89" s="326">
        <v>1</v>
      </c>
      <c r="C89" s="326">
        <v>11995.997142599999</v>
      </c>
      <c r="D89" s="326">
        <v>131955.96856859999</v>
      </c>
      <c r="E89" s="326">
        <v>157</v>
      </c>
      <c r="F89" s="326">
        <v>2070</v>
      </c>
      <c r="G89" s="326">
        <v>2227</v>
      </c>
      <c r="H89" s="327">
        <v>7.0498428378985095E-2</v>
      </c>
      <c r="I89" s="355">
        <v>0.10545129579982131</v>
      </c>
      <c r="J89" s="356">
        <v>5.35127049254927E-4</v>
      </c>
      <c r="K89" s="355" t="s">
        <v>147</v>
      </c>
      <c r="L89" s="328">
        <v>-0.16583683763450899</v>
      </c>
      <c r="M89" s="328">
        <v>1.81330334979223E-2</v>
      </c>
      <c r="N89" s="328">
        <v>5.3695391172222898E-2</v>
      </c>
      <c r="O89" s="327">
        <v>0.60617760617760619</v>
      </c>
      <c r="P89" s="327">
        <v>0.71552022122364323</v>
      </c>
      <c r="Q89" s="327">
        <v>0.70653553299492389</v>
      </c>
    </row>
    <row r="90" spans="1:17" ht="15">
      <c r="A90" s="326" t="s">
        <v>153</v>
      </c>
      <c r="B90" s="326">
        <v>0</v>
      </c>
      <c r="C90" s="326">
        <v>-1E-4</v>
      </c>
      <c r="D90" s="326">
        <v>1.1200000000000001</v>
      </c>
      <c r="E90" s="326">
        <v>127</v>
      </c>
      <c r="F90" s="326">
        <v>1751</v>
      </c>
      <c r="G90" s="326">
        <v>1878</v>
      </c>
      <c r="H90" s="327">
        <v>6.76251331203407E-2</v>
      </c>
      <c r="I90" s="355">
        <v>9.1698841698841696E-2</v>
      </c>
      <c r="J90" s="356">
        <v>4.3118262368868399E-2</v>
      </c>
      <c r="K90" s="355" t="s">
        <v>153</v>
      </c>
      <c r="L90" s="328">
        <v>-0.21053400255066301</v>
      </c>
      <c r="M90" s="328">
        <v>2.41917403499687E-2</v>
      </c>
      <c r="N90" s="328">
        <v>5.3548849721486498E-2</v>
      </c>
      <c r="O90" s="327">
        <v>0.49034749034749037</v>
      </c>
      <c r="P90" s="327">
        <v>0.60525406152782579</v>
      </c>
      <c r="Q90" s="327">
        <v>0.5958121827411168</v>
      </c>
    </row>
    <row r="91" spans="1:17" ht="15">
      <c r="A91" s="326" t="s">
        <v>153</v>
      </c>
      <c r="B91" s="326">
        <v>1</v>
      </c>
      <c r="C91" s="326">
        <v>1.96</v>
      </c>
      <c r="D91" s="326">
        <v>9.1</v>
      </c>
      <c r="E91" s="326">
        <v>132</v>
      </c>
      <c r="F91" s="326">
        <v>1142</v>
      </c>
      <c r="G91" s="326">
        <v>1274</v>
      </c>
      <c r="H91" s="327">
        <v>0.10361067503924599</v>
      </c>
      <c r="I91" s="355">
        <v>0.13367174280879859</v>
      </c>
      <c r="J91" s="356">
        <v>4.3118262368868399E-2</v>
      </c>
      <c r="K91" s="355" t="s">
        <v>153</v>
      </c>
      <c r="L91" s="328">
        <v>0.255486775647012</v>
      </c>
      <c r="M91" s="328">
        <v>2.9357109371517798E-2</v>
      </c>
      <c r="N91" s="328">
        <v>5.3548849721486498E-2</v>
      </c>
      <c r="O91" s="327">
        <v>0.50965250965250963</v>
      </c>
      <c r="P91" s="327">
        <v>0.39474593847217421</v>
      </c>
      <c r="Q91" s="327">
        <v>0.40418781725888325</v>
      </c>
    </row>
    <row r="92" spans="1:17" ht="15">
      <c r="A92" s="326" t="s">
        <v>145</v>
      </c>
      <c r="B92" s="326">
        <v>0</v>
      </c>
      <c r="C92" s="326">
        <v>-1E-4</v>
      </c>
      <c r="D92" s="326">
        <v>4.25</v>
      </c>
      <c r="E92" s="326">
        <v>160</v>
      </c>
      <c r="F92" s="326">
        <v>2100</v>
      </c>
      <c r="G92" s="326">
        <v>2260</v>
      </c>
      <c r="H92" s="327">
        <v>7.0796460176991094E-2</v>
      </c>
      <c r="I92" s="355">
        <v>9.5843935538592023E-2</v>
      </c>
      <c r="J92" s="356">
        <v>3.3416255063474933E-2</v>
      </c>
      <c r="K92" s="355" t="s">
        <v>145</v>
      </c>
      <c r="L92" s="328">
        <v>-0.16129756520109001</v>
      </c>
      <c r="M92" s="328">
        <v>1.7441018905429099E-2</v>
      </c>
      <c r="N92" s="328">
        <v>5.3395997400076799E-2</v>
      </c>
      <c r="O92" s="327">
        <v>0.61776061776061775</v>
      </c>
      <c r="P92" s="327">
        <v>0.72589007950224682</v>
      </c>
      <c r="Q92" s="327">
        <v>0.71700507614213194</v>
      </c>
    </row>
    <row r="93" spans="1:17" ht="15">
      <c r="A93" s="326" t="s">
        <v>145</v>
      </c>
      <c r="B93" s="326">
        <v>1</v>
      </c>
      <c r="C93" s="326">
        <v>5</v>
      </c>
      <c r="D93" s="326">
        <v>19.25</v>
      </c>
      <c r="E93" s="326">
        <v>99</v>
      </c>
      <c r="F93" s="326">
        <v>793</v>
      </c>
      <c r="G93" s="326">
        <v>892</v>
      </c>
      <c r="H93" s="327">
        <v>0.110986547085201</v>
      </c>
      <c r="I93" s="355">
        <v>0.1361607142857143</v>
      </c>
      <c r="J93" s="356">
        <v>3.3416255063474933E-2</v>
      </c>
      <c r="K93" s="355" t="s">
        <v>145</v>
      </c>
      <c r="L93" s="328">
        <v>0.33251787177633901</v>
      </c>
      <c r="M93" s="328">
        <v>3.5954978494647599E-2</v>
      </c>
      <c r="N93" s="328">
        <v>5.3395997400076799E-2</v>
      </c>
      <c r="O93" s="327">
        <v>0.38223938223938225</v>
      </c>
      <c r="P93" s="327">
        <v>0.27410992049775318</v>
      </c>
      <c r="Q93" s="327">
        <v>0.28299492385786801</v>
      </c>
    </row>
    <row r="94" spans="1:17" ht="15">
      <c r="A94" s="326" t="s">
        <v>282</v>
      </c>
      <c r="B94" s="326">
        <v>0</v>
      </c>
      <c r="C94" s="326">
        <v>-1E-4</v>
      </c>
      <c r="D94" s="326">
        <v>0.1</v>
      </c>
      <c r="E94" s="326">
        <v>187</v>
      </c>
      <c r="F94" s="326">
        <v>1776</v>
      </c>
      <c r="G94" s="326">
        <v>1963</v>
      </c>
      <c r="H94" s="327">
        <v>9.5262353540499195E-2</v>
      </c>
      <c r="I94" s="355">
        <v>0.10358180058083249</v>
      </c>
      <c r="J94" s="356">
        <v>2.1361800941156481E-3</v>
      </c>
      <c r="K94" s="355" t="s">
        <v>282</v>
      </c>
      <c r="L94" s="328">
        <v>0.16221093657906799</v>
      </c>
      <c r="M94" s="328">
        <v>1.7536966929174801E-2</v>
      </c>
      <c r="N94" s="328">
        <v>5.30533564834548E-2</v>
      </c>
      <c r="O94" s="327">
        <v>0.72200772200772201</v>
      </c>
      <c r="P94" s="327">
        <v>0.61389561009332871</v>
      </c>
      <c r="Q94" s="327">
        <v>0.62277918781725883</v>
      </c>
    </row>
    <row r="95" spans="1:17" ht="15">
      <c r="A95" s="326" t="s">
        <v>282</v>
      </c>
      <c r="B95" s="326">
        <v>1</v>
      </c>
      <c r="C95" s="326">
        <v>1</v>
      </c>
      <c r="D95" s="326">
        <v>5.0999999999999996</v>
      </c>
      <c r="E95" s="326">
        <v>72</v>
      </c>
      <c r="F95" s="326">
        <v>1117</v>
      </c>
      <c r="G95" s="326">
        <v>1189</v>
      </c>
      <c r="H95" s="327">
        <v>6.05550883095037E-2</v>
      </c>
      <c r="I95" s="355">
        <v>0.11279461279461279</v>
      </c>
      <c r="J95" s="356">
        <v>2.1361800941156481E-3</v>
      </c>
      <c r="K95" s="355" t="s">
        <v>282</v>
      </c>
      <c r="L95" s="328">
        <v>-0.32851443677654801</v>
      </c>
      <c r="M95" s="328">
        <v>3.5516389554279999E-2</v>
      </c>
      <c r="N95" s="328">
        <v>5.30533564834548E-2</v>
      </c>
      <c r="O95" s="327">
        <v>0.27799227799227799</v>
      </c>
      <c r="P95" s="327">
        <v>0.38610438990667129</v>
      </c>
      <c r="Q95" s="327">
        <v>0.37722081218274112</v>
      </c>
    </row>
    <row r="96" spans="1:17" ht="15">
      <c r="A96" s="326" t="s">
        <v>567</v>
      </c>
      <c r="B96" s="326">
        <v>0</v>
      </c>
      <c r="C96" s="326">
        <v>-1E-4</v>
      </c>
      <c r="D96" s="326">
        <v>68.59</v>
      </c>
      <c r="E96" s="326">
        <v>209</v>
      </c>
      <c r="F96" s="326">
        <v>2055</v>
      </c>
      <c r="G96" s="326">
        <v>2264</v>
      </c>
      <c r="H96" s="327">
        <v>9.2314487632508796E-2</v>
      </c>
      <c r="I96" s="355">
        <v>0.1063478977741138</v>
      </c>
      <c r="J96" s="356">
        <v>1.140966725622466E-4</v>
      </c>
      <c r="K96" s="355" t="s">
        <v>567</v>
      </c>
      <c r="L96" s="328">
        <v>0.127524368311073</v>
      </c>
      <c r="M96" s="328">
        <v>1.23207049778993E-2</v>
      </c>
      <c r="N96" s="328">
        <v>5.1524348812458202E-2</v>
      </c>
      <c r="O96" s="327">
        <v>0.806949806949807</v>
      </c>
      <c r="P96" s="327">
        <v>0.71033529208434154</v>
      </c>
      <c r="Q96" s="327">
        <v>0.71827411167512689</v>
      </c>
    </row>
    <row r="97" spans="1:17" ht="15">
      <c r="A97" s="326" t="s">
        <v>567</v>
      </c>
      <c r="B97" s="326">
        <v>1</v>
      </c>
      <c r="C97" s="326">
        <v>68.59</v>
      </c>
      <c r="D97" s="326">
        <v>361.00009999999997</v>
      </c>
      <c r="E97" s="326">
        <v>50</v>
      </c>
      <c r="F97" s="326">
        <v>838</v>
      </c>
      <c r="G97" s="326">
        <v>888</v>
      </c>
      <c r="H97" s="327">
        <v>5.63063063063063E-2</v>
      </c>
      <c r="I97" s="355">
        <v>0.108695652173913</v>
      </c>
      <c r="J97" s="356">
        <v>1.140966725622466E-4</v>
      </c>
      <c r="K97" s="355" t="s">
        <v>567</v>
      </c>
      <c r="L97" s="328">
        <v>-0.40577385177733899</v>
      </c>
      <c r="M97" s="328">
        <v>3.9203643834558898E-2</v>
      </c>
      <c r="N97" s="328">
        <v>5.1524348812458202E-2</v>
      </c>
      <c r="O97" s="327">
        <v>0.19305019305019305</v>
      </c>
      <c r="P97" s="327">
        <v>0.28966470791565846</v>
      </c>
      <c r="Q97" s="327">
        <v>0.28172588832487311</v>
      </c>
    </row>
    <row r="98" spans="1:17" ht="15">
      <c r="A98" s="326" t="s">
        <v>229</v>
      </c>
      <c r="B98" s="326">
        <v>0</v>
      </c>
      <c r="C98" s="326">
        <v>-1E-4</v>
      </c>
      <c r="D98" s="326">
        <v>8.1199999999999992</v>
      </c>
      <c r="E98" s="326">
        <v>189</v>
      </c>
      <c r="F98" s="326">
        <v>2382</v>
      </c>
      <c r="G98" s="326">
        <v>2571</v>
      </c>
      <c r="H98" s="327">
        <v>7.3512252042006995E-2</v>
      </c>
      <c r="I98" s="355">
        <v>9.4605809128630702E-2</v>
      </c>
      <c r="J98" s="356">
        <v>4.4145781895966428E-2</v>
      </c>
      <c r="K98" s="355" t="s">
        <v>229</v>
      </c>
      <c r="L98" s="328">
        <v>-0.120727491579005</v>
      </c>
      <c r="M98" s="328">
        <v>1.13045622527477E-2</v>
      </c>
      <c r="N98" s="328">
        <v>5.1132776953753303E-2</v>
      </c>
      <c r="O98" s="327">
        <v>0.72972972972972971</v>
      </c>
      <c r="P98" s="327">
        <v>0.82336674732111992</v>
      </c>
      <c r="Q98" s="327">
        <v>0.81567258883248728</v>
      </c>
    </row>
    <row r="99" spans="1:17" ht="15">
      <c r="A99" s="326" t="s">
        <v>229</v>
      </c>
      <c r="B99" s="326">
        <v>1</v>
      </c>
      <c r="C99" s="326">
        <v>8.9600000000000009</v>
      </c>
      <c r="D99" s="326">
        <v>26.04</v>
      </c>
      <c r="E99" s="326">
        <v>70</v>
      </c>
      <c r="F99" s="326">
        <v>511</v>
      </c>
      <c r="G99" s="326">
        <v>581</v>
      </c>
      <c r="H99" s="327">
        <v>0.120481927710843</v>
      </c>
      <c r="I99" s="355">
        <v>0.14218009478672991</v>
      </c>
      <c r="J99" s="356">
        <v>4.4145781895966428E-2</v>
      </c>
      <c r="K99" s="355" t="s">
        <v>229</v>
      </c>
      <c r="L99" s="328">
        <v>0.42534689512225199</v>
      </c>
      <c r="M99" s="328">
        <v>3.9828214701005497E-2</v>
      </c>
      <c r="N99" s="328">
        <v>5.1132776953753303E-2</v>
      </c>
      <c r="O99" s="327">
        <v>0.27027027027027029</v>
      </c>
      <c r="P99" s="327">
        <v>0.17663325267888005</v>
      </c>
      <c r="Q99" s="327">
        <v>0.18432741116751269</v>
      </c>
    </row>
    <row r="100" spans="1:17" ht="15">
      <c r="A100" s="326" t="s">
        <v>156</v>
      </c>
      <c r="B100" s="326">
        <v>0</v>
      </c>
      <c r="C100" s="326">
        <v>-1E-4</v>
      </c>
      <c r="D100" s="326">
        <v>3.12</v>
      </c>
      <c r="E100" s="326">
        <v>220</v>
      </c>
      <c r="F100" s="326">
        <v>2663</v>
      </c>
      <c r="G100" s="326">
        <v>2883</v>
      </c>
      <c r="H100" s="327">
        <v>7.6309399930627797E-2</v>
      </c>
      <c r="I100" s="355">
        <v>0.1025641025641026</v>
      </c>
      <c r="J100" s="356">
        <v>2.4962246465670981E-2</v>
      </c>
      <c r="K100" s="355" t="s">
        <v>156</v>
      </c>
      <c r="L100" s="328">
        <v>-8.0359796184973298E-2</v>
      </c>
      <c r="M100" s="328">
        <v>5.7117255009403898E-3</v>
      </c>
      <c r="N100" s="328">
        <v>5.1108798432654999E-2</v>
      </c>
      <c r="O100" s="327">
        <v>0.84942084942084939</v>
      </c>
      <c r="P100" s="327">
        <v>0.92049775319737293</v>
      </c>
      <c r="Q100" s="327">
        <v>0.91465736040609136</v>
      </c>
    </row>
    <row r="101" spans="1:17" ht="15">
      <c r="A101" s="326" t="s">
        <v>156</v>
      </c>
      <c r="B101" s="326">
        <v>1</v>
      </c>
      <c r="C101" s="326">
        <v>3.96</v>
      </c>
      <c r="D101" s="326">
        <v>9.1199999999999992</v>
      </c>
      <c r="E101" s="326">
        <v>39</v>
      </c>
      <c r="F101" s="326">
        <v>230</v>
      </c>
      <c r="G101" s="326">
        <v>269</v>
      </c>
      <c r="H101" s="327">
        <v>0.14498141263940501</v>
      </c>
      <c r="I101" s="355">
        <v>0.169811320754717</v>
      </c>
      <c r="J101" s="356">
        <v>2.4962246465670981E-2</v>
      </c>
      <c r="K101" s="355" t="s">
        <v>156</v>
      </c>
      <c r="L101" s="328">
        <v>0.63870358048304798</v>
      </c>
      <c r="M101" s="328">
        <v>4.5397072931714598E-2</v>
      </c>
      <c r="N101" s="328">
        <v>5.1108798432654999E-2</v>
      </c>
      <c r="O101" s="327">
        <v>0.15057915057915058</v>
      </c>
      <c r="P101" s="327">
        <v>7.9502246802627033E-2</v>
      </c>
      <c r="Q101" s="327">
        <v>8.5342639593908629E-2</v>
      </c>
    </row>
    <row r="102" spans="1:17" ht="15">
      <c r="A102" s="326" t="s">
        <v>72</v>
      </c>
      <c r="B102" s="326">
        <v>0</v>
      </c>
      <c r="C102" s="326">
        <v>-1E-4</v>
      </c>
      <c r="D102" s="326">
        <v>99000</v>
      </c>
      <c r="E102" s="326">
        <v>141</v>
      </c>
      <c r="F102" s="326">
        <v>1254</v>
      </c>
      <c r="G102" s="326">
        <v>1395</v>
      </c>
      <c r="H102" s="327">
        <v>0.10107526881720399</v>
      </c>
      <c r="I102" s="355">
        <v>0.1099476439790576</v>
      </c>
      <c r="J102" s="356">
        <v>8.737755819032641E-4</v>
      </c>
      <c r="K102" s="355" t="s">
        <v>72</v>
      </c>
      <c r="L102" s="328">
        <v>0.227887412461899</v>
      </c>
      <c r="M102" s="328">
        <v>2.52821641583536E-2</v>
      </c>
      <c r="N102" s="328">
        <v>4.9460271944058297E-2</v>
      </c>
      <c r="O102" s="327">
        <v>0.54440154440154442</v>
      </c>
      <c r="P102" s="327">
        <v>0.43346007604562736</v>
      </c>
      <c r="Q102" s="327">
        <v>0.44257614213197971</v>
      </c>
    </row>
    <row r="103" spans="1:17" ht="15">
      <c r="A103" s="326" t="s">
        <v>72</v>
      </c>
      <c r="B103" s="326">
        <v>1</v>
      </c>
      <c r="C103" s="326">
        <v>99000</v>
      </c>
      <c r="D103" s="326">
        <v>1353000</v>
      </c>
      <c r="E103" s="326">
        <v>118</v>
      </c>
      <c r="F103" s="326">
        <v>1639</v>
      </c>
      <c r="G103" s="326">
        <v>1757</v>
      </c>
      <c r="H103" s="327">
        <v>6.7159931701764305E-2</v>
      </c>
      <c r="I103" s="355">
        <v>0.104287369640788</v>
      </c>
      <c r="J103" s="356">
        <v>8.737755819032641E-4</v>
      </c>
      <c r="K103" s="355" t="s">
        <v>72</v>
      </c>
      <c r="L103" s="328">
        <v>-0.217935711001567</v>
      </c>
      <c r="M103" s="328">
        <v>2.4178107785704599E-2</v>
      </c>
      <c r="N103" s="328">
        <v>4.9460271944058297E-2</v>
      </c>
      <c r="O103" s="327">
        <v>0.45559845559845558</v>
      </c>
      <c r="P103" s="327">
        <v>0.56653992395437258</v>
      </c>
      <c r="Q103" s="327">
        <v>0.55742385786802029</v>
      </c>
    </row>
    <row r="104" spans="1:17" ht="15">
      <c r="A104" s="326" t="s">
        <v>646</v>
      </c>
      <c r="B104" s="326">
        <v>0</v>
      </c>
      <c r="C104" s="326">
        <v>-1E-4</v>
      </c>
      <c r="D104" s="326">
        <v>99000</v>
      </c>
      <c r="E104" s="326">
        <v>141</v>
      </c>
      <c r="F104" s="326">
        <v>1254</v>
      </c>
      <c r="G104" s="326">
        <v>1395</v>
      </c>
      <c r="H104" s="327">
        <v>0.10107526881720399</v>
      </c>
      <c r="I104" s="355">
        <v>0.1099476439790576</v>
      </c>
      <c r="J104" s="356">
        <v>8.737755819032641E-4</v>
      </c>
      <c r="K104" s="355" t="s">
        <v>646</v>
      </c>
      <c r="L104" s="328">
        <v>0.227887412461899</v>
      </c>
      <c r="M104" s="328">
        <v>2.52821641583536E-2</v>
      </c>
      <c r="N104" s="328">
        <v>4.9460271944058297E-2</v>
      </c>
      <c r="O104" s="327">
        <v>0.54440154440154442</v>
      </c>
      <c r="P104" s="327">
        <v>0.43346007604562736</v>
      </c>
      <c r="Q104" s="327">
        <v>0.44257614213197971</v>
      </c>
    </row>
    <row r="105" spans="1:17" ht="15">
      <c r="A105" s="326" t="s">
        <v>646</v>
      </c>
      <c r="B105" s="326">
        <v>1</v>
      </c>
      <c r="C105" s="326">
        <v>99000</v>
      </c>
      <c r="D105" s="326">
        <v>1353000</v>
      </c>
      <c r="E105" s="326">
        <v>118</v>
      </c>
      <c r="F105" s="326">
        <v>1639</v>
      </c>
      <c r="G105" s="326">
        <v>1757</v>
      </c>
      <c r="H105" s="327">
        <v>6.7159931701764305E-2</v>
      </c>
      <c r="I105" s="355">
        <v>0.104287369640788</v>
      </c>
      <c r="J105" s="356">
        <v>8.737755819032641E-4</v>
      </c>
      <c r="K105" s="355" t="s">
        <v>646</v>
      </c>
      <c r="L105" s="328">
        <v>-0.217935711001567</v>
      </c>
      <c r="M105" s="328">
        <v>2.4178107785704599E-2</v>
      </c>
      <c r="N105" s="328">
        <v>4.9460271944058297E-2</v>
      </c>
      <c r="O105" s="327">
        <v>0.45559845559845558</v>
      </c>
      <c r="P105" s="327">
        <v>0.56653992395437258</v>
      </c>
      <c r="Q105" s="327">
        <v>0.55742385786802029</v>
      </c>
    </row>
    <row r="106" spans="1:17" ht="15">
      <c r="A106" s="326" t="s">
        <v>29</v>
      </c>
      <c r="B106" s="326">
        <v>0</v>
      </c>
      <c r="C106" s="326">
        <v>-1E-4</v>
      </c>
      <c r="D106" s="326">
        <v>10631.4</v>
      </c>
      <c r="E106" s="326">
        <v>84</v>
      </c>
      <c r="F106" s="326">
        <v>658</v>
      </c>
      <c r="G106" s="326">
        <v>742</v>
      </c>
      <c r="H106" s="327">
        <v>0.113207547169811</v>
      </c>
      <c r="I106" s="355">
        <v>0.1151079136690648</v>
      </c>
      <c r="J106" s="356">
        <v>2.465063898426214E-3</v>
      </c>
      <c r="K106" s="355" t="s">
        <v>29</v>
      </c>
      <c r="L106" s="328">
        <v>0.35483311079459301</v>
      </c>
      <c r="M106" s="328">
        <v>3.4375793938209998E-2</v>
      </c>
      <c r="N106" s="328">
        <v>4.7356511006615302E-2</v>
      </c>
      <c r="O106" s="327">
        <v>0.32432432432432434</v>
      </c>
      <c r="P106" s="327">
        <v>0.22744555824403734</v>
      </c>
      <c r="Q106" s="327">
        <v>0.23540609137055837</v>
      </c>
    </row>
    <row r="107" spans="1:17" ht="15">
      <c r="A107" s="326" t="s">
        <v>29</v>
      </c>
      <c r="B107" s="326">
        <v>1</v>
      </c>
      <c r="C107" s="326">
        <v>10631.4</v>
      </c>
      <c r="D107" s="326">
        <v>201996.6</v>
      </c>
      <c r="E107" s="326">
        <v>175</v>
      </c>
      <c r="F107" s="326">
        <v>2235</v>
      </c>
      <c r="G107" s="326">
        <v>2410</v>
      </c>
      <c r="H107" s="327">
        <v>7.2614107883817405E-2</v>
      </c>
      <c r="I107" s="355">
        <v>0.1041322314049587</v>
      </c>
      <c r="J107" s="356">
        <v>2.465063898426214E-3</v>
      </c>
      <c r="K107" s="355" t="s">
        <v>29</v>
      </c>
      <c r="L107" s="328">
        <v>-0.13398928984755701</v>
      </c>
      <c r="M107" s="328">
        <v>1.29807170684053E-2</v>
      </c>
      <c r="N107" s="328">
        <v>4.7356511006615302E-2</v>
      </c>
      <c r="O107" s="327">
        <v>0.67567567567567566</v>
      </c>
      <c r="P107" s="327">
        <v>0.77255444175596266</v>
      </c>
      <c r="Q107" s="327">
        <v>0.76459390862944165</v>
      </c>
    </row>
    <row r="108" spans="1:17" ht="15">
      <c r="A108" s="326" t="s">
        <v>671</v>
      </c>
      <c r="B108" s="326">
        <v>0</v>
      </c>
      <c r="C108" s="326">
        <v>-1E-4</v>
      </c>
      <c r="D108" s="326">
        <v>10631.413636499999</v>
      </c>
      <c r="E108" s="326">
        <v>84</v>
      </c>
      <c r="F108" s="326">
        <v>658</v>
      </c>
      <c r="G108" s="326">
        <v>742</v>
      </c>
      <c r="H108" s="327">
        <v>0.113207547169811</v>
      </c>
      <c r="I108" s="355">
        <v>0.1151079136690648</v>
      </c>
      <c r="J108" s="356">
        <v>2.465063898426214E-3</v>
      </c>
      <c r="K108" s="355" t="s">
        <v>671</v>
      </c>
      <c r="L108" s="328">
        <v>0.35483311079459301</v>
      </c>
      <c r="M108" s="328">
        <v>3.4375793938209998E-2</v>
      </c>
      <c r="N108" s="328">
        <v>4.7356511006615302E-2</v>
      </c>
      <c r="O108" s="327">
        <v>0.32432432432432434</v>
      </c>
      <c r="P108" s="327">
        <v>0.22744555824403734</v>
      </c>
      <c r="Q108" s="327">
        <v>0.23540609137055837</v>
      </c>
    </row>
    <row r="109" spans="1:17" ht="15">
      <c r="A109" s="326" t="s">
        <v>671</v>
      </c>
      <c r="B109" s="326">
        <v>1</v>
      </c>
      <c r="C109" s="326">
        <v>10631.413636499999</v>
      </c>
      <c r="D109" s="326">
        <v>201996.85909349899</v>
      </c>
      <c r="E109" s="326">
        <v>175</v>
      </c>
      <c r="F109" s="326">
        <v>2235</v>
      </c>
      <c r="G109" s="326">
        <v>2410</v>
      </c>
      <c r="H109" s="327">
        <v>7.2614107883817405E-2</v>
      </c>
      <c r="I109" s="355">
        <v>0.1041322314049587</v>
      </c>
      <c r="J109" s="356">
        <v>2.465063898426214E-3</v>
      </c>
      <c r="K109" s="355" t="s">
        <v>671</v>
      </c>
      <c r="L109" s="328">
        <v>-0.13398928984755701</v>
      </c>
      <c r="M109" s="328">
        <v>1.29807170684053E-2</v>
      </c>
      <c r="N109" s="328">
        <v>4.7356511006615302E-2</v>
      </c>
      <c r="O109" s="327">
        <v>0.67567567567567566</v>
      </c>
      <c r="P109" s="327">
        <v>0.77255444175596266</v>
      </c>
      <c r="Q109" s="327">
        <v>0.76459390862944165</v>
      </c>
    </row>
    <row r="110" spans="1:17" ht="15">
      <c r="A110" s="326" t="s">
        <v>550</v>
      </c>
      <c r="B110" s="326">
        <v>0</v>
      </c>
      <c r="C110" s="326">
        <v>19999.999899999999</v>
      </c>
      <c r="D110" s="326">
        <v>169400</v>
      </c>
      <c r="E110" s="326">
        <v>252</v>
      </c>
      <c r="F110" s="326">
        <v>2684</v>
      </c>
      <c r="G110" s="326">
        <v>2936</v>
      </c>
      <c r="H110" s="327">
        <v>8.5831062670299704E-2</v>
      </c>
      <c r="I110" s="355">
        <v>0.1108089734874235</v>
      </c>
      <c r="J110" s="356">
        <v>1.8153490510691789E-2</v>
      </c>
      <c r="K110" s="355" t="s">
        <v>550</v>
      </c>
      <c r="L110" s="328">
        <v>4.7586832696448103E-2</v>
      </c>
      <c r="M110" s="328">
        <v>2.15170140647797E-3</v>
      </c>
      <c r="N110" s="328">
        <v>4.66085155302551E-2</v>
      </c>
      <c r="O110" s="327">
        <v>0.97297297297297303</v>
      </c>
      <c r="P110" s="327">
        <v>0.92775665399239549</v>
      </c>
      <c r="Q110" s="327">
        <v>0.93147208121827407</v>
      </c>
    </row>
    <row r="111" spans="1:17" ht="15">
      <c r="A111" s="326" t="s">
        <v>550</v>
      </c>
      <c r="B111" s="326">
        <v>1</v>
      </c>
      <c r="C111" s="326">
        <v>169400</v>
      </c>
      <c r="D111" s="326">
        <v>318800</v>
      </c>
      <c r="E111" s="326">
        <v>7</v>
      </c>
      <c r="F111" s="326">
        <v>209</v>
      </c>
      <c r="G111" s="326">
        <v>216</v>
      </c>
      <c r="H111" s="327">
        <v>3.2407407407407399E-2</v>
      </c>
      <c r="I111" s="355">
        <v>7.0512820512820512E-2</v>
      </c>
      <c r="J111" s="356">
        <v>1.8153490510691789E-2</v>
      </c>
      <c r="K111" s="355" t="s">
        <v>550</v>
      </c>
      <c r="L111" s="328">
        <v>-0.98320285963289999</v>
      </c>
      <c r="M111" s="328">
        <v>4.4456814123777201E-2</v>
      </c>
      <c r="N111" s="328">
        <v>4.66085155302551E-2</v>
      </c>
      <c r="O111" s="327">
        <v>2.7027027027027029E-2</v>
      </c>
      <c r="P111" s="327">
        <v>7.2243346007604556E-2</v>
      </c>
      <c r="Q111" s="327">
        <v>6.8527918781725886E-2</v>
      </c>
    </row>
    <row r="112" spans="1:17" ht="15">
      <c r="A112" s="326" t="s">
        <v>322</v>
      </c>
      <c r="B112" s="326">
        <v>0</v>
      </c>
      <c r="C112" s="326">
        <v>-1E-4</v>
      </c>
      <c r="D112" s="326">
        <v>2.08</v>
      </c>
      <c r="E112" s="326">
        <v>200</v>
      </c>
      <c r="F112" s="326">
        <v>1962</v>
      </c>
      <c r="G112" s="326">
        <v>2162</v>
      </c>
      <c r="H112" s="327">
        <v>9.2506938020351495E-2</v>
      </c>
      <c r="I112" s="355">
        <v>0.10922112802148611</v>
      </c>
      <c r="J112" s="356">
        <v>1.2580946498813199E-3</v>
      </c>
      <c r="K112" s="355" t="s">
        <v>322</v>
      </c>
      <c r="L112" s="328">
        <v>0.12981896969932499</v>
      </c>
      <c r="M112" s="328">
        <v>1.2204546273403701E-2</v>
      </c>
      <c r="N112" s="328">
        <v>4.4685761838940498E-2</v>
      </c>
      <c r="O112" s="327">
        <v>0.77220077220077221</v>
      </c>
      <c r="P112" s="327">
        <v>0.6781887314206706</v>
      </c>
      <c r="Q112" s="327">
        <v>0.68591370558375631</v>
      </c>
    </row>
    <row r="113" spans="1:17" ht="15">
      <c r="A113" s="326" t="s">
        <v>322</v>
      </c>
      <c r="B113" s="326">
        <v>1</v>
      </c>
      <c r="C113" s="326">
        <v>2.99</v>
      </c>
      <c r="D113" s="326">
        <v>9.1</v>
      </c>
      <c r="E113" s="326">
        <v>59</v>
      </c>
      <c r="F113" s="326">
        <v>931</v>
      </c>
      <c r="G113" s="326">
        <v>990</v>
      </c>
      <c r="H113" s="327">
        <v>5.9595959595959598E-2</v>
      </c>
      <c r="I113" s="355">
        <v>0.1019607843137255</v>
      </c>
      <c r="J113" s="356">
        <v>1.2580946498813199E-3</v>
      </c>
      <c r="K113" s="355" t="s">
        <v>322</v>
      </c>
      <c r="L113" s="328">
        <v>-0.34550059009474998</v>
      </c>
      <c r="M113" s="328">
        <v>3.2481215565536799E-2</v>
      </c>
      <c r="N113" s="328">
        <v>4.4685761838940498E-2</v>
      </c>
      <c r="O113" s="327">
        <v>0.22779922779922779</v>
      </c>
      <c r="P113" s="327">
        <v>0.3218112685793294</v>
      </c>
      <c r="Q113" s="327">
        <v>0.31408629441624364</v>
      </c>
    </row>
    <row r="114" spans="1:17" ht="15">
      <c r="A114" s="326" t="s">
        <v>200</v>
      </c>
      <c r="B114" s="326">
        <v>0</v>
      </c>
      <c r="C114" s="326">
        <v>-1E-4</v>
      </c>
      <c r="D114" s="326">
        <v>3.12</v>
      </c>
      <c r="E114" s="326">
        <v>195</v>
      </c>
      <c r="F114" s="326">
        <v>2421</v>
      </c>
      <c r="G114" s="326">
        <v>2616</v>
      </c>
      <c r="H114" s="327">
        <v>7.4541284403669694E-2</v>
      </c>
      <c r="I114" s="355">
        <v>9.7980553477935675E-2</v>
      </c>
      <c r="J114" s="356">
        <v>3.6382153947396419E-2</v>
      </c>
      <c r="K114" s="355" t="s">
        <v>200</v>
      </c>
      <c r="L114" s="328">
        <v>-0.10571515509771399</v>
      </c>
      <c r="M114" s="328">
        <v>8.8749786347108901E-3</v>
      </c>
      <c r="N114" s="328">
        <v>4.3725502470643003E-2</v>
      </c>
      <c r="O114" s="327">
        <v>0.75289575289575295</v>
      </c>
      <c r="P114" s="327">
        <v>0.83684756308330455</v>
      </c>
      <c r="Q114" s="327">
        <v>0.82994923857868019</v>
      </c>
    </row>
    <row r="115" spans="1:17" ht="15">
      <c r="A115" s="326" t="s">
        <v>200</v>
      </c>
      <c r="B115" s="326">
        <v>1</v>
      </c>
      <c r="C115" s="326">
        <v>3.96</v>
      </c>
      <c r="D115" s="326">
        <v>12.0001</v>
      </c>
      <c r="E115" s="326">
        <v>64</v>
      </c>
      <c r="F115" s="326">
        <v>472</v>
      </c>
      <c r="G115" s="326">
        <v>536</v>
      </c>
      <c r="H115" s="327">
        <v>0.119402985074626</v>
      </c>
      <c r="I115" s="355">
        <v>0.14827586206896551</v>
      </c>
      <c r="J115" s="356">
        <v>3.6382153947396419E-2</v>
      </c>
      <c r="K115" s="355" t="s">
        <v>200</v>
      </c>
      <c r="L115" s="328">
        <v>0.41512534105071303</v>
      </c>
      <c r="M115" s="328">
        <v>3.4850523835932103E-2</v>
      </c>
      <c r="N115" s="328">
        <v>4.3725502470643003E-2</v>
      </c>
      <c r="O115" s="327">
        <v>0.24710424710424711</v>
      </c>
      <c r="P115" s="327">
        <v>0.16315243691669548</v>
      </c>
      <c r="Q115" s="327">
        <v>0.17005076142131981</v>
      </c>
    </row>
    <row r="116" spans="1:17" ht="15">
      <c r="A116" s="326" t="s">
        <v>96</v>
      </c>
      <c r="B116" s="326">
        <v>0</v>
      </c>
      <c r="C116" s="326">
        <v>-1E-4</v>
      </c>
      <c r="D116" s="326">
        <v>1.02</v>
      </c>
      <c r="E116" s="326">
        <v>195</v>
      </c>
      <c r="F116" s="326">
        <v>2416</v>
      </c>
      <c r="G116" s="326">
        <v>2611</v>
      </c>
      <c r="H116" s="327">
        <v>7.4684029107621605E-2</v>
      </c>
      <c r="I116" s="355">
        <v>0.1057204923968139</v>
      </c>
      <c r="J116" s="356">
        <v>9.0269364882836255E-4</v>
      </c>
      <c r="K116" s="355" t="s">
        <v>96</v>
      </c>
      <c r="L116" s="328">
        <v>-0.10364775721436099</v>
      </c>
      <c r="M116" s="328">
        <v>8.5222814144908302E-3</v>
      </c>
      <c r="N116" s="328">
        <v>4.1788909519067698E-2</v>
      </c>
      <c r="O116" s="327">
        <v>0.75289575289575295</v>
      </c>
      <c r="P116" s="327">
        <v>0.83511925337020398</v>
      </c>
      <c r="Q116" s="327">
        <v>0.8283629441624365</v>
      </c>
    </row>
    <row r="117" spans="1:17" ht="15">
      <c r="A117" s="326" t="s">
        <v>96</v>
      </c>
      <c r="B117" s="326">
        <v>1</v>
      </c>
      <c r="C117" s="326">
        <v>1.98</v>
      </c>
      <c r="D117" s="326">
        <v>5.04</v>
      </c>
      <c r="E117" s="326">
        <v>64</v>
      </c>
      <c r="F117" s="326">
        <v>477</v>
      </c>
      <c r="G117" s="326">
        <v>541</v>
      </c>
      <c r="H117" s="327">
        <v>0.118299445471349</v>
      </c>
      <c r="I117" s="355">
        <v>0.11382113821138209</v>
      </c>
      <c r="J117" s="356">
        <v>9.0269364882836255E-4</v>
      </c>
      <c r="K117" s="355" t="s">
        <v>96</v>
      </c>
      <c r="L117" s="328">
        <v>0.404587835747928</v>
      </c>
      <c r="M117" s="328">
        <v>3.3266628104576798E-2</v>
      </c>
      <c r="N117" s="328">
        <v>4.1788909519067698E-2</v>
      </c>
      <c r="O117" s="327">
        <v>0.24710424710424711</v>
      </c>
      <c r="P117" s="327">
        <v>0.16488074662979607</v>
      </c>
      <c r="Q117" s="327">
        <v>0.17163705583756345</v>
      </c>
    </row>
    <row r="118" spans="1:17" ht="15">
      <c r="A118" s="326" t="s">
        <v>97</v>
      </c>
      <c r="B118" s="326">
        <v>0</v>
      </c>
      <c r="C118" s="326">
        <v>-1E-4</v>
      </c>
      <c r="D118" s="326">
        <v>1.02</v>
      </c>
      <c r="E118" s="326">
        <v>198</v>
      </c>
      <c r="F118" s="326">
        <v>2444</v>
      </c>
      <c r="G118" s="326">
        <v>2642</v>
      </c>
      <c r="H118" s="327">
        <v>7.4943224829674401E-2</v>
      </c>
      <c r="I118" s="355">
        <v>0.1059413027916965</v>
      </c>
      <c r="J118" s="356">
        <v>6.576677076732978E-4</v>
      </c>
      <c r="K118" s="355" t="s">
        <v>97</v>
      </c>
      <c r="L118" s="328">
        <v>-9.9903046320353198E-2</v>
      </c>
      <c r="M118" s="328">
        <v>8.0241151036271694E-3</v>
      </c>
      <c r="N118" s="328">
        <v>4.1522948429770598E-2</v>
      </c>
      <c r="O118" s="327">
        <v>0.76447876447876451</v>
      </c>
      <c r="P118" s="327">
        <v>0.84479778776356718</v>
      </c>
      <c r="Q118" s="327">
        <v>0.83819796954314718</v>
      </c>
    </row>
    <row r="119" spans="1:17" ht="15">
      <c r="A119" s="326" t="s">
        <v>97</v>
      </c>
      <c r="B119" s="326">
        <v>1</v>
      </c>
      <c r="C119" s="326">
        <v>1.98</v>
      </c>
      <c r="D119" s="326">
        <v>5.04</v>
      </c>
      <c r="E119" s="326">
        <v>61</v>
      </c>
      <c r="F119" s="326">
        <v>449</v>
      </c>
      <c r="G119" s="326">
        <v>510</v>
      </c>
      <c r="H119" s="327">
        <v>0.11960784313725401</v>
      </c>
      <c r="I119" s="355">
        <v>0.11304347826086961</v>
      </c>
      <c r="J119" s="356">
        <v>6.576677076732978E-4</v>
      </c>
      <c r="K119" s="355" t="s">
        <v>97</v>
      </c>
      <c r="L119" s="328">
        <v>0.41707221970765401</v>
      </c>
      <c r="M119" s="328">
        <v>3.3498833326143403E-2</v>
      </c>
      <c r="N119" s="328">
        <v>4.1522948429770598E-2</v>
      </c>
      <c r="O119" s="327">
        <v>0.23552123552123552</v>
      </c>
      <c r="P119" s="327">
        <v>0.15520221223643277</v>
      </c>
      <c r="Q119" s="327">
        <v>0.16180203045685279</v>
      </c>
    </row>
    <row r="120" spans="1:17" ht="15">
      <c r="A120" s="326" t="s">
        <v>157</v>
      </c>
      <c r="B120" s="326">
        <v>0</v>
      </c>
      <c r="C120" s="326">
        <v>-1E-4</v>
      </c>
      <c r="D120" s="326">
        <v>4.05</v>
      </c>
      <c r="E120" s="326">
        <v>227</v>
      </c>
      <c r="F120" s="326">
        <v>2705</v>
      </c>
      <c r="G120" s="326">
        <v>2932</v>
      </c>
      <c r="H120" s="327">
        <v>7.7421555252387406E-2</v>
      </c>
      <c r="I120" s="355">
        <v>0.1041666666666667</v>
      </c>
      <c r="J120" s="356">
        <v>1.2277673568479331E-2</v>
      </c>
      <c r="K120" s="355" t="s">
        <v>157</v>
      </c>
      <c r="L120" s="328">
        <v>-6.4685930522581897E-2</v>
      </c>
      <c r="M120" s="328">
        <v>3.7885047719405001E-3</v>
      </c>
      <c r="N120" s="328">
        <v>4.1419127352585697E-2</v>
      </c>
      <c r="O120" s="327">
        <v>0.87644787644787647</v>
      </c>
      <c r="P120" s="327">
        <v>0.93501555478741794</v>
      </c>
      <c r="Q120" s="327">
        <v>0.93020304568527923</v>
      </c>
    </row>
    <row r="121" spans="1:17" ht="15">
      <c r="A121" s="326" t="s">
        <v>157</v>
      </c>
      <c r="B121" s="326">
        <v>1</v>
      </c>
      <c r="C121" s="326">
        <v>4.95</v>
      </c>
      <c r="D121" s="326">
        <v>11.1</v>
      </c>
      <c r="E121" s="326">
        <v>32</v>
      </c>
      <c r="F121" s="326">
        <v>188</v>
      </c>
      <c r="G121" s="326">
        <v>220</v>
      </c>
      <c r="H121" s="327">
        <v>0.145454545454545</v>
      </c>
      <c r="I121" s="355">
        <v>0.15384615384615391</v>
      </c>
      <c r="J121" s="356">
        <v>1.2277673568479331E-2</v>
      </c>
      <c r="K121" s="355" t="s">
        <v>157</v>
      </c>
      <c r="L121" s="328">
        <v>0.64251518324637402</v>
      </c>
      <c r="M121" s="328">
        <v>3.7630622580645201E-2</v>
      </c>
      <c r="N121" s="328">
        <v>4.1419127352585697E-2</v>
      </c>
      <c r="O121" s="327">
        <v>0.12355212355212356</v>
      </c>
      <c r="P121" s="327">
        <v>6.4984445212582093E-2</v>
      </c>
      <c r="Q121" s="327">
        <v>6.9796954314720813E-2</v>
      </c>
    </row>
    <row r="122" spans="1:17" ht="15">
      <c r="A122" s="326" t="s">
        <v>257</v>
      </c>
      <c r="B122" s="326">
        <v>0</v>
      </c>
      <c r="C122" s="326">
        <v>-1E-4</v>
      </c>
      <c r="D122" s="326">
        <v>1.02</v>
      </c>
      <c r="E122" s="326">
        <v>198</v>
      </c>
      <c r="F122" s="326">
        <v>2443</v>
      </c>
      <c r="G122" s="326">
        <v>2641</v>
      </c>
      <c r="H122" s="327">
        <v>7.4971601666035503E-2</v>
      </c>
      <c r="I122" s="355">
        <v>0.1059413027916965</v>
      </c>
      <c r="J122" s="356">
        <v>6.576677076732978E-4</v>
      </c>
      <c r="K122" s="355" t="s">
        <v>257</v>
      </c>
      <c r="L122" s="328">
        <v>-9.9493797286607802E-2</v>
      </c>
      <c r="M122" s="328">
        <v>7.9568534017077502E-3</v>
      </c>
      <c r="N122" s="328">
        <v>4.1133604395294697E-2</v>
      </c>
      <c r="O122" s="327">
        <v>0.76447876447876451</v>
      </c>
      <c r="P122" s="327">
        <v>0.84445212582094709</v>
      </c>
      <c r="Q122" s="327">
        <v>0.83788071065989844</v>
      </c>
    </row>
    <row r="123" spans="1:17" ht="15">
      <c r="A123" s="326" t="s">
        <v>257</v>
      </c>
      <c r="B123" s="326">
        <v>1</v>
      </c>
      <c r="C123" s="326">
        <v>1.98</v>
      </c>
      <c r="D123" s="326">
        <v>5.04</v>
      </c>
      <c r="E123" s="326">
        <v>61</v>
      </c>
      <c r="F123" s="326">
        <v>450</v>
      </c>
      <c r="G123" s="326">
        <v>511</v>
      </c>
      <c r="H123" s="327">
        <v>0.119373776908023</v>
      </c>
      <c r="I123" s="355">
        <v>0.11304347826086961</v>
      </c>
      <c r="J123" s="356">
        <v>6.576677076732978E-4</v>
      </c>
      <c r="K123" s="355" t="s">
        <v>257</v>
      </c>
      <c r="L123" s="328">
        <v>0.41484752468554298</v>
      </c>
      <c r="M123" s="328">
        <v>3.3176750993586898E-2</v>
      </c>
      <c r="N123" s="328">
        <v>4.1133604395294697E-2</v>
      </c>
      <c r="O123" s="327">
        <v>0.23552123552123552</v>
      </c>
      <c r="P123" s="327">
        <v>0.15554787417905289</v>
      </c>
      <c r="Q123" s="327">
        <v>0.16211928934010153</v>
      </c>
    </row>
    <row r="124" spans="1:17" ht="15">
      <c r="A124" s="326" t="s">
        <v>74</v>
      </c>
      <c r="B124" s="326">
        <v>0</v>
      </c>
      <c r="C124" s="326">
        <v>-1E-4</v>
      </c>
      <c r="D124" s="326">
        <v>0.61</v>
      </c>
      <c r="E124" s="326">
        <v>241</v>
      </c>
      <c r="F124" s="326">
        <v>2519</v>
      </c>
      <c r="G124" s="326">
        <v>2760</v>
      </c>
      <c r="H124" s="327">
        <v>8.7318840579710094E-2</v>
      </c>
      <c r="I124" s="355">
        <v>0.1096641535298149</v>
      </c>
      <c r="J124" s="356">
        <v>7.7532923818645228E-3</v>
      </c>
      <c r="K124" s="355" t="s">
        <v>74</v>
      </c>
      <c r="L124" s="328">
        <v>6.6400900414642097E-2</v>
      </c>
      <c r="M124" s="328">
        <v>3.9694124299135703E-3</v>
      </c>
      <c r="N124" s="328">
        <v>4.1072322221837501E-2</v>
      </c>
      <c r="O124" s="327">
        <v>0.93050193050193053</v>
      </c>
      <c r="P124" s="327">
        <v>0.87072243346007605</v>
      </c>
      <c r="Q124" s="327">
        <v>0.87563451776649748</v>
      </c>
    </row>
    <row r="125" spans="1:17" ht="15">
      <c r="A125" s="326" t="s">
        <v>74</v>
      </c>
      <c r="B125" s="326">
        <v>1</v>
      </c>
      <c r="C125" s="326">
        <v>0.61</v>
      </c>
      <c r="D125" s="326">
        <v>10.37</v>
      </c>
      <c r="E125" s="326">
        <v>18</v>
      </c>
      <c r="F125" s="326">
        <v>374</v>
      </c>
      <c r="G125" s="326">
        <v>392</v>
      </c>
      <c r="H125" s="327">
        <v>4.5918367346938702E-2</v>
      </c>
      <c r="I125" s="355">
        <v>8.3333333333333329E-2</v>
      </c>
      <c r="J125" s="356">
        <v>7.7532923818645228E-3</v>
      </c>
      <c r="K125" s="355" t="s">
        <v>74</v>
      </c>
      <c r="L125" s="328">
        <v>-0.62066279624176901</v>
      </c>
      <c r="M125" s="328">
        <v>3.7102909791923898E-2</v>
      </c>
      <c r="N125" s="328">
        <v>4.1072322221837501E-2</v>
      </c>
      <c r="O125" s="327">
        <v>6.9498069498069498E-2</v>
      </c>
      <c r="P125" s="327">
        <v>0.12927756653992395</v>
      </c>
      <c r="Q125" s="327">
        <v>0.12436548223350254</v>
      </c>
    </row>
    <row r="126" spans="1:17" ht="15">
      <c r="A126" s="326" t="s">
        <v>211</v>
      </c>
      <c r="B126" s="326">
        <v>0</v>
      </c>
      <c r="C126" s="326">
        <v>-1E-4</v>
      </c>
      <c r="D126" s="326">
        <v>4.08</v>
      </c>
      <c r="E126" s="326">
        <v>167</v>
      </c>
      <c r="F126" s="326">
        <v>2133</v>
      </c>
      <c r="G126" s="326">
        <v>2300</v>
      </c>
      <c r="H126" s="327">
        <v>7.2608695652173899E-2</v>
      </c>
      <c r="I126" s="355">
        <v>9.4038623005877411E-2</v>
      </c>
      <c r="J126" s="356">
        <v>4.6312914764759107E-2</v>
      </c>
      <c r="K126" s="355" t="s">
        <v>211</v>
      </c>
      <c r="L126" s="328">
        <v>-0.13406966277799801</v>
      </c>
      <c r="M126" s="328">
        <v>1.2402687815376E-2</v>
      </c>
      <c r="N126" s="328">
        <v>4.0311940457460199E-2</v>
      </c>
      <c r="O126" s="327">
        <v>0.64478764478764483</v>
      </c>
      <c r="P126" s="327">
        <v>0.73729692360871069</v>
      </c>
      <c r="Q126" s="327">
        <v>0.72969543147208127</v>
      </c>
    </row>
    <row r="127" spans="1:17" ht="15">
      <c r="A127" s="326" t="s">
        <v>211</v>
      </c>
      <c r="B127" s="326">
        <v>1</v>
      </c>
      <c r="C127" s="326">
        <v>4.93</v>
      </c>
      <c r="D127" s="326">
        <v>16.149999999999999</v>
      </c>
      <c r="E127" s="326">
        <v>92</v>
      </c>
      <c r="F127" s="326">
        <v>760</v>
      </c>
      <c r="G127" s="326">
        <v>852</v>
      </c>
      <c r="H127" s="327">
        <v>0.107981220657277</v>
      </c>
      <c r="I127" s="355">
        <v>0.1422018348623853</v>
      </c>
      <c r="J127" s="356">
        <v>4.6312914764759107E-2</v>
      </c>
      <c r="K127" s="355" t="s">
        <v>211</v>
      </c>
      <c r="L127" s="328">
        <v>0.30169138704526</v>
      </c>
      <c r="M127" s="328">
        <v>2.79092526420841E-2</v>
      </c>
      <c r="N127" s="328">
        <v>4.0311940457460199E-2</v>
      </c>
      <c r="O127" s="327">
        <v>0.35521235521235522</v>
      </c>
      <c r="P127" s="327">
        <v>0.26270307639128931</v>
      </c>
      <c r="Q127" s="327">
        <v>0.27030456852791879</v>
      </c>
    </row>
    <row r="128" spans="1:17" ht="15">
      <c r="A128" s="326" t="s">
        <v>202</v>
      </c>
      <c r="B128" s="326">
        <v>0</v>
      </c>
      <c r="C128" s="326">
        <v>-1E-4</v>
      </c>
      <c r="D128" s="326">
        <v>1.08</v>
      </c>
      <c r="E128" s="326">
        <v>202</v>
      </c>
      <c r="F128" s="326">
        <v>2004</v>
      </c>
      <c r="G128" s="326">
        <v>2206</v>
      </c>
      <c r="H128" s="327">
        <v>9.1568449682683503E-2</v>
      </c>
      <c r="I128" s="355">
        <v>0.1157894736842105</v>
      </c>
      <c r="J128" s="356">
        <v>2.124828295438444E-2</v>
      </c>
      <c r="K128" s="355" t="s">
        <v>202</v>
      </c>
      <c r="L128" s="328">
        <v>0.118588478473046</v>
      </c>
      <c r="M128" s="328">
        <v>1.0342842019431199E-2</v>
      </c>
      <c r="N128" s="328">
        <v>3.9457781608293899E-2</v>
      </c>
      <c r="O128" s="327">
        <v>0.77992277992277992</v>
      </c>
      <c r="P128" s="327">
        <v>0.6927065330107155</v>
      </c>
      <c r="Q128" s="327">
        <v>0.69987309644670048</v>
      </c>
    </row>
    <row r="129" spans="1:17" ht="15">
      <c r="A129" s="326" t="s">
        <v>202</v>
      </c>
      <c r="B129" s="326">
        <v>1</v>
      </c>
      <c r="C129" s="326">
        <v>1.92</v>
      </c>
      <c r="D129" s="326">
        <v>8.0399999999999991</v>
      </c>
      <c r="E129" s="326">
        <v>57</v>
      </c>
      <c r="F129" s="326">
        <v>889</v>
      </c>
      <c r="G129" s="326">
        <v>946</v>
      </c>
      <c r="H129" s="327">
        <v>6.0253699788583498E-2</v>
      </c>
      <c r="I129" s="355">
        <v>8.6242299794661192E-2</v>
      </c>
      <c r="J129" s="356">
        <v>2.124828295438444E-2</v>
      </c>
      <c r="K129" s="355" t="s">
        <v>202</v>
      </c>
      <c r="L129" s="328">
        <v>-0.33382472440275701</v>
      </c>
      <c r="M129" s="328">
        <v>2.9114939588862701E-2</v>
      </c>
      <c r="N129" s="328">
        <v>3.9457781608293899E-2</v>
      </c>
      <c r="O129" s="327">
        <v>0.22007722007722008</v>
      </c>
      <c r="P129" s="327">
        <v>0.3072934669892845</v>
      </c>
      <c r="Q129" s="327">
        <v>0.30012690355329952</v>
      </c>
    </row>
    <row r="130" spans="1:17" ht="15">
      <c r="A130" s="326" t="s">
        <v>32</v>
      </c>
      <c r="B130" s="326">
        <v>0</v>
      </c>
      <c r="C130" s="326">
        <v>-1E-4</v>
      </c>
      <c r="D130" s="326">
        <v>46581.32</v>
      </c>
      <c r="E130" s="326">
        <v>106</v>
      </c>
      <c r="F130" s="326">
        <v>910</v>
      </c>
      <c r="G130" s="326">
        <v>1016</v>
      </c>
      <c r="H130" s="327">
        <v>0.104330708661417</v>
      </c>
      <c r="I130" s="355">
        <v>0.10834813499111901</v>
      </c>
      <c r="J130" s="356">
        <v>1.138507921949111E-4</v>
      </c>
      <c r="K130" s="355" t="s">
        <v>32</v>
      </c>
      <c r="L130" s="328">
        <v>0.26321573787776797</v>
      </c>
      <c r="M130" s="328">
        <v>2.49302263160971E-2</v>
      </c>
      <c r="N130" s="328">
        <v>3.9014863858935801E-2</v>
      </c>
      <c r="O130" s="327">
        <v>0.40926640926640928</v>
      </c>
      <c r="P130" s="327">
        <v>0.31455236778430695</v>
      </c>
      <c r="Q130" s="327">
        <v>0.32233502538071068</v>
      </c>
    </row>
    <row r="131" spans="1:17" ht="15">
      <c r="A131" s="326" t="s">
        <v>32</v>
      </c>
      <c r="B131" s="326">
        <v>1</v>
      </c>
      <c r="C131" s="326">
        <v>46581.32</v>
      </c>
      <c r="D131" s="326">
        <v>1234404.98</v>
      </c>
      <c r="E131" s="326">
        <v>153</v>
      </c>
      <c r="F131" s="326">
        <v>1983</v>
      </c>
      <c r="G131" s="326">
        <v>2136</v>
      </c>
      <c r="H131" s="327">
        <v>7.1629213483146006E-2</v>
      </c>
      <c r="I131" s="355">
        <v>0.10620300751879699</v>
      </c>
      <c r="J131" s="356">
        <v>1.138507921949111E-4</v>
      </c>
      <c r="K131" s="355" t="s">
        <v>32</v>
      </c>
      <c r="L131" s="328">
        <v>-0.14870696385076301</v>
      </c>
      <c r="M131" s="328">
        <v>1.4084637542838599E-2</v>
      </c>
      <c r="N131" s="328">
        <v>3.9014863858935801E-2</v>
      </c>
      <c r="O131" s="327">
        <v>0.59073359073359077</v>
      </c>
      <c r="P131" s="327">
        <v>0.68544763221569305</v>
      </c>
      <c r="Q131" s="327">
        <v>0.67766497461928932</v>
      </c>
    </row>
    <row r="132" spans="1:17" ht="15">
      <c r="A132" s="326" t="s">
        <v>368</v>
      </c>
      <c r="B132" s="326">
        <v>0</v>
      </c>
      <c r="C132" s="326">
        <v>29999.999899999999</v>
      </c>
      <c r="D132" s="326">
        <v>243900</v>
      </c>
      <c r="E132" s="326">
        <v>143</v>
      </c>
      <c r="F132" s="326">
        <v>1314</v>
      </c>
      <c r="G132" s="326">
        <v>1457</v>
      </c>
      <c r="H132" s="327">
        <v>9.8146877144818095E-2</v>
      </c>
      <c r="I132" s="355">
        <v>0.11565420560747661</v>
      </c>
      <c r="J132" s="356">
        <v>9.2887267027944396E-3</v>
      </c>
      <c r="K132" s="355" t="s">
        <v>368</v>
      </c>
      <c r="L132" s="328">
        <v>0.19523467449194801</v>
      </c>
      <c r="M132" s="328">
        <v>1.9118113315055099E-2</v>
      </c>
      <c r="N132" s="328">
        <v>3.8481124687197103E-2</v>
      </c>
      <c r="O132" s="327">
        <v>0.55212355212355213</v>
      </c>
      <c r="P132" s="327">
        <v>0.45419979260283444</v>
      </c>
      <c r="Q132" s="327">
        <v>0.46224619289340102</v>
      </c>
    </row>
    <row r="133" spans="1:17" ht="15">
      <c r="A133" s="326" t="s">
        <v>368</v>
      </c>
      <c r="B133" s="326">
        <v>1</v>
      </c>
      <c r="C133" s="326">
        <v>243900</v>
      </c>
      <c r="D133" s="326">
        <v>720000.00009999995</v>
      </c>
      <c r="E133" s="326">
        <v>116</v>
      </c>
      <c r="F133" s="326">
        <v>1579</v>
      </c>
      <c r="G133" s="326">
        <v>1695</v>
      </c>
      <c r="H133" s="327">
        <v>6.8436578171091403E-2</v>
      </c>
      <c r="I133" s="355">
        <v>9.727626459143969E-2</v>
      </c>
      <c r="J133" s="356">
        <v>9.2887267027944396E-3</v>
      </c>
      <c r="K133" s="355" t="s">
        <v>368</v>
      </c>
      <c r="L133" s="328">
        <v>-0.19773557987268001</v>
      </c>
      <c r="M133" s="328">
        <v>1.9363011372142001E-2</v>
      </c>
      <c r="N133" s="328">
        <v>3.8481124687197103E-2</v>
      </c>
      <c r="O133" s="327">
        <v>0.44787644787644787</v>
      </c>
      <c r="P133" s="327">
        <v>0.54580020739716562</v>
      </c>
      <c r="Q133" s="327">
        <v>0.53775380710659904</v>
      </c>
    </row>
    <row r="134" spans="1:17" ht="15">
      <c r="A134" s="326" t="s">
        <v>36</v>
      </c>
      <c r="B134" s="326">
        <v>0</v>
      </c>
      <c r="C134" s="326">
        <v>-1E-4</v>
      </c>
      <c r="D134" s="326">
        <v>0.13</v>
      </c>
      <c r="E134" s="326">
        <v>64</v>
      </c>
      <c r="F134" s="326">
        <v>486</v>
      </c>
      <c r="G134" s="326">
        <v>550</v>
      </c>
      <c r="H134" s="327">
        <v>0.116363636363636</v>
      </c>
      <c r="I134" s="355">
        <v>9.6317280453257784E-2</v>
      </c>
      <c r="J134" s="356">
        <v>3.5482814654449789E-3</v>
      </c>
      <c r="K134" s="355" t="s">
        <v>36</v>
      </c>
      <c r="L134" s="328">
        <v>0.385895702735775</v>
      </c>
      <c r="M134" s="328">
        <v>3.0529190372675999E-2</v>
      </c>
      <c r="N134" s="328">
        <v>3.8433770416655098E-2</v>
      </c>
      <c r="O134" s="327">
        <v>0.24710424710424711</v>
      </c>
      <c r="P134" s="327">
        <v>0.1679917041133771</v>
      </c>
      <c r="Q134" s="327">
        <v>0.17449238578680204</v>
      </c>
    </row>
    <row r="135" spans="1:17" ht="15">
      <c r="A135" s="326" t="s">
        <v>36</v>
      </c>
      <c r="B135" s="326">
        <v>1</v>
      </c>
      <c r="C135" s="326">
        <v>0.91</v>
      </c>
      <c r="D135" s="326">
        <v>9.1</v>
      </c>
      <c r="E135" s="326">
        <v>195</v>
      </c>
      <c r="F135" s="326">
        <v>2407</v>
      </c>
      <c r="G135" s="326">
        <v>2602</v>
      </c>
      <c r="H135" s="327">
        <v>7.4942352036894699E-2</v>
      </c>
      <c r="I135" s="355">
        <v>0.1098901098901099</v>
      </c>
      <c r="J135" s="356">
        <v>3.5482814654449789E-3</v>
      </c>
      <c r="K135" s="355" t="s">
        <v>36</v>
      </c>
      <c r="L135" s="328">
        <v>-9.9915635942727801E-2</v>
      </c>
      <c r="M135" s="328">
        <v>7.9045800439791602E-3</v>
      </c>
      <c r="N135" s="328">
        <v>3.8433770416655098E-2</v>
      </c>
      <c r="O135" s="327">
        <v>0.75289575289575295</v>
      </c>
      <c r="P135" s="327">
        <v>0.83200829588662284</v>
      </c>
      <c r="Q135" s="327">
        <v>0.82550761421319796</v>
      </c>
    </row>
    <row r="136" spans="1:17" ht="15">
      <c r="A136" s="326" t="s">
        <v>672</v>
      </c>
      <c r="B136" s="326">
        <v>0</v>
      </c>
      <c r="C136" s="326">
        <v>-1E-4</v>
      </c>
      <c r="D136" s="326">
        <v>0.13</v>
      </c>
      <c r="E136" s="326">
        <v>64</v>
      </c>
      <c r="F136" s="326">
        <v>486</v>
      </c>
      <c r="G136" s="326">
        <v>550</v>
      </c>
      <c r="H136" s="327">
        <v>0.116363636363636</v>
      </c>
      <c r="I136" s="355">
        <v>9.6317280453257784E-2</v>
      </c>
      <c r="J136" s="356">
        <v>3.5482814654449789E-3</v>
      </c>
      <c r="K136" s="355" t="s">
        <v>672</v>
      </c>
      <c r="L136" s="328">
        <v>0.385895702735775</v>
      </c>
      <c r="M136" s="328">
        <v>3.0529190372675999E-2</v>
      </c>
      <c r="N136" s="328">
        <v>3.8433770416655098E-2</v>
      </c>
      <c r="O136" s="327">
        <v>0.24710424710424711</v>
      </c>
      <c r="P136" s="327">
        <v>0.1679917041133771</v>
      </c>
      <c r="Q136" s="327">
        <v>0.17449238578680204</v>
      </c>
    </row>
    <row r="137" spans="1:17" ht="15">
      <c r="A137" s="326" t="s">
        <v>672</v>
      </c>
      <c r="B137" s="326">
        <v>1</v>
      </c>
      <c r="C137" s="326">
        <v>0.91</v>
      </c>
      <c r="D137" s="326">
        <v>9.1</v>
      </c>
      <c r="E137" s="326">
        <v>195</v>
      </c>
      <c r="F137" s="326">
        <v>2407</v>
      </c>
      <c r="G137" s="326">
        <v>2602</v>
      </c>
      <c r="H137" s="327">
        <v>7.4942352036894699E-2</v>
      </c>
      <c r="I137" s="355">
        <v>0.1098901098901099</v>
      </c>
      <c r="J137" s="356">
        <v>3.5482814654449789E-3</v>
      </c>
      <c r="K137" s="355" t="s">
        <v>672</v>
      </c>
      <c r="L137" s="328">
        <v>-9.9915635942727801E-2</v>
      </c>
      <c r="M137" s="328">
        <v>7.9045800439791602E-3</v>
      </c>
      <c r="N137" s="328">
        <v>3.8433770416655098E-2</v>
      </c>
      <c r="O137" s="327">
        <v>0.75289575289575295</v>
      </c>
      <c r="P137" s="327">
        <v>0.83200829588662284</v>
      </c>
      <c r="Q137" s="327">
        <v>0.82550761421319796</v>
      </c>
    </row>
    <row r="138" spans="1:17" ht="15">
      <c r="A138" s="326" t="s">
        <v>210</v>
      </c>
      <c r="B138" s="326">
        <v>0</v>
      </c>
      <c r="C138" s="326">
        <v>-1E-4</v>
      </c>
      <c r="D138" s="326">
        <v>4.1399999999999997</v>
      </c>
      <c r="E138" s="326">
        <v>158</v>
      </c>
      <c r="F138" s="326">
        <v>2033</v>
      </c>
      <c r="G138" s="326">
        <v>2191</v>
      </c>
      <c r="H138" s="327">
        <v>7.2113190324052903E-2</v>
      </c>
      <c r="I138" s="355">
        <v>9.5802919708029191E-2</v>
      </c>
      <c r="J138" s="356">
        <v>2.6979235209999831E-2</v>
      </c>
      <c r="K138" s="355" t="s">
        <v>210</v>
      </c>
      <c r="L138" s="328">
        <v>-0.141451537324782</v>
      </c>
      <c r="M138" s="328">
        <v>1.3111442774021299E-2</v>
      </c>
      <c r="N138" s="328">
        <v>3.8268952560064802E-2</v>
      </c>
      <c r="O138" s="327">
        <v>0.61003861003861004</v>
      </c>
      <c r="P138" s="327">
        <v>0.70273072934669889</v>
      </c>
      <c r="Q138" s="327">
        <v>0.69511421319796951</v>
      </c>
    </row>
    <row r="139" spans="1:17" ht="15">
      <c r="A139" s="326" t="s">
        <v>210</v>
      </c>
      <c r="B139" s="326">
        <v>1</v>
      </c>
      <c r="C139" s="326">
        <v>4.8599999999999897</v>
      </c>
      <c r="D139" s="326">
        <v>16.02</v>
      </c>
      <c r="E139" s="326">
        <v>101</v>
      </c>
      <c r="F139" s="326">
        <v>860</v>
      </c>
      <c r="G139" s="326">
        <v>961</v>
      </c>
      <c r="H139" s="327">
        <v>0.105098855359001</v>
      </c>
      <c r="I139" s="355">
        <v>0.12994350282485881</v>
      </c>
      <c r="J139" s="356">
        <v>2.6979235209999831E-2</v>
      </c>
      <c r="K139" s="355" t="s">
        <v>210</v>
      </c>
      <c r="L139" s="328">
        <v>0.27140937087030298</v>
      </c>
      <c r="M139" s="328">
        <v>2.5157509786043499E-2</v>
      </c>
      <c r="N139" s="328">
        <v>3.8268952560064802E-2</v>
      </c>
      <c r="O139" s="327">
        <v>0.38996138996138996</v>
      </c>
      <c r="P139" s="327">
        <v>0.29726927065330105</v>
      </c>
      <c r="Q139" s="327">
        <v>0.30488578680203043</v>
      </c>
    </row>
    <row r="140" spans="1:17" ht="15">
      <c r="A140" s="326" t="s">
        <v>49</v>
      </c>
      <c r="B140" s="326">
        <v>0</v>
      </c>
      <c r="C140" s="326">
        <v>-1E-4</v>
      </c>
      <c r="D140" s="326">
        <v>1.08</v>
      </c>
      <c r="E140" s="326">
        <v>51</v>
      </c>
      <c r="F140" s="326">
        <v>364</v>
      </c>
      <c r="G140" s="326">
        <v>415</v>
      </c>
      <c r="H140" s="327">
        <v>0.12289156626506</v>
      </c>
      <c r="I140" s="355">
        <v>9.6153846153846159E-2</v>
      </c>
      <c r="J140" s="356">
        <v>2.5222779142398209E-3</v>
      </c>
      <c r="K140" s="355" t="s">
        <v>49</v>
      </c>
      <c r="L140" s="328">
        <v>0.447893008364182</v>
      </c>
      <c r="M140" s="328">
        <v>3.18408258471519E-2</v>
      </c>
      <c r="N140" s="328">
        <v>3.7870695410222401E-2</v>
      </c>
      <c r="O140" s="327">
        <v>0.19691119691119691</v>
      </c>
      <c r="P140" s="327">
        <v>0.12582094711372277</v>
      </c>
      <c r="Q140" s="327">
        <v>0.13166243654822335</v>
      </c>
    </row>
    <row r="141" spans="1:17" ht="15">
      <c r="A141" s="326" t="s">
        <v>49</v>
      </c>
      <c r="B141" s="326">
        <v>1</v>
      </c>
      <c r="C141" s="326">
        <v>1.98</v>
      </c>
      <c r="D141" s="326">
        <v>16.02</v>
      </c>
      <c r="E141" s="326">
        <v>208</v>
      </c>
      <c r="F141" s="326">
        <v>2529</v>
      </c>
      <c r="G141" s="326">
        <v>2737</v>
      </c>
      <c r="H141" s="327">
        <v>7.5995615637559299E-2</v>
      </c>
      <c r="I141" s="355">
        <v>0.1089978054133138</v>
      </c>
      <c r="J141" s="356">
        <v>2.5222779142398209E-3</v>
      </c>
      <c r="K141" s="355" t="s">
        <v>49</v>
      </c>
      <c r="L141" s="328">
        <v>-8.4819923692049895E-2</v>
      </c>
      <c r="M141" s="328">
        <v>6.0298695630705201E-3</v>
      </c>
      <c r="N141" s="328">
        <v>3.7870695410222401E-2</v>
      </c>
      <c r="O141" s="327">
        <v>0.80308880308880304</v>
      </c>
      <c r="P141" s="327">
        <v>0.87417905288627717</v>
      </c>
      <c r="Q141" s="327">
        <v>0.8683375634517766</v>
      </c>
    </row>
    <row r="142" spans="1:17" ht="15">
      <c r="A142" s="326" t="s">
        <v>38</v>
      </c>
      <c r="B142" s="326">
        <v>0</v>
      </c>
      <c r="C142" s="326">
        <v>-1E-4</v>
      </c>
      <c r="D142" s="326">
        <v>18000</v>
      </c>
      <c r="E142" s="326">
        <v>83</v>
      </c>
      <c r="F142" s="326">
        <v>676</v>
      </c>
      <c r="G142" s="326">
        <v>759</v>
      </c>
      <c r="H142" s="327">
        <v>0.109354413702239</v>
      </c>
      <c r="I142" s="355">
        <v>9.9526066350710901E-2</v>
      </c>
      <c r="J142" s="356">
        <v>2.1577058741588731E-3</v>
      </c>
      <c r="K142" s="355" t="s">
        <v>38</v>
      </c>
      <c r="L142" s="328">
        <v>0.31586877503023097</v>
      </c>
      <c r="M142" s="328">
        <v>2.7416097949238501E-2</v>
      </c>
      <c r="N142" s="328">
        <v>3.7849390277274499E-2</v>
      </c>
      <c r="O142" s="327">
        <v>0.32046332046332049</v>
      </c>
      <c r="P142" s="327">
        <v>0.23366747321119943</v>
      </c>
      <c r="Q142" s="327">
        <v>0.2407994923857868</v>
      </c>
    </row>
    <row r="143" spans="1:17" ht="15">
      <c r="A143" s="326" t="s">
        <v>38</v>
      </c>
      <c r="B143" s="326">
        <v>1</v>
      </c>
      <c r="C143" s="326">
        <v>18000</v>
      </c>
      <c r="D143" s="326">
        <v>402000</v>
      </c>
      <c r="E143" s="326">
        <v>176</v>
      </c>
      <c r="F143" s="326">
        <v>2217</v>
      </c>
      <c r="G143" s="326">
        <v>2393</v>
      </c>
      <c r="H143" s="327">
        <v>7.3547847889678206E-2</v>
      </c>
      <c r="I143" s="355">
        <v>0.1095435684647303</v>
      </c>
      <c r="J143" s="356">
        <v>2.1577058741588731E-3</v>
      </c>
      <c r="K143" s="355" t="s">
        <v>38</v>
      </c>
      <c r="L143" s="328">
        <v>-0.12020497130156201</v>
      </c>
      <c r="M143" s="328">
        <v>1.0433292328036E-2</v>
      </c>
      <c r="N143" s="328">
        <v>3.7849390277274499E-2</v>
      </c>
      <c r="O143" s="327">
        <v>0.67953667953667951</v>
      </c>
      <c r="P143" s="327">
        <v>0.76633252678880059</v>
      </c>
      <c r="Q143" s="327">
        <v>0.7592005076142132</v>
      </c>
    </row>
    <row r="144" spans="1:17" ht="15">
      <c r="A144" s="326" t="s">
        <v>667</v>
      </c>
      <c r="B144" s="326">
        <v>0</v>
      </c>
      <c r="C144" s="326">
        <v>-1E-4</v>
      </c>
      <c r="D144" s="326">
        <v>18000</v>
      </c>
      <c r="E144" s="326">
        <v>83</v>
      </c>
      <c r="F144" s="326">
        <v>676</v>
      </c>
      <c r="G144" s="326">
        <v>759</v>
      </c>
      <c r="H144" s="327">
        <v>0.109354413702239</v>
      </c>
      <c r="I144" s="355">
        <v>9.9526066350710901E-2</v>
      </c>
      <c r="J144" s="356">
        <v>2.1577058741588731E-3</v>
      </c>
      <c r="K144" s="355" t="s">
        <v>667</v>
      </c>
      <c r="L144" s="328">
        <v>0.31586877503023097</v>
      </c>
      <c r="M144" s="328">
        <v>2.7416097949238501E-2</v>
      </c>
      <c r="N144" s="328">
        <v>3.7849390277274499E-2</v>
      </c>
      <c r="O144" s="327">
        <v>0.32046332046332049</v>
      </c>
      <c r="P144" s="327">
        <v>0.23366747321119943</v>
      </c>
      <c r="Q144" s="327">
        <v>0.2407994923857868</v>
      </c>
    </row>
    <row r="145" spans="1:17" ht="15">
      <c r="A145" s="326" t="s">
        <v>667</v>
      </c>
      <c r="B145" s="326">
        <v>1</v>
      </c>
      <c r="C145" s="326">
        <v>18000</v>
      </c>
      <c r="D145" s="326">
        <v>402000</v>
      </c>
      <c r="E145" s="326">
        <v>176</v>
      </c>
      <c r="F145" s="326">
        <v>2217</v>
      </c>
      <c r="G145" s="326">
        <v>2393</v>
      </c>
      <c r="H145" s="327">
        <v>7.3547847889678206E-2</v>
      </c>
      <c r="I145" s="355">
        <v>0.1095435684647303</v>
      </c>
      <c r="J145" s="356">
        <v>2.1577058741588731E-3</v>
      </c>
      <c r="K145" s="355" t="s">
        <v>667</v>
      </c>
      <c r="L145" s="328">
        <v>-0.12020497130156201</v>
      </c>
      <c r="M145" s="328">
        <v>1.0433292328036E-2</v>
      </c>
      <c r="N145" s="328">
        <v>3.7849390277274499E-2</v>
      </c>
      <c r="O145" s="327">
        <v>0.67953667953667951</v>
      </c>
      <c r="P145" s="327">
        <v>0.76633252678880059</v>
      </c>
      <c r="Q145" s="327">
        <v>0.7592005076142132</v>
      </c>
    </row>
    <row r="146" spans="1:17" ht="15">
      <c r="A146" s="326" t="s">
        <v>212</v>
      </c>
      <c r="B146" s="326">
        <v>0</v>
      </c>
      <c r="C146" s="326">
        <v>-1E-4</v>
      </c>
      <c r="D146" s="326">
        <v>5.04</v>
      </c>
      <c r="E146" s="326">
        <v>155</v>
      </c>
      <c r="F146" s="326">
        <v>1999</v>
      </c>
      <c r="G146" s="326">
        <v>2154</v>
      </c>
      <c r="H146" s="327">
        <v>7.19591457753017E-2</v>
      </c>
      <c r="I146" s="355">
        <v>8.9041095890410954E-2</v>
      </c>
      <c r="J146" s="356">
        <v>5.7296273865252621E-2</v>
      </c>
      <c r="K146" s="355" t="s">
        <v>212</v>
      </c>
      <c r="L146" s="328">
        <v>-0.143755974304556</v>
      </c>
      <c r="M146" s="328">
        <v>1.33006800793789E-2</v>
      </c>
      <c r="N146" s="328">
        <v>3.7532944639673098E-2</v>
      </c>
      <c r="O146" s="327">
        <v>0.59845559845559848</v>
      </c>
      <c r="P146" s="327">
        <v>0.69097822329761494</v>
      </c>
      <c r="Q146" s="327">
        <v>0.68337563451776651</v>
      </c>
    </row>
    <row r="147" spans="1:17" ht="15">
      <c r="A147" s="326" t="s">
        <v>212</v>
      </c>
      <c r="B147" s="326">
        <v>1</v>
      </c>
      <c r="C147" s="326">
        <v>5.88</v>
      </c>
      <c r="D147" s="326">
        <v>22.12</v>
      </c>
      <c r="E147" s="326">
        <v>104</v>
      </c>
      <c r="F147" s="326">
        <v>894</v>
      </c>
      <c r="G147" s="326">
        <v>998</v>
      </c>
      <c r="H147" s="327">
        <v>0.10420841683366699</v>
      </c>
      <c r="I147" s="355">
        <v>0.13719008264462809</v>
      </c>
      <c r="J147" s="356">
        <v>5.7296273865252621E-2</v>
      </c>
      <c r="K147" s="355" t="s">
        <v>212</v>
      </c>
      <c r="L147" s="328">
        <v>0.26190636724445499</v>
      </c>
      <c r="M147" s="328">
        <v>2.4232264560294099E-2</v>
      </c>
      <c r="N147" s="328">
        <v>3.7532944639673098E-2</v>
      </c>
      <c r="O147" s="327">
        <v>0.40154440154440152</v>
      </c>
      <c r="P147" s="327">
        <v>0.30902177670238506</v>
      </c>
      <c r="Q147" s="327">
        <v>0.31662436548223349</v>
      </c>
    </row>
    <row r="148" spans="1:17" ht="15">
      <c r="A148" s="326" t="s">
        <v>39</v>
      </c>
      <c r="B148" s="326">
        <v>0</v>
      </c>
      <c r="C148" s="326">
        <v>-1E-4</v>
      </c>
      <c r="D148" s="326">
        <v>46778.22</v>
      </c>
      <c r="E148" s="326">
        <v>102</v>
      </c>
      <c r="F148" s="326">
        <v>873</v>
      </c>
      <c r="G148" s="326">
        <v>975</v>
      </c>
      <c r="H148" s="327">
        <v>0.104615384615384</v>
      </c>
      <c r="I148" s="355">
        <v>0.10575139146567721</v>
      </c>
      <c r="J148" s="356">
        <v>7.7608386218123E-5</v>
      </c>
      <c r="K148" s="355" t="s">
        <v>39</v>
      </c>
      <c r="L148" s="328">
        <v>0.266258500721266</v>
      </c>
      <c r="M148" s="328">
        <v>2.4511629217178699E-2</v>
      </c>
      <c r="N148" s="328">
        <v>3.7527532444615798E-2</v>
      </c>
      <c r="O148" s="327">
        <v>0.39382239382239381</v>
      </c>
      <c r="P148" s="327">
        <v>0.30176287590736262</v>
      </c>
      <c r="Q148" s="327">
        <v>0.30932741116751267</v>
      </c>
    </row>
    <row r="149" spans="1:17" ht="15">
      <c r="A149" s="326" t="s">
        <v>39</v>
      </c>
      <c r="B149" s="326">
        <v>1</v>
      </c>
      <c r="C149" s="326">
        <v>46778.22</v>
      </c>
      <c r="D149" s="326">
        <v>1239622.83</v>
      </c>
      <c r="E149" s="326">
        <v>157</v>
      </c>
      <c r="F149" s="326">
        <v>2020</v>
      </c>
      <c r="G149" s="326">
        <v>2177</v>
      </c>
      <c r="H149" s="327">
        <v>7.2117593017914497E-2</v>
      </c>
      <c r="I149" s="355">
        <v>0.1075367647058824</v>
      </c>
      <c r="J149" s="356">
        <v>7.7608386218123E-5</v>
      </c>
      <c r="K149" s="355" t="s">
        <v>39</v>
      </c>
      <c r="L149" s="328">
        <v>-0.14138574177034499</v>
      </c>
      <c r="M149" s="328">
        <v>1.3015903227437E-2</v>
      </c>
      <c r="N149" s="328">
        <v>3.7527532444615798E-2</v>
      </c>
      <c r="O149" s="327">
        <v>0.60617760617760619</v>
      </c>
      <c r="P149" s="327">
        <v>0.69823712409263738</v>
      </c>
      <c r="Q149" s="327">
        <v>0.69067258883248728</v>
      </c>
    </row>
    <row r="150" spans="1:17" ht="15">
      <c r="A150" s="326" t="s">
        <v>181</v>
      </c>
      <c r="B150" s="326">
        <v>0</v>
      </c>
      <c r="C150" s="326">
        <v>-1E-4</v>
      </c>
      <c r="D150" s="326">
        <v>0.28999999999999998</v>
      </c>
      <c r="E150" s="326">
        <v>241</v>
      </c>
      <c r="F150" s="326">
        <v>2528</v>
      </c>
      <c r="G150" s="326">
        <v>2769</v>
      </c>
      <c r="H150" s="327">
        <v>8.7035030697002497E-2</v>
      </c>
      <c r="I150" s="355">
        <v>0.1103400416377516</v>
      </c>
      <c r="J150" s="356">
        <v>1.090303606250558E-2</v>
      </c>
      <c r="K150" s="355" t="s">
        <v>181</v>
      </c>
      <c r="L150" s="328">
        <v>6.2834421500504195E-2</v>
      </c>
      <c r="M150" s="328">
        <v>3.5607349004225402E-3</v>
      </c>
      <c r="N150" s="328">
        <v>3.7352431683723902E-2</v>
      </c>
      <c r="O150" s="327">
        <v>0.93050193050193053</v>
      </c>
      <c r="P150" s="327">
        <v>0.87383339094365708</v>
      </c>
      <c r="Q150" s="327">
        <v>0.87848984771573602</v>
      </c>
    </row>
    <row r="151" spans="1:17" ht="15">
      <c r="A151" s="326" t="s">
        <v>181</v>
      </c>
      <c r="B151" s="326">
        <v>1</v>
      </c>
      <c r="C151" s="326">
        <v>0.3</v>
      </c>
      <c r="D151" s="326">
        <v>1.0001</v>
      </c>
      <c r="E151" s="326">
        <v>18</v>
      </c>
      <c r="F151" s="326">
        <v>365</v>
      </c>
      <c r="G151" s="326">
        <v>383</v>
      </c>
      <c r="H151" s="327">
        <v>4.6997389033942502E-2</v>
      </c>
      <c r="I151" s="355">
        <v>8.0645161290322578E-2</v>
      </c>
      <c r="J151" s="356">
        <v>1.090303606250558E-2</v>
      </c>
      <c r="K151" s="355" t="s">
        <v>181</v>
      </c>
      <c r="L151" s="328">
        <v>-0.59630435240972901</v>
      </c>
      <c r="M151" s="328">
        <v>3.3791696783301302E-2</v>
      </c>
      <c r="N151" s="328">
        <v>3.7352431683723902E-2</v>
      </c>
      <c r="O151" s="327">
        <v>6.9498069498069498E-2</v>
      </c>
      <c r="P151" s="327">
        <v>0.12616660905634289</v>
      </c>
      <c r="Q151" s="327">
        <v>0.12151015228426396</v>
      </c>
    </row>
    <row r="152" spans="1:17" ht="15">
      <c r="A152" s="326" t="s">
        <v>158</v>
      </c>
      <c r="B152" s="326">
        <v>0</v>
      </c>
      <c r="C152" s="326">
        <v>-1E-4</v>
      </c>
      <c r="D152" s="326">
        <v>20000</v>
      </c>
      <c r="E152" s="326">
        <v>87</v>
      </c>
      <c r="F152" s="326">
        <v>719</v>
      </c>
      <c r="G152" s="326">
        <v>806</v>
      </c>
      <c r="H152" s="327">
        <v>0.10794044665012401</v>
      </c>
      <c r="I152" s="355">
        <v>0.1013215859030837</v>
      </c>
      <c r="J152" s="356">
        <v>1.3618262131784369E-3</v>
      </c>
      <c r="K152" s="355" t="s">
        <v>158</v>
      </c>
      <c r="L152" s="328">
        <v>0.301268004210134</v>
      </c>
      <c r="M152" s="328">
        <v>2.6323713391046999E-2</v>
      </c>
      <c r="N152" s="328">
        <v>3.7124165710104497E-2</v>
      </c>
      <c r="O152" s="327">
        <v>0.3359073359073359</v>
      </c>
      <c r="P152" s="327">
        <v>0.24853093674386451</v>
      </c>
      <c r="Q152" s="327">
        <v>0.25571065989847713</v>
      </c>
    </row>
    <row r="153" spans="1:17" ht="15">
      <c r="A153" s="326" t="s">
        <v>158</v>
      </c>
      <c r="B153" s="326">
        <v>1</v>
      </c>
      <c r="C153" s="326">
        <v>20000</v>
      </c>
      <c r="D153" s="326">
        <v>420000</v>
      </c>
      <c r="E153" s="326">
        <v>172</v>
      </c>
      <c r="F153" s="326">
        <v>2174</v>
      </c>
      <c r="G153" s="326">
        <v>2346</v>
      </c>
      <c r="H153" s="327">
        <v>7.3316283034953106E-2</v>
      </c>
      <c r="I153" s="355">
        <v>0.1091219096334186</v>
      </c>
      <c r="J153" s="356">
        <v>1.3618262131784369E-3</v>
      </c>
      <c r="K153" s="355" t="s">
        <v>158</v>
      </c>
      <c r="L153" s="328">
        <v>-0.12360834759110401</v>
      </c>
      <c r="M153" s="328">
        <v>1.0800452319057401E-2</v>
      </c>
      <c r="N153" s="328">
        <v>3.7124165710104497E-2</v>
      </c>
      <c r="O153" s="327">
        <v>0.6640926640926641</v>
      </c>
      <c r="P153" s="327">
        <v>0.75146906325613549</v>
      </c>
      <c r="Q153" s="327">
        <v>0.74428934010152281</v>
      </c>
    </row>
    <row r="154" spans="1:17" ht="15">
      <c r="A154" s="326" t="s">
        <v>182</v>
      </c>
      <c r="B154" s="326">
        <v>0</v>
      </c>
      <c r="C154" s="326">
        <v>-1E-4</v>
      </c>
      <c r="D154" s="326">
        <v>4.16</v>
      </c>
      <c r="E154" s="326">
        <v>185</v>
      </c>
      <c r="F154" s="326">
        <v>2305</v>
      </c>
      <c r="G154" s="326">
        <v>2490</v>
      </c>
      <c r="H154" s="327">
        <v>7.4297188755020005E-2</v>
      </c>
      <c r="I154" s="355">
        <v>9.7331240188383045E-2</v>
      </c>
      <c r="J154" s="356">
        <v>3.354090724625388E-2</v>
      </c>
      <c r="K154" s="355" t="s">
        <v>182</v>
      </c>
      <c r="L154" s="328">
        <v>-0.109258887075826</v>
      </c>
      <c r="M154" s="328">
        <v>9.0100410555839297E-3</v>
      </c>
      <c r="N154" s="328">
        <v>3.7094292644748603E-2</v>
      </c>
      <c r="O154" s="327">
        <v>0.7142857142857143</v>
      </c>
      <c r="P154" s="327">
        <v>0.79675077773937086</v>
      </c>
      <c r="Q154" s="327">
        <v>0.7899746192893401</v>
      </c>
    </row>
    <row r="155" spans="1:17" ht="15">
      <c r="A155" s="326" t="s">
        <v>182</v>
      </c>
      <c r="B155" s="326">
        <v>1</v>
      </c>
      <c r="C155" s="326">
        <v>4.96</v>
      </c>
      <c r="D155" s="326">
        <v>16.0001</v>
      </c>
      <c r="E155" s="326">
        <v>74</v>
      </c>
      <c r="F155" s="326">
        <v>588</v>
      </c>
      <c r="G155" s="326">
        <v>662</v>
      </c>
      <c r="H155" s="327">
        <v>0.11178247734138901</v>
      </c>
      <c r="I155" s="355">
        <v>0.14164305949008499</v>
      </c>
      <c r="J155" s="356">
        <v>3.354090724625388E-2</v>
      </c>
      <c r="K155" s="355" t="s">
        <v>182</v>
      </c>
      <c r="L155" s="328">
        <v>0.34055938858214002</v>
      </c>
      <c r="M155" s="328">
        <v>2.80842515891646E-2</v>
      </c>
      <c r="N155" s="328">
        <v>3.7094292644748603E-2</v>
      </c>
      <c r="O155" s="327">
        <v>0.2857142857142857</v>
      </c>
      <c r="P155" s="327">
        <v>0.20324922226062911</v>
      </c>
      <c r="Q155" s="327">
        <v>0.2100253807106599</v>
      </c>
    </row>
    <row r="156" spans="1:17" ht="15">
      <c r="A156" s="326" t="s">
        <v>647</v>
      </c>
      <c r="B156" s="326">
        <v>0</v>
      </c>
      <c r="C156" s="326">
        <v>-1E-4</v>
      </c>
      <c r="D156" s="326">
        <v>97103.01</v>
      </c>
      <c r="E156" s="326">
        <v>137</v>
      </c>
      <c r="F156" s="326">
        <v>1254</v>
      </c>
      <c r="G156" s="326">
        <v>1391</v>
      </c>
      <c r="H156" s="327">
        <v>9.8490294751977001E-2</v>
      </c>
      <c r="I156" s="355">
        <v>0.11284046692607</v>
      </c>
      <c r="J156" s="356">
        <v>3.4261216139239302E-3</v>
      </c>
      <c r="K156" s="355" t="s">
        <v>647</v>
      </c>
      <c r="L156" s="328">
        <v>0.199108447911856</v>
      </c>
      <c r="M156" s="328">
        <v>1.9014349628824301E-2</v>
      </c>
      <c r="N156" s="328">
        <v>3.6643111703262503E-2</v>
      </c>
      <c r="O156" s="327">
        <v>0.52895752895752901</v>
      </c>
      <c r="P156" s="327">
        <v>0.43346007604562736</v>
      </c>
      <c r="Q156" s="327">
        <v>0.44130710659898476</v>
      </c>
    </row>
    <row r="157" spans="1:17" ht="15">
      <c r="A157" s="326" t="s">
        <v>647</v>
      </c>
      <c r="B157" s="326">
        <v>1</v>
      </c>
      <c r="C157" s="326">
        <v>97103.01</v>
      </c>
      <c r="D157" s="326">
        <v>1715486.51</v>
      </c>
      <c r="E157" s="326">
        <v>122</v>
      </c>
      <c r="F157" s="326">
        <v>1639</v>
      </c>
      <c r="G157" s="326">
        <v>1761</v>
      </c>
      <c r="H157" s="327">
        <v>6.9278818852924404E-2</v>
      </c>
      <c r="I157" s="355">
        <v>0.1016355140186916</v>
      </c>
      <c r="J157" s="356">
        <v>3.4261216139239302E-3</v>
      </c>
      <c r="K157" s="355" t="s">
        <v>647</v>
      </c>
      <c r="L157" s="328">
        <v>-0.18459929073397499</v>
      </c>
      <c r="M157" s="328">
        <v>1.7628762074438201E-2</v>
      </c>
      <c r="N157" s="328">
        <v>3.6643111703262503E-2</v>
      </c>
      <c r="O157" s="327">
        <v>0.47104247104247104</v>
      </c>
      <c r="P157" s="327">
        <v>0.56653992395437258</v>
      </c>
      <c r="Q157" s="327">
        <v>0.55869289340101524</v>
      </c>
    </row>
    <row r="158" spans="1:17" ht="15">
      <c r="A158" s="326" t="s">
        <v>175</v>
      </c>
      <c r="B158" s="326">
        <v>0</v>
      </c>
      <c r="C158" s="326">
        <v>-1E-4</v>
      </c>
      <c r="D158" s="326">
        <v>3.1</v>
      </c>
      <c r="E158" s="326">
        <v>222</v>
      </c>
      <c r="F158" s="326">
        <v>2652</v>
      </c>
      <c r="G158" s="326">
        <v>2874</v>
      </c>
      <c r="H158" s="327">
        <v>7.7244258872651295E-2</v>
      </c>
      <c r="I158" s="355">
        <v>0.1050892267019167</v>
      </c>
      <c r="J158" s="356">
        <v>4.6055524738408612E-3</v>
      </c>
      <c r="K158" s="355" t="s">
        <v>175</v>
      </c>
      <c r="L158" s="328">
        <v>-6.7170726156876304E-2</v>
      </c>
      <c r="M158" s="328">
        <v>4.0001923729787604E-3</v>
      </c>
      <c r="N158" s="328">
        <v>3.6119431929088598E-2</v>
      </c>
      <c r="O158" s="327">
        <v>0.8571428571428571</v>
      </c>
      <c r="P158" s="327">
        <v>0.91669547182855171</v>
      </c>
      <c r="Q158" s="327">
        <v>0.91180203045685282</v>
      </c>
    </row>
    <row r="159" spans="1:17" ht="15">
      <c r="A159" s="326" t="s">
        <v>175</v>
      </c>
      <c r="B159" s="326">
        <v>1</v>
      </c>
      <c r="C159" s="326">
        <v>4</v>
      </c>
      <c r="D159" s="326">
        <v>7.1</v>
      </c>
      <c r="E159" s="326">
        <v>37</v>
      </c>
      <c r="F159" s="326">
        <v>241</v>
      </c>
      <c r="G159" s="326">
        <v>278</v>
      </c>
      <c r="H159" s="327">
        <v>0.13309352517985601</v>
      </c>
      <c r="I159" s="355">
        <v>0.13157894736842099</v>
      </c>
      <c r="J159" s="356">
        <v>4.6055524738408612E-3</v>
      </c>
      <c r="K159" s="355" t="s">
        <v>175</v>
      </c>
      <c r="L159" s="328">
        <v>0.53934222243016605</v>
      </c>
      <c r="M159" s="328">
        <v>3.2119239556109798E-2</v>
      </c>
      <c r="N159" s="328">
        <v>3.6119431929088598E-2</v>
      </c>
      <c r="O159" s="327">
        <v>0.14285714285714285</v>
      </c>
      <c r="P159" s="327">
        <v>8.330452817144833E-2</v>
      </c>
      <c r="Q159" s="327">
        <v>8.8197969543147209E-2</v>
      </c>
    </row>
    <row r="160" spans="1:17" ht="15">
      <c r="A160" s="326" t="s">
        <v>42</v>
      </c>
      <c r="B160" s="326">
        <v>0</v>
      </c>
      <c r="C160" s="326">
        <v>-1E-4</v>
      </c>
      <c r="D160" s="326">
        <v>2.09</v>
      </c>
      <c r="E160" s="326">
        <v>67</v>
      </c>
      <c r="F160" s="326">
        <v>522</v>
      </c>
      <c r="G160" s="326">
        <v>589</v>
      </c>
      <c r="H160" s="327">
        <v>0.113752122241086</v>
      </c>
      <c r="I160" s="355">
        <v>0.1054131054131054</v>
      </c>
      <c r="J160" s="356">
        <v>7.1122296277026297E-5</v>
      </c>
      <c r="K160" s="355" t="s">
        <v>42</v>
      </c>
      <c r="L160" s="328">
        <v>0.36024627478492399</v>
      </c>
      <c r="M160" s="328">
        <v>2.81898922968962E-2</v>
      </c>
      <c r="N160" s="328">
        <v>3.6042489702337997E-2</v>
      </c>
      <c r="O160" s="327">
        <v>0.25868725868725867</v>
      </c>
      <c r="P160" s="327">
        <v>0.18043553404770135</v>
      </c>
      <c r="Q160" s="327">
        <v>0.18686548223350255</v>
      </c>
    </row>
    <row r="161" spans="1:17" ht="15">
      <c r="A161" s="326" t="s">
        <v>42</v>
      </c>
      <c r="B161" s="326">
        <v>1</v>
      </c>
      <c r="C161" s="326">
        <v>2.85</v>
      </c>
      <c r="D161" s="326">
        <v>16.149999999999999</v>
      </c>
      <c r="E161" s="326">
        <v>192</v>
      </c>
      <c r="F161" s="326">
        <v>2371</v>
      </c>
      <c r="G161" s="326">
        <v>2563</v>
      </c>
      <c r="H161" s="327">
        <v>7.4912212251267998E-2</v>
      </c>
      <c r="I161" s="355">
        <v>0.1073667711598746</v>
      </c>
      <c r="J161" s="356">
        <v>7.1122296277026297E-5</v>
      </c>
      <c r="K161" s="355" t="s">
        <v>42</v>
      </c>
      <c r="L161" s="328">
        <v>-0.100350470761026</v>
      </c>
      <c r="M161" s="328">
        <v>7.8525974054417993E-3</v>
      </c>
      <c r="N161" s="328">
        <v>3.6042489702337997E-2</v>
      </c>
      <c r="O161" s="327">
        <v>0.74131274131274127</v>
      </c>
      <c r="P161" s="327">
        <v>0.8195644659522987</v>
      </c>
      <c r="Q161" s="327">
        <v>0.81313451776649748</v>
      </c>
    </row>
    <row r="162" spans="1:17" ht="15">
      <c r="A162" s="326" t="s">
        <v>180</v>
      </c>
      <c r="B162" s="326">
        <v>0</v>
      </c>
      <c r="C162" s="326">
        <v>-1E-4</v>
      </c>
      <c r="D162" s="326">
        <v>8.1</v>
      </c>
      <c r="E162" s="326">
        <v>170</v>
      </c>
      <c r="F162" s="326">
        <v>1635</v>
      </c>
      <c r="G162" s="326">
        <v>1805</v>
      </c>
      <c r="H162" s="327">
        <v>9.4182825484764504E-2</v>
      </c>
      <c r="I162" s="355">
        <v>0.10531697341513289</v>
      </c>
      <c r="J162" s="356">
        <v>4.3658759417104272E-4</v>
      </c>
      <c r="K162" s="355" t="s">
        <v>180</v>
      </c>
      <c r="L162" s="328">
        <v>0.14962159699550501</v>
      </c>
      <c r="M162" s="328">
        <v>1.3647491610901801E-2</v>
      </c>
      <c r="N162" s="328">
        <v>3.5121020757248898E-2</v>
      </c>
      <c r="O162" s="327">
        <v>0.65637065637065639</v>
      </c>
      <c r="P162" s="327">
        <v>0.56515727618389211</v>
      </c>
      <c r="Q162" s="327">
        <v>0.57265228426395942</v>
      </c>
    </row>
    <row r="163" spans="1:17" ht="15">
      <c r="A163" s="326" t="s">
        <v>180</v>
      </c>
      <c r="B163" s="326">
        <v>1</v>
      </c>
      <c r="C163" s="326">
        <v>8.64</v>
      </c>
      <c r="D163" s="326">
        <v>26.46</v>
      </c>
      <c r="E163" s="326">
        <v>89</v>
      </c>
      <c r="F163" s="326">
        <v>1258</v>
      </c>
      <c r="G163" s="326">
        <v>1347</v>
      </c>
      <c r="H163" s="327">
        <v>6.6072754268745301E-2</v>
      </c>
      <c r="I163" s="355">
        <v>0.1093990755007704</v>
      </c>
      <c r="J163" s="356">
        <v>4.3658759417104272E-4</v>
      </c>
      <c r="K163" s="355" t="s">
        <v>180</v>
      </c>
      <c r="L163" s="328">
        <v>-0.23542082425164801</v>
      </c>
      <c r="M163" s="328">
        <v>2.1473529146346999E-2</v>
      </c>
      <c r="N163" s="328">
        <v>3.5121020757248898E-2</v>
      </c>
      <c r="O163" s="327">
        <v>0.34362934362934361</v>
      </c>
      <c r="P163" s="327">
        <v>0.43484272381610783</v>
      </c>
      <c r="Q163" s="327">
        <v>0.42734771573604063</v>
      </c>
    </row>
    <row r="164" spans="1:17" ht="15">
      <c r="A164" s="326" t="s">
        <v>140</v>
      </c>
      <c r="B164" s="326">
        <v>0</v>
      </c>
      <c r="C164" s="326">
        <v>-1E-4</v>
      </c>
      <c r="D164" s="326">
        <v>0.68</v>
      </c>
      <c r="E164" s="326">
        <v>225</v>
      </c>
      <c r="F164" s="326">
        <v>2313</v>
      </c>
      <c r="G164" s="326">
        <v>2538</v>
      </c>
      <c r="H164" s="327">
        <v>8.8652482269503494E-2</v>
      </c>
      <c r="I164" s="355">
        <v>0.1124260355029586</v>
      </c>
      <c r="J164" s="356">
        <v>1.793701926896106E-2</v>
      </c>
      <c r="K164" s="355" t="s">
        <v>140</v>
      </c>
      <c r="L164" s="328">
        <v>8.3020983249578198E-2</v>
      </c>
      <c r="M164" s="328">
        <v>5.7458652683906597E-3</v>
      </c>
      <c r="N164" s="328">
        <v>3.5052499540730503E-2</v>
      </c>
      <c r="O164" s="327">
        <v>0.86872586872586877</v>
      </c>
      <c r="P164" s="327">
        <v>0.79951607328033181</v>
      </c>
      <c r="Q164" s="327">
        <v>0.80520304568527923</v>
      </c>
    </row>
    <row r="165" spans="1:17" ht="15">
      <c r="A165" s="326" t="s">
        <v>140</v>
      </c>
      <c r="B165" s="326">
        <v>1</v>
      </c>
      <c r="C165" s="326">
        <v>0.68</v>
      </c>
      <c r="D165" s="326">
        <v>1.84</v>
      </c>
      <c r="E165" s="326">
        <v>34</v>
      </c>
      <c r="F165" s="326">
        <v>580</v>
      </c>
      <c r="G165" s="326">
        <v>614</v>
      </c>
      <c r="H165" s="327">
        <v>5.5374592833876198E-2</v>
      </c>
      <c r="I165" s="355">
        <v>0.08</v>
      </c>
      <c r="J165" s="356">
        <v>1.793701926896106E-2</v>
      </c>
      <c r="K165" s="355" t="s">
        <v>140</v>
      </c>
      <c r="L165" s="328">
        <v>-0.42344633564770601</v>
      </c>
      <c r="M165" s="328">
        <v>2.9306634272339899E-2</v>
      </c>
      <c r="N165" s="328">
        <v>3.5052499540730503E-2</v>
      </c>
      <c r="O165" s="327">
        <v>0.13127413127413126</v>
      </c>
      <c r="P165" s="327">
        <v>0.20048392671966817</v>
      </c>
      <c r="Q165" s="327">
        <v>0.1947969543147208</v>
      </c>
    </row>
    <row r="166" spans="1:17" ht="15">
      <c r="A166" s="326" t="s">
        <v>258</v>
      </c>
      <c r="B166" s="326">
        <v>0</v>
      </c>
      <c r="C166" s="326">
        <v>-1E-4</v>
      </c>
      <c r="D166" s="326">
        <v>3.06</v>
      </c>
      <c r="E166" s="326">
        <v>151</v>
      </c>
      <c r="F166" s="326">
        <v>1947</v>
      </c>
      <c r="G166" s="326">
        <v>2098</v>
      </c>
      <c r="H166" s="327">
        <v>7.1973307912297405E-2</v>
      </c>
      <c r="I166" s="355">
        <v>9.2783505154639179E-2</v>
      </c>
      <c r="J166" s="356">
        <v>4.0204982706124909E-2</v>
      </c>
      <c r="K166" s="355" t="s">
        <v>258</v>
      </c>
      <c r="L166" s="328">
        <v>-0.143543925280678</v>
      </c>
      <c r="M166" s="328">
        <v>1.29178363987045E-2</v>
      </c>
      <c r="N166" s="328">
        <v>3.4795835947554199E-2</v>
      </c>
      <c r="O166" s="327">
        <v>0.58301158301158296</v>
      </c>
      <c r="P166" s="327">
        <v>0.6730038022813688</v>
      </c>
      <c r="Q166" s="327">
        <v>0.66560913705583757</v>
      </c>
    </row>
    <row r="167" spans="1:17" ht="15">
      <c r="A167" s="326" t="s">
        <v>258</v>
      </c>
      <c r="B167" s="326">
        <v>1</v>
      </c>
      <c r="C167" s="326">
        <v>3.91</v>
      </c>
      <c r="D167" s="326">
        <v>16.149999999999999</v>
      </c>
      <c r="E167" s="326">
        <v>108</v>
      </c>
      <c r="F167" s="326">
        <v>946</v>
      </c>
      <c r="G167" s="326">
        <v>1054</v>
      </c>
      <c r="H167" s="327">
        <v>0.10246679316887999</v>
      </c>
      <c r="I167" s="355">
        <v>0.1339285714285714</v>
      </c>
      <c r="J167" s="356">
        <v>4.0204982706124909E-2</v>
      </c>
      <c r="K167" s="355" t="s">
        <v>258</v>
      </c>
      <c r="L167" s="328">
        <v>0.24310990134893801</v>
      </c>
      <c r="M167" s="328">
        <v>2.18779995488496E-2</v>
      </c>
      <c r="N167" s="328">
        <v>3.4795835947554199E-2</v>
      </c>
      <c r="O167" s="327">
        <v>0.41698841698841699</v>
      </c>
      <c r="P167" s="327">
        <v>0.3269961977186312</v>
      </c>
      <c r="Q167" s="327">
        <v>0.33439086294416243</v>
      </c>
    </row>
    <row r="168" spans="1:17" ht="15">
      <c r="A168" s="326" t="s">
        <v>666</v>
      </c>
      <c r="B168" s="326">
        <v>0</v>
      </c>
      <c r="C168" s="326">
        <v>-1E-4</v>
      </c>
      <c r="D168" s="326">
        <v>3.15</v>
      </c>
      <c r="E168" s="326">
        <v>72</v>
      </c>
      <c r="F168" s="326">
        <v>576</v>
      </c>
      <c r="G168" s="326">
        <v>648</v>
      </c>
      <c r="H168" s="327">
        <v>0.11111111111111099</v>
      </c>
      <c r="I168" s="355">
        <v>9.0225563909774431E-2</v>
      </c>
      <c r="J168" s="356">
        <v>1.048404328235627E-2</v>
      </c>
      <c r="K168" s="355" t="s">
        <v>666</v>
      </c>
      <c r="L168" s="328">
        <v>0.33377970159676101</v>
      </c>
      <c r="M168" s="328">
        <v>2.6332214119273001E-2</v>
      </c>
      <c r="N168" s="328">
        <v>3.4513105345428098E-2</v>
      </c>
      <c r="O168" s="327">
        <v>0.27799227799227799</v>
      </c>
      <c r="P168" s="327">
        <v>0.19910127894918769</v>
      </c>
      <c r="Q168" s="327">
        <v>0.20558375634517767</v>
      </c>
    </row>
    <row r="169" spans="1:17" ht="15">
      <c r="A169" s="326" t="s">
        <v>666</v>
      </c>
      <c r="B169" s="326">
        <v>1</v>
      </c>
      <c r="C169" s="326">
        <v>3.78</v>
      </c>
      <c r="D169" s="326">
        <v>35.28</v>
      </c>
      <c r="E169" s="326">
        <v>187</v>
      </c>
      <c r="F169" s="326">
        <v>2317</v>
      </c>
      <c r="G169" s="326">
        <v>2504</v>
      </c>
      <c r="H169" s="327">
        <v>7.4680511182108597E-2</v>
      </c>
      <c r="I169" s="355">
        <v>0.1123778501628664</v>
      </c>
      <c r="J169" s="356">
        <v>1.048404328235627E-2</v>
      </c>
      <c r="K169" s="355" t="s">
        <v>666</v>
      </c>
      <c r="L169" s="328">
        <v>-0.103698664301192</v>
      </c>
      <c r="M169" s="328">
        <v>8.1808912261550799E-3</v>
      </c>
      <c r="N169" s="328">
        <v>3.4513105345428098E-2</v>
      </c>
      <c r="O169" s="327">
        <v>0.72200772200772201</v>
      </c>
      <c r="P169" s="327">
        <v>0.80089872105081228</v>
      </c>
      <c r="Q169" s="327">
        <v>0.79441624365482233</v>
      </c>
    </row>
    <row r="170" spans="1:17" ht="15">
      <c r="A170" s="326" t="s">
        <v>565</v>
      </c>
      <c r="B170" s="326">
        <v>0</v>
      </c>
      <c r="C170" s="326">
        <v>-1E-4</v>
      </c>
      <c r="D170" s="326">
        <v>1.2E-2</v>
      </c>
      <c r="E170" s="326">
        <v>34</v>
      </c>
      <c r="F170" s="326">
        <v>219</v>
      </c>
      <c r="G170" s="326">
        <v>253</v>
      </c>
      <c r="H170" s="327">
        <v>0.13438735177865599</v>
      </c>
      <c r="I170" s="355">
        <v>0.1256544502617801</v>
      </c>
      <c r="J170" s="356">
        <v>4.7997345123025397E-3</v>
      </c>
      <c r="K170" s="355" t="s">
        <v>565</v>
      </c>
      <c r="L170" s="328">
        <v>0.55051003807625698</v>
      </c>
      <c r="M170" s="328">
        <v>3.0594136152813801E-2</v>
      </c>
      <c r="N170" s="328">
        <v>3.40402408367649E-2</v>
      </c>
      <c r="O170" s="327">
        <v>0.13127413127413126</v>
      </c>
      <c r="P170" s="327">
        <v>7.5699965433805735E-2</v>
      </c>
      <c r="Q170" s="327">
        <v>8.0266497461928932E-2</v>
      </c>
    </row>
    <row r="171" spans="1:17" ht="15">
      <c r="A171" s="326" t="s">
        <v>565</v>
      </c>
      <c r="B171" s="326">
        <v>1</v>
      </c>
      <c r="C171" s="326">
        <v>1.2E-2</v>
      </c>
      <c r="D171" s="326">
        <v>1.1399999999999999</v>
      </c>
      <c r="E171" s="326">
        <v>225</v>
      </c>
      <c r="F171" s="326">
        <v>2674</v>
      </c>
      <c r="G171" s="326">
        <v>2899</v>
      </c>
      <c r="H171" s="327">
        <v>7.7612969989651601E-2</v>
      </c>
      <c r="I171" s="355">
        <v>0.1044568245125348</v>
      </c>
      <c r="J171" s="356">
        <v>4.7997345123025397E-3</v>
      </c>
      <c r="K171" s="355" t="s">
        <v>565</v>
      </c>
      <c r="L171" s="328">
        <v>-6.2009112180870997E-2</v>
      </c>
      <c r="M171" s="328">
        <v>3.44610468395107E-3</v>
      </c>
      <c r="N171" s="328">
        <v>3.40402408367649E-2</v>
      </c>
      <c r="O171" s="327">
        <v>0.86872586872586877</v>
      </c>
      <c r="P171" s="327">
        <v>0.92430003456619425</v>
      </c>
      <c r="Q171" s="327">
        <v>0.91973350253807107</v>
      </c>
    </row>
    <row r="172" spans="1:17" ht="15">
      <c r="A172" s="326" t="s">
        <v>176</v>
      </c>
      <c r="B172" s="326">
        <v>0</v>
      </c>
      <c r="C172" s="326">
        <v>-1E-4</v>
      </c>
      <c r="D172" s="326">
        <v>4.2</v>
      </c>
      <c r="E172" s="326">
        <v>126</v>
      </c>
      <c r="F172" s="326">
        <v>1673</v>
      </c>
      <c r="G172" s="326">
        <v>1799</v>
      </c>
      <c r="H172" s="327">
        <v>7.0038910505836494E-2</v>
      </c>
      <c r="I172" s="355">
        <v>0.1021233569261881</v>
      </c>
      <c r="J172" s="356">
        <v>3.9124586452525716E-3</v>
      </c>
      <c r="K172" s="355" t="s">
        <v>176</v>
      </c>
      <c r="L172" s="328">
        <v>-0.17287055075874799</v>
      </c>
      <c r="M172" s="328">
        <v>1.58705440187051E-2</v>
      </c>
      <c r="N172" s="328">
        <v>3.3953031339153297E-2</v>
      </c>
      <c r="O172" s="327">
        <v>0.48648648648648651</v>
      </c>
      <c r="P172" s="327">
        <v>0.57829243000345665</v>
      </c>
      <c r="Q172" s="327">
        <v>0.57074873096446699</v>
      </c>
    </row>
    <row r="173" spans="1:17" ht="15">
      <c r="A173" s="326" t="s">
        <v>176</v>
      </c>
      <c r="B173" s="326">
        <v>1</v>
      </c>
      <c r="C173" s="326">
        <v>4.76</v>
      </c>
      <c r="D173" s="326">
        <v>20.16</v>
      </c>
      <c r="E173" s="326">
        <v>133</v>
      </c>
      <c r="F173" s="326">
        <v>1220</v>
      </c>
      <c r="G173" s="326">
        <v>1353</v>
      </c>
      <c r="H173" s="327">
        <v>9.8300073909830005E-2</v>
      </c>
      <c r="I173" s="355">
        <v>0.11442006269592481</v>
      </c>
      <c r="J173" s="356">
        <v>3.9124586452525716E-3</v>
      </c>
      <c r="K173" s="355" t="s">
        <v>176</v>
      </c>
      <c r="L173" s="328">
        <v>0.19696423377104799</v>
      </c>
      <c r="M173" s="328">
        <v>1.80824873204482E-2</v>
      </c>
      <c r="N173" s="328">
        <v>3.3953031339153297E-2</v>
      </c>
      <c r="O173" s="327">
        <v>0.51351351351351349</v>
      </c>
      <c r="P173" s="327">
        <v>0.42170756999654341</v>
      </c>
      <c r="Q173" s="327">
        <v>0.42925126903553301</v>
      </c>
    </row>
    <row r="174" spans="1:17" ht="15">
      <c r="A174" s="326" t="s">
        <v>85</v>
      </c>
      <c r="B174" s="326">
        <v>0</v>
      </c>
      <c r="C174" s="326">
        <v>-1E-4</v>
      </c>
      <c r="D174" s="326">
        <v>162705</v>
      </c>
      <c r="E174" s="326">
        <v>166</v>
      </c>
      <c r="F174" s="326">
        <v>1594</v>
      </c>
      <c r="G174" s="326">
        <v>1760</v>
      </c>
      <c r="H174" s="327">
        <v>9.4318181818181801E-2</v>
      </c>
      <c r="I174" s="355">
        <v>0.10947368421052631</v>
      </c>
      <c r="J174" s="356">
        <v>9.8781390082741238E-4</v>
      </c>
      <c r="K174" s="355" t="s">
        <v>85</v>
      </c>
      <c r="L174" s="328">
        <v>0.15120717228298</v>
      </c>
      <c r="M174" s="328">
        <v>1.35998005497154E-2</v>
      </c>
      <c r="N174" s="328">
        <v>3.3704360289820802E-2</v>
      </c>
      <c r="O174" s="327">
        <v>0.64092664092664098</v>
      </c>
      <c r="P174" s="327">
        <v>0.5509851365364673</v>
      </c>
      <c r="Q174" s="327">
        <v>0.55837563451776651</v>
      </c>
    </row>
    <row r="175" spans="1:17" ht="15">
      <c r="A175" s="326" t="s">
        <v>85</v>
      </c>
      <c r="B175" s="326">
        <v>1</v>
      </c>
      <c r="C175" s="326">
        <v>162705</v>
      </c>
      <c r="D175" s="326">
        <v>1735520</v>
      </c>
      <c r="E175" s="326">
        <v>93</v>
      </c>
      <c r="F175" s="326">
        <v>1299</v>
      </c>
      <c r="G175" s="326">
        <v>1392</v>
      </c>
      <c r="H175" s="327">
        <v>6.6810344827586202E-2</v>
      </c>
      <c r="I175" s="355">
        <v>0.103397341211226</v>
      </c>
      <c r="J175" s="356">
        <v>9.8781390082741238E-4</v>
      </c>
      <c r="K175" s="355" t="s">
        <v>85</v>
      </c>
      <c r="L175" s="328">
        <v>-0.223529280240746</v>
      </c>
      <c r="M175" s="328">
        <v>2.0104559740105402E-2</v>
      </c>
      <c r="N175" s="328">
        <v>3.3704360289820802E-2</v>
      </c>
      <c r="O175" s="327">
        <v>0.35907335907335908</v>
      </c>
      <c r="P175" s="327">
        <v>0.44901486346353264</v>
      </c>
      <c r="Q175" s="327">
        <v>0.44162436548223349</v>
      </c>
    </row>
    <row r="176" spans="1:17" ht="15">
      <c r="A176" s="326" t="s">
        <v>154</v>
      </c>
      <c r="B176" s="326">
        <v>0</v>
      </c>
      <c r="C176" s="326">
        <v>-1E-4</v>
      </c>
      <c r="D176" s="326">
        <v>4.18</v>
      </c>
      <c r="E176" s="326">
        <v>123</v>
      </c>
      <c r="F176" s="326">
        <v>1114</v>
      </c>
      <c r="G176" s="326">
        <v>1237</v>
      </c>
      <c r="H176" s="327">
        <v>9.9434114793856096E-2</v>
      </c>
      <c r="I176" s="355">
        <v>0.1011730205278592</v>
      </c>
      <c r="J176" s="356">
        <v>2.6554341721315312E-3</v>
      </c>
      <c r="K176" s="355" t="s">
        <v>154</v>
      </c>
      <c r="L176" s="328">
        <v>0.20969317816178501</v>
      </c>
      <c r="M176" s="328">
        <v>1.8838011204790998E-2</v>
      </c>
      <c r="N176" s="328">
        <v>3.3025872057337403E-2</v>
      </c>
      <c r="O176" s="327">
        <v>0.4749034749034749</v>
      </c>
      <c r="P176" s="327">
        <v>0.3850674040788109</v>
      </c>
      <c r="Q176" s="327">
        <v>0.39244923857868019</v>
      </c>
    </row>
    <row r="177" spans="1:17" ht="15">
      <c r="A177" s="326" t="s">
        <v>154</v>
      </c>
      <c r="B177" s="326">
        <v>1</v>
      </c>
      <c r="C177" s="326">
        <v>4.9400000000000004</v>
      </c>
      <c r="D177" s="326">
        <v>19.38</v>
      </c>
      <c r="E177" s="326">
        <v>136</v>
      </c>
      <c r="F177" s="326">
        <v>1779</v>
      </c>
      <c r="G177" s="326">
        <v>1915</v>
      </c>
      <c r="H177" s="327">
        <v>7.1018276762401994E-2</v>
      </c>
      <c r="I177" s="355">
        <v>0.1111111111111111</v>
      </c>
      <c r="J177" s="356">
        <v>2.6554341721315312E-3</v>
      </c>
      <c r="K177" s="355" t="s">
        <v>154</v>
      </c>
      <c r="L177" s="328">
        <v>-0.157930558653185</v>
      </c>
      <c r="M177" s="328">
        <v>1.4187860852546299E-2</v>
      </c>
      <c r="N177" s="328">
        <v>3.3025872057337403E-2</v>
      </c>
      <c r="O177" s="327">
        <v>0.52509652509652505</v>
      </c>
      <c r="P177" s="327">
        <v>0.6149325959211891</v>
      </c>
      <c r="Q177" s="327">
        <v>0.60755076142131981</v>
      </c>
    </row>
    <row r="178" spans="1:17" ht="15">
      <c r="A178" s="326" t="s">
        <v>219</v>
      </c>
      <c r="B178" s="326">
        <v>0</v>
      </c>
      <c r="C178" s="326">
        <v>-1E-4</v>
      </c>
      <c r="D178" s="326">
        <v>38</v>
      </c>
      <c r="E178" s="326">
        <v>203</v>
      </c>
      <c r="F178" s="326">
        <v>2469</v>
      </c>
      <c r="G178" s="326">
        <v>2672</v>
      </c>
      <c r="H178" s="327">
        <v>7.5973053892215495E-2</v>
      </c>
      <c r="I178" s="355">
        <v>9.4197437829691033E-2</v>
      </c>
      <c r="J178" s="356">
        <v>6.8561549482115264E-2</v>
      </c>
      <c r="K178" s="355" t="s">
        <v>219</v>
      </c>
      <c r="L178" s="328">
        <v>-8.5141267026794795E-2</v>
      </c>
      <c r="M178" s="328">
        <v>5.9305619991571702E-3</v>
      </c>
      <c r="N178" s="328">
        <v>3.3015390744984503E-2</v>
      </c>
      <c r="O178" s="327">
        <v>0.78378378378378377</v>
      </c>
      <c r="P178" s="327">
        <v>0.85343933632907021</v>
      </c>
      <c r="Q178" s="327">
        <v>0.84771573604060912</v>
      </c>
    </row>
    <row r="179" spans="1:17" ht="15">
      <c r="A179" s="326" t="s">
        <v>219</v>
      </c>
      <c r="B179" s="326">
        <v>1</v>
      </c>
      <c r="C179" s="326">
        <v>38</v>
      </c>
      <c r="D179" s="326">
        <v>100.0001</v>
      </c>
      <c r="E179" s="326">
        <v>56</v>
      </c>
      <c r="F179" s="326">
        <v>424</v>
      </c>
      <c r="G179" s="326">
        <v>480</v>
      </c>
      <c r="H179" s="327">
        <v>0.116666666666666</v>
      </c>
      <c r="I179" s="355">
        <v>0.1633333333333333</v>
      </c>
      <c r="J179" s="356">
        <v>6.8561549482115264E-2</v>
      </c>
      <c r="K179" s="355" t="s">
        <v>219</v>
      </c>
      <c r="L179" s="328">
        <v>0.38883947877978797</v>
      </c>
      <c r="M179" s="328">
        <v>2.7084828745827301E-2</v>
      </c>
      <c r="N179" s="328">
        <v>3.3015390744984503E-2</v>
      </c>
      <c r="O179" s="327">
        <v>0.21621621621621623</v>
      </c>
      <c r="P179" s="327">
        <v>0.14656066367092982</v>
      </c>
      <c r="Q179" s="327">
        <v>0.15228426395939088</v>
      </c>
    </row>
    <row r="180" spans="1:17" ht="15">
      <c r="A180" s="326" t="s">
        <v>213</v>
      </c>
      <c r="B180" s="326">
        <v>0</v>
      </c>
      <c r="C180" s="326">
        <v>-1E-4</v>
      </c>
      <c r="D180" s="326">
        <v>13.68</v>
      </c>
      <c r="E180" s="326">
        <v>124</v>
      </c>
      <c r="F180" s="326">
        <v>1642</v>
      </c>
      <c r="G180" s="326">
        <v>1766</v>
      </c>
      <c r="H180" s="327">
        <v>7.0215175537938795E-2</v>
      </c>
      <c r="I180" s="355">
        <v>8.7438423645320201E-2</v>
      </c>
      <c r="J180" s="356">
        <v>4.1993678967580488E-2</v>
      </c>
      <c r="K180" s="355" t="s">
        <v>213</v>
      </c>
      <c r="L180" s="328">
        <v>-0.17016748113073901</v>
      </c>
      <c r="M180" s="328">
        <v>1.5112987679388699E-2</v>
      </c>
      <c r="N180" s="328">
        <v>3.1702928761400101E-2</v>
      </c>
      <c r="O180" s="327">
        <v>0.47876447876447875</v>
      </c>
      <c r="P180" s="327">
        <v>0.56757690978223296</v>
      </c>
      <c r="Q180" s="327">
        <v>0.56027918781725883</v>
      </c>
    </row>
    <row r="181" spans="1:17" ht="15">
      <c r="A181" s="326" t="s">
        <v>213</v>
      </c>
      <c r="B181" s="326">
        <v>1</v>
      </c>
      <c r="C181" s="326">
        <v>13.68</v>
      </c>
      <c r="D181" s="326">
        <v>71.44</v>
      </c>
      <c r="E181" s="326">
        <v>135</v>
      </c>
      <c r="F181" s="326">
        <v>1251</v>
      </c>
      <c r="G181" s="326">
        <v>1386</v>
      </c>
      <c r="H181" s="327">
        <v>9.7402597402597393E-2</v>
      </c>
      <c r="I181" s="355">
        <v>0.1263803680981595</v>
      </c>
      <c r="J181" s="356">
        <v>4.1993678967580488E-2</v>
      </c>
      <c r="K181" s="355" t="s">
        <v>213</v>
      </c>
      <c r="L181" s="328">
        <v>0.186797511248115</v>
      </c>
      <c r="M181" s="328">
        <v>1.6589941082011402E-2</v>
      </c>
      <c r="N181" s="328">
        <v>3.1702928761400101E-2</v>
      </c>
      <c r="O181" s="327">
        <v>0.52123552123552119</v>
      </c>
      <c r="P181" s="327">
        <v>0.43242309021776704</v>
      </c>
      <c r="Q181" s="327">
        <v>0.43972081218274112</v>
      </c>
    </row>
    <row r="182" spans="1:17" ht="15">
      <c r="A182" s="326" t="s">
        <v>148</v>
      </c>
      <c r="B182" s="326">
        <v>0</v>
      </c>
      <c r="C182" s="326">
        <v>-1E-4</v>
      </c>
      <c r="D182" s="326">
        <v>4.18</v>
      </c>
      <c r="E182" s="326">
        <v>124</v>
      </c>
      <c r="F182" s="326">
        <v>1131</v>
      </c>
      <c r="G182" s="326">
        <v>1255</v>
      </c>
      <c r="H182" s="327">
        <v>9.8804780876493997E-2</v>
      </c>
      <c r="I182" s="355">
        <v>0.1013024602026049</v>
      </c>
      <c r="J182" s="356">
        <v>2.5944475868713052E-3</v>
      </c>
      <c r="K182" s="355" t="s">
        <v>148</v>
      </c>
      <c r="L182" s="328">
        <v>0.202645332765513</v>
      </c>
      <c r="M182" s="328">
        <v>1.77964796292596E-2</v>
      </c>
      <c r="N182" s="328">
        <v>3.1470953048591099E-2</v>
      </c>
      <c r="O182" s="327">
        <v>0.47876447876447875</v>
      </c>
      <c r="P182" s="327">
        <v>0.39094365710335294</v>
      </c>
      <c r="Q182" s="327">
        <v>0.39815989847715738</v>
      </c>
    </row>
    <row r="183" spans="1:17" ht="15">
      <c r="A183" s="326" t="s">
        <v>148</v>
      </c>
      <c r="B183" s="326">
        <v>1</v>
      </c>
      <c r="C183" s="326">
        <v>4.9400000000000004</v>
      </c>
      <c r="D183" s="326">
        <v>19.38</v>
      </c>
      <c r="E183" s="326">
        <v>135</v>
      </c>
      <c r="F183" s="326">
        <v>1762</v>
      </c>
      <c r="G183" s="326">
        <v>1897</v>
      </c>
      <c r="H183" s="327">
        <v>7.1164997364259297E-2</v>
      </c>
      <c r="I183" s="355">
        <v>0.1111111111111111</v>
      </c>
      <c r="J183" s="356">
        <v>2.5944475868713052E-3</v>
      </c>
      <c r="K183" s="355" t="s">
        <v>148</v>
      </c>
      <c r="L183" s="328">
        <v>-0.15570878478109801</v>
      </c>
      <c r="M183" s="328">
        <v>1.3674473419331401E-2</v>
      </c>
      <c r="N183" s="328">
        <v>3.1470953048591099E-2</v>
      </c>
      <c r="O183" s="327">
        <v>0.52123552123552119</v>
      </c>
      <c r="P183" s="327">
        <v>0.60905634289664712</v>
      </c>
      <c r="Q183" s="327">
        <v>0.60184010152284262</v>
      </c>
    </row>
    <row r="184" spans="1:17" ht="15">
      <c r="A184" s="326" t="s">
        <v>648</v>
      </c>
      <c r="B184" s="326">
        <v>0</v>
      </c>
      <c r="C184" s="326">
        <v>-1E-4</v>
      </c>
      <c r="D184" s="326">
        <v>162705</v>
      </c>
      <c r="E184" s="326">
        <v>167</v>
      </c>
      <c r="F184" s="326">
        <v>1617</v>
      </c>
      <c r="G184" s="326">
        <v>1784</v>
      </c>
      <c r="H184" s="327">
        <v>9.3609865470851997E-2</v>
      </c>
      <c r="I184" s="355">
        <v>0.108829568788501</v>
      </c>
      <c r="J184" s="356">
        <v>5.828750789935031E-4</v>
      </c>
      <c r="K184" s="355" t="s">
        <v>648</v>
      </c>
      <c r="L184" s="328">
        <v>0.14288719611624501</v>
      </c>
      <c r="M184" s="328">
        <v>1.2267192079624799E-2</v>
      </c>
      <c r="N184" s="328">
        <v>3.0852120418373701E-2</v>
      </c>
      <c r="O184" s="327">
        <v>0.64478764478764483</v>
      </c>
      <c r="P184" s="327">
        <v>0.55893536121673004</v>
      </c>
      <c r="Q184" s="327">
        <v>0.56598984771573602</v>
      </c>
    </row>
    <row r="185" spans="1:17" ht="15">
      <c r="A185" s="326" t="s">
        <v>648</v>
      </c>
      <c r="B185" s="326">
        <v>1</v>
      </c>
      <c r="C185" s="326">
        <v>162705</v>
      </c>
      <c r="D185" s="326">
        <v>1735520</v>
      </c>
      <c r="E185" s="326">
        <v>92</v>
      </c>
      <c r="F185" s="326">
        <v>1276</v>
      </c>
      <c r="G185" s="326">
        <v>1368</v>
      </c>
      <c r="H185" s="327">
        <v>6.7251461988304007E-2</v>
      </c>
      <c r="I185" s="355">
        <v>0.1041347626339969</v>
      </c>
      <c r="J185" s="356">
        <v>5.828750789935031E-4</v>
      </c>
      <c r="K185" s="355" t="s">
        <v>648</v>
      </c>
      <c r="L185" s="328">
        <v>-0.21647564357909699</v>
      </c>
      <c r="M185" s="328">
        <v>1.8584928338748901E-2</v>
      </c>
      <c r="N185" s="328">
        <v>3.0852120418373701E-2</v>
      </c>
      <c r="O185" s="327">
        <v>0.35521235521235522</v>
      </c>
      <c r="P185" s="327">
        <v>0.44106463878326996</v>
      </c>
      <c r="Q185" s="327">
        <v>0.43401015228426398</v>
      </c>
    </row>
    <row r="186" spans="1:17" ht="15">
      <c r="A186" s="326" t="s">
        <v>137</v>
      </c>
      <c r="B186" s="326">
        <v>0</v>
      </c>
      <c r="C186" s="326">
        <v>-1E-4</v>
      </c>
      <c r="D186" s="326">
        <v>4826.22</v>
      </c>
      <c r="E186" s="326">
        <v>151</v>
      </c>
      <c r="F186" s="326">
        <v>1438</v>
      </c>
      <c r="G186" s="326">
        <v>1589</v>
      </c>
      <c r="H186" s="327">
        <v>9.5028319697923205E-2</v>
      </c>
      <c r="I186" s="355">
        <v>0.1158129175946548</v>
      </c>
      <c r="J186" s="356">
        <v>1.073777172232133E-2</v>
      </c>
      <c r="K186" s="355" t="s">
        <v>137</v>
      </c>
      <c r="L186" s="328">
        <v>0.15949254181052899</v>
      </c>
      <c r="M186" s="328">
        <v>1.37083376398361E-2</v>
      </c>
      <c r="N186" s="328">
        <v>2.9816061758227E-2</v>
      </c>
      <c r="O186" s="327">
        <v>0.58301158301158296</v>
      </c>
      <c r="P186" s="327">
        <v>0.49706187348772901</v>
      </c>
      <c r="Q186" s="327">
        <v>0.50412436548223349</v>
      </c>
    </row>
    <row r="187" spans="1:17" ht="15">
      <c r="A187" s="326" t="s">
        <v>137</v>
      </c>
      <c r="B187" s="326">
        <v>1</v>
      </c>
      <c r="C187" s="326">
        <v>4826.22</v>
      </c>
      <c r="D187" s="326">
        <v>29646.78</v>
      </c>
      <c r="E187" s="326">
        <v>108</v>
      </c>
      <c r="F187" s="326">
        <v>1455</v>
      </c>
      <c r="G187" s="326">
        <v>1563</v>
      </c>
      <c r="H187" s="327">
        <v>6.9097888675623803E-2</v>
      </c>
      <c r="I187" s="355">
        <v>9.6021947873799723E-2</v>
      </c>
      <c r="J187" s="356">
        <v>1.073777172232133E-2</v>
      </c>
      <c r="K187" s="355" t="s">
        <v>137</v>
      </c>
      <c r="L187" s="328">
        <v>-0.18740870920477501</v>
      </c>
      <c r="M187" s="328">
        <v>1.6107724118390902E-2</v>
      </c>
      <c r="N187" s="328">
        <v>2.9816061758227E-2</v>
      </c>
      <c r="O187" s="327">
        <v>0.41698841698841699</v>
      </c>
      <c r="P187" s="327">
        <v>0.50293812651227099</v>
      </c>
      <c r="Q187" s="327">
        <v>0.49587563451776651</v>
      </c>
    </row>
    <row r="188" spans="1:17" ht="15">
      <c r="A188" s="326" t="s">
        <v>27</v>
      </c>
      <c r="B188" s="326">
        <v>0</v>
      </c>
      <c r="C188" s="326">
        <v>-1E-4</v>
      </c>
      <c r="D188" s="326">
        <v>15.17</v>
      </c>
      <c r="E188" s="326">
        <v>213</v>
      </c>
      <c r="F188" s="326">
        <v>2554</v>
      </c>
      <c r="G188" s="326">
        <v>2767</v>
      </c>
      <c r="H188" s="327">
        <v>7.6978677267799001E-2</v>
      </c>
      <c r="I188" s="355">
        <v>0.1050824175824176</v>
      </c>
      <c r="J188" s="356">
        <v>3.069871595722736E-3</v>
      </c>
      <c r="K188" s="355" t="s">
        <v>27</v>
      </c>
      <c r="L188" s="328">
        <v>-7.0902627606462099E-2</v>
      </c>
      <c r="M188" s="328">
        <v>4.2844174130043404E-3</v>
      </c>
      <c r="N188" s="328">
        <v>2.9413650775930101E-2</v>
      </c>
      <c r="O188" s="327">
        <v>0.82239382239382242</v>
      </c>
      <c r="P188" s="327">
        <v>0.88282060145178021</v>
      </c>
      <c r="Q188" s="327">
        <v>0.87785532994923854</v>
      </c>
    </row>
    <row r="189" spans="1:17" ht="15">
      <c r="A189" s="326" t="s">
        <v>27</v>
      </c>
      <c r="B189" s="326">
        <v>1</v>
      </c>
      <c r="C189" s="326">
        <v>15.989999999999901</v>
      </c>
      <c r="D189" s="326">
        <v>32.39</v>
      </c>
      <c r="E189" s="326">
        <v>46</v>
      </c>
      <c r="F189" s="326">
        <v>339</v>
      </c>
      <c r="G189" s="326">
        <v>385</v>
      </c>
      <c r="H189" s="327">
        <v>0.11948051948051901</v>
      </c>
      <c r="I189" s="355">
        <v>0.1228070175438596</v>
      </c>
      <c r="J189" s="356">
        <v>3.069871595722736E-3</v>
      </c>
      <c r="K189" s="355" t="s">
        <v>27</v>
      </c>
      <c r="L189" s="328">
        <v>0.41586253238524201</v>
      </c>
      <c r="M189" s="328">
        <v>2.5129233362925801E-2</v>
      </c>
      <c r="N189" s="328">
        <v>2.9413650775930101E-2</v>
      </c>
      <c r="O189" s="327">
        <v>0.17760617760617761</v>
      </c>
      <c r="P189" s="327">
        <v>0.11717939854821983</v>
      </c>
      <c r="Q189" s="327">
        <v>0.12214467005076142</v>
      </c>
    </row>
    <row r="190" spans="1:17" ht="15">
      <c r="A190" s="326" t="s">
        <v>280</v>
      </c>
      <c r="B190" s="326">
        <v>0</v>
      </c>
      <c r="C190" s="326">
        <v>-1E-4</v>
      </c>
      <c r="D190" s="326">
        <v>1.05</v>
      </c>
      <c r="E190" s="326">
        <v>225</v>
      </c>
      <c r="F190" s="326">
        <v>2664</v>
      </c>
      <c r="G190" s="326">
        <v>2889</v>
      </c>
      <c r="H190" s="327">
        <v>7.7881619937694699E-2</v>
      </c>
      <c r="I190" s="355">
        <v>0.1046052631578947</v>
      </c>
      <c r="J190" s="356">
        <v>7.6298531792773124E-3</v>
      </c>
      <c r="K190" s="355" t="s">
        <v>280</v>
      </c>
      <c r="L190" s="328">
        <v>-5.8262386179262202E-2</v>
      </c>
      <c r="M190" s="328">
        <v>3.03649261589533E-3</v>
      </c>
      <c r="N190" s="328">
        <v>2.9400662362846101E-2</v>
      </c>
      <c r="O190" s="327">
        <v>0.86872586872586877</v>
      </c>
      <c r="P190" s="327">
        <v>0.92084341513999313</v>
      </c>
      <c r="Q190" s="327">
        <v>0.91656091370558379</v>
      </c>
    </row>
    <row r="191" spans="1:17" ht="15">
      <c r="A191" s="326" t="s">
        <v>280</v>
      </c>
      <c r="B191" s="326">
        <v>1</v>
      </c>
      <c r="C191" s="326">
        <v>2</v>
      </c>
      <c r="D191" s="326">
        <v>5.0000999999999998</v>
      </c>
      <c r="E191" s="326">
        <v>34</v>
      </c>
      <c r="F191" s="326">
        <v>229</v>
      </c>
      <c r="G191" s="326">
        <v>263</v>
      </c>
      <c r="H191" s="327">
        <v>0.12927756653992301</v>
      </c>
      <c r="I191" s="355">
        <v>0.14018691588785051</v>
      </c>
      <c r="J191" s="356">
        <v>7.6298531792773124E-3</v>
      </c>
      <c r="K191" s="355" t="s">
        <v>280</v>
      </c>
      <c r="L191" s="328">
        <v>0.50585976433851898</v>
      </c>
      <c r="M191" s="328">
        <v>2.6364169746950699E-2</v>
      </c>
      <c r="N191" s="328">
        <v>2.9400662362846101E-2</v>
      </c>
      <c r="O191" s="327">
        <v>0.13127413127413126</v>
      </c>
      <c r="P191" s="327">
        <v>7.9156584860006915E-2</v>
      </c>
      <c r="Q191" s="327">
        <v>8.3439086294416237E-2</v>
      </c>
    </row>
    <row r="192" spans="1:17" ht="15">
      <c r="A192" s="326" t="s">
        <v>33</v>
      </c>
      <c r="B192" s="326">
        <v>0</v>
      </c>
      <c r="C192" s="326">
        <v>-1E-4</v>
      </c>
      <c r="D192" s="326">
        <v>24304.959999999999</v>
      </c>
      <c r="E192" s="326">
        <v>97</v>
      </c>
      <c r="F192" s="326">
        <v>850</v>
      </c>
      <c r="G192" s="326">
        <v>947</v>
      </c>
      <c r="H192" s="327">
        <v>0.10242872228088699</v>
      </c>
      <c r="I192" s="355">
        <v>9.7142857142857142E-2</v>
      </c>
      <c r="J192" s="356">
        <v>5.1344544635252704E-3</v>
      </c>
      <c r="K192" s="355" t="s">
        <v>33</v>
      </c>
      <c r="L192" s="328">
        <v>0.24269587229561701</v>
      </c>
      <c r="M192" s="328">
        <v>1.9586703217309601E-2</v>
      </c>
      <c r="N192" s="328">
        <v>2.93807876378318E-2</v>
      </c>
      <c r="O192" s="327">
        <v>0.37451737451737449</v>
      </c>
      <c r="P192" s="327">
        <v>0.29381265122709987</v>
      </c>
      <c r="Q192" s="327">
        <v>0.3004441624365482</v>
      </c>
    </row>
    <row r="193" spans="1:17" ht="15">
      <c r="A193" s="326" t="s">
        <v>33</v>
      </c>
      <c r="B193" s="326">
        <v>1</v>
      </c>
      <c r="C193" s="326">
        <v>24304.959999999999</v>
      </c>
      <c r="D193" s="326">
        <v>814216.15999999898</v>
      </c>
      <c r="E193" s="326">
        <v>162</v>
      </c>
      <c r="F193" s="326">
        <v>2043</v>
      </c>
      <c r="G193" s="326">
        <v>2205</v>
      </c>
      <c r="H193" s="327">
        <v>7.3469387755102006E-2</v>
      </c>
      <c r="I193" s="355">
        <v>0.1116152450090744</v>
      </c>
      <c r="J193" s="356">
        <v>5.1344544635252704E-3</v>
      </c>
      <c r="K193" s="355" t="s">
        <v>33</v>
      </c>
      <c r="L193" s="328">
        <v>-0.12135701630864</v>
      </c>
      <c r="M193" s="328">
        <v>9.7940844205221898E-3</v>
      </c>
      <c r="N193" s="328">
        <v>2.93807876378318E-2</v>
      </c>
      <c r="O193" s="327">
        <v>0.62548262548262545</v>
      </c>
      <c r="P193" s="327">
        <v>0.70618734877290013</v>
      </c>
      <c r="Q193" s="327">
        <v>0.69955583756345174</v>
      </c>
    </row>
    <row r="194" spans="1:17" ht="15">
      <c r="A194" s="326" t="s">
        <v>50</v>
      </c>
      <c r="B194" s="326">
        <v>0</v>
      </c>
      <c r="C194" s="326">
        <v>-1E-4</v>
      </c>
      <c r="D194" s="326">
        <v>24304.959999999999</v>
      </c>
      <c r="E194" s="326">
        <v>97</v>
      </c>
      <c r="F194" s="326">
        <v>850</v>
      </c>
      <c r="G194" s="326">
        <v>947</v>
      </c>
      <c r="H194" s="327">
        <v>0.10242872228088699</v>
      </c>
      <c r="I194" s="355">
        <v>9.7142857142857142E-2</v>
      </c>
      <c r="J194" s="356">
        <v>5.1344544635252704E-3</v>
      </c>
      <c r="K194" s="355" t="s">
        <v>50</v>
      </c>
      <c r="L194" s="328">
        <v>0.24269587229561701</v>
      </c>
      <c r="M194" s="328">
        <v>1.9586703217309601E-2</v>
      </c>
      <c r="N194" s="328">
        <v>2.93807876378318E-2</v>
      </c>
      <c r="O194" s="327">
        <v>0.37451737451737449</v>
      </c>
      <c r="P194" s="327">
        <v>0.29381265122709987</v>
      </c>
      <c r="Q194" s="327">
        <v>0.3004441624365482</v>
      </c>
    </row>
    <row r="195" spans="1:17" ht="15">
      <c r="A195" s="326" t="s">
        <v>50</v>
      </c>
      <c r="B195" s="326">
        <v>1</v>
      </c>
      <c r="C195" s="326">
        <v>24304.959999999999</v>
      </c>
      <c r="D195" s="326">
        <v>814216.15999999898</v>
      </c>
      <c r="E195" s="326">
        <v>162</v>
      </c>
      <c r="F195" s="326">
        <v>2043</v>
      </c>
      <c r="G195" s="326">
        <v>2205</v>
      </c>
      <c r="H195" s="327">
        <v>7.3469387755102006E-2</v>
      </c>
      <c r="I195" s="355">
        <v>0.1116152450090744</v>
      </c>
      <c r="J195" s="356">
        <v>5.1344544635252704E-3</v>
      </c>
      <c r="K195" s="355" t="s">
        <v>50</v>
      </c>
      <c r="L195" s="328">
        <v>-0.12135701630864</v>
      </c>
      <c r="M195" s="328">
        <v>9.7940844205221898E-3</v>
      </c>
      <c r="N195" s="328">
        <v>2.93807876378318E-2</v>
      </c>
      <c r="O195" s="327">
        <v>0.62548262548262545</v>
      </c>
      <c r="P195" s="327">
        <v>0.70618734877290013</v>
      </c>
      <c r="Q195" s="327">
        <v>0.69955583756345174</v>
      </c>
    </row>
    <row r="196" spans="1:17" ht="15">
      <c r="A196" s="326" t="s">
        <v>63</v>
      </c>
      <c r="B196" s="326">
        <v>0</v>
      </c>
      <c r="C196" s="326">
        <v>-1E-4</v>
      </c>
      <c r="D196" s="326">
        <v>152899.62</v>
      </c>
      <c r="E196" s="326">
        <v>179</v>
      </c>
      <c r="F196" s="326">
        <v>1764</v>
      </c>
      <c r="G196" s="326">
        <v>1943</v>
      </c>
      <c r="H196" s="327">
        <v>9.2125579001544E-2</v>
      </c>
      <c r="I196" s="355">
        <v>0.104594330400782</v>
      </c>
      <c r="J196" s="356">
        <v>1.0196758256168161E-3</v>
      </c>
      <c r="K196" s="355" t="s">
        <v>63</v>
      </c>
      <c r="L196" s="328">
        <v>0.125267812550615</v>
      </c>
      <c r="M196" s="328">
        <v>1.01932954916121E-2</v>
      </c>
      <c r="N196" s="328">
        <v>2.9221304128156399E-2</v>
      </c>
      <c r="O196" s="327">
        <v>0.69111969111969107</v>
      </c>
      <c r="P196" s="327">
        <v>0.6097476667818873</v>
      </c>
      <c r="Q196" s="327">
        <v>0.61643401015228427</v>
      </c>
    </row>
    <row r="197" spans="1:17" ht="15">
      <c r="A197" s="326" t="s">
        <v>63</v>
      </c>
      <c r="B197" s="326">
        <v>1</v>
      </c>
      <c r="C197" s="326">
        <v>152899.62</v>
      </c>
      <c r="D197" s="326">
        <v>1732862.36</v>
      </c>
      <c r="E197" s="326">
        <v>80</v>
      </c>
      <c r="F197" s="326">
        <v>1129</v>
      </c>
      <c r="G197" s="326">
        <v>1209</v>
      </c>
      <c r="H197" s="327">
        <v>6.6170388751033898E-2</v>
      </c>
      <c r="I197" s="355">
        <v>0.11092715231788081</v>
      </c>
      <c r="J197" s="356">
        <v>1.0196758256168161E-3</v>
      </c>
      <c r="K197" s="355" t="s">
        <v>63</v>
      </c>
      <c r="L197" s="328">
        <v>-0.23383968619918299</v>
      </c>
      <c r="M197" s="328">
        <v>1.9028008636544299E-2</v>
      </c>
      <c r="N197" s="328">
        <v>2.9221304128156399E-2</v>
      </c>
      <c r="O197" s="327">
        <v>0.30888030888030887</v>
      </c>
      <c r="P197" s="327">
        <v>0.3902523332181127</v>
      </c>
      <c r="Q197" s="327">
        <v>0.38356598984771573</v>
      </c>
    </row>
    <row r="198" spans="1:17" ht="15">
      <c r="A198" s="326" t="s">
        <v>194</v>
      </c>
      <c r="B198" s="326">
        <v>0</v>
      </c>
      <c r="C198" s="326">
        <v>-1E-4</v>
      </c>
      <c r="D198" s="326">
        <v>3.1</v>
      </c>
      <c r="E198" s="326">
        <v>234</v>
      </c>
      <c r="F198" s="326">
        <v>2741</v>
      </c>
      <c r="G198" s="326">
        <v>2975</v>
      </c>
      <c r="H198" s="327">
        <v>7.8655462184873903E-2</v>
      </c>
      <c r="I198" s="355">
        <v>0.1059050064184852</v>
      </c>
      <c r="J198" s="356">
        <v>2.463101593363898E-3</v>
      </c>
      <c r="K198" s="355" t="s">
        <v>194</v>
      </c>
      <c r="L198" s="328">
        <v>-4.7535737668487003E-2</v>
      </c>
      <c r="M198" s="328">
        <v>2.0908347620342098E-3</v>
      </c>
      <c r="N198" s="328">
        <v>2.8842924080702902E-2</v>
      </c>
      <c r="O198" s="327">
        <v>0.90347490347490345</v>
      </c>
      <c r="P198" s="327">
        <v>0.94745938472174218</v>
      </c>
      <c r="Q198" s="327">
        <v>0.94384517766497467</v>
      </c>
    </row>
    <row r="199" spans="1:17" ht="15">
      <c r="A199" s="326" t="s">
        <v>194</v>
      </c>
      <c r="B199" s="326">
        <v>1</v>
      </c>
      <c r="C199" s="326">
        <v>4</v>
      </c>
      <c r="D199" s="326">
        <v>8.1</v>
      </c>
      <c r="E199" s="326">
        <v>25</v>
      </c>
      <c r="F199" s="326">
        <v>152</v>
      </c>
      <c r="G199" s="326">
        <v>177</v>
      </c>
      <c r="H199" s="327">
        <v>0.14124293785310699</v>
      </c>
      <c r="I199" s="355">
        <v>0.13043478260869559</v>
      </c>
      <c r="J199" s="356">
        <v>2.463101593363898E-3</v>
      </c>
      <c r="K199" s="355" t="s">
        <v>194</v>
      </c>
      <c r="L199" s="328">
        <v>0.60821654729852104</v>
      </c>
      <c r="M199" s="328">
        <v>2.6752089318668699E-2</v>
      </c>
      <c r="N199" s="328">
        <v>2.8842924080702902E-2</v>
      </c>
      <c r="O199" s="327">
        <v>9.6525096525096526E-2</v>
      </c>
      <c r="P199" s="327">
        <v>5.2540615278257867E-2</v>
      </c>
      <c r="Q199" s="327">
        <v>5.6154822335025383E-2</v>
      </c>
    </row>
    <row r="200" spans="1:17" ht="15">
      <c r="A200" s="326" t="s">
        <v>199</v>
      </c>
      <c r="B200" s="326">
        <v>0</v>
      </c>
      <c r="C200" s="326">
        <v>-1E-4</v>
      </c>
      <c r="D200" s="326">
        <v>10.23</v>
      </c>
      <c r="E200" s="326">
        <v>200</v>
      </c>
      <c r="F200" s="326">
        <v>2424</v>
      </c>
      <c r="G200" s="326">
        <v>2624</v>
      </c>
      <c r="H200" s="327">
        <v>7.6219512195121894E-2</v>
      </c>
      <c r="I200" s="355">
        <v>9.4728800611153546E-2</v>
      </c>
      <c r="J200" s="356">
        <v>5.950816732780552E-2</v>
      </c>
      <c r="K200" s="355" t="s">
        <v>199</v>
      </c>
      <c r="L200" s="328">
        <v>-8.1635737364571095E-2</v>
      </c>
      <c r="M200" s="328">
        <v>5.3621435446427499E-3</v>
      </c>
      <c r="N200" s="328">
        <v>2.7704868957619099E-2</v>
      </c>
      <c r="O200" s="327">
        <v>0.77220077220077221</v>
      </c>
      <c r="P200" s="327">
        <v>0.83788454891116493</v>
      </c>
      <c r="Q200" s="327">
        <v>0.8324873096446701</v>
      </c>
    </row>
    <row r="201" spans="1:17" ht="15">
      <c r="A201" s="326" t="s">
        <v>199</v>
      </c>
      <c r="B201" s="326">
        <v>1</v>
      </c>
      <c r="C201" s="326">
        <v>10.89</v>
      </c>
      <c r="D201" s="326">
        <v>26.07</v>
      </c>
      <c r="E201" s="326">
        <v>59</v>
      </c>
      <c r="F201" s="326">
        <v>469</v>
      </c>
      <c r="G201" s="326">
        <v>528</v>
      </c>
      <c r="H201" s="327">
        <v>0.111742424242424</v>
      </c>
      <c r="I201" s="355">
        <v>0.15723270440251569</v>
      </c>
      <c r="J201" s="356">
        <v>5.950816732780552E-2</v>
      </c>
      <c r="K201" s="355" t="s">
        <v>199</v>
      </c>
      <c r="L201" s="328">
        <v>0.34015591873603701</v>
      </c>
      <c r="M201" s="328">
        <v>2.23427254129763E-2</v>
      </c>
      <c r="N201" s="328">
        <v>2.7704868957619099E-2</v>
      </c>
      <c r="O201" s="327">
        <v>0.22779922779922779</v>
      </c>
      <c r="P201" s="327">
        <v>0.16211545108883513</v>
      </c>
      <c r="Q201" s="327">
        <v>0.16751269035532995</v>
      </c>
    </row>
    <row r="202" spans="1:17" ht="15">
      <c r="A202" s="326" t="s">
        <v>276</v>
      </c>
      <c r="B202" s="326">
        <v>0</v>
      </c>
      <c r="C202" s="326">
        <v>-1E-4</v>
      </c>
      <c r="D202" s="326">
        <v>5.27</v>
      </c>
      <c r="E202" s="326">
        <v>141</v>
      </c>
      <c r="F202" s="326">
        <v>1811</v>
      </c>
      <c r="G202" s="326">
        <v>1952</v>
      </c>
      <c r="H202" s="327">
        <v>7.2233606557376998E-2</v>
      </c>
      <c r="I202" s="355">
        <v>9.1295116772823773E-2</v>
      </c>
      <c r="J202" s="356">
        <v>3.6368907549337103E-2</v>
      </c>
      <c r="K202" s="355" t="s">
        <v>276</v>
      </c>
      <c r="L202" s="328">
        <v>-0.13965332422864701</v>
      </c>
      <c r="M202" s="328">
        <v>1.1394626665139801E-2</v>
      </c>
      <c r="N202" s="328">
        <v>2.7495989785038599E-2</v>
      </c>
      <c r="O202" s="327">
        <v>0.54440154440154442</v>
      </c>
      <c r="P202" s="327">
        <v>0.62599377808503287</v>
      </c>
      <c r="Q202" s="327">
        <v>0.61928934010152281</v>
      </c>
    </row>
    <row r="203" spans="1:17" ht="15">
      <c r="A203" s="326" t="s">
        <v>276</v>
      </c>
      <c r="B203" s="326">
        <v>1</v>
      </c>
      <c r="C203" s="326">
        <v>5.89</v>
      </c>
      <c r="D203" s="326">
        <v>24.18</v>
      </c>
      <c r="E203" s="326">
        <v>118</v>
      </c>
      <c r="F203" s="326">
        <v>1082</v>
      </c>
      <c r="G203" s="326">
        <v>1200</v>
      </c>
      <c r="H203" s="327">
        <v>9.83333333333333E-2</v>
      </c>
      <c r="I203" s="355">
        <v>0.12846715328467151</v>
      </c>
      <c r="J203" s="356">
        <v>3.6368907549337103E-2</v>
      </c>
      <c r="K203" s="355" t="s">
        <v>276</v>
      </c>
      <c r="L203" s="328">
        <v>0.19733940833583499</v>
      </c>
      <c r="M203" s="328">
        <v>1.61013631198988E-2</v>
      </c>
      <c r="N203" s="328">
        <v>2.7495989785038599E-2</v>
      </c>
      <c r="O203" s="327">
        <v>0.45559845559845558</v>
      </c>
      <c r="P203" s="327">
        <v>0.37400622191496719</v>
      </c>
      <c r="Q203" s="327">
        <v>0.38071065989847713</v>
      </c>
    </row>
    <row r="204" spans="1:17" ht="15">
      <c r="A204" s="326" t="s">
        <v>240</v>
      </c>
      <c r="B204" s="326">
        <v>0</v>
      </c>
      <c r="C204" s="326">
        <v>-1E-4</v>
      </c>
      <c r="D204" s="326">
        <v>5.27</v>
      </c>
      <c r="E204" s="326">
        <v>149</v>
      </c>
      <c r="F204" s="326">
        <v>1896</v>
      </c>
      <c r="G204" s="326">
        <v>2045</v>
      </c>
      <c r="H204" s="327">
        <v>7.2860635696821496E-2</v>
      </c>
      <c r="I204" s="355">
        <v>8.8842975206611566E-2</v>
      </c>
      <c r="J204" s="356">
        <v>5.1623910553855797E-2</v>
      </c>
      <c r="K204" s="355" t="s">
        <v>240</v>
      </c>
      <c r="L204" s="328">
        <v>-0.13033413359290999</v>
      </c>
      <c r="M204" s="328">
        <v>1.04378700744972E-2</v>
      </c>
      <c r="N204" s="328">
        <v>2.7171795796288999E-2</v>
      </c>
      <c r="O204" s="327">
        <v>0.57528957528957525</v>
      </c>
      <c r="P204" s="327">
        <v>0.65537504320774287</v>
      </c>
      <c r="Q204" s="327">
        <v>0.64879441624365486</v>
      </c>
    </row>
    <row r="205" spans="1:17" ht="15">
      <c r="A205" s="326" t="s">
        <v>240</v>
      </c>
      <c r="B205" s="326">
        <v>1</v>
      </c>
      <c r="C205" s="326">
        <v>5.89</v>
      </c>
      <c r="D205" s="326">
        <v>27.28</v>
      </c>
      <c r="E205" s="326">
        <v>110</v>
      </c>
      <c r="F205" s="326">
        <v>997</v>
      </c>
      <c r="G205" s="326">
        <v>1107</v>
      </c>
      <c r="H205" s="327">
        <v>9.9367660343270103E-2</v>
      </c>
      <c r="I205" s="355">
        <v>0.133535660091047</v>
      </c>
      <c r="J205" s="356">
        <v>5.1623910553855797E-2</v>
      </c>
      <c r="K205" s="355" t="s">
        <v>240</v>
      </c>
      <c r="L205" s="328">
        <v>0.20895083910717499</v>
      </c>
      <c r="M205" s="328">
        <v>1.67339257217918E-2</v>
      </c>
      <c r="N205" s="328">
        <v>2.7171795796288999E-2</v>
      </c>
      <c r="O205" s="327">
        <v>0.42471042471042469</v>
      </c>
      <c r="P205" s="327">
        <v>0.34462495679225719</v>
      </c>
      <c r="Q205" s="327">
        <v>0.3512055837563452</v>
      </c>
    </row>
    <row r="206" spans="1:17" ht="15">
      <c r="A206" s="326" t="s">
        <v>283</v>
      </c>
      <c r="B206" s="326">
        <v>0</v>
      </c>
      <c r="C206" s="326">
        <v>-1E-4</v>
      </c>
      <c r="D206" s="326">
        <v>3.04</v>
      </c>
      <c r="E206" s="326">
        <v>216</v>
      </c>
      <c r="F206" s="326">
        <v>2576</v>
      </c>
      <c r="G206" s="326">
        <v>2792</v>
      </c>
      <c r="H206" s="327">
        <v>7.7363896848137506E-2</v>
      </c>
      <c r="I206" s="355">
        <v>0.1024930747922438</v>
      </c>
      <c r="J206" s="356">
        <v>1.537735827060375E-2</v>
      </c>
      <c r="K206" s="355" t="s">
        <v>283</v>
      </c>
      <c r="L206" s="328">
        <v>-6.5493436263481905E-2</v>
      </c>
      <c r="M206" s="328">
        <v>3.69699511695816E-3</v>
      </c>
      <c r="N206" s="328">
        <v>2.7152381866078799E-2</v>
      </c>
      <c r="O206" s="327">
        <v>0.83397683397683398</v>
      </c>
      <c r="P206" s="327">
        <v>0.89042516418942275</v>
      </c>
      <c r="Q206" s="327">
        <v>0.8857868020304569</v>
      </c>
    </row>
    <row r="207" spans="1:17" ht="15">
      <c r="A207" s="326" t="s">
        <v>283</v>
      </c>
      <c r="B207" s="326">
        <v>1</v>
      </c>
      <c r="C207" s="326">
        <v>4</v>
      </c>
      <c r="D207" s="326">
        <v>7.04</v>
      </c>
      <c r="E207" s="326">
        <v>43</v>
      </c>
      <c r="F207" s="326">
        <v>317</v>
      </c>
      <c r="G207" s="326">
        <v>360</v>
      </c>
      <c r="H207" s="327">
        <v>0.11944444444444401</v>
      </c>
      <c r="I207" s="355">
        <v>0.1420765027322404</v>
      </c>
      <c r="J207" s="356">
        <v>1.537735827060375E-2</v>
      </c>
      <c r="K207" s="355" t="s">
        <v>283</v>
      </c>
      <c r="L207" s="328">
        <v>0.41551958509287901</v>
      </c>
      <c r="M207" s="328">
        <v>2.3455386749120701E-2</v>
      </c>
      <c r="N207" s="328">
        <v>2.7152381866078799E-2</v>
      </c>
      <c r="O207" s="327">
        <v>0.16602316602316602</v>
      </c>
      <c r="P207" s="327">
        <v>0.10957483581057725</v>
      </c>
      <c r="Q207" s="327">
        <v>0.11421319796954314</v>
      </c>
    </row>
    <row r="208" spans="1:17" ht="15">
      <c r="A208" s="326" t="s">
        <v>26</v>
      </c>
      <c r="B208" s="326">
        <v>0</v>
      </c>
      <c r="C208" s="326">
        <v>-1E-4</v>
      </c>
      <c r="D208" s="326">
        <v>2.0699999999999998</v>
      </c>
      <c r="E208" s="326">
        <v>123</v>
      </c>
      <c r="F208" s="326">
        <v>1611</v>
      </c>
      <c r="G208" s="326">
        <v>1734</v>
      </c>
      <c r="H208" s="327">
        <v>7.0934256055363298E-2</v>
      </c>
      <c r="I208" s="355">
        <v>9.0466926070038908E-2</v>
      </c>
      <c r="J208" s="356">
        <v>4.931997121667453E-2</v>
      </c>
      <c r="K208" s="355" t="s">
        <v>26</v>
      </c>
      <c r="L208" s="328">
        <v>-0.159204784527959</v>
      </c>
      <c r="M208" s="328">
        <v>1.3048092143413599E-2</v>
      </c>
      <c r="N208" s="328">
        <v>2.6956308587823E-2</v>
      </c>
      <c r="O208" s="327">
        <v>0.4749034749034749</v>
      </c>
      <c r="P208" s="327">
        <v>0.55686138956100928</v>
      </c>
      <c r="Q208" s="327">
        <v>0.55012690355329952</v>
      </c>
    </row>
    <row r="209" spans="1:17" ht="15">
      <c r="A209" s="326" t="s">
        <v>26</v>
      </c>
      <c r="B209" s="326">
        <v>1</v>
      </c>
      <c r="C209" s="326">
        <v>2.99</v>
      </c>
      <c r="D209" s="326">
        <v>16.100000000000001</v>
      </c>
      <c r="E209" s="326">
        <v>136</v>
      </c>
      <c r="F209" s="326">
        <v>1282</v>
      </c>
      <c r="G209" s="326">
        <v>1418</v>
      </c>
      <c r="H209" s="327">
        <v>9.5909732016925195E-2</v>
      </c>
      <c r="I209" s="355">
        <v>0.13522537562604339</v>
      </c>
      <c r="J209" s="356">
        <v>4.931997121667453E-2</v>
      </c>
      <c r="K209" s="355" t="s">
        <v>26</v>
      </c>
      <c r="L209" s="328">
        <v>0.16969949153203301</v>
      </c>
      <c r="M209" s="328">
        <v>1.3908216444409399E-2</v>
      </c>
      <c r="N209" s="328">
        <v>2.6956308587823E-2</v>
      </c>
      <c r="O209" s="327">
        <v>0.52509652509652505</v>
      </c>
      <c r="P209" s="327">
        <v>0.44313861043899067</v>
      </c>
      <c r="Q209" s="327">
        <v>0.44987309644670048</v>
      </c>
    </row>
    <row r="210" spans="1:17" ht="15">
      <c r="A210" s="326" t="s">
        <v>669</v>
      </c>
      <c r="B210" s="326">
        <v>0</v>
      </c>
      <c r="C210" s="326">
        <v>-1E-4</v>
      </c>
      <c r="D210" s="326">
        <v>56</v>
      </c>
      <c r="E210" s="326">
        <v>191</v>
      </c>
      <c r="F210" s="326">
        <v>2331</v>
      </c>
      <c r="G210" s="326">
        <v>2522</v>
      </c>
      <c r="H210" s="327">
        <v>7.5733544805709693E-2</v>
      </c>
      <c r="I210" s="355">
        <v>9.8334655035685961E-2</v>
      </c>
      <c r="J210" s="356">
        <v>2.6003914300518238E-2</v>
      </c>
      <c r="K210" s="355" t="s">
        <v>669</v>
      </c>
      <c r="L210" s="328">
        <v>-8.8557967712529898E-2</v>
      </c>
      <c r="M210" s="328">
        <v>6.0472915931803302E-3</v>
      </c>
      <c r="N210" s="328">
        <v>2.6616960791859101E-2</v>
      </c>
      <c r="O210" s="327">
        <v>0.73745173745173742</v>
      </c>
      <c r="P210" s="327">
        <v>0.80573798824749399</v>
      </c>
      <c r="Q210" s="327">
        <v>0.80012690355329952</v>
      </c>
    </row>
    <row r="211" spans="1:17" ht="15">
      <c r="A211" s="326" t="s">
        <v>669</v>
      </c>
      <c r="B211" s="326">
        <v>1</v>
      </c>
      <c r="C211" s="326">
        <v>56</v>
      </c>
      <c r="D211" s="326">
        <v>141.75</v>
      </c>
      <c r="E211" s="326">
        <v>68</v>
      </c>
      <c r="F211" s="326">
        <v>562</v>
      </c>
      <c r="G211" s="326">
        <v>630</v>
      </c>
      <c r="H211" s="327">
        <v>0.107936507936507</v>
      </c>
      <c r="I211" s="355">
        <v>0.13661202185792351</v>
      </c>
      <c r="J211" s="356">
        <v>2.6003914300518238E-2</v>
      </c>
      <c r="K211" s="355" t="s">
        <v>669</v>
      </c>
      <c r="L211" s="328">
        <v>0.30122709855901197</v>
      </c>
      <c r="M211" s="328">
        <v>2.0569669198678801E-2</v>
      </c>
      <c r="N211" s="328">
        <v>2.6616960791859101E-2</v>
      </c>
      <c r="O211" s="327">
        <v>0.26254826254826252</v>
      </c>
      <c r="P211" s="327">
        <v>0.19426201175250604</v>
      </c>
      <c r="Q211" s="327">
        <v>0.19987309644670051</v>
      </c>
    </row>
    <row r="212" spans="1:17" ht="15">
      <c r="A212" s="326" t="s">
        <v>94</v>
      </c>
      <c r="B212" s="326">
        <v>0</v>
      </c>
      <c r="C212" s="326">
        <v>-1E-4</v>
      </c>
      <c r="D212" s="326">
        <v>30.03</v>
      </c>
      <c r="E212" s="326">
        <v>202</v>
      </c>
      <c r="F212" s="326">
        <v>2440</v>
      </c>
      <c r="G212" s="326">
        <v>2642</v>
      </c>
      <c r="H212" s="327">
        <v>7.6457229371688099E-2</v>
      </c>
      <c r="I212" s="355">
        <v>9.9925428784489193E-2</v>
      </c>
      <c r="J212" s="356">
        <v>2.3117474401557671E-2</v>
      </c>
      <c r="K212" s="355" t="s">
        <v>94</v>
      </c>
      <c r="L212" s="328">
        <v>-7.8264377609445407E-2</v>
      </c>
      <c r="M212" s="328">
        <v>4.9691900438573701E-3</v>
      </c>
      <c r="N212" s="328">
        <v>2.65807440490274E-2</v>
      </c>
      <c r="O212" s="327">
        <v>0.77992277992277992</v>
      </c>
      <c r="P212" s="327">
        <v>0.84341513999308682</v>
      </c>
      <c r="Q212" s="327">
        <v>0.83819796954314718</v>
      </c>
    </row>
    <row r="213" spans="1:17" ht="15">
      <c r="A213" s="326" t="s">
        <v>94</v>
      </c>
      <c r="B213" s="326">
        <v>1</v>
      </c>
      <c r="C213" s="326">
        <v>30.8</v>
      </c>
      <c r="D213" s="326">
        <v>69.3</v>
      </c>
      <c r="E213" s="326">
        <v>57</v>
      </c>
      <c r="F213" s="326">
        <v>453</v>
      </c>
      <c r="G213" s="326">
        <v>510</v>
      </c>
      <c r="H213" s="327">
        <v>0.111764705882352</v>
      </c>
      <c r="I213" s="355">
        <v>0.1398601398601399</v>
      </c>
      <c r="J213" s="356">
        <v>2.3117474401557671E-2</v>
      </c>
      <c r="K213" s="355" t="s">
        <v>94</v>
      </c>
      <c r="L213" s="328">
        <v>0.34038038562811301</v>
      </c>
      <c r="M213" s="328">
        <v>2.1611554005170001E-2</v>
      </c>
      <c r="N213" s="328">
        <v>2.65807440490274E-2</v>
      </c>
      <c r="O213" s="327">
        <v>0.22007722007722008</v>
      </c>
      <c r="P213" s="327">
        <v>0.15658486000691324</v>
      </c>
      <c r="Q213" s="327">
        <v>0.16180203045685279</v>
      </c>
    </row>
    <row r="214" spans="1:17" ht="15">
      <c r="A214" s="326" t="s">
        <v>48</v>
      </c>
      <c r="B214" s="326">
        <v>0</v>
      </c>
      <c r="C214" s="326">
        <v>-1E-4</v>
      </c>
      <c r="D214" s="326">
        <v>24304.959999999999</v>
      </c>
      <c r="E214" s="326">
        <v>95</v>
      </c>
      <c r="F214" s="326">
        <v>840</v>
      </c>
      <c r="G214" s="326">
        <v>935</v>
      </c>
      <c r="H214" s="327">
        <v>0.10160427807486599</v>
      </c>
      <c r="I214" s="355">
        <v>9.5419847328244281E-2</v>
      </c>
      <c r="J214" s="356">
        <v>7.1097920108580612E-3</v>
      </c>
      <c r="K214" s="355" t="s">
        <v>48</v>
      </c>
      <c r="L214" s="328">
        <v>0.23369624303977801</v>
      </c>
      <c r="M214" s="328">
        <v>1.7863585408666199E-2</v>
      </c>
      <c r="N214" s="328">
        <v>2.6575356996137198E-2</v>
      </c>
      <c r="O214" s="327">
        <v>0.36679536679536678</v>
      </c>
      <c r="P214" s="327">
        <v>0.2903560318008987</v>
      </c>
      <c r="Q214" s="327">
        <v>0.29663705583756345</v>
      </c>
    </row>
    <row r="215" spans="1:17" ht="15">
      <c r="A215" s="326" t="s">
        <v>48</v>
      </c>
      <c r="B215" s="326">
        <v>1</v>
      </c>
      <c r="C215" s="326">
        <v>24304.959999999999</v>
      </c>
      <c r="D215" s="326">
        <v>814216.15999999898</v>
      </c>
      <c r="E215" s="326">
        <v>164</v>
      </c>
      <c r="F215" s="326">
        <v>2053</v>
      </c>
      <c r="G215" s="326">
        <v>2217</v>
      </c>
      <c r="H215" s="327">
        <v>7.3973838520523194E-2</v>
      </c>
      <c r="I215" s="355">
        <v>0.1124206708975521</v>
      </c>
      <c r="J215" s="356">
        <v>7.1097920108580612E-3</v>
      </c>
      <c r="K215" s="355" t="s">
        <v>48</v>
      </c>
      <c r="L215" s="328">
        <v>-0.11396974591813699</v>
      </c>
      <c r="M215" s="328">
        <v>8.71177158747094E-3</v>
      </c>
      <c r="N215" s="328">
        <v>2.6575356996137198E-2</v>
      </c>
      <c r="O215" s="327">
        <v>0.63320463320463316</v>
      </c>
      <c r="P215" s="327">
        <v>0.70964396819910125</v>
      </c>
      <c r="Q215" s="327">
        <v>0.7033629441624365</v>
      </c>
    </row>
    <row r="216" spans="1:17" ht="15">
      <c r="A216" s="326" t="s">
        <v>653</v>
      </c>
      <c r="B216" s="326">
        <v>0</v>
      </c>
      <c r="C216" s="326">
        <v>-1E-4</v>
      </c>
      <c r="D216" s="326">
        <v>24304.959999999999</v>
      </c>
      <c r="E216" s="326">
        <v>95</v>
      </c>
      <c r="F216" s="326">
        <v>840</v>
      </c>
      <c r="G216" s="326">
        <v>935</v>
      </c>
      <c r="H216" s="327">
        <v>0.10160427807486599</v>
      </c>
      <c r="I216" s="355">
        <v>9.5419847328244281E-2</v>
      </c>
      <c r="J216" s="356">
        <v>7.1097920108580612E-3</v>
      </c>
      <c r="K216" s="355" t="s">
        <v>653</v>
      </c>
      <c r="L216" s="328">
        <v>0.23369624303977801</v>
      </c>
      <c r="M216" s="328">
        <v>1.7863585408666199E-2</v>
      </c>
      <c r="N216" s="328">
        <v>2.6575356996137198E-2</v>
      </c>
      <c r="O216" s="327">
        <v>0.36679536679536678</v>
      </c>
      <c r="P216" s="327">
        <v>0.2903560318008987</v>
      </c>
      <c r="Q216" s="327">
        <v>0.29663705583756345</v>
      </c>
    </row>
    <row r="217" spans="1:17" ht="15">
      <c r="A217" s="326" t="s">
        <v>653</v>
      </c>
      <c r="B217" s="326">
        <v>1</v>
      </c>
      <c r="C217" s="326">
        <v>24304.959999999999</v>
      </c>
      <c r="D217" s="326">
        <v>814216.15999999898</v>
      </c>
      <c r="E217" s="326">
        <v>164</v>
      </c>
      <c r="F217" s="326">
        <v>2053</v>
      </c>
      <c r="G217" s="326">
        <v>2217</v>
      </c>
      <c r="H217" s="327">
        <v>7.3973838520523194E-2</v>
      </c>
      <c r="I217" s="355">
        <v>0.1124206708975521</v>
      </c>
      <c r="J217" s="356">
        <v>7.1097920108580612E-3</v>
      </c>
      <c r="K217" s="355" t="s">
        <v>653</v>
      </c>
      <c r="L217" s="328">
        <v>-0.11396974591813699</v>
      </c>
      <c r="M217" s="328">
        <v>8.71177158747094E-3</v>
      </c>
      <c r="N217" s="328">
        <v>2.6575356996137198E-2</v>
      </c>
      <c r="O217" s="327">
        <v>0.63320463320463316</v>
      </c>
      <c r="P217" s="327">
        <v>0.70964396819910125</v>
      </c>
      <c r="Q217" s="327">
        <v>0.7033629441624365</v>
      </c>
    </row>
    <row r="218" spans="1:17" ht="15">
      <c r="A218" s="326" t="s">
        <v>218</v>
      </c>
      <c r="B218" s="326">
        <v>0</v>
      </c>
      <c r="C218" s="326">
        <v>-1E-4</v>
      </c>
      <c r="D218" s="326">
        <v>21.25</v>
      </c>
      <c r="E218" s="326">
        <v>174</v>
      </c>
      <c r="F218" s="326">
        <v>2155</v>
      </c>
      <c r="G218" s="326">
        <v>2329</v>
      </c>
      <c r="H218" s="327">
        <v>7.4710176041219406E-2</v>
      </c>
      <c r="I218" s="355">
        <v>9.5108695652173919E-2</v>
      </c>
      <c r="J218" s="356">
        <v>3.1014453690078499E-2</v>
      </c>
      <c r="K218" s="355" t="s">
        <v>218</v>
      </c>
      <c r="L218" s="328">
        <v>-0.103269460046721</v>
      </c>
      <c r="M218" s="328">
        <v>7.5476358732216404E-3</v>
      </c>
      <c r="N218" s="328">
        <v>2.5960300230323499E-2</v>
      </c>
      <c r="O218" s="327">
        <v>0.6718146718146718</v>
      </c>
      <c r="P218" s="327">
        <v>0.74490148634635323</v>
      </c>
      <c r="Q218" s="327">
        <v>0.73889593908629436</v>
      </c>
    </row>
    <row r="219" spans="1:17" ht="15">
      <c r="A219" s="326" t="s">
        <v>218</v>
      </c>
      <c r="B219" s="326">
        <v>1</v>
      </c>
      <c r="C219" s="326">
        <v>21.25</v>
      </c>
      <c r="D219" s="326">
        <v>74.8</v>
      </c>
      <c r="E219" s="326">
        <v>85</v>
      </c>
      <c r="F219" s="326">
        <v>738</v>
      </c>
      <c r="G219" s="326">
        <v>823</v>
      </c>
      <c r="H219" s="327">
        <v>0.103280680437424</v>
      </c>
      <c r="I219" s="355">
        <v>0.13193116634799229</v>
      </c>
      <c r="J219" s="356">
        <v>3.1014453690078499E-2</v>
      </c>
      <c r="K219" s="355" t="s">
        <v>218</v>
      </c>
      <c r="L219" s="328">
        <v>0.25192867516644102</v>
      </c>
      <c r="M219" s="328">
        <v>1.8412664357101899E-2</v>
      </c>
      <c r="N219" s="328">
        <v>2.5960300230323499E-2</v>
      </c>
      <c r="O219" s="327">
        <v>0.3281853281853282</v>
      </c>
      <c r="P219" s="327">
        <v>0.25509851365364672</v>
      </c>
      <c r="Q219" s="327">
        <v>0.26110406091370558</v>
      </c>
    </row>
    <row r="220" spans="1:17" ht="15">
      <c r="A220" s="326" t="s">
        <v>570</v>
      </c>
      <c r="B220" s="326">
        <v>0</v>
      </c>
      <c r="C220" s="326">
        <v>-1E-4</v>
      </c>
      <c r="D220" s="326">
        <v>1200</v>
      </c>
      <c r="E220" s="326">
        <v>84</v>
      </c>
      <c r="F220" s="326">
        <v>729</v>
      </c>
      <c r="G220" s="326">
        <v>813</v>
      </c>
      <c r="H220" s="327">
        <v>0.10332103321033199</v>
      </c>
      <c r="I220" s="355">
        <v>0.11970074812967579</v>
      </c>
      <c r="J220" s="356">
        <v>5.6457126410965359E-3</v>
      </c>
      <c r="K220" s="355" t="s">
        <v>570</v>
      </c>
      <c r="L220" s="328">
        <v>0.25236431011125199</v>
      </c>
      <c r="M220" s="328">
        <v>1.8255218590927099E-2</v>
      </c>
      <c r="N220" s="328">
        <v>2.5612332514369101E-2</v>
      </c>
      <c r="O220" s="327">
        <v>0.32432432432432434</v>
      </c>
      <c r="P220" s="327">
        <v>0.25198755617006569</v>
      </c>
      <c r="Q220" s="327">
        <v>0.25793147208121825</v>
      </c>
    </row>
    <row r="221" spans="1:17" ht="15">
      <c r="A221" s="326" t="s">
        <v>570</v>
      </c>
      <c r="B221" s="326">
        <v>1</v>
      </c>
      <c r="C221" s="326">
        <v>1200</v>
      </c>
      <c r="D221" s="326">
        <v>30000.000100000001</v>
      </c>
      <c r="E221" s="326">
        <v>175</v>
      </c>
      <c r="F221" s="326">
        <v>2164</v>
      </c>
      <c r="G221" s="326">
        <v>2339</v>
      </c>
      <c r="H221" s="327">
        <v>7.4818298418127399E-2</v>
      </c>
      <c r="I221" s="355">
        <v>0.1027732463295269</v>
      </c>
      <c r="J221" s="356">
        <v>5.6457126410965359E-3</v>
      </c>
      <c r="K221" s="355" t="s">
        <v>570</v>
      </c>
      <c r="L221" s="328">
        <v>-0.10170642276626</v>
      </c>
      <c r="M221" s="328">
        <v>7.3571139234420296E-3</v>
      </c>
      <c r="N221" s="328">
        <v>2.5612332514369101E-2</v>
      </c>
      <c r="O221" s="327">
        <v>0.67567567567567566</v>
      </c>
      <c r="P221" s="327">
        <v>0.74801244382993437</v>
      </c>
      <c r="Q221" s="327">
        <v>0.74206852791878175</v>
      </c>
    </row>
    <row r="222" spans="1:17" ht="15">
      <c r="A222" s="326" t="s">
        <v>655</v>
      </c>
      <c r="B222" s="326">
        <v>0</v>
      </c>
      <c r="C222" s="326">
        <v>-1E-4</v>
      </c>
      <c r="D222" s="326">
        <v>152899.62</v>
      </c>
      <c r="E222" s="326">
        <v>179</v>
      </c>
      <c r="F222" s="326">
        <v>1780</v>
      </c>
      <c r="G222" s="326">
        <v>1959</v>
      </c>
      <c r="H222" s="327">
        <v>9.1373149566105094E-2</v>
      </c>
      <c r="I222" s="355">
        <v>0.10424710424710421</v>
      </c>
      <c r="J222" s="356">
        <v>1.387972439978194E-3</v>
      </c>
      <c r="K222" s="355" t="s">
        <v>655</v>
      </c>
      <c r="L222" s="328">
        <v>0.116238405831221</v>
      </c>
      <c r="M222" s="328">
        <v>8.8156872976186892E-3</v>
      </c>
      <c r="N222" s="328">
        <v>2.5467923329531E-2</v>
      </c>
      <c r="O222" s="327">
        <v>0.69111969111969107</v>
      </c>
      <c r="P222" s="327">
        <v>0.61527825786380919</v>
      </c>
      <c r="Q222" s="327">
        <v>0.62151015228426398</v>
      </c>
    </row>
    <row r="223" spans="1:17" ht="15">
      <c r="A223" s="326" t="s">
        <v>655</v>
      </c>
      <c r="B223" s="326">
        <v>1</v>
      </c>
      <c r="C223" s="326">
        <v>152899.62</v>
      </c>
      <c r="D223" s="326">
        <v>1732862.36</v>
      </c>
      <c r="E223" s="326">
        <v>80</v>
      </c>
      <c r="F223" s="326">
        <v>1113</v>
      </c>
      <c r="G223" s="326">
        <v>1193</v>
      </c>
      <c r="H223" s="327">
        <v>6.7057837384744301E-2</v>
      </c>
      <c r="I223" s="355">
        <v>0.1116751269035533</v>
      </c>
      <c r="J223" s="356">
        <v>1.387972439978194E-3</v>
      </c>
      <c r="K223" s="355" t="s">
        <v>655</v>
      </c>
      <c r="L223" s="328">
        <v>-0.21956647332506499</v>
      </c>
      <c r="M223" s="328">
        <v>1.66522360319123E-2</v>
      </c>
      <c r="N223" s="328">
        <v>2.5467923329531E-2</v>
      </c>
      <c r="O223" s="327">
        <v>0.30888030888030887</v>
      </c>
      <c r="P223" s="327">
        <v>0.38472174213619081</v>
      </c>
      <c r="Q223" s="327">
        <v>0.37848984771573602</v>
      </c>
    </row>
    <row r="224" spans="1:17" ht="15">
      <c r="A224" s="326" t="s">
        <v>209</v>
      </c>
      <c r="B224" s="326">
        <v>0</v>
      </c>
      <c r="C224" s="326">
        <v>-1E-4</v>
      </c>
      <c r="D224" s="326">
        <v>11.04</v>
      </c>
      <c r="E224" s="326">
        <v>221</v>
      </c>
      <c r="F224" s="326">
        <v>2617</v>
      </c>
      <c r="G224" s="326">
        <v>2838</v>
      </c>
      <c r="H224" s="327">
        <v>7.7871740662438294E-2</v>
      </c>
      <c r="I224" s="355">
        <v>0.1026666666666667</v>
      </c>
      <c r="J224" s="356">
        <v>2.0272706600507982E-2</v>
      </c>
      <c r="K224" s="355" t="s">
        <v>209</v>
      </c>
      <c r="L224" s="328">
        <v>-5.8399957735795698E-2</v>
      </c>
      <c r="M224" s="328">
        <v>2.9968201436049802E-3</v>
      </c>
      <c r="N224" s="328">
        <v>2.50833255262424E-2</v>
      </c>
      <c r="O224" s="327">
        <v>0.85328185328185324</v>
      </c>
      <c r="P224" s="327">
        <v>0.90459730383684755</v>
      </c>
      <c r="Q224" s="327">
        <v>0.90038071065989844</v>
      </c>
    </row>
    <row r="225" spans="1:17" ht="15">
      <c r="A225" s="326" t="s">
        <v>209</v>
      </c>
      <c r="B225" s="326">
        <v>1</v>
      </c>
      <c r="C225" s="326">
        <v>12</v>
      </c>
      <c r="D225" s="326">
        <v>19.2</v>
      </c>
      <c r="E225" s="326">
        <v>38</v>
      </c>
      <c r="F225" s="326">
        <v>276</v>
      </c>
      <c r="G225" s="326">
        <v>314</v>
      </c>
      <c r="H225" s="327">
        <v>0.121019108280254</v>
      </c>
      <c r="I225" s="355">
        <v>0.15748031496062989</v>
      </c>
      <c r="J225" s="356">
        <v>2.0272706600507982E-2</v>
      </c>
      <c r="K225" s="355" t="s">
        <v>209</v>
      </c>
      <c r="L225" s="328">
        <v>0.430406537285833</v>
      </c>
      <c r="M225" s="328">
        <v>2.20865053826374E-2</v>
      </c>
      <c r="N225" s="328">
        <v>2.50833255262424E-2</v>
      </c>
      <c r="O225" s="327">
        <v>0.14671814671814673</v>
      </c>
      <c r="P225" s="327">
        <v>9.5402696163152431E-2</v>
      </c>
      <c r="Q225" s="327">
        <v>9.9619289340101516E-2</v>
      </c>
    </row>
    <row r="226" spans="1:17" ht="15">
      <c r="A226" s="326" t="s">
        <v>87</v>
      </c>
      <c r="B226" s="326">
        <v>0</v>
      </c>
      <c r="C226" s="326">
        <v>-1E-4</v>
      </c>
      <c r="D226" s="326">
        <v>3.5999999999999899</v>
      </c>
      <c r="E226" s="326">
        <v>88</v>
      </c>
      <c r="F226" s="326">
        <v>773</v>
      </c>
      <c r="G226" s="326">
        <v>861</v>
      </c>
      <c r="H226" s="327">
        <v>0.102206736353077</v>
      </c>
      <c r="I226" s="355">
        <v>0.1262886597938144</v>
      </c>
      <c r="J226" s="356">
        <v>1.2230168535085319E-2</v>
      </c>
      <c r="K226" s="355" t="s">
        <v>87</v>
      </c>
      <c r="L226" s="328">
        <v>0.24027900916738101</v>
      </c>
      <c r="M226" s="328">
        <v>1.7437446107425699E-2</v>
      </c>
      <c r="N226" s="328">
        <v>2.50056952589265E-2</v>
      </c>
      <c r="O226" s="327">
        <v>0.33976833976833976</v>
      </c>
      <c r="P226" s="327">
        <v>0.26719668164535082</v>
      </c>
      <c r="Q226" s="327">
        <v>0.27315989847715738</v>
      </c>
    </row>
    <row r="227" spans="1:17" ht="15">
      <c r="A227" s="326" t="s">
        <v>87</v>
      </c>
      <c r="B227" s="326">
        <v>1</v>
      </c>
      <c r="C227" s="326">
        <v>3.5999999999999899</v>
      </c>
      <c r="D227" s="326">
        <v>58.199999999999903</v>
      </c>
      <c r="E227" s="326">
        <v>171</v>
      </c>
      <c r="F227" s="326">
        <v>2120</v>
      </c>
      <c r="G227" s="326">
        <v>2291</v>
      </c>
      <c r="H227" s="327">
        <v>7.4639895242252202E-2</v>
      </c>
      <c r="I227" s="355">
        <v>0.1008878127522195</v>
      </c>
      <c r="J227" s="356">
        <v>1.2230168535085319E-2</v>
      </c>
      <c r="K227" s="355" t="s">
        <v>87</v>
      </c>
      <c r="L227" s="328">
        <v>-0.10428656788680001</v>
      </c>
      <c r="M227" s="328">
        <v>7.5682491515007902E-3</v>
      </c>
      <c r="N227" s="328">
        <v>2.50056952589265E-2</v>
      </c>
      <c r="O227" s="327">
        <v>0.66023166023166024</v>
      </c>
      <c r="P227" s="327">
        <v>0.73280331835464918</v>
      </c>
      <c r="Q227" s="327">
        <v>0.72684010152284262</v>
      </c>
    </row>
    <row r="228" spans="1:17" ht="15">
      <c r="A228" s="326" t="s">
        <v>91</v>
      </c>
      <c r="B228" s="326">
        <v>0</v>
      </c>
      <c r="C228" s="326">
        <v>-1E-4</v>
      </c>
      <c r="D228" s="326">
        <v>4.1399999999999997</v>
      </c>
      <c r="E228" s="326">
        <v>223</v>
      </c>
      <c r="F228" s="326">
        <v>2634</v>
      </c>
      <c r="G228" s="326">
        <v>2857</v>
      </c>
      <c r="H228" s="327">
        <v>7.8053902695134694E-2</v>
      </c>
      <c r="I228" s="355">
        <v>0.10561497326203211</v>
      </c>
      <c r="J228" s="356">
        <v>2.1003262824405931E-3</v>
      </c>
      <c r="K228" s="355" t="s">
        <v>91</v>
      </c>
      <c r="L228" s="328">
        <v>-5.5865867566510199E-2</v>
      </c>
      <c r="M228" s="328">
        <v>2.7636674773322302E-3</v>
      </c>
      <c r="N228" s="328">
        <v>2.4525986259413698E-2</v>
      </c>
      <c r="O228" s="327">
        <v>0.86100386100386095</v>
      </c>
      <c r="P228" s="327">
        <v>0.91047355686138953</v>
      </c>
      <c r="Q228" s="327">
        <v>0.90640862944162437</v>
      </c>
    </row>
    <row r="229" spans="1:17" ht="15">
      <c r="A229" s="326" t="s">
        <v>91</v>
      </c>
      <c r="B229" s="326">
        <v>1</v>
      </c>
      <c r="C229" s="326">
        <v>4.8599999999999897</v>
      </c>
      <c r="D229" s="326">
        <v>9.18</v>
      </c>
      <c r="E229" s="326">
        <v>36</v>
      </c>
      <c r="F229" s="326">
        <v>259</v>
      </c>
      <c r="G229" s="326">
        <v>295</v>
      </c>
      <c r="H229" s="327">
        <v>0.122033898305084</v>
      </c>
      <c r="I229" s="355">
        <v>0.12213740458015269</v>
      </c>
      <c r="J229" s="356">
        <v>2.1003262824405931E-3</v>
      </c>
      <c r="K229" s="355" t="s">
        <v>91</v>
      </c>
      <c r="L229" s="328">
        <v>0.43991212003316899</v>
      </c>
      <c r="M229" s="328">
        <v>2.1762318782081399E-2</v>
      </c>
      <c r="N229" s="328">
        <v>2.4525986259413698E-2</v>
      </c>
      <c r="O229" s="327">
        <v>0.138996138996139</v>
      </c>
      <c r="P229" s="327">
        <v>8.952644313861044E-2</v>
      </c>
      <c r="Q229" s="327">
        <v>9.3591370558375631E-2</v>
      </c>
    </row>
    <row r="230" spans="1:17" ht="15">
      <c r="A230" s="326" t="s">
        <v>54</v>
      </c>
      <c r="B230" s="326">
        <v>0</v>
      </c>
      <c r="C230" s="326">
        <v>-1E-4</v>
      </c>
      <c r="D230" s="326">
        <v>0.61</v>
      </c>
      <c r="E230" s="326">
        <v>199</v>
      </c>
      <c r="F230" s="326">
        <v>2024</v>
      </c>
      <c r="G230" s="326">
        <v>2223</v>
      </c>
      <c r="H230" s="327">
        <v>8.9518668466036802E-2</v>
      </c>
      <c r="I230" s="355">
        <v>0.10882604970008571</v>
      </c>
      <c r="J230" s="356">
        <v>9.9593819598484167E-4</v>
      </c>
      <c r="K230" s="355" t="s">
        <v>54</v>
      </c>
      <c r="L230" s="328">
        <v>9.3695037593733599E-2</v>
      </c>
      <c r="M230" s="328">
        <v>6.4387226533210102E-3</v>
      </c>
      <c r="N230" s="328">
        <v>2.42906191524019E-2</v>
      </c>
      <c r="O230" s="327">
        <v>0.76833976833976836</v>
      </c>
      <c r="P230" s="327">
        <v>0.69961977186311786</v>
      </c>
      <c r="Q230" s="327">
        <v>0.70526649746192893</v>
      </c>
    </row>
    <row r="231" spans="1:17" ht="15">
      <c r="A231" s="326" t="s">
        <v>54</v>
      </c>
      <c r="B231" s="326">
        <v>1</v>
      </c>
      <c r="C231" s="326">
        <v>0.61</v>
      </c>
      <c r="D231" s="326">
        <v>30.5</v>
      </c>
      <c r="E231" s="326">
        <v>60</v>
      </c>
      <c r="F231" s="326">
        <v>869</v>
      </c>
      <c r="G231" s="326">
        <v>929</v>
      </c>
      <c r="H231" s="327">
        <v>6.4585575888051597E-2</v>
      </c>
      <c r="I231" s="355">
        <v>0.1021739130434783</v>
      </c>
      <c r="J231" s="356">
        <v>9.9593819598484167E-4</v>
      </c>
      <c r="K231" s="355" t="s">
        <v>54</v>
      </c>
      <c r="L231" s="328">
        <v>-0.25977731976669299</v>
      </c>
      <c r="M231" s="328">
        <v>1.7851896499080901E-2</v>
      </c>
      <c r="N231" s="328">
        <v>2.42906191524019E-2</v>
      </c>
      <c r="O231" s="327">
        <v>0.23166023166023167</v>
      </c>
      <c r="P231" s="327">
        <v>0.30038022813688214</v>
      </c>
      <c r="Q231" s="327">
        <v>0.29473350253807107</v>
      </c>
    </row>
    <row r="232" spans="1:17" ht="15">
      <c r="A232" s="326" t="s">
        <v>656</v>
      </c>
      <c r="B232" s="326">
        <v>0</v>
      </c>
      <c r="C232" s="326">
        <v>-1E-4</v>
      </c>
      <c r="D232" s="326">
        <v>0.39</v>
      </c>
      <c r="E232" s="326">
        <v>199</v>
      </c>
      <c r="F232" s="326">
        <v>2024</v>
      </c>
      <c r="G232" s="326">
        <v>2223</v>
      </c>
      <c r="H232" s="327">
        <v>8.9518668466036802E-2</v>
      </c>
      <c r="I232" s="355">
        <v>0.10815450643776819</v>
      </c>
      <c r="J232" s="356">
        <v>4.0734650520956543E-4</v>
      </c>
      <c r="K232" s="355" t="s">
        <v>656</v>
      </c>
      <c r="L232" s="328">
        <v>9.3695037593733599E-2</v>
      </c>
      <c r="M232" s="328">
        <v>6.4387226533210102E-3</v>
      </c>
      <c r="N232" s="328">
        <v>2.42906191524019E-2</v>
      </c>
      <c r="O232" s="327">
        <v>0.76833976833976836</v>
      </c>
      <c r="P232" s="327">
        <v>0.69961977186311786</v>
      </c>
      <c r="Q232" s="327">
        <v>0.70526649746192893</v>
      </c>
    </row>
    <row r="233" spans="1:17" ht="15">
      <c r="A233" s="326" t="s">
        <v>656</v>
      </c>
      <c r="B233" s="326">
        <v>1</v>
      </c>
      <c r="C233" s="326">
        <v>0.78</v>
      </c>
      <c r="D233" s="326">
        <v>30.03</v>
      </c>
      <c r="E233" s="326">
        <v>60</v>
      </c>
      <c r="F233" s="326">
        <v>869</v>
      </c>
      <c r="G233" s="326">
        <v>929</v>
      </c>
      <c r="H233" s="327">
        <v>6.4585575888051597E-2</v>
      </c>
      <c r="I233" s="355">
        <v>0.1038961038961039</v>
      </c>
      <c r="J233" s="356">
        <v>4.0734650520956543E-4</v>
      </c>
      <c r="K233" s="355" t="s">
        <v>656</v>
      </c>
      <c r="L233" s="328">
        <v>-0.25977731976669299</v>
      </c>
      <c r="M233" s="328">
        <v>1.7851896499080901E-2</v>
      </c>
      <c r="N233" s="328">
        <v>2.42906191524019E-2</v>
      </c>
      <c r="O233" s="327">
        <v>0.23166023166023167</v>
      </c>
      <c r="P233" s="327">
        <v>0.30038022813688214</v>
      </c>
      <c r="Q233" s="327">
        <v>0.29473350253807107</v>
      </c>
    </row>
    <row r="234" spans="1:17" ht="15">
      <c r="A234" s="326" t="s">
        <v>659</v>
      </c>
      <c r="B234" s="326">
        <v>0</v>
      </c>
      <c r="C234" s="326">
        <v>-1E-4</v>
      </c>
      <c r="D234" s="326">
        <v>0.13</v>
      </c>
      <c r="E234" s="326">
        <v>199</v>
      </c>
      <c r="F234" s="326">
        <v>2024</v>
      </c>
      <c r="G234" s="326">
        <v>2223</v>
      </c>
      <c r="H234" s="327">
        <v>8.9518668466036802E-2</v>
      </c>
      <c r="I234" s="355">
        <v>0.1114893617021277</v>
      </c>
      <c r="J234" s="356">
        <v>6.0782266128007797E-3</v>
      </c>
      <c r="K234" s="355" t="s">
        <v>659</v>
      </c>
      <c r="L234" s="328">
        <v>9.3695037593733599E-2</v>
      </c>
      <c r="M234" s="328">
        <v>6.4387226533210102E-3</v>
      </c>
      <c r="N234" s="328">
        <v>2.42906191524019E-2</v>
      </c>
      <c r="O234" s="327">
        <v>0.76833976833976836</v>
      </c>
      <c r="P234" s="327">
        <v>0.69961977186311786</v>
      </c>
      <c r="Q234" s="327">
        <v>0.70526649746192893</v>
      </c>
    </row>
    <row r="235" spans="1:17" ht="15">
      <c r="A235" s="326" t="s">
        <v>659</v>
      </c>
      <c r="B235" s="326">
        <v>1</v>
      </c>
      <c r="C235" s="326">
        <v>0.91</v>
      </c>
      <c r="D235" s="326">
        <v>4.03</v>
      </c>
      <c r="E235" s="326">
        <v>60</v>
      </c>
      <c r="F235" s="326">
        <v>869</v>
      </c>
      <c r="G235" s="326">
        <v>929</v>
      </c>
      <c r="H235" s="327">
        <v>6.4585575888051597E-2</v>
      </c>
      <c r="I235" s="355">
        <v>9.5132743362831854E-2</v>
      </c>
      <c r="J235" s="356">
        <v>6.0782266128007797E-3</v>
      </c>
      <c r="K235" s="355" t="s">
        <v>659</v>
      </c>
      <c r="L235" s="328">
        <v>-0.25977731976669299</v>
      </c>
      <c r="M235" s="328">
        <v>1.7851896499080901E-2</v>
      </c>
      <c r="N235" s="328">
        <v>2.42906191524019E-2</v>
      </c>
      <c r="O235" s="327">
        <v>0.23166023166023167</v>
      </c>
      <c r="P235" s="327">
        <v>0.30038022813688214</v>
      </c>
      <c r="Q235" s="327">
        <v>0.29473350253807107</v>
      </c>
    </row>
    <row r="236" spans="1:17" ht="15">
      <c r="A236" s="326" t="s">
        <v>657</v>
      </c>
      <c r="B236" s="326">
        <v>0</v>
      </c>
      <c r="C236" s="326">
        <v>-1E-4</v>
      </c>
      <c r="D236" s="326">
        <v>0.61</v>
      </c>
      <c r="E236" s="326">
        <v>199</v>
      </c>
      <c r="F236" s="326">
        <v>2024</v>
      </c>
      <c r="G236" s="326">
        <v>2223</v>
      </c>
      <c r="H236" s="327">
        <v>8.9518668466036802E-2</v>
      </c>
      <c r="I236" s="355">
        <v>0.10882604970008571</v>
      </c>
      <c r="J236" s="356">
        <v>9.9593819598484167E-4</v>
      </c>
      <c r="K236" s="355" t="s">
        <v>657</v>
      </c>
      <c r="L236" s="328">
        <v>9.3695037593733599E-2</v>
      </c>
      <c r="M236" s="328">
        <v>6.4387226533210102E-3</v>
      </c>
      <c r="N236" s="328">
        <v>2.42906191524019E-2</v>
      </c>
      <c r="O236" s="327">
        <v>0.76833976833976836</v>
      </c>
      <c r="P236" s="327">
        <v>0.69961977186311786</v>
      </c>
      <c r="Q236" s="327">
        <v>0.70526649746192893</v>
      </c>
    </row>
    <row r="237" spans="1:17" ht="15">
      <c r="A237" s="326" t="s">
        <v>657</v>
      </c>
      <c r="B237" s="326">
        <v>1</v>
      </c>
      <c r="C237" s="326">
        <v>0.61</v>
      </c>
      <c r="D237" s="326">
        <v>30.5</v>
      </c>
      <c r="E237" s="326">
        <v>60</v>
      </c>
      <c r="F237" s="326">
        <v>869</v>
      </c>
      <c r="G237" s="326">
        <v>929</v>
      </c>
      <c r="H237" s="327">
        <v>6.4585575888051597E-2</v>
      </c>
      <c r="I237" s="355">
        <v>0.1021739130434783</v>
      </c>
      <c r="J237" s="356">
        <v>9.9593819598484167E-4</v>
      </c>
      <c r="K237" s="355" t="s">
        <v>657</v>
      </c>
      <c r="L237" s="328">
        <v>-0.25977731976669299</v>
      </c>
      <c r="M237" s="328">
        <v>1.7851896499080901E-2</v>
      </c>
      <c r="N237" s="328">
        <v>2.42906191524019E-2</v>
      </c>
      <c r="O237" s="327">
        <v>0.23166023166023167</v>
      </c>
      <c r="P237" s="327">
        <v>0.30038022813688214</v>
      </c>
      <c r="Q237" s="327">
        <v>0.29473350253807107</v>
      </c>
    </row>
    <row r="238" spans="1:17" ht="15">
      <c r="A238" s="326" t="s">
        <v>155</v>
      </c>
      <c r="B238" s="326">
        <v>0</v>
      </c>
      <c r="C238" s="326">
        <v>-1E-4</v>
      </c>
      <c r="D238" s="326">
        <v>1.02</v>
      </c>
      <c r="E238" s="326">
        <v>89</v>
      </c>
      <c r="F238" s="326">
        <v>1209</v>
      </c>
      <c r="G238" s="326">
        <v>1298</v>
      </c>
      <c r="H238" s="327">
        <v>6.8567026194144801E-2</v>
      </c>
      <c r="I238" s="355">
        <v>8.2487309644670048E-2</v>
      </c>
      <c r="J238" s="356">
        <v>6.2922528273131925E-2</v>
      </c>
      <c r="K238" s="355" t="s">
        <v>155</v>
      </c>
      <c r="L238" s="328">
        <v>-0.195691237606055</v>
      </c>
      <c r="M238" s="328">
        <v>1.45351516010919E-2</v>
      </c>
      <c r="N238" s="328">
        <v>2.3455134450634699E-2</v>
      </c>
      <c r="O238" s="327">
        <v>0.34362934362934361</v>
      </c>
      <c r="P238" s="327">
        <v>0.41790528862772208</v>
      </c>
      <c r="Q238" s="327">
        <v>0.41180203045685282</v>
      </c>
    </row>
    <row r="239" spans="1:17" ht="15">
      <c r="A239" s="326" t="s">
        <v>155</v>
      </c>
      <c r="B239" s="326">
        <v>1</v>
      </c>
      <c r="C239" s="326">
        <v>1.87</v>
      </c>
      <c r="D239" s="326">
        <v>14.11</v>
      </c>
      <c r="E239" s="326">
        <v>170</v>
      </c>
      <c r="F239" s="326">
        <v>1684</v>
      </c>
      <c r="G239" s="326">
        <v>1854</v>
      </c>
      <c r="H239" s="327">
        <v>9.1693635382955704E-2</v>
      </c>
      <c r="I239" s="355">
        <v>0.12991656734207391</v>
      </c>
      <c r="J239" s="356">
        <v>6.2922528273131925E-2</v>
      </c>
      <c r="K239" s="355" t="s">
        <v>155</v>
      </c>
      <c r="L239" s="328">
        <v>0.120092485524587</v>
      </c>
      <c r="M239" s="328">
        <v>8.9199828495428006E-3</v>
      </c>
      <c r="N239" s="328">
        <v>2.3455134450634699E-2</v>
      </c>
      <c r="O239" s="327">
        <v>0.65637065637065639</v>
      </c>
      <c r="P239" s="327">
        <v>0.58209471137227786</v>
      </c>
      <c r="Q239" s="327">
        <v>0.58819796954314718</v>
      </c>
    </row>
    <row r="240" spans="1:17" ht="15">
      <c r="A240" s="326" t="s">
        <v>237</v>
      </c>
      <c r="B240" s="326">
        <v>0</v>
      </c>
      <c r="C240" s="326">
        <v>-1E-4</v>
      </c>
      <c r="D240" s="326">
        <v>15.21</v>
      </c>
      <c r="E240" s="326">
        <v>205</v>
      </c>
      <c r="F240" s="326">
        <v>2459</v>
      </c>
      <c r="G240" s="326">
        <v>2664</v>
      </c>
      <c r="H240" s="327">
        <v>7.6951951951951897E-2</v>
      </c>
      <c r="I240" s="355">
        <v>0.10071942446043169</v>
      </c>
      <c r="J240" s="356">
        <v>2.2410811645824921E-2</v>
      </c>
      <c r="K240" s="355" t="s">
        <v>237</v>
      </c>
      <c r="L240" s="328">
        <v>-7.1278819801187096E-2</v>
      </c>
      <c r="M240" s="328">
        <v>4.1681662279057403E-3</v>
      </c>
      <c r="N240" s="328">
        <v>2.3416475184986602E-2</v>
      </c>
      <c r="O240" s="327">
        <v>0.79150579150579148</v>
      </c>
      <c r="P240" s="327">
        <v>0.84998271690286897</v>
      </c>
      <c r="Q240" s="327">
        <v>0.84517766497461932</v>
      </c>
    </row>
    <row r="241" spans="1:17" ht="15">
      <c r="A241" s="326" t="s">
        <v>237</v>
      </c>
      <c r="B241" s="326">
        <v>1</v>
      </c>
      <c r="C241" s="326">
        <v>15.99</v>
      </c>
      <c r="D241" s="326">
        <v>32.369999999999997</v>
      </c>
      <c r="E241" s="326">
        <v>54</v>
      </c>
      <c r="F241" s="326">
        <v>434</v>
      </c>
      <c r="G241" s="326">
        <v>488</v>
      </c>
      <c r="H241" s="327">
        <v>0.110655737704918</v>
      </c>
      <c r="I241" s="355">
        <v>0.14345991561181429</v>
      </c>
      <c r="J241" s="356">
        <v>2.2410811645824921E-2</v>
      </c>
      <c r="K241" s="355" t="s">
        <v>237</v>
      </c>
      <c r="L241" s="328">
        <v>0.32916075574046599</v>
      </c>
      <c r="M241" s="328">
        <v>1.9248308957080899E-2</v>
      </c>
      <c r="N241" s="328">
        <v>2.3416475184986602E-2</v>
      </c>
      <c r="O241" s="327">
        <v>0.20849420849420849</v>
      </c>
      <c r="P241" s="327">
        <v>0.150017283097131</v>
      </c>
      <c r="Q241" s="327">
        <v>0.1548223350253807</v>
      </c>
    </row>
    <row r="242" spans="1:17" ht="15">
      <c r="A242" s="326" t="s">
        <v>255</v>
      </c>
      <c r="B242" s="326">
        <v>0</v>
      </c>
      <c r="C242" s="326">
        <v>-1E-4</v>
      </c>
      <c r="D242" s="326">
        <v>3.04</v>
      </c>
      <c r="E242" s="326">
        <v>212</v>
      </c>
      <c r="F242" s="326">
        <v>2525</v>
      </c>
      <c r="G242" s="326">
        <v>2737</v>
      </c>
      <c r="H242" s="327">
        <v>7.7457069784435506E-2</v>
      </c>
      <c r="I242" s="355">
        <v>0.10139860139860141</v>
      </c>
      <c r="J242" s="356">
        <v>2.16993446827165E-2</v>
      </c>
      <c r="K242" s="355" t="s">
        <v>255</v>
      </c>
      <c r="L242" s="328">
        <v>-6.4188823760850194E-2</v>
      </c>
      <c r="M242" s="328">
        <v>3.4831157958064201E-3</v>
      </c>
      <c r="N242" s="328">
        <v>2.27622033621219E-2</v>
      </c>
      <c r="O242" s="327">
        <v>0.81853281853281856</v>
      </c>
      <c r="P242" s="327">
        <v>0.8727964051157967</v>
      </c>
      <c r="Q242" s="327">
        <v>0.8683375634517766</v>
      </c>
    </row>
    <row r="243" spans="1:17" ht="15">
      <c r="A243" s="326" t="s">
        <v>255</v>
      </c>
      <c r="B243" s="326">
        <v>1</v>
      </c>
      <c r="C243" s="326">
        <v>4</v>
      </c>
      <c r="D243" s="326">
        <v>7.04</v>
      </c>
      <c r="E243" s="326">
        <v>47</v>
      </c>
      <c r="F243" s="326">
        <v>368</v>
      </c>
      <c r="G243" s="326">
        <v>415</v>
      </c>
      <c r="H243" s="327">
        <v>0.11325301204819201</v>
      </c>
      <c r="I243" s="355">
        <v>0.14720812182741119</v>
      </c>
      <c r="J243" s="356">
        <v>2.16993446827165E-2</v>
      </c>
      <c r="K243" s="355" t="s">
        <v>255</v>
      </c>
      <c r="L243" s="328">
        <v>0.35528590681772498</v>
      </c>
      <c r="M243" s="328">
        <v>1.9279087566315498E-2</v>
      </c>
      <c r="N243" s="328">
        <v>2.27622033621219E-2</v>
      </c>
      <c r="O243" s="327">
        <v>0.18146718146718147</v>
      </c>
      <c r="P243" s="327">
        <v>0.12720359488420324</v>
      </c>
      <c r="Q243" s="327">
        <v>0.13166243654822335</v>
      </c>
    </row>
    <row r="244" spans="1:17" ht="15">
      <c r="A244" s="326" t="s">
        <v>643</v>
      </c>
      <c r="B244" s="326">
        <v>0</v>
      </c>
      <c r="C244" s="326">
        <v>-1E-4</v>
      </c>
      <c r="D244" s="326">
        <v>6.7068001587999998E-2</v>
      </c>
      <c r="E244" s="326">
        <v>36</v>
      </c>
      <c r="F244" s="326">
        <v>563</v>
      </c>
      <c r="G244" s="326">
        <v>599</v>
      </c>
      <c r="H244" s="327">
        <v>6.01001669449081E-2</v>
      </c>
      <c r="I244" s="355">
        <v>8.296943231441048E-2</v>
      </c>
      <c r="J244" s="356">
        <v>1.1335251220146119E-2</v>
      </c>
      <c r="K244" s="355" t="s">
        <v>643</v>
      </c>
      <c r="L244" s="328">
        <v>-0.33653944640698302</v>
      </c>
      <c r="M244" s="328">
        <v>1.87154751014398E-2</v>
      </c>
      <c r="N244" s="328">
        <v>2.24286276977963E-2</v>
      </c>
      <c r="O244" s="327">
        <v>0.138996138996139</v>
      </c>
      <c r="P244" s="327">
        <v>0.19460767369512616</v>
      </c>
      <c r="Q244" s="327">
        <v>0.19003807106598986</v>
      </c>
    </row>
    <row r="245" spans="1:17" ht="15">
      <c r="A245" s="326" t="s">
        <v>643</v>
      </c>
      <c r="B245" s="326">
        <v>1</v>
      </c>
      <c r="C245" s="326">
        <v>6.7068001587999998E-2</v>
      </c>
      <c r="D245" s="326">
        <v>0.63714601508599999</v>
      </c>
      <c r="E245" s="326">
        <v>223</v>
      </c>
      <c r="F245" s="326">
        <v>2330</v>
      </c>
      <c r="G245" s="326">
        <v>2553</v>
      </c>
      <c r="H245" s="327">
        <v>8.7348217783000295E-2</v>
      </c>
      <c r="I245" s="355">
        <v>0.1108726752503577</v>
      </c>
      <c r="J245" s="356">
        <v>1.1335251220146119E-2</v>
      </c>
      <c r="K245" s="355" t="s">
        <v>643</v>
      </c>
      <c r="L245" s="328">
        <v>6.6769468176969798E-2</v>
      </c>
      <c r="M245" s="328">
        <v>3.7131525963564698E-3</v>
      </c>
      <c r="N245" s="328">
        <v>2.24286276977963E-2</v>
      </c>
      <c r="O245" s="327">
        <v>0.86100386100386095</v>
      </c>
      <c r="P245" s="327">
        <v>0.80539232630487378</v>
      </c>
      <c r="Q245" s="327">
        <v>0.8099619289340102</v>
      </c>
    </row>
    <row r="246" spans="1:17" ht="15">
      <c r="A246" s="326" t="s">
        <v>185</v>
      </c>
      <c r="B246" s="326">
        <v>0</v>
      </c>
      <c r="C246" s="326">
        <v>-1E-4</v>
      </c>
      <c r="D246" s="326">
        <v>5.67</v>
      </c>
      <c r="E246" s="326">
        <v>184</v>
      </c>
      <c r="F246" s="326">
        <v>1853</v>
      </c>
      <c r="G246" s="326">
        <v>2037</v>
      </c>
      <c r="H246" s="327">
        <v>9.0328915071183097E-2</v>
      </c>
      <c r="I246" s="355">
        <v>0.11925795053003529</v>
      </c>
      <c r="J246" s="356">
        <v>4.121106918029048E-2</v>
      </c>
      <c r="K246" s="355" t="s">
        <v>185</v>
      </c>
      <c r="L246" s="328">
        <v>0.103595774600223</v>
      </c>
      <c r="M246" s="328">
        <v>7.2427049347348702E-3</v>
      </c>
      <c r="N246" s="328">
        <v>2.23625824868206E-2</v>
      </c>
      <c r="O246" s="327">
        <v>0.71042471042471045</v>
      </c>
      <c r="P246" s="327">
        <v>0.64051157967507777</v>
      </c>
      <c r="Q246" s="327">
        <v>0.64625634517766495</v>
      </c>
    </row>
    <row r="247" spans="1:17" ht="15">
      <c r="A247" s="326" t="s">
        <v>185</v>
      </c>
      <c r="B247" s="326">
        <v>1</v>
      </c>
      <c r="C247" s="326">
        <v>5.67</v>
      </c>
      <c r="D247" s="326">
        <v>156.87</v>
      </c>
      <c r="E247" s="326">
        <v>75</v>
      </c>
      <c r="F247" s="326">
        <v>1040</v>
      </c>
      <c r="G247" s="326">
        <v>1115</v>
      </c>
      <c r="H247" s="327">
        <v>6.7264573991031307E-2</v>
      </c>
      <c r="I247" s="355">
        <v>7.8787878787878782E-2</v>
      </c>
      <c r="J247" s="356">
        <v>4.121106918029048E-2</v>
      </c>
      <c r="K247" s="355" t="s">
        <v>185</v>
      </c>
      <c r="L247" s="328">
        <v>-0.21626663532251</v>
      </c>
      <c r="M247" s="328">
        <v>1.5119877552085799E-2</v>
      </c>
      <c r="N247" s="328">
        <v>2.23625824868206E-2</v>
      </c>
      <c r="O247" s="327">
        <v>0.28957528957528955</v>
      </c>
      <c r="P247" s="327">
        <v>0.35948842032492223</v>
      </c>
      <c r="Q247" s="327">
        <v>0.35374365482233505</v>
      </c>
    </row>
    <row r="248" spans="1:17" ht="15">
      <c r="A248" s="326" t="s">
        <v>196</v>
      </c>
      <c r="B248" s="326">
        <v>0</v>
      </c>
      <c r="C248" s="326">
        <v>-1E-4</v>
      </c>
      <c r="D248" s="326">
        <v>4875</v>
      </c>
      <c r="E248" s="326">
        <v>173</v>
      </c>
      <c r="F248" s="326">
        <v>1725</v>
      </c>
      <c r="G248" s="326">
        <v>1898</v>
      </c>
      <c r="H248" s="327">
        <v>9.1148577449947296E-2</v>
      </c>
      <c r="I248" s="355">
        <v>0.1125498007968127</v>
      </c>
      <c r="J248" s="356">
        <v>5.637054750323528E-3</v>
      </c>
      <c r="K248" s="355" t="s">
        <v>196</v>
      </c>
      <c r="L248" s="328">
        <v>0.11353050830891601</v>
      </c>
      <c r="M248" s="328">
        <v>8.1386407655612801E-3</v>
      </c>
      <c r="N248" s="328">
        <v>2.21519527753949E-2</v>
      </c>
      <c r="O248" s="327">
        <v>0.66795366795366795</v>
      </c>
      <c r="P248" s="327">
        <v>0.59626685101970278</v>
      </c>
      <c r="Q248" s="327">
        <v>0.60215736040609136</v>
      </c>
    </row>
    <row r="249" spans="1:17" ht="15">
      <c r="A249" s="326" t="s">
        <v>196</v>
      </c>
      <c r="B249" s="326">
        <v>1</v>
      </c>
      <c r="C249" s="326">
        <v>4875</v>
      </c>
      <c r="D249" s="326">
        <v>81250</v>
      </c>
      <c r="E249" s="326">
        <v>86</v>
      </c>
      <c r="F249" s="326">
        <v>1168</v>
      </c>
      <c r="G249" s="326">
        <v>1254</v>
      </c>
      <c r="H249" s="327">
        <v>6.8580542264752797E-2</v>
      </c>
      <c r="I249" s="355">
        <v>9.7913322632423749E-2</v>
      </c>
      <c r="J249" s="356">
        <v>5.637054750323528E-3</v>
      </c>
      <c r="K249" s="355" t="s">
        <v>196</v>
      </c>
      <c r="L249" s="328">
        <v>-0.195479623858067</v>
      </c>
      <c r="M249" s="328">
        <v>1.4013312009833599E-2</v>
      </c>
      <c r="N249" s="328">
        <v>2.21519527753949E-2</v>
      </c>
      <c r="O249" s="327">
        <v>0.33204633204633205</v>
      </c>
      <c r="P249" s="327">
        <v>0.40373314898029727</v>
      </c>
      <c r="Q249" s="327">
        <v>0.39784263959390864</v>
      </c>
    </row>
    <row r="250" spans="1:17" ht="15">
      <c r="A250" s="326" t="s">
        <v>264</v>
      </c>
      <c r="B250" s="326">
        <v>0</v>
      </c>
      <c r="C250" s="326">
        <v>-1E-4</v>
      </c>
      <c r="D250" s="326">
        <v>4.16</v>
      </c>
      <c r="E250" s="326">
        <v>203</v>
      </c>
      <c r="F250" s="326">
        <v>2434</v>
      </c>
      <c r="G250" s="326">
        <v>2637</v>
      </c>
      <c r="H250" s="327">
        <v>7.6981418278346606E-2</v>
      </c>
      <c r="I250" s="355">
        <v>0.10582822085889571</v>
      </c>
      <c r="J250" s="356">
        <v>5.4480325504046364E-4</v>
      </c>
      <c r="K250" s="355" t="s">
        <v>264</v>
      </c>
      <c r="L250" s="328">
        <v>-7.0864051229087899E-2</v>
      </c>
      <c r="M250" s="328">
        <v>4.0787494476173603E-3</v>
      </c>
      <c r="N250" s="328">
        <v>2.1894067898148899E-2</v>
      </c>
      <c r="O250" s="327">
        <v>0.78378378378378377</v>
      </c>
      <c r="P250" s="327">
        <v>0.84134116833736605</v>
      </c>
      <c r="Q250" s="327">
        <v>0.8366116751269036</v>
      </c>
    </row>
    <row r="251" spans="1:17" ht="15">
      <c r="A251" s="326" t="s">
        <v>264</v>
      </c>
      <c r="B251" s="326">
        <v>1</v>
      </c>
      <c r="C251" s="326">
        <v>4.9400000000000004</v>
      </c>
      <c r="D251" s="326">
        <v>26.0001</v>
      </c>
      <c r="E251" s="326">
        <v>56</v>
      </c>
      <c r="F251" s="326">
        <v>459</v>
      </c>
      <c r="G251" s="326">
        <v>515</v>
      </c>
      <c r="H251" s="327">
        <v>0.108737864077669</v>
      </c>
      <c r="I251" s="355">
        <v>0.1114551083591331</v>
      </c>
      <c r="J251" s="356">
        <v>5.4480325504046364E-4</v>
      </c>
      <c r="K251" s="355" t="s">
        <v>264</v>
      </c>
      <c r="L251" s="328">
        <v>0.30952272395120101</v>
      </c>
      <c r="M251" s="328">
        <v>1.7815318450531602E-2</v>
      </c>
      <c r="N251" s="328">
        <v>2.1894067898148899E-2</v>
      </c>
      <c r="O251" s="327">
        <v>0.21621621621621623</v>
      </c>
      <c r="P251" s="327">
        <v>0.15865883166263395</v>
      </c>
      <c r="Q251" s="327">
        <v>0.16338832487309646</v>
      </c>
    </row>
    <row r="252" spans="1:17" ht="15">
      <c r="A252" s="326" t="s">
        <v>307</v>
      </c>
      <c r="B252" s="326">
        <v>0</v>
      </c>
      <c r="C252" s="326">
        <v>-1E-4</v>
      </c>
      <c r="D252" s="326">
        <v>1.05</v>
      </c>
      <c r="E252" s="326">
        <v>224</v>
      </c>
      <c r="F252" s="326">
        <v>2636</v>
      </c>
      <c r="G252" s="326">
        <v>2860</v>
      </c>
      <c r="H252" s="327">
        <v>7.8321678321678301E-2</v>
      </c>
      <c r="I252" s="355">
        <v>0.1005961251862891</v>
      </c>
      <c r="J252" s="356">
        <v>1.9128428254851532E-2</v>
      </c>
      <c r="K252" s="355" t="s">
        <v>307</v>
      </c>
      <c r="L252" s="328">
        <v>-5.2150600490760597E-2</v>
      </c>
      <c r="M252" s="328">
        <v>2.4145736309657902E-3</v>
      </c>
      <c r="N252" s="328">
        <v>2.1837116373276101E-2</v>
      </c>
      <c r="O252" s="327">
        <v>0.86486486486486491</v>
      </c>
      <c r="P252" s="327">
        <v>0.91116488074662982</v>
      </c>
      <c r="Q252" s="327">
        <v>0.90736040609137059</v>
      </c>
    </row>
    <row r="253" spans="1:17" ht="15">
      <c r="A253" s="326" t="s">
        <v>307</v>
      </c>
      <c r="B253" s="326">
        <v>1</v>
      </c>
      <c r="C253" s="326">
        <v>1.96</v>
      </c>
      <c r="D253" s="326">
        <v>6.02</v>
      </c>
      <c r="E253" s="326">
        <v>35</v>
      </c>
      <c r="F253" s="326">
        <v>257</v>
      </c>
      <c r="G253" s="326">
        <v>292</v>
      </c>
      <c r="H253" s="327">
        <v>0.11986301369863001</v>
      </c>
      <c r="I253" s="355">
        <v>0.1368421052631579</v>
      </c>
      <c r="J253" s="356">
        <v>1.9128428254851532E-2</v>
      </c>
      <c r="K253" s="355" t="s">
        <v>307</v>
      </c>
      <c r="L253" s="328">
        <v>0.41949321987079102</v>
      </c>
      <c r="M253" s="328">
        <v>1.9422542742310301E-2</v>
      </c>
      <c r="N253" s="328">
        <v>2.1837116373276101E-2</v>
      </c>
      <c r="O253" s="327">
        <v>0.13513513513513514</v>
      </c>
      <c r="P253" s="327">
        <v>8.8835119253370204E-2</v>
      </c>
      <c r="Q253" s="327">
        <v>9.2639593908629442E-2</v>
      </c>
    </row>
    <row r="254" spans="1:17" ht="15">
      <c r="A254" s="326" t="s">
        <v>233</v>
      </c>
      <c r="B254" s="326">
        <v>0</v>
      </c>
      <c r="C254" s="326">
        <v>-1E-4</v>
      </c>
      <c r="D254" s="326">
        <v>1.04</v>
      </c>
      <c r="E254" s="326">
        <v>220</v>
      </c>
      <c r="F254" s="326">
        <v>2597</v>
      </c>
      <c r="G254" s="326">
        <v>2817</v>
      </c>
      <c r="H254" s="327">
        <v>7.8097266595669096E-2</v>
      </c>
      <c r="I254" s="355">
        <v>0.10459693537641571</v>
      </c>
      <c r="J254" s="356">
        <v>6.5562308395521922E-3</v>
      </c>
      <c r="K254" s="355" t="s">
        <v>233</v>
      </c>
      <c r="L254" s="328">
        <v>-5.5263422033789499E-2</v>
      </c>
      <c r="M254" s="328">
        <v>2.6671904503987498E-3</v>
      </c>
      <c r="N254" s="328">
        <v>2.13172279965953E-2</v>
      </c>
      <c r="O254" s="327">
        <v>0.84942084942084939</v>
      </c>
      <c r="P254" s="327">
        <v>0.8976840649844452</v>
      </c>
      <c r="Q254" s="327">
        <v>0.89371827411167515</v>
      </c>
    </row>
    <row r="255" spans="1:17" ht="15">
      <c r="A255" s="326" t="s">
        <v>233</v>
      </c>
      <c r="B255" s="326">
        <v>1</v>
      </c>
      <c r="C255" s="326">
        <v>2</v>
      </c>
      <c r="D255" s="326">
        <v>6.08</v>
      </c>
      <c r="E255" s="326">
        <v>39</v>
      </c>
      <c r="F255" s="326">
        <v>296</v>
      </c>
      <c r="G255" s="326">
        <v>335</v>
      </c>
      <c r="H255" s="327">
        <v>0.11641791044776099</v>
      </c>
      <c r="I255" s="355">
        <v>0.13492063492063491</v>
      </c>
      <c r="J255" s="356">
        <v>6.5562308395521922E-3</v>
      </c>
      <c r="K255" s="355" t="s">
        <v>233</v>
      </c>
      <c r="L255" s="328">
        <v>0.38642343508218302</v>
      </c>
      <c r="M255" s="328">
        <v>1.8650037546196499E-2</v>
      </c>
      <c r="N255" s="328">
        <v>2.13172279965953E-2</v>
      </c>
      <c r="O255" s="327">
        <v>0.15057915057915058</v>
      </c>
      <c r="P255" s="327">
        <v>0.10231593501555479</v>
      </c>
      <c r="Q255" s="327">
        <v>0.10628172588832488</v>
      </c>
    </row>
    <row r="256" spans="1:17" ht="15">
      <c r="A256" s="326" t="s">
        <v>215</v>
      </c>
      <c r="B256" s="326">
        <v>0</v>
      </c>
      <c r="C256" s="326">
        <v>-1E-4</v>
      </c>
      <c r="D256" s="326">
        <v>14.04</v>
      </c>
      <c r="E256" s="326">
        <v>217</v>
      </c>
      <c r="F256" s="326">
        <v>2567</v>
      </c>
      <c r="G256" s="326">
        <v>2784</v>
      </c>
      <c r="H256" s="327">
        <v>7.7945402298850497E-2</v>
      </c>
      <c r="I256" s="355">
        <v>0.1063100137174211</v>
      </c>
      <c r="J256" s="356">
        <v>3.7435167798136889E-4</v>
      </c>
      <c r="K256" s="355" t="s">
        <v>215</v>
      </c>
      <c r="L256" s="328">
        <v>-5.7374584054083397E-2</v>
      </c>
      <c r="M256" s="328">
        <v>2.8386860843081199E-3</v>
      </c>
      <c r="N256" s="328">
        <v>2.0847761775898199E-2</v>
      </c>
      <c r="O256" s="327">
        <v>0.83783783783783783</v>
      </c>
      <c r="P256" s="327">
        <v>0.88731420670584171</v>
      </c>
      <c r="Q256" s="327">
        <v>0.88324873096446699</v>
      </c>
    </row>
    <row r="257" spans="1:17" ht="15">
      <c r="A257" s="326" t="s">
        <v>215</v>
      </c>
      <c r="B257" s="326">
        <v>1</v>
      </c>
      <c r="C257" s="326">
        <v>14.82</v>
      </c>
      <c r="D257" s="326">
        <v>29.25</v>
      </c>
      <c r="E257" s="326">
        <v>42</v>
      </c>
      <c r="F257" s="326">
        <v>326</v>
      </c>
      <c r="G257" s="326">
        <v>368</v>
      </c>
      <c r="H257" s="327">
        <v>0.114130434782608</v>
      </c>
      <c r="I257" s="355">
        <v>0.1124260355029586</v>
      </c>
      <c r="J257" s="356">
        <v>3.7435167798136889E-4</v>
      </c>
      <c r="K257" s="355" t="s">
        <v>215</v>
      </c>
      <c r="L257" s="328">
        <v>0.363993480193258</v>
      </c>
      <c r="M257" s="328">
        <v>1.800907569159E-2</v>
      </c>
      <c r="N257" s="328">
        <v>2.0847761775898199E-2</v>
      </c>
      <c r="O257" s="327">
        <v>0.16216216216216217</v>
      </c>
      <c r="P257" s="327">
        <v>0.11268579329415832</v>
      </c>
      <c r="Q257" s="327">
        <v>0.116751269035533</v>
      </c>
    </row>
    <row r="258" spans="1:17" ht="15">
      <c r="A258" s="326" t="s">
        <v>178</v>
      </c>
      <c r="B258" s="326">
        <v>0</v>
      </c>
      <c r="C258" s="326">
        <v>-1E-4</v>
      </c>
      <c r="D258" s="326">
        <v>1.08</v>
      </c>
      <c r="E258" s="326">
        <v>147</v>
      </c>
      <c r="F258" s="326">
        <v>1844</v>
      </c>
      <c r="G258" s="326">
        <v>1991</v>
      </c>
      <c r="H258" s="327">
        <v>7.3832245102963295E-2</v>
      </c>
      <c r="I258" s="355">
        <v>9.2278719397363471E-2</v>
      </c>
      <c r="J258" s="356">
        <v>4.2549872419389172E-2</v>
      </c>
      <c r="K258" s="355" t="s">
        <v>178</v>
      </c>
      <c r="L258" s="328">
        <v>-0.116038574061205</v>
      </c>
      <c r="M258" s="328">
        <v>8.10332808089902E-3</v>
      </c>
      <c r="N258" s="328">
        <v>2.0402849840421702E-2</v>
      </c>
      <c r="O258" s="327">
        <v>0.56756756756756754</v>
      </c>
      <c r="P258" s="327">
        <v>0.63740062219149674</v>
      </c>
      <c r="Q258" s="327">
        <v>0.6316624365482234</v>
      </c>
    </row>
    <row r="259" spans="1:17" ht="15">
      <c r="A259" s="326" t="s">
        <v>178</v>
      </c>
      <c r="B259" s="326">
        <v>1</v>
      </c>
      <c r="C259" s="326">
        <v>1.98</v>
      </c>
      <c r="D259" s="326">
        <v>7.02</v>
      </c>
      <c r="E259" s="326">
        <v>112</v>
      </c>
      <c r="F259" s="326">
        <v>1049</v>
      </c>
      <c r="G259" s="326">
        <v>1161</v>
      </c>
      <c r="H259" s="327">
        <v>9.6468561584840601E-2</v>
      </c>
      <c r="I259" s="355">
        <v>0.13451327433628321</v>
      </c>
      <c r="J259" s="356">
        <v>4.2549872419389172E-2</v>
      </c>
      <c r="K259" s="355" t="s">
        <v>178</v>
      </c>
      <c r="L259" s="328">
        <v>0.17612750617539399</v>
      </c>
      <c r="M259" s="328">
        <v>1.2299521759522701E-2</v>
      </c>
      <c r="N259" s="328">
        <v>2.0402849840421702E-2</v>
      </c>
      <c r="O259" s="327">
        <v>0.43243243243243246</v>
      </c>
      <c r="P259" s="327">
        <v>0.36259937780850326</v>
      </c>
      <c r="Q259" s="327">
        <v>0.36833756345177665</v>
      </c>
    </row>
    <row r="260" spans="1:17" ht="15">
      <c r="A260" s="326" t="s">
        <v>24</v>
      </c>
      <c r="B260" s="326">
        <v>0</v>
      </c>
      <c r="C260" s="326">
        <v>-1E-4</v>
      </c>
      <c r="D260" s="326">
        <v>1.04</v>
      </c>
      <c r="E260" s="326">
        <v>220</v>
      </c>
      <c r="F260" s="326">
        <v>2593</v>
      </c>
      <c r="G260" s="326">
        <v>2813</v>
      </c>
      <c r="H260" s="327">
        <v>7.8208318521151801E-2</v>
      </c>
      <c r="I260" s="355">
        <v>0.104736490993996</v>
      </c>
      <c r="J260" s="356">
        <v>5.7392479257850687E-3</v>
      </c>
      <c r="K260" s="355" t="s">
        <v>24</v>
      </c>
      <c r="L260" s="328">
        <v>-5.3721995909705403E-2</v>
      </c>
      <c r="M260" s="328">
        <v>2.51851767122641E-3</v>
      </c>
      <c r="N260" s="328">
        <v>2.0004988901775898E-2</v>
      </c>
      <c r="O260" s="327">
        <v>0.84942084942084939</v>
      </c>
      <c r="P260" s="327">
        <v>0.89630141721396472</v>
      </c>
      <c r="Q260" s="327">
        <v>0.89244923857868019</v>
      </c>
    </row>
    <row r="261" spans="1:17" ht="15">
      <c r="A261" s="326" t="s">
        <v>24</v>
      </c>
      <c r="B261" s="326">
        <v>1</v>
      </c>
      <c r="C261" s="326">
        <v>2</v>
      </c>
      <c r="D261" s="326">
        <v>6.08</v>
      </c>
      <c r="E261" s="326">
        <v>39</v>
      </c>
      <c r="F261" s="326">
        <v>300</v>
      </c>
      <c r="G261" s="326">
        <v>339</v>
      </c>
      <c r="H261" s="327">
        <v>0.11504424778760999</v>
      </c>
      <c r="I261" s="355">
        <v>0.1328125</v>
      </c>
      <c r="J261" s="356">
        <v>5.7392479257850687E-3</v>
      </c>
      <c r="K261" s="355" t="s">
        <v>24</v>
      </c>
      <c r="L261" s="328">
        <v>0.37300041475004198</v>
      </c>
      <c r="M261" s="328">
        <v>1.74864712305495E-2</v>
      </c>
      <c r="N261" s="328">
        <v>2.0004988901775898E-2</v>
      </c>
      <c r="O261" s="327">
        <v>0.15057915057915058</v>
      </c>
      <c r="P261" s="327">
        <v>0.10369858278603526</v>
      </c>
      <c r="Q261" s="327">
        <v>0.10755076142131979</v>
      </c>
    </row>
    <row r="262" spans="1:17" ht="15">
      <c r="A262" s="326" t="s">
        <v>46</v>
      </c>
      <c r="B262" s="326">
        <v>0</v>
      </c>
      <c r="C262" s="326">
        <v>-1E-4</v>
      </c>
      <c r="D262" s="326">
        <v>9.1999999999999993</v>
      </c>
      <c r="E262" s="326">
        <v>201</v>
      </c>
      <c r="F262" s="326">
        <v>2406</v>
      </c>
      <c r="G262" s="326">
        <v>2607</v>
      </c>
      <c r="H262" s="327">
        <v>7.7100115074798595E-2</v>
      </c>
      <c r="I262" s="355">
        <v>0.1058394160583942</v>
      </c>
      <c r="J262" s="356">
        <v>7.0114354613148811E-4</v>
      </c>
      <c r="K262" s="355" t="s">
        <v>46</v>
      </c>
      <c r="L262" s="328">
        <v>-6.9194745198950997E-2</v>
      </c>
      <c r="M262" s="328">
        <v>3.8472871940037601E-3</v>
      </c>
      <c r="N262" s="328">
        <v>1.9715779302871099E-2</v>
      </c>
      <c r="O262" s="327">
        <v>0.77606177606177607</v>
      </c>
      <c r="P262" s="327">
        <v>0.83166263394400275</v>
      </c>
      <c r="Q262" s="327">
        <v>0.82709390862944165</v>
      </c>
    </row>
    <row r="263" spans="1:17" ht="15">
      <c r="A263" s="326" t="s">
        <v>46</v>
      </c>
      <c r="B263" s="326">
        <v>1</v>
      </c>
      <c r="C263" s="326">
        <v>10</v>
      </c>
      <c r="D263" s="326">
        <v>29.2</v>
      </c>
      <c r="E263" s="326">
        <v>58</v>
      </c>
      <c r="F263" s="326">
        <v>487</v>
      </c>
      <c r="G263" s="326">
        <v>545</v>
      </c>
      <c r="H263" s="327">
        <v>0.106422018348623</v>
      </c>
      <c r="I263" s="355">
        <v>0.11284046692607</v>
      </c>
      <c r="J263" s="356">
        <v>7.0114354613148811E-4</v>
      </c>
      <c r="K263" s="355" t="s">
        <v>46</v>
      </c>
      <c r="L263" s="328">
        <v>0.28540013074042597</v>
      </c>
      <c r="M263" s="328">
        <v>1.5868492108867299E-2</v>
      </c>
      <c r="N263" s="328">
        <v>1.9715779302871099E-2</v>
      </c>
      <c r="O263" s="327">
        <v>0.22393822393822393</v>
      </c>
      <c r="P263" s="327">
        <v>0.16833736605599722</v>
      </c>
      <c r="Q263" s="327">
        <v>0.17290609137055837</v>
      </c>
    </row>
    <row r="264" spans="1:17" ht="15">
      <c r="A264" s="326" t="s">
        <v>673</v>
      </c>
      <c r="B264" s="326">
        <v>0</v>
      </c>
      <c r="C264" s="326">
        <v>-1.0001</v>
      </c>
      <c r="D264" s="326">
        <v>9.25</v>
      </c>
      <c r="E264" s="326">
        <v>201</v>
      </c>
      <c r="F264" s="326">
        <v>2406</v>
      </c>
      <c r="G264" s="326">
        <v>2607</v>
      </c>
      <c r="H264" s="327">
        <v>7.7100115074798595E-2</v>
      </c>
      <c r="I264" s="355">
        <v>0.1057622173595915</v>
      </c>
      <c r="J264" s="356">
        <v>8.0503567089234608E-4</v>
      </c>
      <c r="K264" s="355" t="s">
        <v>673</v>
      </c>
      <c r="L264" s="328">
        <v>-6.9194745198950997E-2</v>
      </c>
      <c r="M264" s="328">
        <v>3.8472871940037601E-3</v>
      </c>
      <c r="N264" s="328">
        <v>1.9715779302871099E-2</v>
      </c>
      <c r="O264" s="327">
        <v>0.77606177606177607</v>
      </c>
      <c r="P264" s="327">
        <v>0.83166263394400275</v>
      </c>
      <c r="Q264" s="327">
        <v>0.82709390862944165</v>
      </c>
    </row>
    <row r="265" spans="1:17" ht="15">
      <c r="A265" s="326" t="s">
        <v>673</v>
      </c>
      <c r="B265" s="326">
        <v>1</v>
      </c>
      <c r="C265" s="326">
        <v>9.66</v>
      </c>
      <c r="D265" s="326">
        <v>29.34</v>
      </c>
      <c r="E265" s="326">
        <v>58</v>
      </c>
      <c r="F265" s="326">
        <v>487</v>
      </c>
      <c r="G265" s="326">
        <v>545</v>
      </c>
      <c r="H265" s="327">
        <v>0.106422018348623</v>
      </c>
      <c r="I265" s="355">
        <v>0.11328125</v>
      </c>
      <c r="J265" s="356">
        <v>8.0503567089234608E-4</v>
      </c>
      <c r="K265" s="355" t="s">
        <v>673</v>
      </c>
      <c r="L265" s="328">
        <v>0.28540013074042597</v>
      </c>
      <c r="M265" s="328">
        <v>1.5868492108867299E-2</v>
      </c>
      <c r="N265" s="328">
        <v>1.9715779302871099E-2</v>
      </c>
      <c r="O265" s="327">
        <v>0.22393822393822393</v>
      </c>
      <c r="P265" s="327">
        <v>0.16833736605599722</v>
      </c>
      <c r="Q265" s="327">
        <v>0.17290609137055837</v>
      </c>
    </row>
    <row r="266" spans="1:17" ht="15">
      <c r="A266" s="326" t="s">
        <v>188</v>
      </c>
      <c r="B266" s="326">
        <v>0</v>
      </c>
      <c r="C266" s="326">
        <v>-1E-4</v>
      </c>
      <c r="D266" s="326">
        <v>11.02</v>
      </c>
      <c r="E266" s="326">
        <v>193</v>
      </c>
      <c r="F266" s="326">
        <v>2325</v>
      </c>
      <c r="G266" s="326">
        <v>2518</v>
      </c>
      <c r="H266" s="327">
        <v>7.6648133439237404E-2</v>
      </c>
      <c r="I266" s="355">
        <v>9.5890410958904104E-2</v>
      </c>
      <c r="J266" s="356">
        <v>3.9637463632479608E-2</v>
      </c>
      <c r="K266" s="355" t="s">
        <v>188</v>
      </c>
      <c r="L266" s="328">
        <v>-7.5563885839973893E-2</v>
      </c>
      <c r="M266" s="328">
        <v>4.4197521921809603E-3</v>
      </c>
      <c r="N266" s="328">
        <v>1.96713575650448E-2</v>
      </c>
      <c r="O266" s="327">
        <v>0.74517374517374513</v>
      </c>
      <c r="P266" s="327">
        <v>0.80366401659177322</v>
      </c>
      <c r="Q266" s="327">
        <v>0.79885786802030456</v>
      </c>
    </row>
    <row r="267" spans="1:17" ht="15">
      <c r="A267" s="326" t="s">
        <v>188</v>
      </c>
      <c r="B267" s="326">
        <v>1</v>
      </c>
      <c r="C267" s="326">
        <v>11.78</v>
      </c>
      <c r="D267" s="326">
        <v>30.02</v>
      </c>
      <c r="E267" s="326">
        <v>66</v>
      </c>
      <c r="F267" s="326">
        <v>568</v>
      </c>
      <c r="G267" s="326">
        <v>634</v>
      </c>
      <c r="H267" s="327">
        <v>0.104100946372239</v>
      </c>
      <c r="I267" s="355">
        <v>0.14248704663212439</v>
      </c>
      <c r="J267" s="356">
        <v>3.9637463632479608E-2</v>
      </c>
      <c r="K267" s="355" t="s">
        <v>188</v>
      </c>
      <c r="L267" s="328">
        <v>0.26075456658187102</v>
      </c>
      <c r="M267" s="328">
        <v>1.5251605372863899E-2</v>
      </c>
      <c r="N267" s="328">
        <v>1.96713575650448E-2</v>
      </c>
      <c r="O267" s="327">
        <v>0.25482625482625482</v>
      </c>
      <c r="P267" s="327">
        <v>0.19633598340822675</v>
      </c>
      <c r="Q267" s="327">
        <v>0.20114213197969544</v>
      </c>
    </row>
    <row r="268" spans="1:17" ht="15">
      <c r="A268" s="326" t="s">
        <v>253</v>
      </c>
      <c r="B268" s="326">
        <v>0</v>
      </c>
      <c r="C268" s="326">
        <v>-1E-4</v>
      </c>
      <c r="D268" s="326">
        <v>2.1</v>
      </c>
      <c r="E268" s="326">
        <v>186</v>
      </c>
      <c r="F268" s="326">
        <v>2252</v>
      </c>
      <c r="G268" s="326">
        <v>2438</v>
      </c>
      <c r="H268" s="327">
        <v>7.6292042657916295E-2</v>
      </c>
      <c r="I268" s="355">
        <v>9.8360655737704916E-2</v>
      </c>
      <c r="J268" s="356">
        <v>2.2786974962729131E-2</v>
      </c>
      <c r="K268" s="355" t="s">
        <v>253</v>
      </c>
      <c r="L268" s="328">
        <v>-8.0606072269782406E-2</v>
      </c>
      <c r="M268" s="328">
        <v>4.8592545772528596E-3</v>
      </c>
      <c r="N268" s="328">
        <v>1.93666675530152E-2</v>
      </c>
      <c r="O268" s="327">
        <v>0.71814671814671815</v>
      </c>
      <c r="P268" s="327">
        <v>0.77843069478050464</v>
      </c>
      <c r="Q268" s="327">
        <v>0.77347715736040612</v>
      </c>
    </row>
    <row r="269" spans="1:17" ht="15">
      <c r="A269" s="326" t="s">
        <v>253</v>
      </c>
      <c r="B269" s="326">
        <v>1</v>
      </c>
      <c r="C269" s="326">
        <v>2.94</v>
      </c>
      <c r="D269" s="326">
        <v>14.0001</v>
      </c>
      <c r="E269" s="326">
        <v>73</v>
      </c>
      <c r="F269" s="326">
        <v>641</v>
      </c>
      <c r="G269" s="326">
        <v>714</v>
      </c>
      <c r="H269" s="327">
        <v>0.102240896358543</v>
      </c>
      <c r="I269" s="355">
        <v>0.13267813267813269</v>
      </c>
      <c r="J269" s="356">
        <v>2.2786974962729131E-2</v>
      </c>
      <c r="K269" s="355" t="s">
        <v>253</v>
      </c>
      <c r="L269" s="328">
        <v>0.240651227504318</v>
      </c>
      <c r="M269" s="328">
        <v>1.45074129757623E-2</v>
      </c>
      <c r="N269" s="328">
        <v>1.93666675530152E-2</v>
      </c>
      <c r="O269" s="327">
        <v>0.28185328185328185</v>
      </c>
      <c r="P269" s="327">
        <v>0.22156930521949533</v>
      </c>
      <c r="Q269" s="327">
        <v>0.22652284263959391</v>
      </c>
    </row>
    <row r="270" spans="1:17" ht="15">
      <c r="A270" s="326" t="s">
        <v>28</v>
      </c>
      <c r="B270" s="326">
        <v>0</v>
      </c>
      <c r="C270" s="326">
        <v>-1E-4</v>
      </c>
      <c r="D270" s="326">
        <v>15.21</v>
      </c>
      <c r="E270" s="326">
        <v>223</v>
      </c>
      <c r="F270" s="326">
        <v>2619</v>
      </c>
      <c r="G270" s="326">
        <v>2842</v>
      </c>
      <c r="H270" s="327">
        <v>7.84658691062632E-2</v>
      </c>
      <c r="I270" s="355">
        <v>0.1072151045178692</v>
      </c>
      <c r="J270" s="356">
        <v>8.3051073513237613E-5</v>
      </c>
      <c r="K270" s="355" t="s">
        <v>28</v>
      </c>
      <c r="L270" s="328">
        <v>-5.01548297709958E-2</v>
      </c>
      <c r="M270" s="328">
        <v>2.22109493620093E-3</v>
      </c>
      <c r="N270" s="328">
        <v>1.9209266203132999E-2</v>
      </c>
      <c r="O270" s="327">
        <v>0.86100386100386095</v>
      </c>
      <c r="P270" s="327">
        <v>0.90528862772208785</v>
      </c>
      <c r="Q270" s="327">
        <v>0.9016497461928934</v>
      </c>
    </row>
    <row r="271" spans="1:17" ht="15">
      <c r="A271" s="326" t="s">
        <v>28</v>
      </c>
      <c r="B271" s="326">
        <v>1</v>
      </c>
      <c r="C271" s="326">
        <v>15.99</v>
      </c>
      <c r="D271" s="326">
        <v>29.25</v>
      </c>
      <c r="E271" s="326">
        <v>36</v>
      </c>
      <c r="F271" s="326">
        <v>274</v>
      </c>
      <c r="G271" s="326">
        <v>310</v>
      </c>
      <c r="H271" s="327">
        <v>0.11612903225806399</v>
      </c>
      <c r="I271" s="355">
        <v>0.1041666666666667</v>
      </c>
      <c r="J271" s="356">
        <v>8.3051073513237613E-5</v>
      </c>
      <c r="K271" s="355" t="s">
        <v>28</v>
      </c>
      <c r="L271" s="328">
        <v>0.38361207534463698</v>
      </c>
      <c r="M271" s="328">
        <v>1.6988171266932001E-2</v>
      </c>
      <c r="N271" s="328">
        <v>1.9209266203132999E-2</v>
      </c>
      <c r="O271" s="327">
        <v>0.138996138996139</v>
      </c>
      <c r="P271" s="327">
        <v>9.4711372277912195E-2</v>
      </c>
      <c r="Q271" s="327">
        <v>9.8350253807106602E-2</v>
      </c>
    </row>
    <row r="272" spans="1:17" ht="15">
      <c r="A272" s="326" t="s">
        <v>62</v>
      </c>
      <c r="B272" s="326">
        <v>0</v>
      </c>
      <c r="C272" s="326">
        <v>-1E-4</v>
      </c>
      <c r="D272" s="326">
        <v>0.83</v>
      </c>
      <c r="E272" s="326">
        <v>143</v>
      </c>
      <c r="F272" s="326">
        <v>1792</v>
      </c>
      <c r="G272" s="326">
        <v>1935</v>
      </c>
      <c r="H272" s="327">
        <v>7.3901808785529696E-2</v>
      </c>
      <c r="I272" s="355">
        <v>9.9198396793587176E-2</v>
      </c>
      <c r="J272" s="356">
        <v>1.027361179547139E-2</v>
      </c>
      <c r="K272" s="355" t="s">
        <v>62</v>
      </c>
      <c r="L272" s="328">
        <v>-0.11502171999837101</v>
      </c>
      <c r="M272" s="328">
        <v>7.7412664543731E-3</v>
      </c>
      <c r="N272" s="328">
        <v>1.8700647951330002E-2</v>
      </c>
      <c r="O272" s="327">
        <v>0.55212355212355213</v>
      </c>
      <c r="P272" s="327">
        <v>0.6194262011752506</v>
      </c>
      <c r="Q272" s="327">
        <v>0.61389593908629436</v>
      </c>
    </row>
    <row r="273" spans="1:17" ht="15">
      <c r="A273" s="326" t="s">
        <v>62</v>
      </c>
      <c r="B273" s="326">
        <v>1</v>
      </c>
      <c r="C273" s="326">
        <v>0.83</v>
      </c>
      <c r="D273" s="326">
        <v>1.0001</v>
      </c>
      <c r="E273" s="326">
        <v>116</v>
      </c>
      <c r="F273" s="326">
        <v>1101</v>
      </c>
      <c r="G273" s="326">
        <v>1217</v>
      </c>
      <c r="H273" s="327">
        <v>9.5316351684470002E-2</v>
      </c>
      <c r="I273" s="355">
        <v>0.1192368839427663</v>
      </c>
      <c r="J273" s="356">
        <v>1.027361179547139E-2</v>
      </c>
      <c r="K273" s="355" t="s">
        <v>62</v>
      </c>
      <c r="L273" s="328">
        <v>0.16283729766028199</v>
      </c>
      <c r="M273" s="328">
        <v>1.09593814969569E-2</v>
      </c>
      <c r="N273" s="328">
        <v>1.8700647951330002E-2</v>
      </c>
      <c r="O273" s="327">
        <v>0.44787644787644787</v>
      </c>
      <c r="P273" s="327">
        <v>0.3805737988247494</v>
      </c>
      <c r="Q273" s="327">
        <v>0.38610406091370558</v>
      </c>
    </row>
    <row r="274" spans="1:17" ht="15">
      <c r="A274" s="326" t="s">
        <v>221</v>
      </c>
      <c r="B274" s="326">
        <v>0</v>
      </c>
      <c r="C274" s="326">
        <v>-1E-4</v>
      </c>
      <c r="D274" s="326">
        <v>1.04</v>
      </c>
      <c r="E274" s="326">
        <v>148</v>
      </c>
      <c r="F274" s="326">
        <v>1846</v>
      </c>
      <c r="G274" s="326">
        <v>1994</v>
      </c>
      <c r="H274" s="327">
        <v>7.4222668004012005E-2</v>
      </c>
      <c r="I274" s="355">
        <v>9.6351730589335827E-2</v>
      </c>
      <c r="J274" s="356">
        <v>2.2799725909628608E-2</v>
      </c>
      <c r="K274" s="355" t="s">
        <v>221</v>
      </c>
      <c r="L274" s="328">
        <v>-0.110342898022085</v>
      </c>
      <c r="M274" s="328">
        <v>7.3558299506105698E-3</v>
      </c>
      <c r="N274" s="328">
        <v>1.8626422292708798E-2</v>
      </c>
      <c r="O274" s="327">
        <v>0.5714285714285714</v>
      </c>
      <c r="P274" s="327">
        <v>0.63809194607673692</v>
      </c>
      <c r="Q274" s="327">
        <v>0.63261421319796951</v>
      </c>
    </row>
    <row r="275" spans="1:17" ht="15">
      <c r="A275" s="326" t="s">
        <v>221</v>
      </c>
      <c r="B275" s="326">
        <v>1</v>
      </c>
      <c r="C275" s="326">
        <v>2</v>
      </c>
      <c r="D275" s="326">
        <v>6.08</v>
      </c>
      <c r="E275" s="326">
        <v>111</v>
      </c>
      <c r="F275" s="326">
        <v>1047</v>
      </c>
      <c r="G275" s="326">
        <v>1158</v>
      </c>
      <c r="H275" s="327">
        <v>9.5854922279792698E-2</v>
      </c>
      <c r="I275" s="355">
        <v>0.12724014336917561</v>
      </c>
      <c r="J275" s="356">
        <v>2.2799725909628608E-2</v>
      </c>
      <c r="K275" s="355" t="s">
        <v>221</v>
      </c>
      <c r="L275" s="328">
        <v>0.16906723371839399</v>
      </c>
      <c r="M275" s="328">
        <v>1.12705923420983E-2</v>
      </c>
      <c r="N275" s="328">
        <v>1.8626422292708798E-2</v>
      </c>
      <c r="O275" s="327">
        <v>0.42857142857142855</v>
      </c>
      <c r="P275" s="327">
        <v>0.36190805392326303</v>
      </c>
      <c r="Q275" s="327">
        <v>0.36738578680203043</v>
      </c>
    </row>
    <row r="276" spans="1:17" ht="15">
      <c r="A276" s="326" t="s">
        <v>568</v>
      </c>
      <c r="B276" s="326">
        <v>0</v>
      </c>
      <c r="C276" s="326">
        <v>-1E-4</v>
      </c>
      <c r="D276" s="326">
        <v>11.76</v>
      </c>
      <c r="E276" s="326">
        <v>196</v>
      </c>
      <c r="F276" s="326">
        <v>2016</v>
      </c>
      <c r="G276" s="326">
        <v>2212</v>
      </c>
      <c r="H276" s="327">
        <v>8.8607594936708806E-2</v>
      </c>
      <c r="I276" s="355">
        <v>0.1146788990825688</v>
      </c>
      <c r="J276" s="356">
        <v>1.3815832482638121E-2</v>
      </c>
      <c r="K276" s="355" t="s">
        <v>568</v>
      </c>
      <c r="L276" s="328">
        <v>8.2465273315855403E-2</v>
      </c>
      <c r="M276" s="328">
        <v>4.9398579282822902E-3</v>
      </c>
      <c r="N276" s="328">
        <v>1.8127406228264399E-2</v>
      </c>
      <c r="O276" s="327">
        <v>0.7567567567567568</v>
      </c>
      <c r="P276" s="327">
        <v>0.69685447632215691</v>
      </c>
      <c r="Q276" s="327">
        <v>0.70177664974619292</v>
      </c>
    </row>
    <row r="277" spans="1:17" ht="15">
      <c r="A277" s="326" t="s">
        <v>568</v>
      </c>
      <c r="B277" s="326">
        <v>1</v>
      </c>
      <c r="C277" s="326">
        <v>11.76</v>
      </c>
      <c r="D277" s="326">
        <v>152.88</v>
      </c>
      <c r="E277" s="326">
        <v>63</v>
      </c>
      <c r="F277" s="326">
        <v>877</v>
      </c>
      <c r="G277" s="326">
        <v>940</v>
      </c>
      <c r="H277" s="327">
        <v>6.7021276595744597E-2</v>
      </c>
      <c r="I277" s="355">
        <v>9.1247672253258846E-2</v>
      </c>
      <c r="J277" s="356">
        <v>1.3815832482638121E-2</v>
      </c>
      <c r="K277" s="355" t="s">
        <v>568</v>
      </c>
      <c r="L277" s="328">
        <v>-0.22015102270405201</v>
      </c>
      <c r="M277" s="328">
        <v>1.31875482999821E-2</v>
      </c>
      <c r="N277" s="328">
        <v>1.8127406228264399E-2</v>
      </c>
      <c r="O277" s="327">
        <v>0.24324324324324326</v>
      </c>
      <c r="P277" s="327">
        <v>0.30314552367784309</v>
      </c>
      <c r="Q277" s="327">
        <v>0.29822335025380708</v>
      </c>
    </row>
    <row r="278" spans="1:17" ht="15">
      <c r="A278" s="326" t="s">
        <v>95</v>
      </c>
      <c r="B278" s="326">
        <v>0</v>
      </c>
      <c r="C278" s="326">
        <v>-1E-4</v>
      </c>
      <c r="D278" s="326">
        <v>6.8999999999999897</v>
      </c>
      <c r="E278" s="326">
        <v>43</v>
      </c>
      <c r="F278" s="326">
        <v>345</v>
      </c>
      <c r="G278" s="326">
        <v>388</v>
      </c>
      <c r="H278" s="327">
        <v>0.110824742268041</v>
      </c>
      <c r="I278" s="355">
        <v>8.5106382978723402E-2</v>
      </c>
      <c r="J278" s="356">
        <v>9.5978961334537427E-3</v>
      </c>
      <c r="K278" s="355" t="s">
        <v>95</v>
      </c>
      <c r="L278" s="328">
        <v>0.33087694193879902</v>
      </c>
      <c r="M278" s="328">
        <v>1.5475047015767299E-2</v>
      </c>
      <c r="N278" s="328">
        <v>1.80270112600254E-2</v>
      </c>
      <c r="O278" s="327">
        <v>0.16602316602316602</v>
      </c>
      <c r="P278" s="327">
        <v>0.11925337020394054</v>
      </c>
      <c r="Q278" s="327">
        <v>0.12309644670050761</v>
      </c>
    </row>
    <row r="279" spans="1:17" ht="15">
      <c r="A279" s="326" t="s">
        <v>95</v>
      </c>
      <c r="B279" s="326">
        <v>1</v>
      </c>
      <c r="C279" s="326">
        <v>6.8999999999999897</v>
      </c>
      <c r="D279" s="326">
        <v>124.19999999999899</v>
      </c>
      <c r="E279" s="326">
        <v>216</v>
      </c>
      <c r="F279" s="326">
        <v>2548</v>
      </c>
      <c r="G279" s="326">
        <v>2764</v>
      </c>
      <c r="H279" s="327">
        <v>7.8147612156295204E-2</v>
      </c>
      <c r="I279" s="355">
        <v>0.11063218390804599</v>
      </c>
      <c r="J279" s="356">
        <v>9.5978961334537427E-3</v>
      </c>
      <c r="K279" s="355" t="s">
        <v>95</v>
      </c>
      <c r="L279" s="328">
        <v>-5.45643657312916E-2</v>
      </c>
      <c r="M279" s="328">
        <v>2.5519642442580499E-3</v>
      </c>
      <c r="N279" s="328">
        <v>1.80270112600254E-2</v>
      </c>
      <c r="O279" s="327">
        <v>0.83397683397683398</v>
      </c>
      <c r="P279" s="327">
        <v>0.88074662979605944</v>
      </c>
      <c r="Q279" s="327">
        <v>0.87690355329949243</v>
      </c>
    </row>
    <row r="280" spans="1:17" ht="15">
      <c r="A280" s="326" t="s">
        <v>25</v>
      </c>
      <c r="B280" s="326">
        <v>0</v>
      </c>
      <c r="C280" s="326">
        <v>-1E-4</v>
      </c>
      <c r="D280" s="326">
        <v>1.04</v>
      </c>
      <c r="E280" s="326">
        <v>153</v>
      </c>
      <c r="F280" s="326">
        <v>1897</v>
      </c>
      <c r="G280" s="326">
        <v>2050</v>
      </c>
      <c r="H280" s="327">
        <v>7.4634146341463398E-2</v>
      </c>
      <c r="I280" s="355">
        <v>9.2801387684301823E-2</v>
      </c>
      <c r="J280" s="356">
        <v>4.9931772883712658E-2</v>
      </c>
      <c r="K280" s="355" t="s">
        <v>25</v>
      </c>
      <c r="L280" s="328">
        <v>-0.104369805265981</v>
      </c>
      <c r="M280" s="328">
        <v>6.7826924764765499E-3</v>
      </c>
      <c r="N280" s="328">
        <v>1.80198145778598E-2</v>
      </c>
      <c r="O280" s="327">
        <v>0.59073359073359077</v>
      </c>
      <c r="P280" s="327">
        <v>0.65572070515036296</v>
      </c>
      <c r="Q280" s="327">
        <v>0.65038071065989844</v>
      </c>
    </row>
    <row r="281" spans="1:17" ht="15">
      <c r="A281" s="326" t="s">
        <v>25</v>
      </c>
      <c r="B281" s="326">
        <v>1</v>
      </c>
      <c r="C281" s="326">
        <v>1.95</v>
      </c>
      <c r="D281" s="326">
        <v>8.06</v>
      </c>
      <c r="E281" s="326">
        <v>106</v>
      </c>
      <c r="F281" s="326">
        <v>996</v>
      </c>
      <c r="G281" s="326">
        <v>1102</v>
      </c>
      <c r="H281" s="327">
        <v>9.6188747731397406E-2</v>
      </c>
      <c r="I281" s="355">
        <v>0.1413502109704641</v>
      </c>
      <c r="J281" s="356">
        <v>4.9931772883712658E-2</v>
      </c>
      <c r="K281" s="355" t="s">
        <v>25</v>
      </c>
      <c r="L281" s="328">
        <v>0.17291307980406601</v>
      </c>
      <c r="M281" s="328">
        <v>1.12371221013833E-2</v>
      </c>
      <c r="N281" s="328">
        <v>1.80198145778598E-2</v>
      </c>
      <c r="O281" s="327">
        <v>0.40926640926640928</v>
      </c>
      <c r="P281" s="327">
        <v>0.34427929484963704</v>
      </c>
      <c r="Q281" s="327">
        <v>0.3496192893401015</v>
      </c>
    </row>
    <row r="282" spans="1:17" ht="15">
      <c r="A282" s="326" t="s">
        <v>69</v>
      </c>
      <c r="B282" s="326">
        <v>0</v>
      </c>
      <c r="C282" s="326">
        <v>-1E-4</v>
      </c>
      <c r="D282" s="326">
        <v>3.06</v>
      </c>
      <c r="E282" s="326">
        <v>206</v>
      </c>
      <c r="F282" s="326">
        <v>2448</v>
      </c>
      <c r="G282" s="326">
        <v>2654</v>
      </c>
      <c r="H282" s="327">
        <v>7.7618688771665403E-2</v>
      </c>
      <c r="I282" s="355">
        <v>0.1027146001467351</v>
      </c>
      <c r="J282" s="356">
        <v>9.4888344911754699E-3</v>
      </c>
      <c r="K282" s="355" t="s">
        <v>69</v>
      </c>
      <c r="L282" s="328">
        <v>-6.1929231566038197E-2</v>
      </c>
      <c r="M282" s="328">
        <v>3.1468496886311102E-3</v>
      </c>
      <c r="N282" s="328">
        <v>1.76510379554757E-2</v>
      </c>
      <c r="O282" s="327">
        <v>0.79536679536679533</v>
      </c>
      <c r="P282" s="327">
        <v>0.84618043553404765</v>
      </c>
      <c r="Q282" s="327">
        <v>0.84200507614213194</v>
      </c>
    </row>
    <row r="283" spans="1:17" ht="15">
      <c r="A283" s="326" t="s">
        <v>69</v>
      </c>
      <c r="B283" s="326">
        <v>1</v>
      </c>
      <c r="C283" s="326">
        <v>3.96</v>
      </c>
      <c r="D283" s="326">
        <v>7.02</v>
      </c>
      <c r="E283" s="326">
        <v>53</v>
      </c>
      <c r="F283" s="326">
        <v>445</v>
      </c>
      <c r="G283" s="326">
        <v>498</v>
      </c>
      <c r="H283" s="327">
        <v>0.106425702811244</v>
      </c>
      <c r="I283" s="355">
        <v>0.12878787878787881</v>
      </c>
      <c r="J283" s="356">
        <v>9.4888344911754699E-3</v>
      </c>
      <c r="K283" s="355" t="s">
        <v>69</v>
      </c>
      <c r="L283" s="328">
        <v>0.28543887466247903</v>
      </c>
      <c r="M283" s="328">
        <v>1.45041882668446E-2</v>
      </c>
      <c r="N283" s="328">
        <v>1.76510379554757E-2</v>
      </c>
      <c r="O283" s="327">
        <v>0.20463320463320464</v>
      </c>
      <c r="P283" s="327">
        <v>0.1538195644659523</v>
      </c>
      <c r="Q283" s="327">
        <v>0.15799492385786801</v>
      </c>
    </row>
    <row r="284" spans="1:17" ht="15">
      <c r="A284" s="326" t="s">
        <v>297</v>
      </c>
      <c r="B284" s="326">
        <v>0</v>
      </c>
      <c r="C284" s="326">
        <v>-1E-4</v>
      </c>
      <c r="D284" s="326">
        <v>3.06</v>
      </c>
      <c r="E284" s="326">
        <v>206</v>
      </c>
      <c r="F284" s="326">
        <v>2447</v>
      </c>
      <c r="G284" s="326">
        <v>2653</v>
      </c>
      <c r="H284" s="327">
        <v>7.7647945721824305E-2</v>
      </c>
      <c r="I284" s="355">
        <v>0.1028655400440852</v>
      </c>
      <c r="J284" s="356">
        <v>8.7690139743084403E-3</v>
      </c>
      <c r="K284" s="355" t="s">
        <v>297</v>
      </c>
      <c r="L284" s="328">
        <v>-6.1520651376493103E-2</v>
      </c>
      <c r="M284" s="328">
        <v>3.1048228940340401E-3</v>
      </c>
      <c r="N284" s="328">
        <v>1.7397061855659202E-2</v>
      </c>
      <c r="O284" s="327">
        <v>0.79536679536679533</v>
      </c>
      <c r="P284" s="327">
        <v>0.84583477359142756</v>
      </c>
      <c r="Q284" s="327">
        <v>0.8416878172588832</v>
      </c>
    </row>
    <row r="285" spans="1:17" ht="15">
      <c r="A285" s="326" t="s">
        <v>297</v>
      </c>
      <c r="B285" s="326">
        <v>1</v>
      </c>
      <c r="C285" s="326">
        <v>3.96</v>
      </c>
      <c r="D285" s="326">
        <v>7.02</v>
      </c>
      <c r="E285" s="326">
        <v>53</v>
      </c>
      <c r="F285" s="326">
        <v>446</v>
      </c>
      <c r="G285" s="326">
        <v>499</v>
      </c>
      <c r="H285" s="327">
        <v>0.10621242484969901</v>
      </c>
      <c r="I285" s="355">
        <v>0.12781954887218039</v>
      </c>
      <c r="J285" s="356">
        <v>8.7690139743084403E-3</v>
      </c>
      <c r="K285" s="355" t="s">
        <v>297</v>
      </c>
      <c r="L285" s="328">
        <v>0.28319420480865498</v>
      </c>
      <c r="M285" s="328">
        <v>1.42922389616252E-2</v>
      </c>
      <c r="N285" s="328">
        <v>1.7397061855659202E-2</v>
      </c>
      <c r="O285" s="327">
        <v>0.20463320463320464</v>
      </c>
      <c r="P285" s="327">
        <v>0.15416522640857241</v>
      </c>
      <c r="Q285" s="327">
        <v>0.15831218274111675</v>
      </c>
    </row>
    <row r="286" spans="1:17" ht="15">
      <c r="A286" s="326" t="s">
        <v>93</v>
      </c>
      <c r="B286" s="326">
        <v>0</v>
      </c>
      <c r="C286" s="326">
        <v>-1E-4</v>
      </c>
      <c r="D286" s="326">
        <v>13.02</v>
      </c>
      <c r="E286" s="326">
        <v>169</v>
      </c>
      <c r="F286" s="326">
        <v>2065</v>
      </c>
      <c r="G286" s="326">
        <v>2234</v>
      </c>
      <c r="H286" s="327">
        <v>7.5649059982094896E-2</v>
      </c>
      <c r="I286" s="355">
        <v>0.1001742160278746</v>
      </c>
      <c r="J286" s="356">
        <v>1.163408112860519E-2</v>
      </c>
      <c r="K286" s="355" t="s">
        <v>93</v>
      </c>
      <c r="L286" s="328">
        <v>-8.97655471954623E-2</v>
      </c>
      <c r="M286" s="328">
        <v>5.5010355125889396E-3</v>
      </c>
      <c r="N286" s="328">
        <v>1.73908820839795E-2</v>
      </c>
      <c r="O286" s="327">
        <v>0.65250965250965254</v>
      </c>
      <c r="P286" s="327">
        <v>0.71379191151054266</v>
      </c>
      <c r="Q286" s="327">
        <v>0.70875634517766495</v>
      </c>
    </row>
    <row r="287" spans="1:17" ht="15">
      <c r="A287" s="326" t="s">
        <v>93</v>
      </c>
      <c r="B287" s="326">
        <v>1</v>
      </c>
      <c r="C287" s="326">
        <v>13.86</v>
      </c>
      <c r="D287" s="326">
        <v>36.119999999999997</v>
      </c>
      <c r="E287" s="326">
        <v>90</v>
      </c>
      <c r="F287" s="326">
        <v>828</v>
      </c>
      <c r="G287" s="326">
        <v>918</v>
      </c>
      <c r="H287" s="327">
        <v>9.8039215686274495E-2</v>
      </c>
      <c r="I287" s="355">
        <v>0.12317327766179539</v>
      </c>
      <c r="J287" s="356">
        <v>1.163408112860519E-2</v>
      </c>
      <c r="K287" s="355" t="s">
        <v>93</v>
      </c>
      <c r="L287" s="328">
        <v>0.194017759221602</v>
      </c>
      <c r="M287" s="328">
        <v>1.1889846571390601E-2</v>
      </c>
      <c r="N287" s="328">
        <v>1.73908820839795E-2</v>
      </c>
      <c r="O287" s="327">
        <v>0.34749034749034752</v>
      </c>
      <c r="P287" s="327">
        <v>0.28620808848945734</v>
      </c>
      <c r="Q287" s="327">
        <v>0.29124365482233505</v>
      </c>
    </row>
    <row r="288" spans="1:17" ht="15">
      <c r="A288" s="326" t="s">
        <v>652</v>
      </c>
      <c r="B288" s="326">
        <v>0</v>
      </c>
      <c r="C288" s="326">
        <v>-1E-4</v>
      </c>
      <c r="D288" s="326">
        <v>4166.6666666000001</v>
      </c>
      <c r="E288" s="326">
        <v>202</v>
      </c>
      <c r="F288" s="326">
        <v>2092</v>
      </c>
      <c r="G288" s="326">
        <v>2294</v>
      </c>
      <c r="H288" s="327">
        <v>8.8055797733217006E-2</v>
      </c>
      <c r="I288" s="355">
        <v>0.12513034410844631</v>
      </c>
      <c r="J288" s="356">
        <v>5.4576132134187591E-2</v>
      </c>
      <c r="K288" s="355" t="s">
        <v>652</v>
      </c>
      <c r="L288" s="328">
        <v>7.5613115492988395E-2</v>
      </c>
      <c r="M288" s="328">
        <v>4.2946734284067404E-3</v>
      </c>
      <c r="N288" s="328">
        <v>1.7334836486710099E-2</v>
      </c>
      <c r="O288" s="327">
        <v>0.77992277992277992</v>
      </c>
      <c r="P288" s="327">
        <v>0.72312478396128588</v>
      </c>
      <c r="Q288" s="327">
        <v>0.72779187817258884</v>
      </c>
    </row>
    <row r="289" spans="1:17" ht="15">
      <c r="A289" s="326" t="s">
        <v>652</v>
      </c>
      <c r="B289" s="326">
        <v>1</v>
      </c>
      <c r="C289" s="326">
        <v>4166.6666666000001</v>
      </c>
      <c r="D289" s="326">
        <v>10416.666666499999</v>
      </c>
      <c r="E289" s="326">
        <v>57</v>
      </c>
      <c r="F289" s="326">
        <v>801</v>
      </c>
      <c r="G289" s="326">
        <v>858</v>
      </c>
      <c r="H289" s="327">
        <v>6.6433566433566404E-2</v>
      </c>
      <c r="I289" s="355">
        <v>8.0838323353293412E-2</v>
      </c>
      <c r="J289" s="356">
        <v>5.4576132134187591E-2</v>
      </c>
      <c r="K289" s="355" t="s">
        <v>652</v>
      </c>
      <c r="L289" s="328">
        <v>-0.22958843595721101</v>
      </c>
      <c r="M289" s="328">
        <v>1.3040163058303401E-2</v>
      </c>
      <c r="N289" s="328">
        <v>1.7334836486710099E-2</v>
      </c>
      <c r="O289" s="327">
        <v>0.22007722007722008</v>
      </c>
      <c r="P289" s="327">
        <v>0.27687521603871412</v>
      </c>
      <c r="Q289" s="327">
        <v>0.27220812182741116</v>
      </c>
    </row>
    <row r="290" spans="1:17" ht="15">
      <c r="A290" s="326" t="s">
        <v>649</v>
      </c>
      <c r="B290" s="326">
        <v>0</v>
      </c>
      <c r="C290" s="326">
        <v>-1E-4</v>
      </c>
      <c r="D290" s="326">
        <v>10440</v>
      </c>
      <c r="E290" s="326">
        <v>170</v>
      </c>
      <c r="F290" s="326">
        <v>1715</v>
      </c>
      <c r="G290" s="326">
        <v>1885</v>
      </c>
      <c r="H290" s="327">
        <v>9.0185676392572897E-2</v>
      </c>
      <c r="I290" s="355">
        <v>0.1024229074889868</v>
      </c>
      <c r="J290" s="356">
        <v>2.8196094570303392E-3</v>
      </c>
      <c r="K290" s="355" t="s">
        <v>649</v>
      </c>
      <c r="L290" s="328">
        <v>0.101851320726818</v>
      </c>
      <c r="M290" s="328">
        <v>6.47371320951084E-3</v>
      </c>
      <c r="N290" s="328">
        <v>1.7260918447334399E-2</v>
      </c>
      <c r="O290" s="327">
        <v>0.65637065637065639</v>
      </c>
      <c r="P290" s="327">
        <v>0.59281023159350155</v>
      </c>
      <c r="Q290" s="327">
        <v>0.59803299492385786</v>
      </c>
    </row>
    <row r="291" spans="1:17" ht="15">
      <c r="A291" s="326" t="s">
        <v>649</v>
      </c>
      <c r="B291" s="326">
        <v>1</v>
      </c>
      <c r="C291" s="326">
        <v>10440</v>
      </c>
      <c r="D291" s="326">
        <v>87000.000100000005</v>
      </c>
      <c r="E291" s="326">
        <v>89</v>
      </c>
      <c r="F291" s="326">
        <v>1178</v>
      </c>
      <c r="G291" s="326">
        <v>1267</v>
      </c>
      <c r="H291" s="327">
        <v>7.0244672454617199E-2</v>
      </c>
      <c r="I291" s="355">
        <v>0.1126564673157163</v>
      </c>
      <c r="J291" s="356">
        <v>2.8196094570303392E-3</v>
      </c>
      <c r="K291" s="355" t="s">
        <v>649</v>
      </c>
      <c r="L291" s="328">
        <v>-0.169715751202794</v>
      </c>
      <c r="M291" s="328">
        <v>1.07872052378235E-2</v>
      </c>
      <c r="N291" s="328">
        <v>1.7260918447334399E-2</v>
      </c>
      <c r="O291" s="327">
        <v>0.34362934362934361</v>
      </c>
      <c r="P291" s="327">
        <v>0.40718976840649845</v>
      </c>
      <c r="Q291" s="327">
        <v>0.40196700507614214</v>
      </c>
    </row>
    <row r="292" spans="1:17" ht="15">
      <c r="A292" s="326" t="s">
        <v>651</v>
      </c>
      <c r="B292" s="326">
        <v>0</v>
      </c>
      <c r="C292" s="326">
        <v>-1E-4</v>
      </c>
      <c r="D292" s="326">
        <v>0.68722854471999995</v>
      </c>
      <c r="E292" s="326">
        <v>235</v>
      </c>
      <c r="F292" s="326">
        <v>2506</v>
      </c>
      <c r="G292" s="326">
        <v>2741</v>
      </c>
      <c r="H292" s="327">
        <v>8.5735133163079097E-2</v>
      </c>
      <c r="I292" s="355">
        <v>0.1064467766116941</v>
      </c>
      <c r="J292" s="356">
        <v>1.2315360574694821E-4</v>
      </c>
      <c r="K292" s="355" t="s">
        <v>651</v>
      </c>
      <c r="L292" s="328">
        <v>4.6363621964742599E-2</v>
      </c>
      <c r="M292" s="328">
        <v>1.9058730768531E-3</v>
      </c>
      <c r="N292" s="328">
        <v>1.69983215342542E-2</v>
      </c>
      <c r="O292" s="327">
        <v>0.9073359073359073</v>
      </c>
      <c r="P292" s="327">
        <v>0.86622882820601455</v>
      </c>
      <c r="Q292" s="327">
        <v>0.86960659898477155</v>
      </c>
    </row>
    <row r="293" spans="1:17" ht="15">
      <c r="A293" s="326" t="s">
        <v>651</v>
      </c>
      <c r="B293" s="326">
        <v>1</v>
      </c>
      <c r="C293" s="326">
        <v>0.68722854471999995</v>
      </c>
      <c r="D293" s="326">
        <v>1.5462642256199901</v>
      </c>
      <c r="E293" s="326">
        <v>24</v>
      </c>
      <c r="F293" s="326">
        <v>387</v>
      </c>
      <c r="G293" s="326">
        <v>411</v>
      </c>
      <c r="H293" s="327">
        <v>5.8394160583941597E-2</v>
      </c>
      <c r="I293" s="355">
        <v>0.1092150170648464</v>
      </c>
      <c r="J293" s="356">
        <v>1.2315360574694821E-4</v>
      </c>
      <c r="K293" s="355" t="s">
        <v>651</v>
      </c>
      <c r="L293" s="328">
        <v>-0.36714961940523799</v>
      </c>
      <c r="M293" s="328">
        <v>1.5092448457401099E-2</v>
      </c>
      <c r="N293" s="328">
        <v>1.69983215342542E-2</v>
      </c>
      <c r="O293" s="327">
        <v>9.2664092664092659E-2</v>
      </c>
      <c r="P293" s="327">
        <v>0.13377117179398548</v>
      </c>
      <c r="Q293" s="327">
        <v>0.13039340101522842</v>
      </c>
    </row>
    <row r="294" spans="1:17" ht="15">
      <c r="A294" s="326" t="s">
        <v>658</v>
      </c>
      <c r="B294" s="326">
        <v>0</v>
      </c>
      <c r="C294" s="326">
        <v>-1E-4</v>
      </c>
      <c r="D294" s="326">
        <v>4.08</v>
      </c>
      <c r="E294" s="326">
        <v>225</v>
      </c>
      <c r="F294" s="326">
        <v>2631</v>
      </c>
      <c r="G294" s="326">
        <v>2856</v>
      </c>
      <c r="H294" s="327">
        <v>7.8781512605042001E-2</v>
      </c>
      <c r="I294" s="355">
        <v>0.10489014883061661</v>
      </c>
      <c r="J294" s="356">
        <v>2.8944746642408591E-3</v>
      </c>
      <c r="K294" s="355" t="s">
        <v>658</v>
      </c>
      <c r="L294" s="328">
        <v>-4.5797635559275199E-2</v>
      </c>
      <c r="M294" s="328">
        <v>1.8644539076483799E-3</v>
      </c>
      <c r="N294" s="328">
        <v>1.6977783653222701E-2</v>
      </c>
      <c r="O294" s="327">
        <v>0.86872586872586877</v>
      </c>
      <c r="P294" s="327">
        <v>0.90943657103352926</v>
      </c>
      <c r="Q294" s="327">
        <v>0.90609137055837563</v>
      </c>
    </row>
    <row r="295" spans="1:17" ht="15">
      <c r="A295" s="326" t="s">
        <v>658</v>
      </c>
      <c r="B295" s="326">
        <v>1</v>
      </c>
      <c r="C295" s="326">
        <v>4.76</v>
      </c>
      <c r="D295" s="326">
        <v>19.04</v>
      </c>
      <c r="E295" s="326">
        <v>34</v>
      </c>
      <c r="F295" s="326">
        <v>262</v>
      </c>
      <c r="G295" s="326">
        <v>296</v>
      </c>
      <c r="H295" s="327">
        <v>0.114864864864864</v>
      </c>
      <c r="I295" s="355">
        <v>0.12037037037037041</v>
      </c>
      <c r="J295" s="356">
        <v>2.8944746642408591E-3</v>
      </c>
      <c r="K295" s="355" t="s">
        <v>658</v>
      </c>
      <c r="L295" s="328">
        <v>0.37123726413166103</v>
      </c>
      <c r="M295" s="328">
        <v>1.5113329745574401E-2</v>
      </c>
      <c r="N295" s="328">
        <v>1.6977783653222701E-2</v>
      </c>
      <c r="O295" s="327">
        <v>0.13127413127413126</v>
      </c>
      <c r="P295" s="327">
        <v>9.0563428966470794E-2</v>
      </c>
      <c r="Q295" s="327">
        <v>9.3908629441624369E-2</v>
      </c>
    </row>
    <row r="296" spans="1:17" ht="15">
      <c r="A296" s="326" t="s">
        <v>245</v>
      </c>
      <c r="B296" s="326">
        <v>0</v>
      </c>
      <c r="C296" s="326">
        <v>-1E-4</v>
      </c>
      <c r="D296" s="326">
        <v>7.0000000000000007E-2</v>
      </c>
      <c r="E296" s="326">
        <v>117</v>
      </c>
      <c r="F296" s="326">
        <v>1495</v>
      </c>
      <c r="G296" s="326">
        <v>1612</v>
      </c>
      <c r="H296" s="327">
        <v>7.25806451612903E-2</v>
      </c>
      <c r="I296" s="355">
        <v>9.8465473145780052E-2</v>
      </c>
      <c r="J296" s="356">
        <v>7.3271923166043111E-3</v>
      </c>
      <c r="K296" s="355" t="s">
        <v>245</v>
      </c>
      <c r="L296" s="328">
        <v>-0.13448630775043299</v>
      </c>
      <c r="M296" s="328">
        <v>8.7452616405090597E-3</v>
      </c>
      <c r="N296" s="328">
        <v>1.69549642267941E-2</v>
      </c>
      <c r="O296" s="327">
        <v>0.45173745173745172</v>
      </c>
      <c r="P296" s="327">
        <v>0.51676460421707571</v>
      </c>
      <c r="Q296" s="327">
        <v>0.51142131979695427</v>
      </c>
    </row>
    <row r="297" spans="1:17" ht="15">
      <c r="A297" s="326" t="s">
        <v>245</v>
      </c>
      <c r="B297" s="326">
        <v>1</v>
      </c>
      <c r="C297" s="326">
        <v>0.98</v>
      </c>
      <c r="D297" s="326">
        <v>6.02</v>
      </c>
      <c r="E297" s="326">
        <v>142</v>
      </c>
      <c r="F297" s="326">
        <v>1398</v>
      </c>
      <c r="G297" s="326">
        <v>1540</v>
      </c>
      <c r="H297" s="327">
        <v>9.2207792207792197E-2</v>
      </c>
      <c r="I297" s="355">
        <v>0.11479289940828399</v>
      </c>
      <c r="J297" s="356">
        <v>7.3271923166043111E-3</v>
      </c>
      <c r="K297" s="355" t="s">
        <v>245</v>
      </c>
      <c r="L297" s="328">
        <v>0.126250378084102</v>
      </c>
      <c r="M297" s="328">
        <v>8.20970258628511E-3</v>
      </c>
      <c r="N297" s="328">
        <v>1.69549642267941E-2</v>
      </c>
      <c r="O297" s="327">
        <v>0.54826254826254828</v>
      </c>
      <c r="P297" s="327">
        <v>0.48323539578292429</v>
      </c>
      <c r="Q297" s="327">
        <v>0.48857868020304568</v>
      </c>
    </row>
    <row r="298" spans="1:17" ht="15">
      <c r="A298" s="326" t="s">
        <v>660</v>
      </c>
      <c r="B298" s="326">
        <v>0</v>
      </c>
      <c r="C298" s="326">
        <v>-1E-4</v>
      </c>
      <c r="D298" s="326">
        <v>2.09</v>
      </c>
      <c r="E298" s="326">
        <v>226</v>
      </c>
      <c r="F298" s="326">
        <v>2640</v>
      </c>
      <c r="G298" s="326">
        <v>2866</v>
      </c>
      <c r="H298" s="327">
        <v>7.8855547801814294E-2</v>
      </c>
      <c r="I298" s="355">
        <v>0.104960460100647</v>
      </c>
      <c r="J298" s="356">
        <v>2.4510294774517001E-3</v>
      </c>
      <c r="K298" s="355" t="s">
        <v>660</v>
      </c>
      <c r="L298" s="328">
        <v>-4.47779535914785E-2</v>
      </c>
      <c r="M298" s="328">
        <v>1.78935639672922E-3</v>
      </c>
      <c r="N298" s="328">
        <v>1.6828122317047799E-2</v>
      </c>
      <c r="O298" s="327">
        <v>0.87258687258687262</v>
      </c>
      <c r="P298" s="327">
        <v>0.9125475285171103</v>
      </c>
      <c r="Q298" s="327">
        <v>0.90926395939086291</v>
      </c>
    </row>
    <row r="299" spans="1:17" ht="15">
      <c r="A299" s="326" t="s">
        <v>660</v>
      </c>
      <c r="B299" s="326">
        <v>1</v>
      </c>
      <c r="C299" s="326">
        <v>2.85</v>
      </c>
      <c r="D299" s="326">
        <v>15.01</v>
      </c>
      <c r="E299" s="326">
        <v>33</v>
      </c>
      <c r="F299" s="326">
        <v>253</v>
      </c>
      <c r="G299" s="326">
        <v>286</v>
      </c>
      <c r="H299" s="327">
        <v>0.115384615384615</v>
      </c>
      <c r="I299" s="355">
        <v>0.1186440677966102</v>
      </c>
      <c r="J299" s="356">
        <v>2.4510294774517001E-3</v>
      </c>
      <c r="K299" s="355" t="s">
        <v>660</v>
      </c>
      <c r="L299" s="328">
        <v>0.37633931601555698</v>
      </c>
      <c r="M299" s="328">
        <v>1.50387659203186E-2</v>
      </c>
      <c r="N299" s="328">
        <v>1.6828122317047799E-2</v>
      </c>
      <c r="O299" s="327">
        <v>0.12741312741312741</v>
      </c>
      <c r="P299" s="327">
        <v>8.7452471482889732E-2</v>
      </c>
      <c r="Q299" s="327">
        <v>9.073604060913705E-2</v>
      </c>
    </row>
    <row r="300" spans="1:17" ht="15">
      <c r="A300" s="326" t="s">
        <v>90</v>
      </c>
      <c r="B300" s="326">
        <v>0</v>
      </c>
      <c r="C300" s="326">
        <v>-1E-4</v>
      </c>
      <c r="D300" s="326">
        <v>3900</v>
      </c>
      <c r="E300" s="326">
        <v>11</v>
      </c>
      <c r="F300" s="326">
        <v>209</v>
      </c>
      <c r="G300" s="326">
        <v>220</v>
      </c>
      <c r="H300" s="327">
        <v>0.05</v>
      </c>
      <c r="I300" s="355">
        <v>0.10963455149501659</v>
      </c>
      <c r="J300" s="356">
        <v>1.7846060090176779E-4</v>
      </c>
      <c r="K300" s="355" t="s">
        <v>90</v>
      </c>
      <c r="L300" s="328">
        <v>-0.531217735889843</v>
      </c>
      <c r="M300" s="328">
        <v>1.58155756769176E-2</v>
      </c>
      <c r="N300" s="328">
        <v>1.6755978285044999E-2</v>
      </c>
      <c r="O300" s="327">
        <v>4.2471042471042469E-2</v>
      </c>
      <c r="P300" s="327">
        <v>7.2243346007604556E-2</v>
      </c>
      <c r="Q300" s="327">
        <v>6.9796954314720813E-2</v>
      </c>
    </row>
    <row r="301" spans="1:17" ht="15">
      <c r="A301" s="326" t="s">
        <v>90</v>
      </c>
      <c r="B301" s="326">
        <v>1</v>
      </c>
      <c r="C301" s="326">
        <v>3900</v>
      </c>
      <c r="D301" s="326">
        <v>30000.000100000001</v>
      </c>
      <c r="E301" s="326">
        <v>248</v>
      </c>
      <c r="F301" s="326">
        <v>2684</v>
      </c>
      <c r="G301" s="326">
        <v>2932</v>
      </c>
      <c r="H301" s="327">
        <v>8.4583901773533393E-2</v>
      </c>
      <c r="I301" s="355">
        <v>0.1063348416289593</v>
      </c>
      <c r="J301" s="356">
        <v>1.7846060090176779E-4</v>
      </c>
      <c r="K301" s="355" t="s">
        <v>90</v>
      </c>
      <c r="L301" s="328">
        <v>3.1586491350007101E-2</v>
      </c>
      <c r="M301" s="328">
        <v>9.4040260812740305E-4</v>
      </c>
      <c r="N301" s="328">
        <v>1.6755978285044999E-2</v>
      </c>
      <c r="O301" s="327">
        <v>0.9575289575289575</v>
      </c>
      <c r="P301" s="327">
        <v>0.92775665399239549</v>
      </c>
      <c r="Q301" s="327">
        <v>0.93020304568527923</v>
      </c>
    </row>
    <row r="302" spans="1:17" ht="15">
      <c r="A302" s="326" t="s">
        <v>198</v>
      </c>
      <c r="B302" s="326">
        <v>0</v>
      </c>
      <c r="C302" s="326">
        <v>-1E-4</v>
      </c>
      <c r="D302" s="326">
        <v>18000</v>
      </c>
      <c r="E302" s="326">
        <v>213</v>
      </c>
      <c r="F302" s="326">
        <v>2514</v>
      </c>
      <c r="G302" s="326">
        <v>2727</v>
      </c>
      <c r="H302" s="327">
        <v>7.8107810781078105E-2</v>
      </c>
      <c r="I302" s="355">
        <v>0.1051175656984786</v>
      </c>
      <c r="J302" s="356">
        <v>2.7850827183410168E-3</v>
      </c>
      <c r="K302" s="355" t="s">
        <v>198</v>
      </c>
      <c r="L302" s="328">
        <v>-5.5116980164170201E-2</v>
      </c>
      <c r="M302" s="328">
        <v>2.5684678853260898E-3</v>
      </c>
      <c r="N302" s="328">
        <v>1.67501714512969E-2</v>
      </c>
      <c r="O302" s="327">
        <v>0.82239382239382242</v>
      </c>
      <c r="P302" s="327">
        <v>0.86899412374697549</v>
      </c>
      <c r="Q302" s="327">
        <v>0.86516497461928932</v>
      </c>
    </row>
    <row r="303" spans="1:17" ht="15">
      <c r="A303" s="326" t="s">
        <v>198</v>
      </c>
      <c r="B303" s="326">
        <v>1</v>
      </c>
      <c r="C303" s="326">
        <v>18000</v>
      </c>
      <c r="D303" s="326">
        <v>102000</v>
      </c>
      <c r="E303" s="326">
        <v>46</v>
      </c>
      <c r="F303" s="326">
        <v>379</v>
      </c>
      <c r="G303" s="326">
        <v>425</v>
      </c>
      <c r="H303" s="327">
        <v>0.108235294117647</v>
      </c>
      <c r="I303" s="355">
        <v>0.1215469613259668</v>
      </c>
      <c r="J303" s="356">
        <v>2.7850827183410168E-3</v>
      </c>
      <c r="K303" s="355" t="s">
        <v>198</v>
      </c>
      <c r="L303" s="328">
        <v>0.30432643468326498</v>
      </c>
      <c r="M303" s="328">
        <v>1.41817035659708E-2</v>
      </c>
      <c r="N303" s="328">
        <v>1.67501714512969E-2</v>
      </c>
      <c r="O303" s="327">
        <v>0.17760617760617761</v>
      </c>
      <c r="P303" s="327">
        <v>0.13100587625302454</v>
      </c>
      <c r="Q303" s="327">
        <v>0.13483502538071065</v>
      </c>
    </row>
    <row r="304" spans="1:17" ht="15">
      <c r="A304" s="326" t="s">
        <v>674</v>
      </c>
      <c r="B304" s="326">
        <v>0</v>
      </c>
      <c r="C304" s="326">
        <v>-2.0001000000000002</v>
      </c>
      <c r="D304" s="326">
        <v>1.08</v>
      </c>
      <c r="E304" s="326">
        <v>123</v>
      </c>
      <c r="F304" s="326">
        <v>1560</v>
      </c>
      <c r="G304" s="326">
        <v>1683</v>
      </c>
      <c r="H304" s="327">
        <v>7.3083778966131899E-2</v>
      </c>
      <c r="I304" s="355">
        <v>9.5522388059701493E-2</v>
      </c>
      <c r="J304" s="356">
        <v>2.2588697110787839E-2</v>
      </c>
      <c r="K304" s="355" t="s">
        <v>674</v>
      </c>
      <c r="L304" s="328">
        <v>-0.127035501594567</v>
      </c>
      <c r="M304" s="328">
        <v>8.1720865467568102E-3</v>
      </c>
      <c r="N304" s="328">
        <v>1.6579187263311E-2</v>
      </c>
      <c r="O304" s="327">
        <v>0.4749034749034749</v>
      </c>
      <c r="P304" s="327">
        <v>0.53923263048738335</v>
      </c>
      <c r="Q304" s="327">
        <v>0.53394670050761417</v>
      </c>
    </row>
    <row r="305" spans="1:17" ht="15">
      <c r="A305" s="326" t="s">
        <v>674</v>
      </c>
      <c r="B305" s="326">
        <v>1</v>
      </c>
      <c r="C305" s="326">
        <v>1.96</v>
      </c>
      <c r="D305" s="326">
        <v>11.2</v>
      </c>
      <c r="E305" s="326">
        <v>136</v>
      </c>
      <c r="F305" s="326">
        <v>1333</v>
      </c>
      <c r="G305" s="326">
        <v>1469</v>
      </c>
      <c r="H305" s="327">
        <v>9.2579986385296104E-2</v>
      </c>
      <c r="I305" s="355">
        <v>0.12540192926045021</v>
      </c>
      <c r="J305" s="356">
        <v>2.2588697110787839E-2</v>
      </c>
      <c r="K305" s="355" t="s">
        <v>674</v>
      </c>
      <c r="L305" s="328">
        <v>0.13068880883393999</v>
      </c>
      <c r="M305" s="328">
        <v>8.4071007165542194E-3</v>
      </c>
      <c r="N305" s="328">
        <v>1.6579187263311E-2</v>
      </c>
      <c r="O305" s="327">
        <v>0.52509652509652505</v>
      </c>
      <c r="P305" s="327">
        <v>0.46076736951261665</v>
      </c>
      <c r="Q305" s="327">
        <v>0.46605329949238578</v>
      </c>
    </row>
    <row r="306" spans="1:17" ht="15">
      <c r="A306" s="326" t="s">
        <v>273</v>
      </c>
      <c r="B306" s="326">
        <v>0</v>
      </c>
      <c r="C306" s="326">
        <v>-1E-4</v>
      </c>
      <c r="D306" s="326">
        <v>3.04</v>
      </c>
      <c r="E306" s="326">
        <v>226</v>
      </c>
      <c r="F306" s="326">
        <v>2639</v>
      </c>
      <c r="G306" s="326">
        <v>2865</v>
      </c>
      <c r="H306" s="327">
        <v>7.8883071553228601E-2</v>
      </c>
      <c r="I306" s="355">
        <v>0.1042654028436019</v>
      </c>
      <c r="J306" s="356">
        <v>7.1043317358073831E-3</v>
      </c>
      <c r="K306" s="355" t="s">
        <v>273</v>
      </c>
      <c r="L306" s="328">
        <v>-4.4399093954440701E-2</v>
      </c>
      <c r="M306" s="328">
        <v>1.7588698400608301E-3</v>
      </c>
      <c r="N306" s="328">
        <v>1.6511277213040101E-2</v>
      </c>
      <c r="O306" s="327">
        <v>0.87258687258687262</v>
      </c>
      <c r="P306" s="327">
        <v>0.91220186657449009</v>
      </c>
      <c r="Q306" s="327">
        <v>0.90894670050761417</v>
      </c>
    </row>
    <row r="307" spans="1:17" ht="15">
      <c r="A307" s="326" t="s">
        <v>273</v>
      </c>
      <c r="B307" s="326">
        <v>1</v>
      </c>
      <c r="C307" s="326">
        <v>4</v>
      </c>
      <c r="D307" s="326">
        <v>7.04</v>
      </c>
      <c r="E307" s="326">
        <v>33</v>
      </c>
      <c r="F307" s="326">
        <v>254</v>
      </c>
      <c r="G307" s="326">
        <v>287</v>
      </c>
      <c r="H307" s="327">
        <v>0.114982578397212</v>
      </c>
      <c r="I307" s="355">
        <v>0.1333333333333333</v>
      </c>
      <c r="J307" s="356">
        <v>7.1043317358073831E-3</v>
      </c>
      <c r="K307" s="355" t="s">
        <v>273</v>
      </c>
      <c r="L307" s="328">
        <v>0.37239453772454101</v>
      </c>
      <c r="M307" s="328">
        <v>1.4752407372979301E-2</v>
      </c>
      <c r="N307" s="328">
        <v>1.6511277213040101E-2</v>
      </c>
      <c r="O307" s="327">
        <v>0.12741312741312741</v>
      </c>
      <c r="P307" s="327">
        <v>8.779813342550985E-2</v>
      </c>
      <c r="Q307" s="327">
        <v>9.1053299492385789E-2</v>
      </c>
    </row>
    <row r="308" spans="1:17" ht="15">
      <c r="A308" s="326" t="s">
        <v>111</v>
      </c>
      <c r="B308" s="326">
        <v>0</v>
      </c>
      <c r="C308" s="326">
        <v>-1E-4</v>
      </c>
      <c r="D308" s="326">
        <v>7597.3127000000004</v>
      </c>
      <c r="E308" s="326">
        <v>251</v>
      </c>
      <c r="F308" s="326">
        <v>2729</v>
      </c>
      <c r="G308" s="326">
        <v>2980</v>
      </c>
      <c r="H308" s="327">
        <v>8.4228187919463002E-2</v>
      </c>
      <c r="I308" s="355">
        <v>0.1088917525773196</v>
      </c>
      <c r="J308" s="356">
        <v>1.0438522671182161E-2</v>
      </c>
      <c r="K308" s="355" t="s">
        <v>111</v>
      </c>
      <c r="L308" s="328">
        <v>2.6983661700042499E-2</v>
      </c>
      <c r="M308" s="328">
        <v>6.9619271118439403E-4</v>
      </c>
      <c r="N308" s="328">
        <v>1.63623671195481E-2</v>
      </c>
      <c r="O308" s="327">
        <v>0.96911196911196906</v>
      </c>
      <c r="P308" s="327">
        <v>0.94331144141030077</v>
      </c>
      <c r="Q308" s="327">
        <v>0.94543147208121825</v>
      </c>
    </row>
    <row r="309" spans="1:17" ht="15">
      <c r="A309" s="326" t="s">
        <v>111</v>
      </c>
      <c r="B309" s="326">
        <v>1</v>
      </c>
      <c r="C309" s="326">
        <v>7597.3127000000004</v>
      </c>
      <c r="D309" s="326">
        <v>13884.743899999999</v>
      </c>
      <c r="E309" s="326">
        <v>8</v>
      </c>
      <c r="F309" s="326">
        <v>164</v>
      </c>
      <c r="G309" s="326">
        <v>172</v>
      </c>
      <c r="H309" s="327">
        <v>4.6511627906976702E-2</v>
      </c>
      <c r="I309" s="355">
        <v>6.6666666666666666E-2</v>
      </c>
      <c r="J309" s="356">
        <v>1.0438522671182161E-2</v>
      </c>
      <c r="K309" s="355" t="s">
        <v>111</v>
      </c>
      <c r="L309" s="328">
        <v>-0.60720364286776496</v>
      </c>
      <c r="M309" s="328">
        <v>1.5666174408363698E-2</v>
      </c>
      <c r="N309" s="328">
        <v>1.63623671195481E-2</v>
      </c>
      <c r="O309" s="327">
        <v>3.0888030888030889E-2</v>
      </c>
      <c r="P309" s="327">
        <v>5.6688558589699276E-2</v>
      </c>
      <c r="Q309" s="327">
        <v>5.4568527918781723E-2</v>
      </c>
    </row>
    <row r="310" spans="1:17" ht="15">
      <c r="A310" s="326" t="s">
        <v>45</v>
      </c>
      <c r="B310" s="326">
        <v>0</v>
      </c>
      <c r="C310" s="326">
        <v>-1E-4</v>
      </c>
      <c r="D310" s="326">
        <v>1.2</v>
      </c>
      <c r="E310" s="326">
        <v>123</v>
      </c>
      <c r="F310" s="326">
        <v>1558</v>
      </c>
      <c r="G310" s="326">
        <v>1681</v>
      </c>
      <c r="H310" s="327">
        <v>7.3170731707316999E-2</v>
      </c>
      <c r="I310" s="355">
        <v>9.5712861415752748E-2</v>
      </c>
      <c r="J310" s="356">
        <v>2.1742078335038582E-2</v>
      </c>
      <c r="K310" s="355" t="s">
        <v>45</v>
      </c>
      <c r="L310" s="328">
        <v>-0.12575262778167801</v>
      </c>
      <c r="M310" s="328">
        <v>8.0026245624357298E-3</v>
      </c>
      <c r="N310" s="328">
        <v>1.62239679230116E-2</v>
      </c>
      <c r="O310" s="327">
        <v>0.4749034749034749</v>
      </c>
      <c r="P310" s="327">
        <v>0.53854130660214306</v>
      </c>
      <c r="Q310" s="327">
        <v>0.5333121827411168</v>
      </c>
    </row>
    <row r="311" spans="1:17" ht="15">
      <c r="A311" s="326" t="s">
        <v>45</v>
      </c>
      <c r="B311" s="326">
        <v>1</v>
      </c>
      <c r="C311" s="326">
        <v>2</v>
      </c>
      <c r="D311" s="326">
        <v>11.2</v>
      </c>
      <c r="E311" s="326">
        <v>136</v>
      </c>
      <c r="F311" s="326">
        <v>1335</v>
      </c>
      <c r="G311" s="326">
        <v>1471</v>
      </c>
      <c r="H311" s="327">
        <v>9.2454112848402395E-2</v>
      </c>
      <c r="I311" s="355">
        <v>0.125</v>
      </c>
      <c r="J311" s="356">
        <v>2.1742078335038582E-2</v>
      </c>
      <c r="K311" s="355" t="s">
        <v>45</v>
      </c>
      <c r="L311" s="328">
        <v>0.129189558178299</v>
      </c>
      <c r="M311" s="328">
        <v>8.2213433605759102E-3</v>
      </c>
      <c r="N311" s="328">
        <v>1.62239679230116E-2</v>
      </c>
      <c r="O311" s="327">
        <v>0.52509652509652505</v>
      </c>
      <c r="P311" s="327">
        <v>0.46145869339785689</v>
      </c>
      <c r="Q311" s="327">
        <v>0.46668781725888325</v>
      </c>
    </row>
    <row r="312" spans="1:17" ht="15">
      <c r="A312" s="326" t="s">
        <v>290</v>
      </c>
      <c r="B312" s="326">
        <v>0</v>
      </c>
      <c r="C312" s="326">
        <v>-1E-4</v>
      </c>
      <c r="D312" s="326">
        <v>1.05</v>
      </c>
      <c r="E312" s="326">
        <v>209</v>
      </c>
      <c r="F312" s="326">
        <v>2471</v>
      </c>
      <c r="G312" s="326">
        <v>2680</v>
      </c>
      <c r="H312" s="327">
        <v>7.7985074626865603E-2</v>
      </c>
      <c r="I312" s="355">
        <v>9.9435825105782791E-2</v>
      </c>
      <c r="J312" s="356">
        <v>3.6286996852856031E-2</v>
      </c>
      <c r="K312" s="355" t="s">
        <v>290</v>
      </c>
      <c r="L312" s="328">
        <v>-5.6822710747201501E-2</v>
      </c>
      <c r="M312" s="328">
        <v>2.6809439778550299E-3</v>
      </c>
      <c r="N312" s="328">
        <v>1.5902856033461199E-2</v>
      </c>
      <c r="O312" s="327">
        <v>0.806949806949807</v>
      </c>
      <c r="P312" s="327">
        <v>0.85413066021431039</v>
      </c>
      <c r="Q312" s="327">
        <v>0.85025380710659904</v>
      </c>
    </row>
    <row r="313" spans="1:17" ht="15">
      <c r="A313" s="326" t="s">
        <v>290</v>
      </c>
      <c r="B313" s="326">
        <v>1</v>
      </c>
      <c r="C313" s="326">
        <v>1.96</v>
      </c>
      <c r="D313" s="326">
        <v>5.04</v>
      </c>
      <c r="E313" s="326">
        <v>50</v>
      </c>
      <c r="F313" s="326">
        <v>422</v>
      </c>
      <c r="G313" s="326">
        <v>472</v>
      </c>
      <c r="H313" s="327">
        <v>0.10593220338983</v>
      </c>
      <c r="I313" s="355">
        <v>0.15789473684210531</v>
      </c>
      <c r="J313" s="356">
        <v>3.6286996852856031E-2</v>
      </c>
      <c r="K313" s="355" t="s">
        <v>290</v>
      </c>
      <c r="L313" s="328">
        <v>0.28023893466873101</v>
      </c>
      <c r="M313" s="328">
        <v>1.32219120556061E-2</v>
      </c>
      <c r="N313" s="328">
        <v>1.5902856033461199E-2</v>
      </c>
      <c r="O313" s="327">
        <v>0.19305019305019305</v>
      </c>
      <c r="P313" s="327">
        <v>0.14586933978568958</v>
      </c>
      <c r="Q313" s="327">
        <v>0.14974619289340102</v>
      </c>
    </row>
    <row r="314" spans="1:17" ht="15">
      <c r="A314" s="326" t="s">
        <v>187</v>
      </c>
      <c r="B314" s="326">
        <v>0</v>
      </c>
      <c r="C314" s="326">
        <v>-1E-4</v>
      </c>
      <c r="D314" s="326">
        <v>12.5</v>
      </c>
      <c r="E314" s="326">
        <v>184</v>
      </c>
      <c r="F314" s="326">
        <v>2215</v>
      </c>
      <c r="G314" s="326">
        <v>2399</v>
      </c>
      <c r="H314" s="327">
        <v>7.6698624426844497E-2</v>
      </c>
      <c r="I314" s="355">
        <v>9.3936806148590943E-2</v>
      </c>
      <c r="J314" s="356">
        <v>4.4515956199337868E-2</v>
      </c>
      <c r="K314" s="355" t="s">
        <v>187</v>
      </c>
      <c r="L314" s="328">
        <v>-7.4850681593653004E-2</v>
      </c>
      <c r="M314" s="328">
        <v>4.1329920972527296E-3</v>
      </c>
      <c r="N314" s="328">
        <v>1.58147074819617E-2</v>
      </c>
      <c r="O314" s="327">
        <v>0.71042471042471045</v>
      </c>
      <c r="P314" s="327">
        <v>0.7656412029035603</v>
      </c>
      <c r="Q314" s="327">
        <v>0.76110406091370564</v>
      </c>
    </row>
    <row r="315" spans="1:17" ht="15">
      <c r="A315" s="326" t="s">
        <v>187</v>
      </c>
      <c r="B315" s="326">
        <v>1</v>
      </c>
      <c r="C315" s="326">
        <v>13</v>
      </c>
      <c r="D315" s="326">
        <v>41.5</v>
      </c>
      <c r="E315" s="326">
        <v>75</v>
      </c>
      <c r="F315" s="326">
        <v>678</v>
      </c>
      <c r="G315" s="326">
        <v>753</v>
      </c>
      <c r="H315" s="327">
        <v>9.9601593625498003E-2</v>
      </c>
      <c r="I315" s="355">
        <v>0.14035087719298239</v>
      </c>
      <c r="J315" s="356">
        <v>4.4515956199337868E-2</v>
      </c>
      <c r="K315" s="355" t="s">
        <v>187</v>
      </c>
      <c r="L315" s="328">
        <v>0.211562068872512</v>
      </c>
      <c r="M315" s="328">
        <v>1.1681715384708901E-2</v>
      </c>
      <c r="N315" s="328">
        <v>1.58147074819617E-2</v>
      </c>
      <c r="O315" s="327">
        <v>0.28957528957528955</v>
      </c>
      <c r="P315" s="327">
        <v>0.23435879709643967</v>
      </c>
      <c r="Q315" s="327">
        <v>0.23889593908629442</v>
      </c>
    </row>
    <row r="316" spans="1:17" ht="15">
      <c r="A316" s="326" t="s">
        <v>317</v>
      </c>
      <c r="B316" s="326">
        <v>0</v>
      </c>
      <c r="C316" s="326">
        <v>-1E-4</v>
      </c>
      <c r="D316" s="326">
        <v>0.48</v>
      </c>
      <c r="E316" s="326">
        <v>175</v>
      </c>
      <c r="F316" s="326">
        <v>2120</v>
      </c>
      <c r="G316" s="326">
        <v>2295</v>
      </c>
      <c r="H316" s="327">
        <v>7.6252723311546797E-2</v>
      </c>
      <c r="I316" s="355">
        <v>9.2007434944237923E-2</v>
      </c>
      <c r="J316" s="356">
        <v>4.5660664767240733E-2</v>
      </c>
      <c r="K316" s="355" t="s">
        <v>317</v>
      </c>
      <c r="L316" s="328">
        <v>-8.1164150465946799E-2</v>
      </c>
      <c r="M316" s="328">
        <v>4.6367165861610502E-3</v>
      </c>
      <c r="N316" s="328">
        <v>1.5705711134522599E-2</v>
      </c>
      <c r="O316" s="327">
        <v>0.67567567567567566</v>
      </c>
      <c r="P316" s="327">
        <v>0.73280331835464918</v>
      </c>
      <c r="Q316" s="327">
        <v>0.72810913705583757</v>
      </c>
    </row>
    <row r="317" spans="1:17" ht="15">
      <c r="A317" s="326" t="s">
        <v>317</v>
      </c>
      <c r="B317" s="326">
        <v>1</v>
      </c>
      <c r="C317" s="326">
        <v>0.96</v>
      </c>
      <c r="D317" s="326">
        <v>20.16</v>
      </c>
      <c r="E317" s="326">
        <v>84</v>
      </c>
      <c r="F317" s="326">
        <v>773</v>
      </c>
      <c r="G317" s="326">
        <v>857</v>
      </c>
      <c r="H317" s="327">
        <v>9.8016336056009304E-2</v>
      </c>
      <c r="I317" s="355">
        <v>0.1361161524500907</v>
      </c>
      <c r="J317" s="356">
        <v>4.5660664767240733E-2</v>
      </c>
      <c r="K317" s="355" t="s">
        <v>317</v>
      </c>
      <c r="L317" s="328">
        <v>0.19375899353248899</v>
      </c>
      <c r="M317" s="328">
        <v>1.1068994548361501E-2</v>
      </c>
      <c r="N317" s="328">
        <v>1.5705711134522599E-2</v>
      </c>
      <c r="O317" s="327">
        <v>0.32432432432432434</v>
      </c>
      <c r="P317" s="327">
        <v>0.26719668164535082</v>
      </c>
      <c r="Q317" s="327">
        <v>0.27189086294416243</v>
      </c>
    </row>
  </sheetData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10" workbookViewId="0">
      <selection activeCell="F16" sqref="F16"/>
    </sheetView>
  </sheetViews>
  <sheetFormatPr defaultRowHeight="13.5"/>
  <cols>
    <col min="1" max="1" width="26" bestFit="1" customWidth="1"/>
    <col min="9" max="9" width="9" customWidth="1"/>
    <col min="10" max="10" width="9" style="354" customWidth="1"/>
    <col min="11" max="11" width="32.625" bestFit="1" customWidth="1"/>
    <col min="18" max="18" width="26.75" bestFit="1" customWidth="1"/>
  </cols>
  <sheetData>
    <row r="1" spans="1:19" s="326" customFormat="1" ht="15">
      <c r="A1" s="326" t="s">
        <v>131</v>
      </c>
      <c r="B1" s="326" t="s">
        <v>637</v>
      </c>
      <c r="C1" s="326" t="s">
        <v>638</v>
      </c>
      <c r="D1" s="326" t="s">
        <v>639</v>
      </c>
      <c r="E1" s="326" t="s">
        <v>640</v>
      </c>
      <c r="F1" s="326" t="s">
        <v>641</v>
      </c>
      <c r="G1" s="326" t="s">
        <v>376</v>
      </c>
      <c r="H1" s="327" t="s">
        <v>533</v>
      </c>
      <c r="I1" s="355" t="s">
        <v>533</v>
      </c>
      <c r="J1" s="356" t="s">
        <v>130</v>
      </c>
      <c r="K1" s="355" t="s">
        <v>131</v>
      </c>
      <c r="L1" s="328" t="s">
        <v>642</v>
      </c>
      <c r="M1" s="328" t="s">
        <v>129</v>
      </c>
      <c r="N1" s="328" t="s">
        <v>130</v>
      </c>
      <c r="O1" s="326" t="s">
        <v>385</v>
      </c>
      <c r="P1" s="326" t="s">
        <v>386</v>
      </c>
      <c r="Q1" s="327" t="s">
        <v>534</v>
      </c>
    </row>
    <row r="2" spans="1:19" ht="15">
      <c r="A2" s="326" t="s">
        <v>171</v>
      </c>
      <c r="B2" s="326">
        <v>0</v>
      </c>
      <c r="C2" s="326">
        <v>-1E-4</v>
      </c>
      <c r="D2" s="326">
        <v>3.08</v>
      </c>
      <c r="E2" s="326">
        <v>216</v>
      </c>
      <c r="F2" s="326">
        <v>2666</v>
      </c>
      <c r="G2" s="326">
        <v>2882</v>
      </c>
      <c r="H2" s="327">
        <v>7.4947952810548196E-2</v>
      </c>
      <c r="I2" s="355">
        <v>9.3815149409312029E-2</v>
      </c>
      <c r="J2" s="356">
        <v>0.1127800213763314</v>
      </c>
      <c r="K2" s="355" t="s">
        <v>171</v>
      </c>
      <c r="L2" s="328">
        <v>-9.9834849777891602E-2</v>
      </c>
      <c r="M2" s="328">
        <v>8.7413302973738394E-3</v>
      </c>
      <c r="N2" s="328">
        <v>7.4363470851942906E-2</v>
      </c>
      <c r="O2" s="327">
        <v>0.83397683397683398</v>
      </c>
      <c r="P2" s="327">
        <v>0.92153473902523331</v>
      </c>
      <c r="Q2" s="327">
        <v>0.91434010152284262</v>
      </c>
      <c r="R2" s="326"/>
      <c r="S2" s="363"/>
    </row>
    <row r="3" spans="1:19" ht="15">
      <c r="A3" s="326" t="s">
        <v>171</v>
      </c>
      <c r="B3" s="326">
        <v>1</v>
      </c>
      <c r="C3" s="326">
        <v>3.96</v>
      </c>
      <c r="D3" s="326">
        <v>8.0299999999999994</v>
      </c>
      <c r="E3" s="326">
        <v>43</v>
      </c>
      <c r="F3" s="326">
        <v>227</v>
      </c>
      <c r="G3" s="326">
        <v>270</v>
      </c>
      <c r="H3" s="327">
        <v>0.15925925925925899</v>
      </c>
      <c r="I3" s="355">
        <v>0.20744680851063829</v>
      </c>
      <c r="J3" s="356">
        <v>0.1127800213763314</v>
      </c>
      <c r="K3" s="355" t="s">
        <v>171</v>
      </c>
      <c r="L3" s="328">
        <v>0.74947134148875705</v>
      </c>
      <c r="M3" s="328">
        <v>6.5622140554568997E-2</v>
      </c>
      <c r="N3" s="328">
        <v>7.4363470851942906E-2</v>
      </c>
      <c r="O3" s="327">
        <v>0.16602316602316602</v>
      </c>
      <c r="P3" s="327">
        <v>7.8465260974766679E-2</v>
      </c>
      <c r="Q3" s="327">
        <v>8.5659898477157354E-2</v>
      </c>
      <c r="R3" s="326"/>
      <c r="S3" s="363"/>
    </row>
    <row r="4" spans="1:19" ht="15">
      <c r="A4" s="326" t="s">
        <v>133</v>
      </c>
      <c r="B4" s="326">
        <v>0</v>
      </c>
      <c r="C4" s="326">
        <v>-1E-4</v>
      </c>
      <c r="D4" s="326">
        <v>5.2</v>
      </c>
      <c r="E4" s="326">
        <v>97</v>
      </c>
      <c r="F4" s="326">
        <v>1529</v>
      </c>
      <c r="G4" s="326">
        <v>1626</v>
      </c>
      <c r="H4" s="327">
        <v>5.9655596555965501E-2</v>
      </c>
      <c r="I4" s="355">
        <v>8.6446104589114198E-2</v>
      </c>
      <c r="J4" s="356">
        <v>6.1619384555289473E-2</v>
      </c>
      <c r="K4" s="355" t="s">
        <v>133</v>
      </c>
      <c r="L4" s="328">
        <v>-0.34443698414908203</v>
      </c>
      <c r="M4" s="328">
        <v>5.3043204541067097E-2</v>
      </c>
      <c r="N4" s="328">
        <v>9.6569803829166606E-2</v>
      </c>
      <c r="O4" s="327">
        <v>0.37451737451737449</v>
      </c>
      <c r="P4" s="327">
        <v>0.52851711026615966</v>
      </c>
      <c r="Q4" s="327">
        <v>0.5158629441624365</v>
      </c>
      <c r="R4" s="326"/>
      <c r="S4" s="363"/>
    </row>
    <row r="5" spans="1:19" ht="15">
      <c r="A5" s="326" t="s">
        <v>133</v>
      </c>
      <c r="B5" s="326">
        <v>1</v>
      </c>
      <c r="C5" s="326">
        <v>5.98</v>
      </c>
      <c r="D5" s="326">
        <v>17.16</v>
      </c>
      <c r="E5" s="326">
        <v>162</v>
      </c>
      <c r="F5" s="326">
        <v>1364</v>
      </c>
      <c r="G5" s="326">
        <v>1526</v>
      </c>
      <c r="H5" s="327">
        <v>0.10615989515072</v>
      </c>
      <c r="I5" s="355">
        <v>0.1347826086956522</v>
      </c>
      <c r="J5" s="356">
        <v>6.1619384555289473E-2</v>
      </c>
      <c r="K5" s="355" t="s">
        <v>133</v>
      </c>
      <c r="L5" s="328">
        <v>0.282640740105574</v>
      </c>
      <c r="M5" s="328">
        <v>4.3526599288099398E-2</v>
      </c>
      <c r="N5" s="328">
        <v>9.6569803829166606E-2</v>
      </c>
      <c r="O5" s="327">
        <v>0.62548262548262545</v>
      </c>
      <c r="P5" s="327">
        <v>0.47148288973384028</v>
      </c>
      <c r="Q5" s="327">
        <v>0.48413705583756345</v>
      </c>
      <c r="R5" s="326"/>
      <c r="S5" s="363"/>
    </row>
    <row r="6" spans="1:19" s="326" customFormat="1" ht="15">
      <c r="A6" s="326" t="s">
        <v>563</v>
      </c>
      <c r="B6" s="326">
        <v>0</v>
      </c>
      <c r="C6" s="326">
        <v>-1E-4</v>
      </c>
      <c r="D6" s="326">
        <v>3.2</v>
      </c>
      <c r="E6" s="326">
        <v>198</v>
      </c>
      <c r="F6" s="326">
        <v>1887</v>
      </c>
      <c r="G6" s="326">
        <v>2085</v>
      </c>
      <c r="H6" s="327">
        <v>9.4964028776978404E-2</v>
      </c>
      <c r="I6" s="355">
        <v>0.1183098591549296</v>
      </c>
      <c r="J6" s="356">
        <v>2.8233805332068859E-2</v>
      </c>
      <c r="K6" s="355" t="s">
        <v>563</v>
      </c>
      <c r="L6" s="328">
        <v>0.15874472860258201</v>
      </c>
      <c r="M6" s="328">
        <v>1.7813488724125401E-2</v>
      </c>
      <c r="N6" s="328">
        <v>6.1537067875133203E-2</v>
      </c>
      <c r="O6" s="327">
        <v>0.76447876447876451</v>
      </c>
      <c r="P6" s="327">
        <v>0.65226408572416172</v>
      </c>
      <c r="Q6" s="327">
        <v>0.66148477157360408</v>
      </c>
      <c r="S6" s="363"/>
    </row>
    <row r="7" spans="1:19" s="326" customFormat="1" ht="15">
      <c r="A7" s="326" t="s">
        <v>563</v>
      </c>
      <c r="B7" s="326">
        <v>1</v>
      </c>
      <c r="C7" s="326">
        <v>4</v>
      </c>
      <c r="D7" s="326">
        <v>33.200000000000003</v>
      </c>
      <c r="E7" s="326">
        <v>61</v>
      </c>
      <c r="F7" s="326">
        <v>1006</v>
      </c>
      <c r="G7" s="326">
        <v>1067</v>
      </c>
      <c r="H7" s="327">
        <v>5.7169634489222097E-2</v>
      </c>
      <c r="I7" s="355">
        <v>8.5409252669039148E-2</v>
      </c>
      <c r="J7" s="356">
        <v>2.8233805332068859E-2</v>
      </c>
      <c r="K7" s="355" t="s">
        <v>563</v>
      </c>
      <c r="L7" s="328">
        <v>-0.38964224320977597</v>
      </c>
      <c r="M7" s="328">
        <v>4.3723579151007698E-2</v>
      </c>
      <c r="N7" s="328">
        <v>6.1537067875133203E-2</v>
      </c>
      <c r="O7" s="327">
        <v>0.23552123552123552</v>
      </c>
      <c r="P7" s="327">
        <v>0.34773591427583822</v>
      </c>
      <c r="Q7" s="327">
        <v>0.33851522842639592</v>
      </c>
      <c r="S7" s="363"/>
    </row>
    <row r="8" spans="1:19" s="326" customFormat="1" ht="15">
      <c r="A8" s="326" t="s">
        <v>139</v>
      </c>
      <c r="B8" s="326">
        <v>0</v>
      </c>
      <c r="C8" s="326">
        <v>-1E-4</v>
      </c>
      <c r="D8" s="326">
        <v>6.4</v>
      </c>
      <c r="E8" s="326">
        <v>70</v>
      </c>
      <c r="F8" s="326">
        <v>1196</v>
      </c>
      <c r="G8" s="326">
        <v>1266</v>
      </c>
      <c r="H8" s="327">
        <v>5.5292259083728201E-2</v>
      </c>
      <c r="I8" s="355">
        <v>8.2608695652173908E-2</v>
      </c>
      <c r="J8" s="356">
        <v>4.9740722355276858E-2</v>
      </c>
      <c r="K8" s="355" t="s">
        <v>139</v>
      </c>
      <c r="L8" s="328">
        <v>-0.42502144918461998</v>
      </c>
      <c r="M8" s="328">
        <v>6.0838170835537303E-2</v>
      </c>
      <c r="N8" s="328">
        <v>9.2093240540688098E-2</v>
      </c>
      <c r="O8" s="327">
        <v>0.27027027027027029</v>
      </c>
      <c r="P8" s="327">
        <v>0.41341168337366058</v>
      </c>
      <c r="Q8" s="327">
        <v>0.4016497461928934</v>
      </c>
      <c r="S8" s="363"/>
    </row>
    <row r="9" spans="1:19" s="326" customFormat="1" ht="15">
      <c r="A9" s="326" t="s">
        <v>139</v>
      </c>
      <c r="B9" s="326">
        <v>1</v>
      </c>
      <c r="C9" s="326">
        <v>6.8</v>
      </c>
      <c r="D9" s="326">
        <v>30.4</v>
      </c>
      <c r="E9" s="326">
        <v>189</v>
      </c>
      <c r="F9" s="326">
        <v>1697</v>
      </c>
      <c r="G9" s="326">
        <v>1886</v>
      </c>
      <c r="H9" s="327">
        <v>0.100212089077412</v>
      </c>
      <c r="I9" s="355">
        <v>0.1248665955176094</v>
      </c>
      <c r="J9" s="356">
        <v>4.9740722355276858E-2</v>
      </c>
      <c r="K9" s="355" t="s">
        <v>139</v>
      </c>
      <c r="L9" s="328">
        <v>0.218350993102013</v>
      </c>
      <c r="M9" s="328">
        <v>3.1255069705150802E-2</v>
      </c>
      <c r="N9" s="328">
        <v>9.2093240540688098E-2</v>
      </c>
      <c r="O9" s="327">
        <v>0.72972972972972971</v>
      </c>
      <c r="P9" s="327">
        <v>0.58658831662633948</v>
      </c>
      <c r="Q9" s="327">
        <v>0.5983502538071066</v>
      </c>
      <c r="S9" s="363"/>
    </row>
    <row r="10" spans="1:19" s="326" customFormat="1" ht="15">
      <c r="A10" s="326" t="s">
        <v>89</v>
      </c>
      <c r="B10" s="326">
        <v>0</v>
      </c>
      <c r="C10" s="326">
        <v>-1E-4</v>
      </c>
      <c r="D10" s="326">
        <v>25200</v>
      </c>
      <c r="E10" s="326">
        <v>227</v>
      </c>
      <c r="F10" s="326">
        <v>2283</v>
      </c>
      <c r="G10" s="326">
        <v>2510</v>
      </c>
      <c r="H10" s="327">
        <v>9.0438247011952105E-2</v>
      </c>
      <c r="I10" s="355">
        <v>0.11300204220558201</v>
      </c>
      <c r="J10" s="356">
        <v>4.9857519542485053E-2</v>
      </c>
      <c r="K10" s="355" t="s">
        <v>89</v>
      </c>
      <c r="L10" s="328">
        <v>0.104925614228204</v>
      </c>
      <c r="M10" s="328">
        <v>9.1601804503798501E-3</v>
      </c>
      <c r="N10" s="328">
        <v>5.5823076604602201E-2</v>
      </c>
      <c r="O10" s="327">
        <v>0.87644787644787647</v>
      </c>
      <c r="P10" s="327">
        <v>0.78914621500172832</v>
      </c>
      <c r="Q10" s="327">
        <v>0.79631979695431476</v>
      </c>
      <c r="S10" s="363"/>
    </row>
    <row r="11" spans="1:19" s="326" customFormat="1" ht="15">
      <c r="A11" s="326" t="s">
        <v>89</v>
      </c>
      <c r="B11" s="326">
        <v>1</v>
      </c>
      <c r="C11" s="326">
        <v>25200</v>
      </c>
      <c r="D11" s="326">
        <v>30000.000100000001</v>
      </c>
      <c r="E11" s="326">
        <v>32</v>
      </c>
      <c r="F11" s="326">
        <v>610</v>
      </c>
      <c r="G11" s="326">
        <v>642</v>
      </c>
      <c r="H11" s="327">
        <v>4.9844236760124602E-2</v>
      </c>
      <c r="I11" s="355">
        <v>5.0632911392405063E-2</v>
      </c>
      <c r="J11" s="356">
        <v>4.9857519542485053E-2</v>
      </c>
      <c r="K11" s="355" t="s">
        <v>89</v>
      </c>
      <c r="L11" s="328">
        <v>-0.53450181109103201</v>
      </c>
      <c r="M11" s="328">
        <v>4.6662896154222297E-2</v>
      </c>
      <c r="N11" s="328">
        <v>5.5823076604602201E-2</v>
      </c>
      <c r="O11" s="327">
        <v>0.12355212355212356</v>
      </c>
      <c r="P11" s="327">
        <v>0.2108537849982717</v>
      </c>
      <c r="Q11" s="327">
        <v>0.20368020304568529</v>
      </c>
      <c r="S11" s="363"/>
    </row>
    <row r="12" spans="1:19" s="326" customFormat="1" ht="15">
      <c r="A12" s="326" t="s">
        <v>668</v>
      </c>
      <c r="B12" s="326">
        <v>0</v>
      </c>
      <c r="C12" s="326">
        <v>-1E-4</v>
      </c>
      <c r="D12" s="326">
        <v>0.05</v>
      </c>
      <c r="E12" s="326">
        <v>217</v>
      </c>
      <c r="F12" s="326">
        <v>2151</v>
      </c>
      <c r="G12" s="326">
        <v>2368</v>
      </c>
      <c r="H12" s="327">
        <v>9.16385135135135E-2</v>
      </c>
      <c r="I12" s="355">
        <v>0.1146245059288538</v>
      </c>
      <c r="J12" s="356">
        <v>2.478671240861954E-2</v>
      </c>
      <c r="K12" s="355" t="s">
        <v>668</v>
      </c>
      <c r="L12" s="328">
        <v>0.119430467549326</v>
      </c>
      <c r="M12" s="328">
        <v>1.12645621806411E-2</v>
      </c>
      <c r="N12" s="328">
        <v>5.4505897937112503E-2</v>
      </c>
      <c r="O12" s="327">
        <v>0.83783783783783783</v>
      </c>
      <c r="P12" s="327">
        <v>0.74351883857587275</v>
      </c>
      <c r="Q12" s="327">
        <v>0.75126903553299496</v>
      </c>
      <c r="S12" s="363"/>
    </row>
    <row r="13" spans="1:19" s="326" customFormat="1" ht="15">
      <c r="A13" s="326" t="s">
        <v>668</v>
      </c>
      <c r="B13" s="326">
        <v>1</v>
      </c>
      <c r="C13" s="326">
        <v>1</v>
      </c>
      <c r="D13" s="326">
        <v>4.05</v>
      </c>
      <c r="E13" s="326">
        <v>42</v>
      </c>
      <c r="F13" s="326">
        <v>742</v>
      </c>
      <c r="G13" s="326">
        <v>784</v>
      </c>
      <c r="H13" s="327">
        <v>5.3571428571428499E-2</v>
      </c>
      <c r="I13" s="355">
        <v>8.0110497237569064E-2</v>
      </c>
      <c r="J13" s="356">
        <v>2.478671240861954E-2</v>
      </c>
      <c r="K13" s="355" t="s">
        <v>668</v>
      </c>
      <c r="L13" s="328">
        <v>-0.45845838160741398</v>
      </c>
      <c r="M13" s="328">
        <v>4.3241335756471398E-2</v>
      </c>
      <c r="N13" s="328">
        <v>5.4505897937112503E-2</v>
      </c>
      <c r="O13" s="327">
        <v>0.16216216216216217</v>
      </c>
      <c r="P13" s="327">
        <v>0.25648116142412719</v>
      </c>
      <c r="Q13" s="327">
        <v>0.24873096446700507</v>
      </c>
      <c r="S13" s="363"/>
    </row>
    <row r="14" spans="1:19" s="326" customFormat="1" ht="15">
      <c r="A14" s="326" t="s">
        <v>550</v>
      </c>
      <c r="B14" s="326">
        <v>0</v>
      </c>
      <c r="C14" s="326">
        <v>19999.999899999999</v>
      </c>
      <c r="D14" s="326">
        <v>169400</v>
      </c>
      <c r="E14" s="326">
        <v>252</v>
      </c>
      <c r="F14" s="326">
        <v>2684</v>
      </c>
      <c r="G14" s="326">
        <v>2936</v>
      </c>
      <c r="H14" s="327">
        <v>8.5831062670299704E-2</v>
      </c>
      <c r="I14" s="355">
        <v>0.1108089734874235</v>
      </c>
      <c r="J14" s="356">
        <v>1.8153490510691789E-2</v>
      </c>
      <c r="K14" s="355" t="s">
        <v>550</v>
      </c>
      <c r="L14" s="328">
        <v>4.7586832696448103E-2</v>
      </c>
      <c r="M14" s="328">
        <v>2.15170140647797E-3</v>
      </c>
      <c r="N14" s="328">
        <v>4.66085155302551E-2</v>
      </c>
      <c r="O14" s="327">
        <v>0.97297297297297303</v>
      </c>
      <c r="P14" s="327">
        <v>0.92775665399239549</v>
      </c>
      <c r="Q14" s="327">
        <v>0.93147208121827407</v>
      </c>
      <c r="S14" s="363"/>
    </row>
    <row r="15" spans="1:19" s="326" customFormat="1" ht="15">
      <c r="A15" s="326" t="s">
        <v>550</v>
      </c>
      <c r="B15" s="326">
        <v>1</v>
      </c>
      <c r="C15" s="326">
        <v>169400</v>
      </c>
      <c r="D15" s="326">
        <v>318800</v>
      </c>
      <c r="E15" s="326">
        <v>7</v>
      </c>
      <c r="F15" s="326">
        <v>209</v>
      </c>
      <c r="G15" s="326">
        <v>216</v>
      </c>
      <c r="H15" s="327">
        <v>3.2407407407407399E-2</v>
      </c>
      <c r="I15" s="355">
        <v>7.0512820512820512E-2</v>
      </c>
      <c r="J15" s="356">
        <v>1.8153490510691789E-2</v>
      </c>
      <c r="K15" s="355" t="s">
        <v>550</v>
      </c>
      <c r="L15" s="328">
        <v>-0.98320285963289999</v>
      </c>
      <c r="M15" s="328">
        <v>4.4456814123777201E-2</v>
      </c>
      <c r="N15" s="328">
        <v>4.66085155302551E-2</v>
      </c>
      <c r="O15" s="327">
        <v>2.7027027027027029E-2</v>
      </c>
      <c r="P15" s="327">
        <v>7.2243346007604556E-2</v>
      </c>
      <c r="Q15" s="327">
        <v>6.8527918781725886E-2</v>
      </c>
      <c r="S15" s="363"/>
    </row>
    <row r="16" spans="1:19" s="326" customFormat="1" ht="15">
      <c r="A16" s="326" t="s">
        <v>147</v>
      </c>
      <c r="B16" s="326">
        <v>0</v>
      </c>
      <c r="C16" s="326">
        <v>-1E-4</v>
      </c>
      <c r="D16" s="326">
        <v>11995.997142599999</v>
      </c>
      <c r="E16" s="326">
        <v>102</v>
      </c>
      <c r="F16" s="326">
        <v>823</v>
      </c>
      <c r="G16" s="326">
        <v>925</v>
      </c>
      <c r="H16" s="327">
        <v>0.11027027027027</v>
      </c>
      <c r="I16" s="355">
        <v>0.1102362204724409</v>
      </c>
      <c r="J16" s="356">
        <v>5.35127049254927E-4</v>
      </c>
      <c r="K16" s="355" t="s">
        <v>147</v>
      </c>
      <c r="L16" s="328">
        <v>0.325237855883798</v>
      </c>
      <c r="M16" s="328">
        <v>3.5562357674300597E-2</v>
      </c>
      <c r="N16" s="328">
        <v>5.3695391172222898E-2</v>
      </c>
      <c r="O16" s="327">
        <v>0.39382239382239381</v>
      </c>
      <c r="P16" s="327">
        <v>0.28447977877635672</v>
      </c>
      <c r="Q16" s="327">
        <v>0.29346446700507617</v>
      </c>
      <c r="S16" s="363"/>
    </row>
    <row r="17" spans="1:19" s="326" customFormat="1" ht="15">
      <c r="A17" s="326" t="s">
        <v>147</v>
      </c>
      <c r="B17" s="326">
        <v>1</v>
      </c>
      <c r="C17" s="326">
        <v>11995.997142599999</v>
      </c>
      <c r="D17" s="326">
        <v>131955.96856859999</v>
      </c>
      <c r="E17" s="326">
        <v>157</v>
      </c>
      <c r="F17" s="326">
        <v>2070</v>
      </c>
      <c r="G17" s="326">
        <v>2227</v>
      </c>
      <c r="H17" s="327">
        <v>7.0498428378985095E-2</v>
      </c>
      <c r="I17" s="355">
        <v>0.10545129579982131</v>
      </c>
      <c r="J17" s="356">
        <v>5.35127049254927E-4</v>
      </c>
      <c r="K17" s="355" t="s">
        <v>147</v>
      </c>
      <c r="L17" s="328">
        <v>-0.16583683763450899</v>
      </c>
      <c r="M17" s="328">
        <v>1.81330334979223E-2</v>
      </c>
      <c r="N17" s="328">
        <v>5.3695391172222898E-2</v>
      </c>
      <c r="O17" s="327">
        <v>0.60617760617760619</v>
      </c>
      <c r="P17" s="327">
        <v>0.71552022122364323</v>
      </c>
      <c r="Q17" s="327">
        <v>0.70653553299492389</v>
      </c>
      <c r="S17" s="363"/>
    </row>
    <row r="18" spans="1:19" s="326" customFormat="1" ht="15">
      <c r="A18" s="326" t="s">
        <v>137</v>
      </c>
      <c r="B18" s="326">
        <v>0</v>
      </c>
      <c r="C18" s="326">
        <v>-1E-4</v>
      </c>
      <c r="D18" s="326">
        <v>4826.22</v>
      </c>
      <c r="E18" s="326">
        <v>151</v>
      </c>
      <c r="F18" s="326">
        <v>1438</v>
      </c>
      <c r="G18" s="326">
        <v>1589</v>
      </c>
      <c r="H18" s="327">
        <v>9.5028319697923205E-2</v>
      </c>
      <c r="I18" s="355">
        <v>0.1158129175946548</v>
      </c>
      <c r="J18" s="356">
        <v>1.073777172232133E-2</v>
      </c>
      <c r="K18" s="355" t="s">
        <v>137</v>
      </c>
      <c r="L18" s="328">
        <v>0.15949254181052899</v>
      </c>
      <c r="M18" s="328">
        <v>1.37083376398361E-2</v>
      </c>
      <c r="N18" s="328">
        <v>2.9816061758227E-2</v>
      </c>
      <c r="O18" s="327">
        <v>0.58301158301158296</v>
      </c>
      <c r="P18" s="327">
        <v>0.49706187348772901</v>
      </c>
      <c r="Q18" s="327">
        <v>0.50412436548223349</v>
      </c>
      <c r="S18" s="363"/>
    </row>
    <row r="19" spans="1:19" s="326" customFormat="1" ht="15">
      <c r="A19" s="326" t="s">
        <v>137</v>
      </c>
      <c r="B19" s="326">
        <v>1</v>
      </c>
      <c r="C19" s="326">
        <v>4826.22</v>
      </c>
      <c r="D19" s="326">
        <v>29646.78</v>
      </c>
      <c r="E19" s="326">
        <v>108</v>
      </c>
      <c r="F19" s="326">
        <v>1455</v>
      </c>
      <c r="G19" s="326">
        <v>1563</v>
      </c>
      <c r="H19" s="327">
        <v>6.9097888675623803E-2</v>
      </c>
      <c r="I19" s="355">
        <v>9.6021947873799723E-2</v>
      </c>
      <c r="J19" s="356">
        <v>1.073777172232133E-2</v>
      </c>
      <c r="K19" s="355" t="s">
        <v>137</v>
      </c>
      <c r="L19" s="328">
        <v>-0.18740870920477501</v>
      </c>
      <c r="M19" s="328">
        <v>1.6107724118390902E-2</v>
      </c>
      <c r="N19" s="328">
        <v>2.9816061758227E-2</v>
      </c>
      <c r="O19" s="327">
        <v>0.41698841698841699</v>
      </c>
      <c r="P19" s="327">
        <v>0.50293812651227099</v>
      </c>
      <c r="Q19" s="327">
        <v>0.49587563451776651</v>
      </c>
      <c r="S19" s="363"/>
    </row>
    <row r="20" spans="1:19" s="326" customFormat="1" ht="15">
      <c r="A20" s="326" t="s">
        <v>669</v>
      </c>
      <c r="B20" s="326">
        <v>0</v>
      </c>
      <c r="C20" s="326">
        <v>-1E-4</v>
      </c>
      <c r="D20" s="326">
        <v>56</v>
      </c>
      <c r="E20" s="326">
        <v>191</v>
      </c>
      <c r="F20" s="326">
        <v>2331</v>
      </c>
      <c r="G20" s="326">
        <v>2522</v>
      </c>
      <c r="H20" s="327">
        <v>7.5733544805709693E-2</v>
      </c>
      <c r="I20" s="355">
        <v>9.8334655035685961E-2</v>
      </c>
      <c r="J20" s="356">
        <v>2.6003914300518238E-2</v>
      </c>
      <c r="K20" s="355" t="s">
        <v>669</v>
      </c>
      <c r="L20" s="328">
        <v>-8.8557967712529898E-2</v>
      </c>
      <c r="M20" s="328">
        <v>6.0472915931803302E-3</v>
      </c>
      <c r="N20" s="328">
        <v>2.6616960791859101E-2</v>
      </c>
      <c r="O20" s="327">
        <v>0.73745173745173742</v>
      </c>
      <c r="P20" s="327">
        <v>0.80573798824749399</v>
      </c>
      <c r="Q20" s="327">
        <v>0.80012690355329952</v>
      </c>
      <c r="S20" s="363"/>
    </row>
    <row r="21" spans="1:19" s="326" customFormat="1" ht="15">
      <c r="A21" s="326" t="s">
        <v>669</v>
      </c>
      <c r="B21" s="326">
        <v>1</v>
      </c>
      <c r="C21" s="326">
        <v>56</v>
      </c>
      <c r="D21" s="326">
        <v>141.75</v>
      </c>
      <c r="E21" s="326">
        <v>68</v>
      </c>
      <c r="F21" s="326">
        <v>562</v>
      </c>
      <c r="G21" s="326">
        <v>630</v>
      </c>
      <c r="H21" s="327">
        <v>0.107936507936507</v>
      </c>
      <c r="I21" s="355">
        <v>0.13661202185792351</v>
      </c>
      <c r="J21" s="356">
        <v>2.6003914300518238E-2</v>
      </c>
      <c r="K21" s="355" t="s">
        <v>669</v>
      </c>
      <c r="L21" s="328">
        <v>0.30122709855901197</v>
      </c>
      <c r="M21" s="328">
        <v>2.0569669198678801E-2</v>
      </c>
      <c r="N21" s="328">
        <v>2.6616960791859101E-2</v>
      </c>
      <c r="O21" s="327">
        <v>0.26254826254826252</v>
      </c>
      <c r="P21" s="327">
        <v>0.19426201175250604</v>
      </c>
      <c r="Q21" s="327">
        <v>0.19987309644670051</v>
      </c>
      <c r="S21" s="363"/>
    </row>
    <row r="22" spans="1:19" s="326" customFormat="1" ht="15">
      <c r="A22" s="326" t="s">
        <v>94</v>
      </c>
      <c r="B22" s="326">
        <v>0</v>
      </c>
      <c r="C22" s="326">
        <v>-1E-4</v>
      </c>
      <c r="D22" s="326">
        <v>30.03</v>
      </c>
      <c r="E22" s="326">
        <v>202</v>
      </c>
      <c r="F22" s="326">
        <v>2440</v>
      </c>
      <c r="G22" s="326">
        <v>2642</v>
      </c>
      <c r="H22" s="327">
        <v>7.6457229371688099E-2</v>
      </c>
      <c r="I22" s="355">
        <v>9.9925428784489193E-2</v>
      </c>
      <c r="J22" s="356">
        <v>2.3117474401557671E-2</v>
      </c>
      <c r="K22" s="355" t="s">
        <v>94</v>
      </c>
      <c r="L22" s="328">
        <v>-7.8264377609445407E-2</v>
      </c>
      <c r="M22" s="328">
        <v>4.9691900438573701E-3</v>
      </c>
      <c r="N22" s="328">
        <v>2.65807440490274E-2</v>
      </c>
      <c r="O22" s="327">
        <v>0.77992277992277992</v>
      </c>
      <c r="P22" s="327">
        <v>0.84341513999308682</v>
      </c>
      <c r="Q22" s="327">
        <v>0.83819796954314718</v>
      </c>
      <c r="S22" s="363"/>
    </row>
    <row r="23" spans="1:19" s="326" customFormat="1" ht="15">
      <c r="A23" s="326" t="s">
        <v>94</v>
      </c>
      <c r="B23" s="326">
        <v>1</v>
      </c>
      <c r="C23" s="326">
        <v>30.8</v>
      </c>
      <c r="D23" s="326">
        <v>69.3</v>
      </c>
      <c r="E23" s="326">
        <v>57</v>
      </c>
      <c r="F23" s="326">
        <v>453</v>
      </c>
      <c r="G23" s="326">
        <v>510</v>
      </c>
      <c r="H23" s="327">
        <v>0.111764705882352</v>
      </c>
      <c r="I23" s="355">
        <v>0.1398601398601399</v>
      </c>
      <c r="J23" s="356">
        <v>2.3117474401557671E-2</v>
      </c>
      <c r="K23" s="355" t="s">
        <v>94</v>
      </c>
      <c r="L23" s="328">
        <v>0.34038038562811301</v>
      </c>
      <c r="M23" s="328">
        <v>2.1611554005170001E-2</v>
      </c>
      <c r="N23" s="328">
        <v>2.65807440490274E-2</v>
      </c>
      <c r="O23" s="327">
        <v>0.22007722007722008</v>
      </c>
      <c r="P23" s="327">
        <v>0.15658486000691324</v>
      </c>
      <c r="Q23" s="327">
        <v>0.16180203045685279</v>
      </c>
      <c r="S23" s="363"/>
    </row>
    <row r="24" spans="1:19" s="326" customFormat="1" ht="15">
      <c r="A24" s="326" t="s">
        <v>185</v>
      </c>
      <c r="B24" s="326">
        <v>0</v>
      </c>
      <c r="C24" s="326">
        <v>-1E-4</v>
      </c>
      <c r="D24" s="326">
        <v>5.67</v>
      </c>
      <c r="E24" s="326">
        <v>184</v>
      </c>
      <c r="F24" s="326">
        <v>1853</v>
      </c>
      <c r="G24" s="326">
        <v>2037</v>
      </c>
      <c r="H24" s="327">
        <v>9.0328915071183097E-2</v>
      </c>
      <c r="I24" s="355">
        <v>0.11925795053003529</v>
      </c>
      <c r="J24" s="356">
        <v>4.121106918029048E-2</v>
      </c>
      <c r="K24" s="355" t="s">
        <v>185</v>
      </c>
      <c r="L24" s="328">
        <v>0.103595774600223</v>
      </c>
      <c r="M24" s="328">
        <v>7.2427049347348702E-3</v>
      </c>
      <c r="N24" s="328">
        <v>2.23625824868206E-2</v>
      </c>
      <c r="O24" s="327">
        <v>0.71042471042471045</v>
      </c>
      <c r="P24" s="327">
        <v>0.64051157967507777</v>
      </c>
      <c r="Q24" s="327">
        <v>0.64625634517766495</v>
      </c>
      <c r="S24" s="363"/>
    </row>
    <row r="25" spans="1:19" s="326" customFormat="1" ht="15">
      <c r="A25" s="326" t="s">
        <v>185</v>
      </c>
      <c r="B25" s="326">
        <v>1</v>
      </c>
      <c r="C25" s="326">
        <v>5.67</v>
      </c>
      <c r="D25" s="326">
        <v>156.87</v>
      </c>
      <c r="E25" s="326">
        <v>75</v>
      </c>
      <c r="F25" s="326">
        <v>1040</v>
      </c>
      <c r="G25" s="326">
        <v>1115</v>
      </c>
      <c r="H25" s="327">
        <v>6.7264573991031307E-2</v>
      </c>
      <c r="I25" s="355">
        <v>7.8787878787878782E-2</v>
      </c>
      <c r="J25" s="356">
        <v>4.121106918029048E-2</v>
      </c>
      <c r="K25" s="355" t="s">
        <v>185</v>
      </c>
      <c r="L25" s="328">
        <v>-0.21626663532251</v>
      </c>
      <c r="M25" s="328">
        <v>1.5119877552085799E-2</v>
      </c>
      <c r="N25" s="328">
        <v>2.23625824868206E-2</v>
      </c>
      <c r="O25" s="327">
        <v>0.28957528957528955</v>
      </c>
      <c r="P25" s="327">
        <v>0.35948842032492223</v>
      </c>
      <c r="Q25" s="327">
        <v>0.35374365482233505</v>
      </c>
      <c r="S25" s="363"/>
    </row>
    <row r="26" spans="1:19" s="326" customFormat="1" ht="15">
      <c r="A26" s="326" t="s">
        <v>307</v>
      </c>
      <c r="B26" s="326">
        <v>0</v>
      </c>
      <c r="C26" s="326">
        <v>-1E-4</v>
      </c>
      <c r="D26" s="326">
        <v>1.05</v>
      </c>
      <c r="E26" s="326">
        <v>224</v>
      </c>
      <c r="F26" s="326">
        <v>2636</v>
      </c>
      <c r="G26" s="326">
        <v>2860</v>
      </c>
      <c r="H26" s="327">
        <v>7.8321678321678301E-2</v>
      </c>
      <c r="I26" s="355">
        <v>0.1005961251862891</v>
      </c>
      <c r="J26" s="356">
        <v>1.9128428254851532E-2</v>
      </c>
      <c r="K26" s="355" t="s">
        <v>307</v>
      </c>
      <c r="L26" s="328">
        <v>-5.2150600490760597E-2</v>
      </c>
      <c r="M26" s="328">
        <v>2.4145736309657902E-3</v>
      </c>
      <c r="N26" s="328">
        <v>2.1837116373276101E-2</v>
      </c>
      <c r="O26" s="327">
        <v>0.86486486486486491</v>
      </c>
      <c r="P26" s="327">
        <v>0.91116488074662982</v>
      </c>
      <c r="Q26" s="327">
        <v>0.90736040609137059</v>
      </c>
      <c r="S26" s="363"/>
    </row>
    <row r="27" spans="1:19" s="326" customFormat="1" ht="15">
      <c r="A27" s="326" t="s">
        <v>307</v>
      </c>
      <c r="B27" s="326">
        <v>1</v>
      </c>
      <c r="C27" s="326">
        <v>1.96</v>
      </c>
      <c r="D27" s="326">
        <v>6.02</v>
      </c>
      <c r="E27" s="326">
        <v>35</v>
      </c>
      <c r="F27" s="326">
        <v>257</v>
      </c>
      <c r="G27" s="326">
        <v>292</v>
      </c>
      <c r="H27" s="327">
        <v>0.11986301369863001</v>
      </c>
      <c r="I27" s="355">
        <v>0.1368421052631579</v>
      </c>
      <c r="J27" s="356">
        <v>1.9128428254851532E-2</v>
      </c>
      <c r="K27" s="355" t="s">
        <v>307</v>
      </c>
      <c r="L27" s="328">
        <v>0.41949321987079102</v>
      </c>
      <c r="M27" s="328">
        <v>1.9422542742310301E-2</v>
      </c>
      <c r="N27" s="328">
        <v>2.1837116373276101E-2</v>
      </c>
      <c r="O27" s="327">
        <v>0.13513513513513514</v>
      </c>
      <c r="P27" s="327">
        <v>8.8835119253370204E-2</v>
      </c>
      <c r="Q27" s="327">
        <v>9.2639593908629442E-2</v>
      </c>
      <c r="S27" s="363"/>
    </row>
    <row r="28" spans="1:19" s="326" customFormat="1" ht="15">
      <c r="A28" s="326" t="s">
        <v>221</v>
      </c>
      <c r="B28" s="326">
        <v>0</v>
      </c>
      <c r="C28" s="326">
        <v>-1E-4</v>
      </c>
      <c r="D28" s="326">
        <v>1.04</v>
      </c>
      <c r="E28" s="326">
        <v>148</v>
      </c>
      <c r="F28" s="326">
        <v>1846</v>
      </c>
      <c r="G28" s="326">
        <v>1994</v>
      </c>
      <c r="H28" s="327">
        <v>7.4222668004012005E-2</v>
      </c>
      <c r="I28" s="355">
        <v>9.6351730589335827E-2</v>
      </c>
      <c r="J28" s="356">
        <v>2.2799725909628608E-2</v>
      </c>
      <c r="K28" s="355" t="s">
        <v>221</v>
      </c>
      <c r="L28" s="328">
        <v>-0.110342898022085</v>
      </c>
      <c r="M28" s="328">
        <v>7.3558299506105698E-3</v>
      </c>
      <c r="N28" s="328">
        <v>1.8626422292708798E-2</v>
      </c>
      <c r="O28" s="327">
        <v>0.5714285714285714</v>
      </c>
      <c r="P28" s="327">
        <v>0.63809194607673692</v>
      </c>
      <c r="Q28" s="327">
        <v>0.63261421319796951</v>
      </c>
      <c r="S28" s="363"/>
    </row>
    <row r="29" spans="1:19" s="326" customFormat="1" ht="15">
      <c r="A29" s="326" t="s">
        <v>221</v>
      </c>
      <c r="B29" s="326">
        <v>1</v>
      </c>
      <c r="C29" s="326">
        <v>2</v>
      </c>
      <c r="D29" s="326">
        <v>6.08</v>
      </c>
      <c r="E29" s="326">
        <v>111</v>
      </c>
      <c r="F29" s="326">
        <v>1047</v>
      </c>
      <c r="G29" s="326">
        <v>1158</v>
      </c>
      <c r="H29" s="327">
        <v>9.5854922279792698E-2</v>
      </c>
      <c r="I29" s="355">
        <v>0.12724014336917561</v>
      </c>
      <c r="J29" s="356">
        <v>2.2799725909628608E-2</v>
      </c>
      <c r="K29" s="355" t="s">
        <v>221</v>
      </c>
      <c r="L29" s="328">
        <v>0.16906723371839399</v>
      </c>
      <c r="M29" s="328">
        <v>1.12705923420983E-2</v>
      </c>
      <c r="N29" s="328">
        <v>1.8626422292708798E-2</v>
      </c>
      <c r="O29" s="327">
        <v>0.42857142857142855</v>
      </c>
      <c r="P29" s="327">
        <v>0.36190805392326303</v>
      </c>
      <c r="Q29" s="327">
        <v>0.36738578680203043</v>
      </c>
      <c r="S29" s="363"/>
    </row>
    <row r="30" spans="1:19" s="326" customFormat="1" ht="15">
      <c r="A30" s="326" t="s">
        <v>674</v>
      </c>
      <c r="B30" s="326">
        <v>0</v>
      </c>
      <c r="C30" s="326">
        <v>-2.0001000000000002</v>
      </c>
      <c r="D30" s="326">
        <v>1.08</v>
      </c>
      <c r="E30" s="326">
        <v>123</v>
      </c>
      <c r="F30" s="326">
        <v>1560</v>
      </c>
      <c r="G30" s="326">
        <v>1683</v>
      </c>
      <c r="H30" s="327">
        <v>7.3083778966131899E-2</v>
      </c>
      <c r="I30" s="355">
        <v>9.5522388059701493E-2</v>
      </c>
      <c r="J30" s="356">
        <v>2.2588697110787839E-2</v>
      </c>
      <c r="K30" s="355" t="s">
        <v>674</v>
      </c>
      <c r="L30" s="328">
        <v>-0.127035501594567</v>
      </c>
      <c r="M30" s="328">
        <v>8.1720865467568102E-3</v>
      </c>
      <c r="N30" s="328">
        <v>1.6579187263311E-2</v>
      </c>
      <c r="O30" s="327">
        <v>0.4749034749034749</v>
      </c>
      <c r="P30" s="327">
        <v>0.53923263048738335</v>
      </c>
      <c r="Q30" s="327">
        <v>0.53394670050761417</v>
      </c>
      <c r="S30" s="363"/>
    </row>
    <row r="31" spans="1:19" s="326" customFormat="1" ht="15">
      <c r="A31" s="326" t="s">
        <v>674</v>
      </c>
      <c r="B31" s="326">
        <v>1</v>
      </c>
      <c r="C31" s="326">
        <v>1.96</v>
      </c>
      <c r="D31" s="326">
        <v>11.2</v>
      </c>
      <c r="E31" s="326">
        <v>136</v>
      </c>
      <c r="F31" s="326">
        <v>1333</v>
      </c>
      <c r="G31" s="326">
        <v>1469</v>
      </c>
      <c r="H31" s="327">
        <v>9.2579986385296104E-2</v>
      </c>
      <c r="I31" s="355">
        <v>0.12540192926045021</v>
      </c>
      <c r="J31" s="356">
        <v>2.2588697110787839E-2</v>
      </c>
      <c r="K31" s="355" t="s">
        <v>674</v>
      </c>
      <c r="L31" s="328">
        <v>0.13068880883393999</v>
      </c>
      <c r="M31" s="328">
        <v>8.4071007165542194E-3</v>
      </c>
      <c r="N31" s="328">
        <v>1.6579187263311E-2</v>
      </c>
      <c r="O31" s="327">
        <v>0.52509652509652505</v>
      </c>
      <c r="P31" s="327">
        <v>0.46076736951261665</v>
      </c>
      <c r="Q31" s="327">
        <v>0.46605329949238578</v>
      </c>
      <c r="S31" s="363"/>
    </row>
    <row r="32" spans="1:19" s="326" customFormat="1" ht="15">
      <c r="A32" s="326" t="s">
        <v>152</v>
      </c>
      <c r="B32" s="326">
        <v>0</v>
      </c>
      <c r="C32" s="326">
        <v>-1E-4</v>
      </c>
      <c r="D32" s="326">
        <v>0.89</v>
      </c>
      <c r="E32" s="326">
        <v>99</v>
      </c>
      <c r="F32" s="326">
        <v>1472</v>
      </c>
      <c r="G32" s="326">
        <v>1571</v>
      </c>
      <c r="H32" s="327">
        <v>6.3017186505410494E-2</v>
      </c>
      <c r="I32" s="355">
        <v>8.9171974522292988E-2</v>
      </c>
      <c r="J32" s="356">
        <v>3.270332612158737E-2</v>
      </c>
      <c r="K32" s="355" t="s">
        <v>152</v>
      </c>
      <c r="L32" s="328">
        <v>-0.28603620587763401</v>
      </c>
      <c r="M32" s="328">
        <v>3.6205031985928803E-2</v>
      </c>
      <c r="N32" s="328">
        <v>6.5226011983353094E-2</v>
      </c>
      <c r="O32" s="327">
        <v>0.38223938223938225</v>
      </c>
      <c r="P32" s="327">
        <v>0.50881437953681297</v>
      </c>
      <c r="Q32" s="327">
        <v>0.49841370558375636</v>
      </c>
      <c r="S32" s="363"/>
    </row>
    <row r="33" spans="1:19" s="326" customFormat="1" ht="15">
      <c r="A33" s="326" t="s">
        <v>152</v>
      </c>
      <c r="B33" s="326">
        <v>1</v>
      </c>
      <c r="C33" s="326">
        <v>0.89</v>
      </c>
      <c r="D33" s="326">
        <v>72.09</v>
      </c>
      <c r="E33" s="326">
        <v>160</v>
      </c>
      <c r="F33" s="326">
        <v>1421</v>
      </c>
      <c r="G33" s="326">
        <v>1581</v>
      </c>
      <c r="H33" s="327">
        <v>0.101201771030993</v>
      </c>
      <c r="I33" s="355">
        <v>0.12351543942992869</v>
      </c>
      <c r="J33" s="356">
        <v>3.270332612158737E-2</v>
      </c>
      <c r="K33" s="355" t="s">
        <v>152</v>
      </c>
      <c r="L33" s="328">
        <v>0.22927893041332301</v>
      </c>
      <c r="M33" s="328">
        <v>2.9020979997424201E-2</v>
      </c>
      <c r="N33" s="328">
        <v>6.5226011983353094E-2</v>
      </c>
      <c r="O33" s="327">
        <v>0.61776061776061775</v>
      </c>
      <c r="P33" s="327">
        <v>0.49118562046318698</v>
      </c>
      <c r="Q33" s="327">
        <v>0.50158629441624369</v>
      </c>
      <c r="S33" s="363"/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3"/>
  <sheetViews>
    <sheetView showGridLines="0" topLeftCell="A4" workbookViewId="0">
      <selection activeCell="T12" sqref="T12"/>
    </sheetView>
  </sheetViews>
  <sheetFormatPr defaultRowHeight="15"/>
  <cols>
    <col min="1" max="1" width="33.75" style="326" bestFit="1" customWidth="1"/>
    <col min="2" max="2" width="4.875" style="326" bestFit="1" customWidth="1"/>
    <col min="3" max="4" width="11.25" style="326" bestFit="1" customWidth="1"/>
    <col min="5" max="5" width="4.75" style="326" bestFit="1" customWidth="1"/>
    <col min="6" max="6" width="6.25" style="326" bestFit="1" customWidth="1"/>
    <col min="7" max="7" width="5.125" style="326" bestFit="1" customWidth="1"/>
    <col min="8" max="8" width="9" style="1"/>
    <col min="9" max="10" width="9" style="364"/>
    <col min="11" max="11" width="32.625" style="364" bestFit="1" customWidth="1"/>
    <col min="12" max="16384" width="9" style="1"/>
  </cols>
  <sheetData>
    <row r="1" spans="1:24" s="326" customFormat="1">
      <c r="A1" s="326" t="s">
        <v>131</v>
      </c>
      <c r="B1" s="326" t="s">
        <v>637</v>
      </c>
      <c r="C1" s="326" t="s">
        <v>638</v>
      </c>
      <c r="D1" s="326" t="s">
        <v>639</v>
      </c>
      <c r="E1" s="326" t="s">
        <v>640</v>
      </c>
      <c r="F1" s="326" t="s">
        <v>641</v>
      </c>
      <c r="G1" s="326" t="s">
        <v>376</v>
      </c>
      <c r="H1" s="327" t="s">
        <v>533</v>
      </c>
      <c r="I1" s="355" t="s">
        <v>533</v>
      </c>
      <c r="J1" s="356" t="s">
        <v>130</v>
      </c>
      <c r="K1" s="355" t="s">
        <v>131</v>
      </c>
      <c r="L1" s="328" t="s">
        <v>642</v>
      </c>
      <c r="M1" s="328" t="s">
        <v>129</v>
      </c>
      <c r="N1" s="328" t="s">
        <v>130</v>
      </c>
      <c r="O1" s="326" t="s">
        <v>385</v>
      </c>
      <c r="P1" s="326" t="s">
        <v>386</v>
      </c>
      <c r="Q1" s="327" t="s">
        <v>534</v>
      </c>
    </row>
    <row r="2" spans="1:24">
      <c r="A2" s="326" t="s">
        <v>133</v>
      </c>
      <c r="B2" s="326">
        <v>0</v>
      </c>
      <c r="C2" s="326">
        <v>-1E-4</v>
      </c>
      <c r="D2" s="326">
        <v>1.04</v>
      </c>
      <c r="E2" s="326">
        <v>15</v>
      </c>
      <c r="F2" s="326">
        <v>337</v>
      </c>
      <c r="G2" s="326">
        <v>352</v>
      </c>
      <c r="H2" s="327">
        <v>4.2613636363636298E-2</v>
      </c>
      <c r="I2" s="355">
        <v>4.7413793103448273E-2</v>
      </c>
      <c r="J2" s="356">
        <v>0.1134177947557486</v>
      </c>
      <c r="K2" s="355" t="s">
        <v>133</v>
      </c>
      <c r="L2" s="328">
        <v>-0.69881148597355403</v>
      </c>
      <c r="M2" s="328">
        <v>4.0931496871569002E-2</v>
      </c>
      <c r="N2" s="328">
        <v>0.10959801307568499</v>
      </c>
      <c r="O2" s="327">
        <f t="shared" ref="O2:O22" si="0">E2/U$2</f>
        <v>5.7915057915057917E-2</v>
      </c>
      <c r="P2" s="327">
        <f t="shared" ref="P2:P22" si="1">F2/V$2</f>
        <v>0.11648807466297961</v>
      </c>
      <c r="Q2" s="327">
        <f t="shared" ref="Q2:Q22" si="2">G2/W$2</f>
        <v>0.1116751269035533</v>
      </c>
      <c r="U2" s="326">
        <v>259</v>
      </c>
      <c r="V2" s="326">
        <v>2893</v>
      </c>
      <c r="W2" s="326">
        <v>3152</v>
      </c>
      <c r="X2" s="353">
        <f>U2/W2</f>
        <v>8.2170050761421323E-2</v>
      </c>
    </row>
    <row r="3" spans="1:24">
      <c r="A3" s="326" t="s">
        <v>133</v>
      </c>
      <c r="B3" s="326">
        <v>1</v>
      </c>
      <c r="C3" s="326">
        <v>1.82</v>
      </c>
      <c r="D3" s="326">
        <v>5.2</v>
      </c>
      <c r="E3" s="326">
        <v>82</v>
      </c>
      <c r="F3" s="326">
        <v>1192</v>
      </c>
      <c r="G3" s="326">
        <v>1274</v>
      </c>
      <c r="H3" s="327">
        <v>6.436420722135E-2</v>
      </c>
      <c r="I3" s="355">
        <v>9.9290780141843976E-2</v>
      </c>
      <c r="J3" s="356">
        <v>0.1134177947557486</v>
      </c>
      <c r="K3" s="355" t="s">
        <v>133</v>
      </c>
      <c r="L3" s="328">
        <v>-0.263447357084444</v>
      </c>
      <c r="M3" s="328">
        <v>2.5139916916017399E-2</v>
      </c>
      <c r="N3" s="328">
        <v>0.10959801307568499</v>
      </c>
      <c r="O3" s="327">
        <f t="shared" si="0"/>
        <v>0.31660231660231658</v>
      </c>
      <c r="P3" s="327">
        <f t="shared" si="1"/>
        <v>0.4120290356031801</v>
      </c>
      <c r="Q3" s="327">
        <f t="shared" si="2"/>
        <v>0.40418781725888325</v>
      </c>
    </row>
    <row r="4" spans="1:24">
      <c r="A4" s="326" t="s">
        <v>133</v>
      </c>
      <c r="B4" s="326">
        <v>2</v>
      </c>
      <c r="C4" s="326">
        <v>5.98</v>
      </c>
      <c r="D4" s="326">
        <v>17.16</v>
      </c>
      <c r="E4" s="326">
        <v>162</v>
      </c>
      <c r="F4" s="326">
        <v>1364</v>
      </c>
      <c r="G4" s="326">
        <v>1526</v>
      </c>
      <c r="H4" s="327">
        <v>0.10615989515072</v>
      </c>
      <c r="I4" s="355">
        <v>0.1347826086956522</v>
      </c>
      <c r="J4" s="356">
        <v>0.1134177947557486</v>
      </c>
      <c r="K4" s="355" t="s">
        <v>133</v>
      </c>
      <c r="L4" s="328">
        <v>0.282640740105574</v>
      </c>
      <c r="M4" s="328">
        <v>4.3526599288099398E-2</v>
      </c>
      <c r="N4" s="328">
        <v>0.10959801307568499</v>
      </c>
      <c r="O4" s="327">
        <f t="shared" si="0"/>
        <v>0.62548262548262545</v>
      </c>
      <c r="P4" s="327">
        <f t="shared" si="1"/>
        <v>0.47148288973384028</v>
      </c>
      <c r="Q4" s="327">
        <f t="shared" si="2"/>
        <v>0.48413705583756345</v>
      </c>
    </row>
    <row r="5" spans="1:24">
      <c r="A5" s="326" t="s">
        <v>89</v>
      </c>
      <c r="B5" s="326">
        <v>0</v>
      </c>
      <c r="C5" s="326">
        <v>-1E-4</v>
      </c>
      <c r="D5" s="326">
        <v>5100</v>
      </c>
      <c r="E5" s="326">
        <v>83</v>
      </c>
      <c r="F5" s="326">
        <v>687</v>
      </c>
      <c r="G5" s="326">
        <v>770</v>
      </c>
      <c r="H5" s="327">
        <v>0.107792207792207</v>
      </c>
      <c r="I5" s="355">
        <v>0.1203007518796992</v>
      </c>
      <c r="J5" s="356">
        <v>5.2612452700642139E-2</v>
      </c>
      <c r="K5" s="355" t="s">
        <v>89</v>
      </c>
      <c r="L5" s="328">
        <v>0.29972755885084601</v>
      </c>
      <c r="M5" s="328">
        <v>2.4875458902528201E-2</v>
      </c>
      <c r="N5" s="328">
        <v>7.1571866719054494E-2</v>
      </c>
      <c r="O5" s="327">
        <f t="shared" si="0"/>
        <v>0.32046332046332049</v>
      </c>
      <c r="P5" s="327">
        <f t="shared" si="1"/>
        <v>0.23746975458002073</v>
      </c>
      <c r="Q5" s="327">
        <f t="shared" si="2"/>
        <v>0.24428934010152284</v>
      </c>
    </row>
    <row r="6" spans="1:24">
      <c r="A6" s="326" t="s">
        <v>89</v>
      </c>
      <c r="B6" s="326">
        <v>1</v>
      </c>
      <c r="C6" s="326">
        <v>5400</v>
      </c>
      <c r="D6" s="326">
        <v>25200</v>
      </c>
      <c r="E6" s="326">
        <v>144</v>
      </c>
      <c r="F6" s="326">
        <v>1596</v>
      </c>
      <c r="G6" s="326">
        <v>1740</v>
      </c>
      <c r="H6" s="327">
        <v>8.2758620689655102E-2</v>
      </c>
      <c r="I6" s="355">
        <v>0.1088580576307364</v>
      </c>
      <c r="J6" s="356">
        <v>5.2612452700642139E-2</v>
      </c>
      <c r="K6" s="355" t="s">
        <v>89</v>
      </c>
      <c r="L6" s="328">
        <v>7.7787648428438404E-3</v>
      </c>
      <c r="M6" s="328">
        <v>3.3511662303896599E-5</v>
      </c>
      <c r="N6" s="328">
        <v>7.1571866719054494E-2</v>
      </c>
      <c r="O6" s="327">
        <f t="shared" si="0"/>
        <v>0.55598455598455598</v>
      </c>
      <c r="P6" s="327">
        <f t="shared" si="1"/>
        <v>0.55167646042170759</v>
      </c>
      <c r="Q6" s="327">
        <f t="shared" si="2"/>
        <v>0.55203045685279184</v>
      </c>
    </row>
    <row r="7" spans="1:24">
      <c r="A7" s="326" t="s">
        <v>89</v>
      </c>
      <c r="B7" s="326">
        <v>2</v>
      </c>
      <c r="C7" s="326">
        <v>25200</v>
      </c>
      <c r="D7" s="326">
        <v>30000.000100000001</v>
      </c>
      <c r="E7" s="326">
        <v>32</v>
      </c>
      <c r="F7" s="326">
        <v>610</v>
      </c>
      <c r="G7" s="326">
        <v>642</v>
      </c>
      <c r="H7" s="327">
        <v>4.9844236760124602E-2</v>
      </c>
      <c r="I7" s="355">
        <v>5.0632911392405063E-2</v>
      </c>
      <c r="J7" s="356">
        <v>5.2612452700642139E-2</v>
      </c>
      <c r="K7" s="355" t="s">
        <v>89</v>
      </c>
      <c r="L7" s="328">
        <v>-0.53450181109103201</v>
      </c>
      <c r="M7" s="328">
        <v>4.6662896154222297E-2</v>
      </c>
      <c r="N7" s="328">
        <v>7.1571866719054494E-2</v>
      </c>
      <c r="O7" s="327">
        <f t="shared" si="0"/>
        <v>0.12355212355212356</v>
      </c>
      <c r="P7" s="327">
        <f t="shared" si="1"/>
        <v>0.2108537849982717</v>
      </c>
      <c r="Q7" s="327">
        <f t="shared" si="2"/>
        <v>0.20368020304568529</v>
      </c>
    </row>
    <row r="8" spans="1:24">
      <c r="A8" s="326" t="s">
        <v>550</v>
      </c>
      <c r="B8" s="326">
        <v>0</v>
      </c>
      <c r="C8" s="326">
        <v>19999.999899999999</v>
      </c>
      <c r="D8" s="326">
        <v>119600</v>
      </c>
      <c r="E8" s="326">
        <v>200</v>
      </c>
      <c r="F8" s="326">
        <v>2057</v>
      </c>
      <c r="G8" s="326">
        <v>2257</v>
      </c>
      <c r="H8" s="327">
        <v>8.8613203367301704E-2</v>
      </c>
      <c r="I8" s="355">
        <v>0.13029661016949151</v>
      </c>
      <c r="J8" s="356">
        <v>8.8169625397016671E-2</v>
      </c>
      <c r="K8" s="355" t="s">
        <v>550</v>
      </c>
      <c r="L8" s="328">
        <v>8.2534720171676706E-2</v>
      </c>
      <c r="M8" s="328">
        <v>5.0489918662797399E-3</v>
      </c>
      <c r="N8" s="328">
        <v>5.0726286576816597E-2</v>
      </c>
      <c r="O8" s="327">
        <f t="shared" si="0"/>
        <v>0.77220077220077221</v>
      </c>
      <c r="P8" s="327">
        <f t="shared" si="1"/>
        <v>0.71102661596958172</v>
      </c>
      <c r="Q8" s="327">
        <f t="shared" si="2"/>
        <v>0.71605329949238583</v>
      </c>
    </row>
    <row r="9" spans="1:24">
      <c r="A9" s="326" t="s">
        <v>550</v>
      </c>
      <c r="B9" s="326">
        <v>1</v>
      </c>
      <c r="C9" s="326">
        <v>119600</v>
      </c>
      <c r="D9" s="326">
        <v>169400</v>
      </c>
      <c r="E9" s="326">
        <v>52</v>
      </c>
      <c r="F9" s="326">
        <v>627</v>
      </c>
      <c r="G9" s="326">
        <v>679</v>
      </c>
      <c r="H9" s="327">
        <v>7.6583210603829097E-2</v>
      </c>
      <c r="I9" s="355">
        <v>7.5901328273244778E-2</v>
      </c>
      <c r="J9" s="356">
        <v>8.8169625397016671E-2</v>
      </c>
      <c r="K9" s="355" t="s">
        <v>550</v>
      </c>
      <c r="L9" s="328">
        <v>-7.64815787748961E-2</v>
      </c>
      <c r="M9" s="328">
        <v>1.2204805867597199E-3</v>
      </c>
      <c r="N9" s="328">
        <v>5.0726286576816597E-2</v>
      </c>
      <c r="O9" s="327">
        <f t="shared" si="0"/>
        <v>0.20077220077220076</v>
      </c>
      <c r="P9" s="327">
        <f t="shared" si="1"/>
        <v>0.21673003802281368</v>
      </c>
      <c r="Q9" s="327">
        <f t="shared" si="2"/>
        <v>0.21541878172588833</v>
      </c>
    </row>
    <row r="10" spans="1:24">
      <c r="A10" s="326" t="s">
        <v>550</v>
      </c>
      <c r="B10" s="326">
        <v>2</v>
      </c>
      <c r="C10" s="326">
        <v>169400</v>
      </c>
      <c r="D10" s="326">
        <v>318800</v>
      </c>
      <c r="E10" s="326">
        <v>7</v>
      </c>
      <c r="F10" s="326">
        <v>209</v>
      </c>
      <c r="G10" s="326">
        <v>216</v>
      </c>
      <c r="H10" s="327">
        <v>3.2407407407407399E-2</v>
      </c>
      <c r="I10" s="355">
        <v>7.0512820512820512E-2</v>
      </c>
      <c r="J10" s="356">
        <v>8.8169625397016671E-2</v>
      </c>
      <c r="K10" s="355" t="s">
        <v>550</v>
      </c>
      <c r="L10" s="328">
        <v>-0.98320285963289999</v>
      </c>
      <c r="M10" s="328">
        <v>4.4456814123777201E-2</v>
      </c>
      <c r="N10" s="328">
        <v>5.0726286576816597E-2</v>
      </c>
      <c r="O10" s="327">
        <f t="shared" si="0"/>
        <v>2.7027027027027029E-2</v>
      </c>
      <c r="P10" s="327">
        <f t="shared" si="1"/>
        <v>7.2243346007604556E-2</v>
      </c>
      <c r="Q10" s="327">
        <f t="shared" si="2"/>
        <v>6.8527918781725886E-2</v>
      </c>
    </row>
    <row r="11" spans="1:24">
      <c r="A11" s="326" t="s">
        <v>137</v>
      </c>
      <c r="B11" s="326">
        <v>0</v>
      </c>
      <c r="C11" s="326">
        <v>-1E-4</v>
      </c>
      <c r="D11" s="326">
        <v>2413.11</v>
      </c>
      <c r="E11" s="326">
        <v>24</v>
      </c>
      <c r="F11" s="326">
        <v>149</v>
      </c>
      <c r="G11" s="326">
        <v>173</v>
      </c>
      <c r="H11" s="327">
        <v>0.13872832369942101</v>
      </c>
      <c r="I11" s="355">
        <v>0.13793103448275859</v>
      </c>
      <c r="J11" s="356">
        <v>1.55796334963263E-2</v>
      </c>
      <c r="K11" s="355" t="s">
        <v>137</v>
      </c>
      <c r="L11" s="328">
        <v>0.58732876767908304</v>
      </c>
      <c r="M11" s="328">
        <v>2.4174724136399799E-2</v>
      </c>
      <c r="N11" s="328">
        <v>4.45726456388022E-2</v>
      </c>
      <c r="O11" s="327">
        <f t="shared" si="0"/>
        <v>9.2664092664092659E-2</v>
      </c>
      <c r="P11" s="327">
        <f t="shared" si="1"/>
        <v>5.1503629450397513E-2</v>
      </c>
      <c r="Q11" s="327">
        <f t="shared" si="2"/>
        <v>5.4885786802030455E-2</v>
      </c>
    </row>
    <row r="12" spans="1:24">
      <c r="A12" s="326" t="s">
        <v>137</v>
      </c>
      <c r="B12" s="326">
        <v>1</v>
      </c>
      <c r="C12" s="326">
        <v>2413.11</v>
      </c>
      <c r="D12" s="326">
        <v>4826.22</v>
      </c>
      <c r="E12" s="326">
        <v>127</v>
      </c>
      <c r="F12" s="326">
        <v>1289</v>
      </c>
      <c r="G12" s="326">
        <v>1416</v>
      </c>
      <c r="H12" s="327">
        <v>8.9689265536723101E-2</v>
      </c>
      <c r="I12" s="355">
        <v>0.11155378486055779</v>
      </c>
      <c r="J12" s="356">
        <v>1.55796334963263E-2</v>
      </c>
      <c r="K12" s="355" t="s">
        <v>137</v>
      </c>
      <c r="L12" s="328">
        <v>9.57863267960012E-2</v>
      </c>
      <c r="M12" s="328">
        <v>4.2901973840114701E-3</v>
      </c>
      <c r="N12" s="328">
        <v>4.45726456388022E-2</v>
      </c>
      <c r="O12" s="327">
        <f t="shared" si="0"/>
        <v>0.49034749034749037</v>
      </c>
      <c r="P12" s="327">
        <f t="shared" si="1"/>
        <v>0.44555824403733146</v>
      </c>
      <c r="Q12" s="327">
        <f t="shared" si="2"/>
        <v>0.44923857868020306</v>
      </c>
    </row>
    <row r="13" spans="1:24">
      <c r="A13" s="326" t="s">
        <v>137</v>
      </c>
      <c r="B13" s="326">
        <v>2</v>
      </c>
      <c r="C13" s="326">
        <v>4826.22</v>
      </c>
      <c r="D13" s="326">
        <v>29646.78</v>
      </c>
      <c r="E13" s="326">
        <v>108</v>
      </c>
      <c r="F13" s="326">
        <v>1455</v>
      </c>
      <c r="G13" s="326">
        <v>1563</v>
      </c>
      <c r="H13" s="327">
        <v>6.9097888675623803E-2</v>
      </c>
      <c r="I13" s="355">
        <v>9.6021947873799723E-2</v>
      </c>
      <c r="J13" s="356">
        <v>1.55796334963263E-2</v>
      </c>
      <c r="K13" s="355" t="s">
        <v>137</v>
      </c>
      <c r="L13" s="328">
        <v>-0.18740870920477501</v>
      </c>
      <c r="M13" s="328">
        <v>1.6107724118390902E-2</v>
      </c>
      <c r="N13" s="328">
        <v>4.45726456388022E-2</v>
      </c>
      <c r="O13" s="327">
        <f t="shared" si="0"/>
        <v>0.41698841698841699</v>
      </c>
      <c r="P13" s="327">
        <f t="shared" si="1"/>
        <v>0.50293812651227099</v>
      </c>
      <c r="Q13" s="327">
        <f t="shared" si="2"/>
        <v>0.49587563451776651</v>
      </c>
    </row>
    <row r="14" spans="1:24">
      <c r="A14" s="326" t="s">
        <v>94</v>
      </c>
      <c r="B14" s="326">
        <v>0</v>
      </c>
      <c r="C14" s="326">
        <v>-1E-4</v>
      </c>
      <c r="D14" s="326">
        <v>10.01</v>
      </c>
      <c r="E14" s="326">
        <v>95</v>
      </c>
      <c r="F14" s="326">
        <v>977</v>
      </c>
      <c r="G14" s="326">
        <v>1072</v>
      </c>
      <c r="H14" s="327">
        <v>8.8619402985074605E-2</v>
      </c>
      <c r="I14" s="355">
        <v>8.9090909090909096E-2</v>
      </c>
      <c r="J14" s="356">
        <v>3.1338291357340148E-2</v>
      </c>
      <c r="K14" s="355" t="s">
        <v>94</v>
      </c>
      <c r="L14" s="328">
        <v>8.2611482834355404E-2</v>
      </c>
      <c r="M14" s="328">
        <v>2.4026433581875398E-3</v>
      </c>
      <c r="N14" s="328">
        <v>4.2732540840226797E-2</v>
      </c>
      <c r="O14" s="327">
        <f t="shared" si="0"/>
        <v>0.36679536679536678</v>
      </c>
      <c r="P14" s="327">
        <f t="shared" si="1"/>
        <v>0.33771171793985483</v>
      </c>
      <c r="Q14" s="327">
        <f t="shared" si="2"/>
        <v>0.34010152284263961</v>
      </c>
    </row>
    <row r="15" spans="1:24">
      <c r="A15" s="326" t="s">
        <v>94</v>
      </c>
      <c r="B15" s="326">
        <v>1</v>
      </c>
      <c r="C15" s="326">
        <v>10.78</v>
      </c>
      <c r="D15" s="326">
        <v>30.03</v>
      </c>
      <c r="E15" s="326">
        <v>107</v>
      </c>
      <c r="F15" s="326">
        <v>1463</v>
      </c>
      <c r="G15" s="326">
        <v>1570</v>
      </c>
      <c r="H15" s="327">
        <v>6.8152866242038201E-2</v>
      </c>
      <c r="I15" s="355">
        <v>0.1074589127686473</v>
      </c>
      <c r="J15" s="356">
        <v>3.1338291357340148E-2</v>
      </c>
      <c r="K15" s="355" t="s">
        <v>94</v>
      </c>
      <c r="L15" s="328">
        <v>-0.20219432328161999</v>
      </c>
      <c r="M15" s="328">
        <v>1.8718343476869199E-2</v>
      </c>
      <c r="N15" s="328">
        <v>4.2732540840226797E-2</v>
      </c>
      <c r="O15" s="327">
        <f t="shared" si="0"/>
        <v>0.41312741312741313</v>
      </c>
      <c r="P15" s="327">
        <f t="shared" si="1"/>
        <v>0.50570342205323193</v>
      </c>
      <c r="Q15" s="327">
        <f t="shared" si="2"/>
        <v>0.49809644670050762</v>
      </c>
    </row>
    <row r="16" spans="1:24">
      <c r="A16" s="326" t="s">
        <v>94</v>
      </c>
      <c r="B16" s="326">
        <v>2</v>
      </c>
      <c r="C16" s="326">
        <v>30.8</v>
      </c>
      <c r="D16" s="326">
        <v>69.3</v>
      </c>
      <c r="E16" s="326">
        <v>57</v>
      </c>
      <c r="F16" s="326">
        <v>453</v>
      </c>
      <c r="G16" s="326">
        <v>510</v>
      </c>
      <c r="H16" s="327">
        <v>0.111764705882352</v>
      </c>
      <c r="I16" s="355">
        <v>0.1398601398601399</v>
      </c>
      <c r="J16" s="356">
        <v>3.1338291357340148E-2</v>
      </c>
      <c r="K16" s="355" t="s">
        <v>94</v>
      </c>
      <c r="L16" s="328">
        <v>0.34038038562811301</v>
      </c>
      <c r="M16" s="328">
        <v>2.1611554005170001E-2</v>
      </c>
      <c r="N16" s="328">
        <v>4.2732540840226797E-2</v>
      </c>
      <c r="O16" s="327">
        <f t="shared" si="0"/>
        <v>0.22007722007722008</v>
      </c>
      <c r="P16" s="327">
        <f t="shared" si="1"/>
        <v>0.15658486000691324</v>
      </c>
      <c r="Q16" s="327">
        <f t="shared" si="2"/>
        <v>0.16180203045685279</v>
      </c>
    </row>
    <row r="17" spans="1:17">
      <c r="A17" s="326" t="s">
        <v>307</v>
      </c>
      <c r="B17" s="326">
        <v>0</v>
      </c>
      <c r="C17" s="326">
        <v>-1E-4</v>
      </c>
      <c r="D17" s="326">
        <v>1.05</v>
      </c>
      <c r="E17" s="326">
        <v>224</v>
      </c>
      <c r="F17" s="326">
        <v>2636</v>
      </c>
      <c r="G17" s="326">
        <v>2860</v>
      </c>
      <c r="H17" s="327">
        <v>7.8321678321678301E-2</v>
      </c>
      <c r="I17" s="355">
        <v>0.1005961251862891</v>
      </c>
      <c r="J17" s="356">
        <v>1.982612468426671E-2</v>
      </c>
      <c r="K17" s="355" t="s">
        <v>307</v>
      </c>
      <c r="L17" s="328">
        <v>-5.2150600490760597E-2</v>
      </c>
      <c r="M17" s="328">
        <v>2.4145736309657902E-3</v>
      </c>
      <c r="N17" s="328">
        <v>3.2812874991096502E-2</v>
      </c>
      <c r="O17" s="327">
        <f t="shared" si="0"/>
        <v>0.86486486486486491</v>
      </c>
      <c r="P17" s="327">
        <f t="shared" si="1"/>
        <v>0.91116488074662982</v>
      </c>
      <c r="Q17" s="327">
        <f t="shared" si="2"/>
        <v>0.90736040609137059</v>
      </c>
    </row>
    <row r="18" spans="1:17">
      <c r="A18" s="326" t="s">
        <v>307</v>
      </c>
      <c r="B18" s="326">
        <v>1</v>
      </c>
      <c r="C18" s="326">
        <v>1.96</v>
      </c>
      <c r="D18" s="326">
        <v>2.0299999999999998</v>
      </c>
      <c r="E18" s="326">
        <v>20</v>
      </c>
      <c r="F18" s="326">
        <v>185</v>
      </c>
      <c r="G18" s="326">
        <v>205</v>
      </c>
      <c r="H18" s="327">
        <v>9.7560975609756101E-2</v>
      </c>
      <c r="I18" s="355">
        <v>0.13095238095238099</v>
      </c>
      <c r="J18" s="356">
        <v>1.982612468426671E-2</v>
      </c>
      <c r="K18" s="355" t="s">
        <v>307</v>
      </c>
      <c r="L18" s="328">
        <v>0.18859769175226301</v>
      </c>
      <c r="M18" s="328">
        <v>2.5031850872579602E-3</v>
      </c>
      <c r="N18" s="328">
        <v>3.2812874991096502E-2</v>
      </c>
      <c r="O18" s="327">
        <f t="shared" si="0"/>
        <v>7.7220077220077218E-2</v>
      </c>
      <c r="P18" s="327">
        <f t="shared" si="1"/>
        <v>6.3947459384721739E-2</v>
      </c>
      <c r="Q18" s="327">
        <f t="shared" si="2"/>
        <v>6.5038071065989841E-2</v>
      </c>
    </row>
    <row r="19" spans="1:17">
      <c r="A19" s="326" t="s">
        <v>307</v>
      </c>
      <c r="B19" s="326">
        <v>2</v>
      </c>
      <c r="C19" s="326">
        <v>2.94</v>
      </c>
      <c r="D19" s="326">
        <v>6.02</v>
      </c>
      <c r="E19" s="326">
        <v>15</v>
      </c>
      <c r="F19" s="326">
        <v>72</v>
      </c>
      <c r="G19" s="326">
        <v>87</v>
      </c>
      <c r="H19" s="327">
        <v>0.17241379310344801</v>
      </c>
      <c r="I19" s="355">
        <v>0.14529914529914531</v>
      </c>
      <c r="J19" s="356">
        <v>1.982612468426671E-2</v>
      </c>
      <c r="K19" s="355" t="s">
        <v>307</v>
      </c>
      <c r="L19" s="328">
        <v>0.84460532536275201</v>
      </c>
      <c r="M19" s="328">
        <v>2.7895116272872701E-2</v>
      </c>
      <c r="N19" s="328">
        <v>3.2812874991096502E-2</v>
      </c>
      <c r="O19" s="327">
        <f t="shared" si="0"/>
        <v>5.7915057915057917E-2</v>
      </c>
      <c r="P19" s="327">
        <f t="shared" si="1"/>
        <v>2.4887659868648462E-2</v>
      </c>
      <c r="Q19" s="327">
        <f t="shared" si="2"/>
        <v>2.7601522842639593E-2</v>
      </c>
    </row>
    <row r="20" spans="1:17">
      <c r="A20" s="326" t="s">
        <v>185</v>
      </c>
      <c r="B20" s="326">
        <v>0</v>
      </c>
      <c r="C20" s="326">
        <v>-1E-4</v>
      </c>
      <c r="D20" s="326">
        <v>1.89</v>
      </c>
      <c r="E20" s="326">
        <v>101</v>
      </c>
      <c r="F20" s="326">
        <v>928</v>
      </c>
      <c r="G20" s="326">
        <v>1029</v>
      </c>
      <c r="H20" s="327">
        <v>9.8153547133138896E-2</v>
      </c>
      <c r="I20" s="355">
        <v>0.1211573236889693</v>
      </c>
      <c r="J20" s="356">
        <v>4.1439324107433173E-2</v>
      </c>
      <c r="K20" s="355" t="s">
        <v>185</v>
      </c>
      <c r="L20" s="328">
        <v>0.19531002733165601</v>
      </c>
      <c r="M20" s="328">
        <v>1.35129358001678E-2</v>
      </c>
      <c r="N20" s="328">
        <v>2.8634460056089502E-2</v>
      </c>
      <c r="O20" s="327">
        <f t="shared" si="0"/>
        <v>0.38996138996138996</v>
      </c>
      <c r="P20" s="327">
        <f t="shared" si="1"/>
        <v>0.32077428275146908</v>
      </c>
      <c r="Q20" s="327">
        <f t="shared" si="2"/>
        <v>0.32645939086294418</v>
      </c>
    </row>
    <row r="21" spans="1:17">
      <c r="A21" s="326" t="s">
        <v>185</v>
      </c>
      <c r="B21" s="326">
        <v>1</v>
      </c>
      <c r="C21" s="326">
        <v>1.89</v>
      </c>
      <c r="D21" s="326">
        <v>5.67</v>
      </c>
      <c r="E21" s="326">
        <v>83</v>
      </c>
      <c r="F21" s="326">
        <v>925</v>
      </c>
      <c r="G21" s="326">
        <v>1008</v>
      </c>
      <c r="H21" s="327">
        <v>8.2341269841269799E-2</v>
      </c>
      <c r="I21" s="355">
        <v>0.1174438687392055</v>
      </c>
      <c r="J21" s="356">
        <v>4.1439324107433173E-2</v>
      </c>
      <c r="K21" s="355" t="s">
        <v>185</v>
      </c>
      <c r="L21" s="328">
        <v>2.2681135607701599E-3</v>
      </c>
      <c r="M21" s="328">
        <v>1.64670383585868E-6</v>
      </c>
      <c r="N21" s="328">
        <v>2.8634460056089502E-2</v>
      </c>
      <c r="O21" s="327">
        <f t="shared" si="0"/>
        <v>0.32046332046332049</v>
      </c>
      <c r="P21" s="327">
        <f t="shared" si="1"/>
        <v>0.31973729692360869</v>
      </c>
      <c r="Q21" s="327">
        <f t="shared" si="2"/>
        <v>0.31979695431472083</v>
      </c>
    </row>
    <row r="22" spans="1:17">
      <c r="A22" s="326" t="s">
        <v>185</v>
      </c>
      <c r="B22" s="326">
        <v>2</v>
      </c>
      <c r="C22" s="326">
        <v>5.67</v>
      </c>
      <c r="D22" s="326">
        <v>156.87</v>
      </c>
      <c r="E22" s="326">
        <v>75</v>
      </c>
      <c r="F22" s="326">
        <v>1040</v>
      </c>
      <c r="G22" s="326">
        <v>1115</v>
      </c>
      <c r="H22" s="327">
        <v>6.7264573991031307E-2</v>
      </c>
      <c r="I22" s="355">
        <v>7.8787878787878782E-2</v>
      </c>
      <c r="J22" s="356">
        <v>4.1439324107433173E-2</v>
      </c>
      <c r="K22" s="355" t="s">
        <v>185</v>
      </c>
      <c r="L22" s="328">
        <v>-0.21626663532251</v>
      </c>
      <c r="M22" s="328">
        <v>1.5119877552085799E-2</v>
      </c>
      <c r="N22" s="328">
        <v>2.8634460056089502E-2</v>
      </c>
      <c r="O22" s="327">
        <f t="shared" si="0"/>
        <v>0.28957528957528955</v>
      </c>
      <c r="P22" s="327">
        <f t="shared" si="1"/>
        <v>0.35948842032492223</v>
      </c>
      <c r="Q22" s="327">
        <f t="shared" si="2"/>
        <v>0.35374365482233505</v>
      </c>
    </row>
    <row r="23" spans="1:17">
      <c r="H23" s="327"/>
      <c r="I23" s="355"/>
      <c r="J23" s="356"/>
      <c r="K23" s="355"/>
      <c r="L23" s="328"/>
      <c r="M23" s="328"/>
      <c r="N23" s="328"/>
      <c r="O23" s="327"/>
      <c r="P23" s="327"/>
      <c r="Q23" s="327"/>
    </row>
    <row r="24" spans="1:17">
      <c r="H24" s="327"/>
      <c r="I24" s="355"/>
      <c r="J24" s="356"/>
      <c r="K24" s="355"/>
      <c r="L24" s="328"/>
      <c r="M24" s="328"/>
      <c r="N24" s="328"/>
      <c r="O24" s="327"/>
      <c r="P24" s="327"/>
      <c r="Q24" s="327"/>
    </row>
    <row r="25" spans="1:17">
      <c r="H25" s="327"/>
      <c r="I25" s="355"/>
      <c r="J25" s="356"/>
      <c r="K25" s="355"/>
      <c r="L25" s="328"/>
      <c r="M25" s="328"/>
      <c r="N25" s="328"/>
      <c r="O25" s="327"/>
      <c r="P25" s="327"/>
      <c r="Q25" s="327"/>
    </row>
    <row r="26" spans="1:17">
      <c r="H26" s="327"/>
      <c r="I26" s="355"/>
      <c r="J26" s="356"/>
      <c r="K26" s="355"/>
      <c r="L26" s="328"/>
      <c r="M26" s="328"/>
      <c r="N26" s="328"/>
      <c r="O26" s="327"/>
      <c r="P26" s="327"/>
      <c r="Q26" s="327"/>
    </row>
    <row r="27" spans="1:17">
      <c r="H27" s="327"/>
      <c r="I27" s="355"/>
      <c r="J27" s="356"/>
      <c r="K27" s="355"/>
      <c r="L27" s="328"/>
      <c r="M27" s="328"/>
      <c r="N27" s="328"/>
      <c r="O27" s="327"/>
      <c r="P27" s="327"/>
      <c r="Q27" s="327"/>
    </row>
    <row r="28" spans="1:17">
      <c r="H28" s="327"/>
      <c r="I28" s="355"/>
      <c r="J28" s="356"/>
      <c r="K28" s="355"/>
      <c r="L28" s="328"/>
      <c r="M28" s="328"/>
      <c r="N28" s="328"/>
      <c r="O28" s="327"/>
      <c r="P28" s="327"/>
      <c r="Q28" s="327"/>
    </row>
    <row r="29" spans="1:17">
      <c r="H29" s="327"/>
      <c r="I29" s="355"/>
      <c r="J29" s="356"/>
      <c r="K29" s="355"/>
      <c r="L29" s="328"/>
      <c r="M29" s="328"/>
      <c r="N29" s="328"/>
      <c r="O29" s="327"/>
      <c r="P29" s="327"/>
      <c r="Q29" s="327"/>
    </row>
    <row r="30" spans="1:17">
      <c r="H30" s="327"/>
      <c r="I30" s="355"/>
      <c r="J30" s="356"/>
      <c r="K30" s="355"/>
      <c r="L30" s="328"/>
      <c r="M30" s="328"/>
      <c r="N30" s="328"/>
      <c r="O30" s="327"/>
      <c r="P30" s="327"/>
      <c r="Q30" s="327"/>
    </row>
    <row r="31" spans="1:17">
      <c r="H31" s="327"/>
      <c r="I31" s="355"/>
      <c r="J31" s="356"/>
      <c r="K31" s="355"/>
      <c r="L31" s="328"/>
      <c r="M31" s="328"/>
      <c r="N31" s="328"/>
      <c r="O31" s="327"/>
      <c r="P31" s="327"/>
      <c r="Q31" s="327"/>
    </row>
    <row r="32" spans="1:17">
      <c r="H32" s="327"/>
      <c r="I32" s="355"/>
      <c r="J32" s="356"/>
      <c r="K32" s="355"/>
      <c r="L32" s="328"/>
      <c r="M32" s="328"/>
      <c r="N32" s="328"/>
      <c r="O32" s="327"/>
      <c r="P32" s="327"/>
      <c r="Q32" s="327"/>
    </row>
    <row r="33" spans="8:17">
      <c r="H33" s="327"/>
      <c r="I33" s="355"/>
      <c r="J33" s="356"/>
      <c r="K33" s="355"/>
      <c r="L33" s="328"/>
      <c r="M33" s="328"/>
      <c r="N33" s="328"/>
      <c r="O33" s="327"/>
      <c r="P33" s="327"/>
      <c r="Q33" s="327"/>
    </row>
    <row r="34" spans="8:17">
      <c r="H34" s="327"/>
      <c r="I34" s="355"/>
      <c r="J34" s="356"/>
      <c r="K34" s="355"/>
      <c r="L34" s="328"/>
      <c r="M34" s="328"/>
      <c r="N34" s="328"/>
      <c r="O34" s="327"/>
      <c r="P34" s="327"/>
      <c r="Q34" s="327"/>
    </row>
    <row r="35" spans="8:17">
      <c r="H35" s="327"/>
      <c r="I35" s="355"/>
      <c r="J35" s="356"/>
      <c r="K35" s="355"/>
      <c r="L35" s="328"/>
      <c r="M35" s="328"/>
      <c r="N35" s="328"/>
      <c r="O35" s="327"/>
      <c r="P35" s="327"/>
      <c r="Q35" s="327"/>
    </row>
    <row r="36" spans="8:17">
      <c r="H36" s="327"/>
      <c r="I36" s="355"/>
      <c r="J36" s="356"/>
      <c r="K36" s="355"/>
      <c r="L36" s="328"/>
      <c r="M36" s="328"/>
      <c r="N36" s="328"/>
      <c r="O36" s="327"/>
      <c r="P36" s="327"/>
      <c r="Q36" s="327"/>
    </row>
    <row r="37" spans="8:17">
      <c r="H37" s="327"/>
      <c r="I37" s="355"/>
      <c r="J37" s="356"/>
      <c r="K37" s="355"/>
      <c r="L37" s="328"/>
      <c r="M37" s="328"/>
      <c r="N37" s="328"/>
      <c r="O37" s="327"/>
      <c r="P37" s="327"/>
      <c r="Q37" s="327"/>
    </row>
    <row r="38" spans="8:17">
      <c r="H38" s="327"/>
      <c r="I38" s="355"/>
      <c r="J38" s="356"/>
      <c r="K38" s="355"/>
      <c r="L38" s="328"/>
      <c r="M38" s="328"/>
      <c r="N38" s="328"/>
      <c r="O38" s="327"/>
      <c r="P38" s="327"/>
      <c r="Q38" s="327"/>
    </row>
    <row r="39" spans="8:17">
      <c r="H39" s="327"/>
      <c r="I39" s="355"/>
      <c r="J39" s="356"/>
      <c r="K39" s="355"/>
      <c r="L39" s="328"/>
      <c r="M39" s="328"/>
      <c r="N39" s="328"/>
      <c r="O39" s="327"/>
      <c r="P39" s="327"/>
      <c r="Q39" s="327"/>
    </row>
    <row r="40" spans="8:17">
      <c r="H40" s="327"/>
      <c r="I40" s="355"/>
      <c r="J40" s="356"/>
      <c r="K40" s="355"/>
      <c r="L40" s="328"/>
      <c r="M40" s="328"/>
      <c r="N40" s="328"/>
      <c r="O40" s="327"/>
      <c r="P40" s="327"/>
      <c r="Q40" s="327"/>
    </row>
    <row r="41" spans="8:17">
      <c r="H41" s="327"/>
      <c r="I41" s="355"/>
      <c r="J41" s="356"/>
      <c r="K41" s="355"/>
      <c r="L41" s="328"/>
      <c r="M41" s="328"/>
      <c r="N41" s="328"/>
      <c r="O41" s="327"/>
      <c r="P41" s="327"/>
      <c r="Q41" s="327"/>
    </row>
    <row r="42" spans="8:17">
      <c r="H42" s="327"/>
      <c r="I42" s="355"/>
      <c r="J42" s="356"/>
      <c r="K42" s="355"/>
      <c r="L42" s="328"/>
      <c r="M42" s="328"/>
      <c r="N42" s="328"/>
      <c r="O42" s="327"/>
      <c r="P42" s="327"/>
      <c r="Q42" s="327"/>
    </row>
    <row r="43" spans="8:17">
      <c r="H43" s="327"/>
      <c r="I43" s="355"/>
      <c r="J43" s="356"/>
      <c r="K43" s="355"/>
      <c r="L43" s="328"/>
      <c r="M43" s="328"/>
      <c r="N43" s="328"/>
      <c r="O43" s="327"/>
      <c r="P43" s="327"/>
      <c r="Q43" s="327"/>
    </row>
    <row r="44" spans="8:17">
      <c r="H44" s="327"/>
      <c r="I44" s="355"/>
      <c r="J44" s="356"/>
      <c r="K44" s="355"/>
      <c r="L44" s="328"/>
      <c r="M44" s="328"/>
      <c r="N44" s="328"/>
      <c r="O44" s="327"/>
      <c r="P44" s="327"/>
      <c r="Q44" s="327"/>
    </row>
    <row r="45" spans="8:17">
      <c r="H45" s="327"/>
      <c r="I45" s="355"/>
      <c r="J45" s="356"/>
      <c r="K45" s="355"/>
      <c r="L45" s="328"/>
      <c r="M45" s="328"/>
      <c r="N45" s="328"/>
      <c r="O45" s="327"/>
      <c r="P45" s="327"/>
      <c r="Q45" s="327"/>
    </row>
    <row r="46" spans="8:17">
      <c r="H46" s="327"/>
      <c r="I46" s="355"/>
      <c r="J46" s="356"/>
      <c r="K46" s="355"/>
      <c r="L46" s="328"/>
      <c r="M46" s="328"/>
      <c r="N46" s="328"/>
      <c r="O46" s="327"/>
      <c r="P46" s="327"/>
      <c r="Q46" s="327"/>
    </row>
    <row r="47" spans="8:17">
      <c r="H47" s="327"/>
      <c r="I47" s="355"/>
      <c r="J47" s="356"/>
      <c r="K47" s="355"/>
      <c r="L47" s="328"/>
      <c r="M47" s="328"/>
      <c r="N47" s="328"/>
      <c r="O47" s="327"/>
      <c r="P47" s="327"/>
      <c r="Q47" s="327"/>
    </row>
    <row r="48" spans="8:17">
      <c r="H48" s="327"/>
      <c r="I48" s="355"/>
      <c r="J48" s="356"/>
      <c r="K48" s="355"/>
      <c r="L48" s="328"/>
      <c r="M48" s="328"/>
      <c r="N48" s="328"/>
      <c r="O48" s="327"/>
      <c r="P48" s="327"/>
      <c r="Q48" s="327"/>
    </row>
    <row r="49" spans="8:17">
      <c r="H49" s="327"/>
      <c r="I49" s="355"/>
      <c r="J49" s="356"/>
      <c r="K49" s="355"/>
      <c r="L49" s="328"/>
      <c r="M49" s="328"/>
      <c r="N49" s="328"/>
      <c r="O49" s="327"/>
      <c r="P49" s="327"/>
      <c r="Q49" s="327"/>
    </row>
    <row r="50" spans="8:17">
      <c r="H50" s="327"/>
      <c r="I50" s="355"/>
      <c r="J50" s="356"/>
      <c r="K50" s="355"/>
      <c r="L50" s="328"/>
      <c r="M50" s="328"/>
      <c r="N50" s="328"/>
      <c r="O50" s="327"/>
      <c r="P50" s="327"/>
      <c r="Q50" s="327"/>
    </row>
    <row r="51" spans="8:17">
      <c r="H51" s="327"/>
      <c r="I51" s="355"/>
      <c r="J51" s="356"/>
      <c r="K51" s="355"/>
      <c r="L51" s="328"/>
      <c r="M51" s="328"/>
      <c r="N51" s="328"/>
      <c r="O51" s="327"/>
      <c r="P51" s="327"/>
      <c r="Q51" s="327"/>
    </row>
    <row r="52" spans="8:17">
      <c r="H52" s="327"/>
      <c r="I52" s="355"/>
      <c r="J52" s="356"/>
      <c r="K52" s="355"/>
      <c r="L52" s="328"/>
      <c r="M52" s="328"/>
      <c r="N52" s="328"/>
      <c r="O52" s="327"/>
      <c r="P52" s="327"/>
      <c r="Q52" s="327"/>
    </row>
    <row r="53" spans="8:17">
      <c r="H53" s="327"/>
      <c r="I53" s="355"/>
      <c r="J53" s="356"/>
      <c r="K53" s="355"/>
      <c r="L53" s="328"/>
      <c r="M53" s="328"/>
      <c r="N53" s="328"/>
      <c r="O53" s="327"/>
      <c r="P53" s="327"/>
      <c r="Q53" s="327"/>
    </row>
    <row r="54" spans="8:17">
      <c r="H54" s="327"/>
      <c r="I54" s="355"/>
      <c r="J54" s="356"/>
      <c r="K54" s="355"/>
      <c r="L54" s="328"/>
      <c r="M54" s="328"/>
      <c r="N54" s="328"/>
      <c r="O54" s="327"/>
      <c r="P54" s="327"/>
      <c r="Q54" s="327"/>
    </row>
    <row r="55" spans="8:17">
      <c r="H55" s="327"/>
      <c r="I55" s="355"/>
      <c r="J55" s="356"/>
      <c r="K55" s="355"/>
      <c r="L55" s="328"/>
      <c r="M55" s="328"/>
      <c r="N55" s="328"/>
      <c r="O55" s="327"/>
      <c r="P55" s="327"/>
      <c r="Q55" s="327"/>
    </row>
    <row r="56" spans="8:17">
      <c r="H56" s="327"/>
      <c r="I56" s="355"/>
      <c r="J56" s="356"/>
      <c r="K56" s="355"/>
      <c r="L56" s="328"/>
      <c r="M56" s="328"/>
      <c r="N56" s="328"/>
      <c r="O56" s="327"/>
      <c r="P56" s="327"/>
      <c r="Q56" s="327"/>
    </row>
    <row r="57" spans="8:17">
      <c r="H57" s="327"/>
      <c r="I57" s="355"/>
      <c r="J57" s="356"/>
      <c r="K57" s="355"/>
      <c r="L57" s="328"/>
      <c r="M57" s="328"/>
      <c r="N57" s="328"/>
      <c r="O57" s="327"/>
      <c r="P57" s="327"/>
      <c r="Q57" s="327"/>
    </row>
    <row r="58" spans="8:17">
      <c r="H58" s="327"/>
      <c r="I58" s="355"/>
      <c r="J58" s="356"/>
      <c r="K58" s="355"/>
      <c r="L58" s="328"/>
      <c r="M58" s="328"/>
      <c r="N58" s="328"/>
      <c r="O58" s="327"/>
      <c r="P58" s="327"/>
      <c r="Q58" s="327"/>
    </row>
    <row r="59" spans="8:17">
      <c r="H59" s="327"/>
      <c r="I59" s="355"/>
      <c r="J59" s="356"/>
      <c r="K59" s="355"/>
      <c r="L59" s="328"/>
      <c r="M59" s="328"/>
      <c r="N59" s="328"/>
      <c r="O59" s="327"/>
      <c r="P59" s="327"/>
      <c r="Q59" s="327"/>
    </row>
    <row r="60" spans="8:17">
      <c r="H60" s="327"/>
      <c r="I60" s="355"/>
      <c r="J60" s="356"/>
      <c r="K60" s="355"/>
      <c r="L60" s="328"/>
      <c r="M60" s="328"/>
      <c r="N60" s="328"/>
      <c r="O60" s="327"/>
      <c r="P60" s="327"/>
      <c r="Q60" s="327"/>
    </row>
    <row r="61" spans="8:17">
      <c r="H61" s="327"/>
      <c r="I61" s="355"/>
      <c r="J61" s="356"/>
      <c r="K61" s="355"/>
      <c r="L61" s="328"/>
      <c r="M61" s="328"/>
      <c r="N61" s="328"/>
      <c r="O61" s="327"/>
      <c r="P61" s="327"/>
      <c r="Q61" s="327"/>
    </row>
    <row r="62" spans="8:17">
      <c r="H62" s="327"/>
      <c r="I62" s="355"/>
      <c r="J62" s="356"/>
      <c r="K62" s="355"/>
      <c r="L62" s="328"/>
      <c r="M62" s="328"/>
      <c r="N62" s="328"/>
      <c r="O62" s="327"/>
      <c r="P62" s="327"/>
      <c r="Q62" s="327"/>
    </row>
    <row r="63" spans="8:17">
      <c r="H63" s="327"/>
      <c r="I63" s="355"/>
      <c r="J63" s="356"/>
      <c r="K63" s="355"/>
      <c r="L63" s="328"/>
      <c r="M63" s="328"/>
      <c r="N63" s="328"/>
      <c r="O63" s="327"/>
      <c r="P63" s="327"/>
      <c r="Q63" s="327"/>
    </row>
    <row r="64" spans="8:17">
      <c r="H64" s="327"/>
      <c r="I64" s="355"/>
      <c r="J64" s="356"/>
      <c r="K64" s="355"/>
      <c r="L64" s="328"/>
      <c r="M64" s="328"/>
      <c r="N64" s="328"/>
      <c r="O64" s="327"/>
      <c r="P64" s="327"/>
      <c r="Q64" s="327"/>
    </row>
    <row r="65" spans="8:17">
      <c r="H65" s="327"/>
      <c r="I65" s="355"/>
      <c r="J65" s="356"/>
      <c r="K65" s="355"/>
      <c r="L65" s="328"/>
      <c r="M65" s="328"/>
      <c r="N65" s="328"/>
      <c r="O65" s="327"/>
      <c r="P65" s="327"/>
      <c r="Q65" s="327"/>
    </row>
    <row r="66" spans="8:17">
      <c r="H66" s="327"/>
      <c r="I66" s="355"/>
      <c r="J66" s="356"/>
      <c r="K66" s="355"/>
      <c r="L66" s="328"/>
      <c r="M66" s="328"/>
      <c r="N66" s="328"/>
      <c r="O66" s="327"/>
      <c r="P66" s="327"/>
      <c r="Q66" s="327"/>
    </row>
    <row r="67" spans="8:17">
      <c r="H67" s="327"/>
      <c r="I67" s="355"/>
      <c r="J67" s="356"/>
      <c r="K67" s="355"/>
      <c r="L67" s="328"/>
      <c r="M67" s="328"/>
      <c r="N67" s="328"/>
      <c r="O67" s="327"/>
      <c r="P67" s="327"/>
      <c r="Q67" s="327"/>
    </row>
    <row r="68" spans="8:17">
      <c r="H68" s="327"/>
      <c r="I68" s="355"/>
      <c r="J68" s="356"/>
      <c r="K68" s="355"/>
      <c r="L68" s="328"/>
      <c r="M68" s="328"/>
      <c r="N68" s="328"/>
      <c r="O68" s="327"/>
      <c r="P68" s="327"/>
      <c r="Q68" s="327"/>
    </row>
    <row r="69" spans="8:17">
      <c r="H69" s="327"/>
      <c r="I69" s="355"/>
      <c r="J69" s="356"/>
      <c r="K69" s="355"/>
      <c r="L69" s="328"/>
      <c r="M69" s="328"/>
      <c r="N69" s="328"/>
      <c r="O69" s="327"/>
      <c r="P69" s="327"/>
      <c r="Q69" s="327"/>
    </row>
    <row r="70" spans="8:17">
      <c r="H70" s="327"/>
      <c r="I70" s="355"/>
      <c r="J70" s="356"/>
      <c r="K70" s="355"/>
      <c r="L70" s="328"/>
      <c r="M70" s="328"/>
      <c r="N70" s="328"/>
      <c r="O70" s="327"/>
      <c r="P70" s="327"/>
      <c r="Q70" s="327"/>
    </row>
    <row r="71" spans="8:17">
      <c r="H71" s="327"/>
      <c r="I71" s="355"/>
      <c r="J71" s="356"/>
      <c r="K71" s="355"/>
      <c r="L71" s="328"/>
      <c r="M71" s="328"/>
      <c r="N71" s="328"/>
      <c r="O71" s="327"/>
      <c r="P71" s="327"/>
      <c r="Q71" s="327"/>
    </row>
    <row r="72" spans="8:17">
      <c r="H72" s="327"/>
      <c r="I72" s="355"/>
      <c r="J72" s="356"/>
      <c r="K72" s="355"/>
      <c r="L72" s="328"/>
      <c r="M72" s="328"/>
      <c r="N72" s="328"/>
      <c r="O72" s="327"/>
      <c r="P72" s="327"/>
      <c r="Q72" s="327"/>
    </row>
    <row r="73" spans="8:17">
      <c r="H73" s="327"/>
      <c r="I73" s="355"/>
      <c r="J73" s="356"/>
      <c r="K73" s="355"/>
      <c r="L73" s="328"/>
      <c r="M73" s="328"/>
      <c r="N73" s="328"/>
      <c r="O73" s="327"/>
      <c r="P73" s="327"/>
      <c r="Q73" s="327"/>
    </row>
    <row r="74" spans="8:17">
      <c r="H74" s="327"/>
      <c r="I74" s="355"/>
      <c r="J74" s="356"/>
      <c r="K74" s="355"/>
      <c r="L74" s="328"/>
      <c r="M74" s="328"/>
      <c r="N74" s="328"/>
      <c r="O74" s="327"/>
      <c r="P74" s="327"/>
      <c r="Q74" s="327"/>
    </row>
    <row r="75" spans="8:17">
      <c r="H75" s="327"/>
      <c r="I75" s="355"/>
      <c r="J75" s="356"/>
      <c r="K75" s="355"/>
      <c r="L75" s="328"/>
      <c r="M75" s="328"/>
      <c r="N75" s="328"/>
      <c r="O75" s="327"/>
      <c r="P75" s="327"/>
      <c r="Q75" s="327"/>
    </row>
    <row r="76" spans="8:17">
      <c r="H76" s="327"/>
      <c r="I76" s="355"/>
      <c r="J76" s="356"/>
      <c r="K76" s="355"/>
      <c r="L76" s="328"/>
      <c r="M76" s="328"/>
      <c r="N76" s="328"/>
      <c r="O76" s="327"/>
      <c r="P76" s="327"/>
      <c r="Q76" s="327"/>
    </row>
    <row r="77" spans="8:17">
      <c r="H77" s="327"/>
      <c r="I77" s="355"/>
      <c r="J77" s="356"/>
      <c r="K77" s="355"/>
      <c r="L77" s="328"/>
      <c r="M77" s="328"/>
      <c r="N77" s="328"/>
      <c r="O77" s="327"/>
      <c r="P77" s="327"/>
      <c r="Q77" s="327"/>
    </row>
    <row r="78" spans="8:17">
      <c r="H78" s="327"/>
      <c r="I78" s="355"/>
      <c r="J78" s="356"/>
      <c r="K78" s="355"/>
      <c r="L78" s="328"/>
      <c r="M78" s="328"/>
      <c r="N78" s="328"/>
      <c r="O78" s="327"/>
      <c r="P78" s="327"/>
      <c r="Q78" s="327"/>
    </row>
    <row r="79" spans="8:17">
      <c r="H79" s="327"/>
      <c r="I79" s="355"/>
      <c r="J79" s="356"/>
      <c r="K79" s="355"/>
      <c r="L79" s="328"/>
      <c r="M79" s="328"/>
      <c r="N79" s="328"/>
      <c r="O79" s="327"/>
      <c r="P79" s="327"/>
      <c r="Q79" s="327"/>
    </row>
    <row r="80" spans="8:17">
      <c r="H80" s="327"/>
      <c r="I80" s="355"/>
      <c r="J80" s="356"/>
      <c r="K80" s="355"/>
      <c r="L80" s="328"/>
      <c r="M80" s="328"/>
      <c r="N80" s="328"/>
      <c r="O80" s="327"/>
      <c r="P80" s="327"/>
      <c r="Q80" s="327"/>
    </row>
    <row r="81" spans="8:17">
      <c r="H81" s="327"/>
      <c r="I81" s="355"/>
      <c r="J81" s="356"/>
      <c r="K81" s="355"/>
      <c r="L81" s="328"/>
      <c r="M81" s="328"/>
      <c r="N81" s="328"/>
      <c r="O81" s="327"/>
      <c r="P81" s="327"/>
      <c r="Q81" s="327"/>
    </row>
    <row r="82" spans="8:17">
      <c r="H82" s="327"/>
      <c r="I82" s="355"/>
      <c r="J82" s="356"/>
      <c r="K82" s="355"/>
      <c r="L82" s="328"/>
      <c r="M82" s="328"/>
      <c r="N82" s="328"/>
      <c r="O82" s="327"/>
      <c r="P82" s="327"/>
      <c r="Q82" s="327"/>
    </row>
    <row r="83" spans="8:17">
      <c r="H83" s="327"/>
      <c r="I83" s="355"/>
      <c r="J83" s="356"/>
      <c r="K83" s="355"/>
      <c r="L83" s="328"/>
      <c r="M83" s="328"/>
      <c r="N83" s="328"/>
      <c r="O83" s="327"/>
      <c r="P83" s="327"/>
      <c r="Q83" s="327"/>
    </row>
    <row r="84" spans="8:17">
      <c r="H84" s="327"/>
      <c r="I84" s="355"/>
      <c r="J84" s="356"/>
      <c r="K84" s="355"/>
      <c r="L84" s="328"/>
      <c r="M84" s="328"/>
      <c r="N84" s="328"/>
      <c r="O84" s="327"/>
      <c r="P84" s="327"/>
      <c r="Q84" s="327"/>
    </row>
    <row r="85" spans="8:17">
      <c r="H85" s="327"/>
      <c r="I85" s="355"/>
      <c r="J85" s="356"/>
      <c r="K85" s="355"/>
      <c r="L85" s="328"/>
      <c r="M85" s="328"/>
      <c r="N85" s="328"/>
      <c r="O85" s="327"/>
      <c r="P85" s="327"/>
      <c r="Q85" s="327"/>
    </row>
    <row r="86" spans="8:17">
      <c r="H86" s="327"/>
      <c r="I86" s="355"/>
      <c r="J86" s="356"/>
      <c r="K86" s="355"/>
      <c r="L86" s="328"/>
      <c r="M86" s="328"/>
      <c r="N86" s="328"/>
      <c r="O86" s="327"/>
      <c r="P86" s="327"/>
      <c r="Q86" s="327"/>
    </row>
    <row r="87" spans="8:17">
      <c r="H87" s="327"/>
      <c r="I87" s="355"/>
      <c r="J87" s="356"/>
      <c r="K87" s="355"/>
      <c r="L87" s="328"/>
      <c r="M87" s="328"/>
      <c r="N87" s="328"/>
      <c r="O87" s="327"/>
      <c r="P87" s="327"/>
      <c r="Q87" s="327"/>
    </row>
    <row r="88" spans="8:17">
      <c r="H88" s="327"/>
      <c r="I88" s="355"/>
      <c r="J88" s="356"/>
      <c r="K88" s="355"/>
      <c r="L88" s="328"/>
      <c r="M88" s="328"/>
      <c r="N88" s="328"/>
      <c r="O88" s="327"/>
      <c r="P88" s="327"/>
      <c r="Q88" s="327"/>
    </row>
    <row r="89" spans="8:17">
      <c r="H89" s="327"/>
      <c r="I89" s="355"/>
      <c r="J89" s="356"/>
      <c r="K89" s="355"/>
      <c r="L89" s="328"/>
      <c r="M89" s="328"/>
      <c r="N89" s="328"/>
      <c r="O89" s="327"/>
      <c r="P89" s="327"/>
      <c r="Q89" s="327"/>
    </row>
    <row r="90" spans="8:17">
      <c r="H90" s="327"/>
      <c r="I90" s="355"/>
      <c r="J90" s="356"/>
      <c r="K90" s="355"/>
      <c r="L90" s="328"/>
      <c r="M90" s="328"/>
      <c r="N90" s="328"/>
      <c r="O90" s="327"/>
      <c r="P90" s="327"/>
      <c r="Q90" s="327"/>
    </row>
    <row r="91" spans="8:17">
      <c r="H91" s="327"/>
      <c r="I91" s="355"/>
      <c r="J91" s="356"/>
      <c r="K91" s="355"/>
      <c r="L91" s="328"/>
      <c r="M91" s="328"/>
      <c r="N91" s="328"/>
      <c r="O91" s="327"/>
      <c r="P91" s="327"/>
      <c r="Q91" s="327"/>
    </row>
    <row r="92" spans="8:17">
      <c r="H92" s="327"/>
      <c r="I92" s="355"/>
      <c r="J92" s="356"/>
      <c r="K92" s="355"/>
      <c r="L92" s="328"/>
      <c r="M92" s="328"/>
      <c r="N92" s="328"/>
      <c r="O92" s="327"/>
      <c r="P92" s="327"/>
      <c r="Q92" s="327"/>
    </row>
    <row r="93" spans="8:17">
      <c r="H93" s="327"/>
      <c r="I93" s="355"/>
      <c r="J93" s="356"/>
      <c r="K93" s="355"/>
      <c r="L93" s="328"/>
      <c r="M93" s="328"/>
      <c r="N93" s="328"/>
      <c r="O93" s="327"/>
      <c r="P93" s="327"/>
      <c r="Q93" s="327"/>
    </row>
    <row r="94" spans="8:17">
      <c r="H94" s="327"/>
      <c r="I94" s="355"/>
      <c r="J94" s="356"/>
      <c r="K94" s="355"/>
      <c r="L94" s="328"/>
      <c r="M94" s="328"/>
      <c r="N94" s="328"/>
      <c r="O94" s="327"/>
      <c r="P94" s="327"/>
      <c r="Q94" s="327"/>
    </row>
    <row r="95" spans="8:17">
      <c r="H95" s="327"/>
      <c r="I95" s="355"/>
      <c r="J95" s="356"/>
      <c r="K95" s="355"/>
      <c r="L95" s="328"/>
      <c r="M95" s="328"/>
      <c r="N95" s="328"/>
      <c r="O95" s="327"/>
      <c r="P95" s="327"/>
      <c r="Q95" s="327"/>
    </row>
    <row r="96" spans="8:17">
      <c r="H96" s="327"/>
      <c r="I96" s="355"/>
      <c r="J96" s="356"/>
      <c r="K96" s="355"/>
      <c r="L96" s="328"/>
      <c r="M96" s="328"/>
      <c r="N96" s="328"/>
      <c r="O96" s="327"/>
      <c r="P96" s="327"/>
      <c r="Q96" s="327"/>
    </row>
    <row r="97" spans="8:17">
      <c r="H97" s="327"/>
      <c r="I97" s="355"/>
      <c r="J97" s="356"/>
      <c r="K97" s="355"/>
      <c r="L97" s="328"/>
      <c r="M97" s="328"/>
      <c r="N97" s="328"/>
      <c r="O97" s="327"/>
      <c r="P97" s="327"/>
      <c r="Q97" s="327"/>
    </row>
    <row r="98" spans="8:17">
      <c r="H98" s="327"/>
      <c r="I98" s="355"/>
      <c r="J98" s="356"/>
      <c r="K98" s="355"/>
      <c r="L98" s="328"/>
      <c r="M98" s="328"/>
      <c r="N98" s="328"/>
      <c r="O98" s="327"/>
      <c r="P98" s="327"/>
      <c r="Q98" s="327"/>
    </row>
    <row r="99" spans="8:17">
      <c r="H99" s="327"/>
      <c r="I99" s="355"/>
      <c r="J99" s="356"/>
      <c r="K99" s="355"/>
      <c r="L99" s="328"/>
      <c r="M99" s="328"/>
      <c r="N99" s="328"/>
      <c r="O99" s="327"/>
      <c r="P99" s="327"/>
      <c r="Q99" s="327"/>
    </row>
    <row r="100" spans="8:17">
      <c r="H100" s="327"/>
      <c r="I100" s="355"/>
      <c r="J100" s="356"/>
      <c r="K100" s="355"/>
      <c r="L100" s="328"/>
      <c r="M100" s="328"/>
      <c r="N100" s="328"/>
      <c r="O100" s="327"/>
      <c r="P100" s="327"/>
      <c r="Q100" s="327"/>
    </row>
    <row r="101" spans="8:17">
      <c r="H101" s="327"/>
      <c r="I101" s="355"/>
      <c r="J101" s="356"/>
      <c r="K101" s="355"/>
      <c r="L101" s="328"/>
      <c r="M101" s="328"/>
      <c r="N101" s="328"/>
      <c r="O101" s="327"/>
      <c r="P101" s="327"/>
      <c r="Q101" s="327"/>
    </row>
    <row r="102" spans="8:17">
      <c r="H102" s="327"/>
      <c r="I102" s="355"/>
      <c r="J102" s="356"/>
      <c r="K102" s="355"/>
      <c r="L102" s="328"/>
      <c r="M102" s="328"/>
      <c r="N102" s="328"/>
      <c r="O102" s="327"/>
      <c r="P102" s="327"/>
      <c r="Q102" s="327"/>
    </row>
    <row r="103" spans="8:17">
      <c r="H103" s="327"/>
      <c r="I103" s="355"/>
      <c r="J103" s="356"/>
      <c r="K103" s="355"/>
      <c r="L103" s="328"/>
      <c r="M103" s="328"/>
      <c r="N103" s="328"/>
      <c r="O103" s="327"/>
      <c r="P103" s="327"/>
      <c r="Q103" s="327"/>
    </row>
    <row r="104" spans="8:17">
      <c r="H104" s="327"/>
      <c r="I104" s="355"/>
      <c r="J104" s="356"/>
      <c r="K104" s="355"/>
      <c r="L104" s="328"/>
      <c r="M104" s="328"/>
      <c r="N104" s="328"/>
      <c r="O104" s="327"/>
      <c r="P104" s="327"/>
      <c r="Q104" s="327"/>
    </row>
    <row r="105" spans="8:17">
      <c r="H105" s="327"/>
      <c r="I105" s="355"/>
      <c r="J105" s="356"/>
      <c r="K105" s="355"/>
      <c r="L105" s="328"/>
      <c r="M105" s="328"/>
      <c r="N105" s="328"/>
      <c r="O105" s="327"/>
      <c r="P105" s="327"/>
      <c r="Q105" s="327"/>
    </row>
    <row r="106" spans="8:17">
      <c r="H106" s="327"/>
      <c r="I106" s="355"/>
      <c r="J106" s="356"/>
      <c r="K106" s="355"/>
      <c r="L106" s="328"/>
      <c r="M106" s="328"/>
      <c r="N106" s="328"/>
      <c r="O106" s="327"/>
      <c r="P106" s="327"/>
      <c r="Q106" s="327"/>
    </row>
    <row r="107" spans="8:17">
      <c r="H107" s="327"/>
      <c r="I107" s="355"/>
      <c r="J107" s="356"/>
      <c r="K107" s="355"/>
      <c r="L107" s="328"/>
      <c r="M107" s="328"/>
      <c r="N107" s="328"/>
      <c r="O107" s="327"/>
      <c r="P107" s="327"/>
      <c r="Q107" s="327"/>
    </row>
    <row r="108" spans="8:17">
      <c r="H108" s="327"/>
      <c r="I108" s="355"/>
      <c r="J108" s="356"/>
      <c r="K108" s="355"/>
      <c r="L108" s="328"/>
      <c r="M108" s="328"/>
      <c r="N108" s="328"/>
      <c r="O108" s="327"/>
      <c r="P108" s="327"/>
      <c r="Q108" s="327"/>
    </row>
    <row r="109" spans="8:17">
      <c r="H109" s="327"/>
      <c r="I109" s="355"/>
      <c r="J109" s="356"/>
      <c r="K109" s="355"/>
      <c r="L109" s="328"/>
      <c r="M109" s="328"/>
      <c r="N109" s="328"/>
      <c r="O109" s="327"/>
      <c r="P109" s="327"/>
      <c r="Q109" s="327"/>
    </row>
    <row r="110" spans="8:17">
      <c r="H110" s="327"/>
      <c r="I110" s="355"/>
      <c r="J110" s="356"/>
      <c r="K110" s="355"/>
      <c r="L110" s="328"/>
      <c r="M110" s="328"/>
      <c r="N110" s="328"/>
      <c r="O110" s="327"/>
      <c r="P110" s="327"/>
      <c r="Q110" s="327"/>
    </row>
    <row r="111" spans="8:17">
      <c r="H111" s="327"/>
      <c r="I111" s="355"/>
      <c r="J111" s="356"/>
      <c r="K111" s="355"/>
      <c r="L111" s="328"/>
      <c r="M111" s="328"/>
      <c r="N111" s="328"/>
      <c r="O111" s="327"/>
      <c r="P111" s="327"/>
      <c r="Q111" s="327"/>
    </row>
    <row r="112" spans="8:17">
      <c r="H112" s="327"/>
      <c r="I112" s="355"/>
      <c r="J112" s="356"/>
      <c r="K112" s="355"/>
      <c r="L112" s="328"/>
      <c r="M112" s="328"/>
      <c r="N112" s="328"/>
      <c r="O112" s="327"/>
      <c r="P112" s="327"/>
      <c r="Q112" s="327"/>
    </row>
    <row r="113" spans="8:17">
      <c r="H113" s="327"/>
      <c r="I113" s="355"/>
      <c r="J113" s="356"/>
      <c r="K113" s="355"/>
      <c r="L113" s="328"/>
      <c r="M113" s="328"/>
      <c r="N113" s="328"/>
      <c r="O113" s="327"/>
      <c r="P113" s="327"/>
      <c r="Q113" s="327"/>
    </row>
    <row r="114" spans="8:17">
      <c r="H114" s="327"/>
      <c r="I114" s="355"/>
      <c r="J114" s="356"/>
      <c r="K114" s="355"/>
      <c r="L114" s="328"/>
      <c r="M114" s="328"/>
      <c r="N114" s="328"/>
      <c r="O114" s="327"/>
      <c r="P114" s="327"/>
      <c r="Q114" s="327"/>
    </row>
    <row r="115" spans="8:17">
      <c r="H115" s="327"/>
      <c r="I115" s="355"/>
      <c r="J115" s="356"/>
      <c r="K115" s="355"/>
      <c r="L115" s="328"/>
      <c r="M115" s="328"/>
      <c r="N115" s="328"/>
      <c r="O115" s="327"/>
      <c r="P115" s="327"/>
      <c r="Q115" s="327"/>
    </row>
    <row r="116" spans="8:17">
      <c r="H116" s="327"/>
      <c r="I116" s="355"/>
      <c r="J116" s="356"/>
      <c r="K116" s="355"/>
      <c r="L116" s="328"/>
      <c r="M116" s="328"/>
      <c r="N116" s="328"/>
      <c r="O116" s="327"/>
      <c r="P116" s="327"/>
      <c r="Q116" s="327"/>
    </row>
    <row r="117" spans="8:17">
      <c r="H117" s="327"/>
      <c r="I117" s="355"/>
      <c r="J117" s="356"/>
      <c r="K117" s="355"/>
      <c r="L117" s="328"/>
      <c r="M117" s="328"/>
      <c r="N117" s="328"/>
      <c r="O117" s="327"/>
      <c r="P117" s="327"/>
      <c r="Q117" s="327"/>
    </row>
    <row r="118" spans="8:17">
      <c r="H118" s="327"/>
      <c r="I118" s="355"/>
      <c r="J118" s="356"/>
      <c r="K118" s="355"/>
      <c r="L118" s="328"/>
      <c r="M118" s="328"/>
      <c r="N118" s="328"/>
      <c r="O118" s="327"/>
      <c r="P118" s="327"/>
      <c r="Q118" s="327"/>
    </row>
    <row r="119" spans="8:17">
      <c r="H119" s="327"/>
      <c r="I119" s="355"/>
      <c r="J119" s="356"/>
      <c r="K119" s="355"/>
      <c r="L119" s="328"/>
      <c r="M119" s="328"/>
      <c r="N119" s="328"/>
      <c r="O119" s="327"/>
      <c r="P119" s="327"/>
      <c r="Q119" s="327"/>
    </row>
    <row r="120" spans="8:17">
      <c r="H120" s="327"/>
      <c r="I120" s="355"/>
      <c r="J120" s="356"/>
      <c r="K120" s="355"/>
      <c r="L120" s="328"/>
      <c r="M120" s="328"/>
      <c r="N120" s="328"/>
      <c r="O120" s="327"/>
      <c r="P120" s="327"/>
      <c r="Q120" s="327"/>
    </row>
    <row r="121" spans="8:17">
      <c r="H121" s="327"/>
      <c r="I121" s="355"/>
      <c r="J121" s="356"/>
      <c r="K121" s="355"/>
      <c r="L121" s="328"/>
      <c r="M121" s="328"/>
      <c r="N121" s="328"/>
      <c r="O121" s="327"/>
      <c r="P121" s="327"/>
      <c r="Q121" s="327"/>
    </row>
    <row r="122" spans="8:17">
      <c r="H122" s="327"/>
      <c r="I122" s="355"/>
      <c r="J122" s="356"/>
      <c r="K122" s="355"/>
      <c r="L122" s="328"/>
      <c r="M122" s="328"/>
      <c r="N122" s="328"/>
      <c r="O122" s="327"/>
      <c r="P122" s="327"/>
      <c r="Q122" s="327"/>
    </row>
    <row r="123" spans="8:17">
      <c r="H123" s="327"/>
      <c r="I123" s="355"/>
      <c r="J123" s="356"/>
      <c r="K123" s="355"/>
      <c r="L123" s="328"/>
      <c r="M123" s="328"/>
      <c r="N123" s="328"/>
      <c r="O123" s="327"/>
      <c r="P123" s="327"/>
      <c r="Q123" s="327"/>
    </row>
    <row r="124" spans="8:17">
      <c r="H124" s="327"/>
      <c r="I124" s="355"/>
      <c r="J124" s="356"/>
      <c r="K124" s="355"/>
      <c r="L124" s="328"/>
      <c r="M124" s="328"/>
      <c r="N124" s="328"/>
      <c r="O124" s="327"/>
      <c r="P124" s="327"/>
      <c r="Q124" s="327"/>
    </row>
    <row r="125" spans="8:17">
      <c r="H125" s="327"/>
      <c r="I125" s="355"/>
      <c r="J125" s="356"/>
      <c r="K125" s="355"/>
      <c r="L125" s="328"/>
      <c r="M125" s="328"/>
      <c r="N125" s="328"/>
      <c r="O125" s="327"/>
      <c r="P125" s="327"/>
      <c r="Q125" s="327"/>
    </row>
    <row r="126" spans="8:17">
      <c r="H126" s="327"/>
      <c r="I126" s="355"/>
      <c r="J126" s="356"/>
      <c r="K126" s="355"/>
      <c r="L126" s="328"/>
      <c r="M126" s="328"/>
      <c r="N126" s="328"/>
      <c r="O126" s="327"/>
      <c r="P126" s="327"/>
      <c r="Q126" s="327"/>
    </row>
    <row r="127" spans="8:17">
      <c r="H127" s="327"/>
      <c r="I127" s="355"/>
      <c r="J127" s="356"/>
      <c r="K127" s="355"/>
      <c r="L127" s="328"/>
      <c r="M127" s="328"/>
      <c r="N127" s="328"/>
      <c r="O127" s="327"/>
      <c r="P127" s="327"/>
      <c r="Q127" s="327"/>
    </row>
    <row r="128" spans="8:17">
      <c r="H128" s="327"/>
      <c r="I128" s="355"/>
      <c r="J128" s="356"/>
      <c r="K128" s="355"/>
      <c r="L128" s="328"/>
      <c r="M128" s="328"/>
      <c r="N128" s="328"/>
      <c r="O128" s="327"/>
      <c r="P128" s="327"/>
      <c r="Q128" s="327"/>
    </row>
    <row r="129" spans="8:17">
      <c r="H129" s="327"/>
      <c r="I129" s="355"/>
      <c r="J129" s="356"/>
      <c r="K129" s="355"/>
      <c r="L129" s="328"/>
      <c r="M129" s="328"/>
      <c r="N129" s="328"/>
      <c r="O129" s="327"/>
      <c r="P129" s="327"/>
      <c r="Q129" s="327"/>
    </row>
    <row r="130" spans="8:17">
      <c r="H130" s="327"/>
      <c r="I130" s="355"/>
      <c r="J130" s="356"/>
      <c r="K130" s="355"/>
      <c r="L130" s="328"/>
      <c r="M130" s="328"/>
      <c r="N130" s="328"/>
      <c r="O130" s="327"/>
      <c r="P130" s="327"/>
      <c r="Q130" s="327"/>
    </row>
    <row r="131" spans="8:17">
      <c r="H131" s="327"/>
      <c r="I131" s="355"/>
      <c r="J131" s="356"/>
      <c r="K131" s="355"/>
      <c r="L131" s="328"/>
      <c r="M131" s="328"/>
      <c r="N131" s="328"/>
      <c r="O131" s="327"/>
      <c r="P131" s="327"/>
      <c r="Q131" s="327"/>
    </row>
    <row r="132" spans="8:17">
      <c r="H132" s="327"/>
      <c r="I132" s="355"/>
      <c r="J132" s="356"/>
      <c r="K132" s="355"/>
      <c r="L132" s="328"/>
      <c r="M132" s="328"/>
      <c r="N132" s="328"/>
      <c r="O132" s="327"/>
      <c r="P132" s="327"/>
      <c r="Q132" s="327"/>
    </row>
    <row r="133" spans="8:17">
      <c r="H133" s="327"/>
      <c r="I133" s="355"/>
      <c r="J133" s="356"/>
      <c r="K133" s="355"/>
      <c r="L133" s="328"/>
      <c r="M133" s="328"/>
      <c r="N133" s="328"/>
      <c r="O133" s="327"/>
      <c r="P133" s="327"/>
      <c r="Q133" s="327"/>
    </row>
    <row r="134" spans="8:17">
      <c r="H134" s="327"/>
      <c r="I134" s="355"/>
      <c r="J134" s="356"/>
      <c r="K134" s="355"/>
      <c r="L134" s="328"/>
      <c r="M134" s="328"/>
      <c r="N134" s="328"/>
      <c r="O134" s="327"/>
      <c r="P134" s="327"/>
      <c r="Q134" s="327"/>
    </row>
    <row r="135" spans="8:17">
      <c r="H135" s="327"/>
      <c r="I135" s="355"/>
      <c r="J135" s="356"/>
      <c r="K135" s="355"/>
      <c r="L135" s="328"/>
      <c r="M135" s="328"/>
      <c r="N135" s="328"/>
      <c r="O135" s="327"/>
      <c r="P135" s="327"/>
      <c r="Q135" s="327"/>
    </row>
    <row r="136" spans="8:17">
      <c r="H136" s="327"/>
      <c r="I136" s="355"/>
      <c r="J136" s="356"/>
      <c r="K136" s="355"/>
      <c r="L136" s="328"/>
      <c r="M136" s="328"/>
      <c r="N136" s="328"/>
      <c r="O136" s="327"/>
      <c r="P136" s="327"/>
      <c r="Q136" s="327"/>
    </row>
    <row r="137" spans="8:17">
      <c r="H137" s="327"/>
      <c r="I137" s="355"/>
      <c r="J137" s="356"/>
      <c r="K137" s="355"/>
      <c r="L137" s="328"/>
      <c r="M137" s="328"/>
      <c r="N137" s="328"/>
      <c r="O137" s="327"/>
      <c r="P137" s="327"/>
      <c r="Q137" s="327"/>
    </row>
    <row r="138" spans="8:17">
      <c r="H138" s="327"/>
      <c r="I138" s="355"/>
      <c r="J138" s="356"/>
      <c r="K138" s="355"/>
      <c r="L138" s="328"/>
      <c r="M138" s="328"/>
      <c r="N138" s="328"/>
      <c r="O138" s="327"/>
      <c r="P138" s="327"/>
      <c r="Q138" s="327"/>
    </row>
    <row r="139" spans="8:17">
      <c r="H139" s="327"/>
      <c r="I139" s="355"/>
      <c r="J139" s="356"/>
      <c r="K139" s="355"/>
      <c r="L139" s="328"/>
      <c r="M139" s="328"/>
      <c r="N139" s="328"/>
      <c r="O139" s="327"/>
      <c r="P139" s="327"/>
      <c r="Q139" s="327"/>
    </row>
    <row r="140" spans="8:17">
      <c r="H140" s="327"/>
      <c r="I140" s="355"/>
      <c r="J140" s="356"/>
      <c r="K140" s="355"/>
      <c r="L140" s="328"/>
      <c r="M140" s="328"/>
      <c r="N140" s="328"/>
      <c r="O140" s="327"/>
      <c r="P140" s="327"/>
      <c r="Q140" s="327"/>
    </row>
    <row r="141" spans="8:17">
      <c r="H141" s="327"/>
      <c r="I141" s="355"/>
      <c r="J141" s="356"/>
      <c r="K141" s="355"/>
      <c r="L141" s="328"/>
      <c r="M141" s="328"/>
      <c r="N141" s="328"/>
      <c r="O141" s="327"/>
      <c r="P141" s="327"/>
      <c r="Q141" s="327"/>
    </row>
    <row r="142" spans="8:17">
      <c r="H142" s="327"/>
      <c r="I142" s="355"/>
      <c r="J142" s="356"/>
      <c r="K142" s="355"/>
      <c r="L142" s="328"/>
      <c r="M142" s="328"/>
      <c r="N142" s="328"/>
      <c r="O142" s="327"/>
      <c r="P142" s="327"/>
      <c r="Q142" s="327"/>
    </row>
    <row r="143" spans="8:17">
      <c r="H143" s="327"/>
      <c r="I143" s="355"/>
      <c r="J143" s="356"/>
      <c r="K143" s="355"/>
      <c r="L143" s="328"/>
      <c r="M143" s="328"/>
      <c r="N143" s="328"/>
      <c r="O143" s="327"/>
      <c r="P143" s="327"/>
      <c r="Q143" s="327"/>
    </row>
    <row r="144" spans="8:17">
      <c r="H144" s="327"/>
      <c r="I144" s="355"/>
      <c r="J144" s="356"/>
      <c r="K144" s="355"/>
      <c r="L144" s="328"/>
      <c r="M144" s="328"/>
      <c r="N144" s="328"/>
      <c r="O144" s="327"/>
      <c r="P144" s="327"/>
      <c r="Q144" s="327"/>
    </row>
    <row r="145" spans="8:17">
      <c r="H145" s="327"/>
      <c r="I145" s="355"/>
      <c r="J145" s="356"/>
      <c r="K145" s="355"/>
      <c r="L145" s="328"/>
      <c r="M145" s="328"/>
      <c r="N145" s="328"/>
      <c r="O145" s="327"/>
      <c r="P145" s="327"/>
      <c r="Q145" s="327"/>
    </row>
    <row r="146" spans="8:17">
      <c r="H146" s="327"/>
      <c r="I146" s="355"/>
      <c r="J146" s="356"/>
      <c r="K146" s="355"/>
      <c r="L146" s="328"/>
      <c r="M146" s="328"/>
      <c r="N146" s="328"/>
      <c r="O146" s="327"/>
      <c r="P146" s="327"/>
      <c r="Q146" s="327"/>
    </row>
    <row r="147" spans="8:17">
      <c r="H147" s="327"/>
      <c r="I147" s="355"/>
      <c r="J147" s="356"/>
      <c r="K147" s="355"/>
      <c r="L147" s="328"/>
      <c r="M147" s="328"/>
      <c r="N147" s="328"/>
      <c r="O147" s="327"/>
      <c r="P147" s="327"/>
      <c r="Q147" s="327"/>
    </row>
    <row r="148" spans="8:17">
      <c r="H148" s="327"/>
      <c r="I148" s="355"/>
      <c r="J148" s="356"/>
      <c r="K148" s="355"/>
      <c r="L148" s="328"/>
      <c r="M148" s="328"/>
      <c r="N148" s="328"/>
      <c r="O148" s="327"/>
      <c r="P148" s="327"/>
      <c r="Q148" s="327"/>
    </row>
    <row r="149" spans="8:17">
      <c r="H149" s="327"/>
      <c r="I149" s="355"/>
      <c r="J149" s="356"/>
      <c r="K149" s="355"/>
      <c r="L149" s="328"/>
      <c r="M149" s="328"/>
      <c r="N149" s="328"/>
      <c r="O149" s="327"/>
      <c r="P149" s="327"/>
      <c r="Q149" s="327"/>
    </row>
    <row r="150" spans="8:17">
      <c r="H150" s="327"/>
      <c r="I150" s="355"/>
      <c r="J150" s="356"/>
      <c r="K150" s="355"/>
      <c r="L150" s="328"/>
      <c r="M150" s="328"/>
      <c r="N150" s="328"/>
      <c r="O150" s="327"/>
      <c r="P150" s="327"/>
      <c r="Q150" s="327"/>
    </row>
    <row r="151" spans="8:17">
      <c r="H151" s="327"/>
      <c r="I151" s="355"/>
      <c r="J151" s="356"/>
      <c r="K151" s="355"/>
      <c r="L151" s="328"/>
      <c r="M151" s="328"/>
      <c r="N151" s="328"/>
      <c r="O151" s="327"/>
      <c r="P151" s="327"/>
      <c r="Q151" s="327"/>
    </row>
    <row r="152" spans="8:17">
      <c r="H152" s="327"/>
      <c r="I152" s="355"/>
      <c r="J152" s="356"/>
      <c r="K152" s="355"/>
      <c r="L152" s="328"/>
      <c r="M152" s="328"/>
      <c r="N152" s="328"/>
      <c r="O152" s="327"/>
      <c r="P152" s="327"/>
      <c r="Q152" s="327"/>
    </row>
    <row r="153" spans="8:17">
      <c r="H153" s="327"/>
      <c r="I153" s="355"/>
      <c r="J153" s="356"/>
      <c r="K153" s="355"/>
      <c r="L153" s="328"/>
      <c r="M153" s="328"/>
      <c r="N153" s="328"/>
      <c r="O153" s="327"/>
      <c r="P153" s="327"/>
      <c r="Q153" s="327"/>
    </row>
    <row r="154" spans="8:17">
      <c r="H154" s="327"/>
      <c r="I154" s="355"/>
      <c r="J154" s="356"/>
      <c r="K154" s="355"/>
      <c r="L154" s="328"/>
      <c r="M154" s="328"/>
      <c r="N154" s="328"/>
      <c r="O154" s="327"/>
      <c r="P154" s="327"/>
      <c r="Q154" s="327"/>
    </row>
    <row r="155" spans="8:17">
      <c r="H155" s="327"/>
      <c r="I155" s="355"/>
      <c r="J155" s="356"/>
      <c r="K155" s="355"/>
      <c r="L155" s="328"/>
      <c r="M155" s="328"/>
      <c r="N155" s="328"/>
      <c r="O155" s="327"/>
      <c r="P155" s="327"/>
      <c r="Q155" s="327"/>
    </row>
    <row r="156" spans="8:17">
      <c r="H156" s="327"/>
      <c r="I156" s="355"/>
      <c r="J156" s="356"/>
      <c r="K156" s="355"/>
      <c r="L156" s="328"/>
      <c r="M156" s="328"/>
      <c r="N156" s="328"/>
      <c r="O156" s="327"/>
      <c r="P156" s="327"/>
      <c r="Q156" s="327"/>
    </row>
    <row r="157" spans="8:17">
      <c r="H157" s="327"/>
      <c r="I157" s="355"/>
      <c r="J157" s="356"/>
      <c r="K157" s="355"/>
      <c r="L157" s="328"/>
      <c r="M157" s="328"/>
      <c r="N157" s="328"/>
      <c r="O157" s="327"/>
      <c r="P157" s="327"/>
      <c r="Q157" s="327"/>
    </row>
    <row r="158" spans="8:17">
      <c r="H158" s="327"/>
      <c r="I158" s="355"/>
      <c r="J158" s="356"/>
      <c r="K158" s="355"/>
      <c r="L158" s="328"/>
      <c r="M158" s="328"/>
      <c r="N158" s="328"/>
      <c r="O158" s="327"/>
      <c r="P158" s="327"/>
      <c r="Q158" s="327"/>
    </row>
    <row r="159" spans="8:17">
      <c r="H159" s="327"/>
      <c r="I159" s="355"/>
      <c r="J159" s="356"/>
      <c r="K159" s="355"/>
      <c r="L159" s="328"/>
      <c r="M159" s="328"/>
      <c r="N159" s="328"/>
      <c r="O159" s="327"/>
      <c r="P159" s="327"/>
      <c r="Q159" s="327"/>
    </row>
    <row r="160" spans="8:17">
      <c r="H160" s="327"/>
      <c r="I160" s="355"/>
      <c r="J160" s="356"/>
      <c r="K160" s="355"/>
      <c r="L160" s="328"/>
      <c r="M160" s="328"/>
      <c r="N160" s="328"/>
      <c r="O160" s="327"/>
      <c r="P160" s="327"/>
      <c r="Q160" s="327"/>
    </row>
    <row r="161" spans="8:17">
      <c r="H161" s="327"/>
      <c r="I161" s="355"/>
      <c r="J161" s="356"/>
      <c r="K161" s="355"/>
      <c r="L161" s="328"/>
      <c r="M161" s="328"/>
      <c r="N161" s="328"/>
      <c r="O161" s="327"/>
      <c r="P161" s="327"/>
      <c r="Q161" s="327"/>
    </row>
    <row r="162" spans="8:17">
      <c r="H162" s="327"/>
      <c r="I162" s="355"/>
      <c r="J162" s="356"/>
      <c r="K162" s="355"/>
      <c r="L162" s="328"/>
      <c r="M162" s="328"/>
      <c r="N162" s="328"/>
      <c r="O162" s="327"/>
      <c r="P162" s="327"/>
      <c r="Q162" s="327"/>
    </row>
    <row r="163" spans="8:17">
      <c r="H163" s="327"/>
      <c r="I163" s="355"/>
      <c r="J163" s="356"/>
      <c r="K163" s="355"/>
      <c r="L163" s="328"/>
      <c r="M163" s="328"/>
      <c r="N163" s="328"/>
      <c r="O163" s="327"/>
      <c r="P163" s="327"/>
      <c r="Q163" s="327"/>
    </row>
    <row r="164" spans="8:17">
      <c r="H164" s="327"/>
      <c r="I164" s="355"/>
      <c r="J164" s="356"/>
      <c r="K164" s="355"/>
      <c r="L164" s="328"/>
      <c r="M164" s="328"/>
      <c r="N164" s="328"/>
      <c r="O164" s="327"/>
      <c r="P164" s="327"/>
      <c r="Q164" s="327"/>
    </row>
    <row r="165" spans="8:17">
      <c r="H165" s="327"/>
      <c r="I165" s="355"/>
      <c r="J165" s="356"/>
      <c r="K165" s="355"/>
      <c r="L165" s="328"/>
      <c r="M165" s="328"/>
      <c r="N165" s="328"/>
      <c r="O165" s="327"/>
      <c r="P165" s="327"/>
      <c r="Q165" s="327"/>
    </row>
    <row r="166" spans="8:17">
      <c r="H166" s="327"/>
      <c r="I166" s="355"/>
      <c r="J166" s="356"/>
      <c r="K166" s="355"/>
      <c r="L166" s="328"/>
      <c r="M166" s="328"/>
      <c r="N166" s="328"/>
      <c r="O166" s="327"/>
      <c r="P166" s="327"/>
      <c r="Q166" s="327"/>
    </row>
    <row r="167" spans="8:17">
      <c r="H167" s="327"/>
      <c r="I167" s="355"/>
      <c r="J167" s="356"/>
      <c r="K167" s="355"/>
      <c r="L167" s="328"/>
      <c r="M167" s="328"/>
      <c r="N167" s="328"/>
      <c r="O167" s="327"/>
      <c r="P167" s="327"/>
      <c r="Q167" s="327"/>
    </row>
    <row r="168" spans="8:17">
      <c r="H168" s="327"/>
      <c r="I168" s="355"/>
      <c r="J168" s="356"/>
      <c r="K168" s="355"/>
      <c r="L168" s="328"/>
      <c r="M168" s="328"/>
      <c r="N168" s="328"/>
      <c r="O168" s="327"/>
      <c r="P168" s="327"/>
      <c r="Q168" s="327"/>
    </row>
    <row r="169" spans="8:17">
      <c r="H169" s="327"/>
      <c r="I169" s="355"/>
      <c r="J169" s="356"/>
      <c r="K169" s="355"/>
      <c r="L169" s="328"/>
      <c r="M169" s="328"/>
      <c r="N169" s="328"/>
      <c r="O169" s="327"/>
      <c r="P169" s="327"/>
      <c r="Q169" s="327"/>
    </row>
    <row r="170" spans="8:17">
      <c r="H170" s="327"/>
      <c r="I170" s="355"/>
      <c r="J170" s="356"/>
      <c r="K170" s="355"/>
      <c r="L170" s="328"/>
      <c r="M170" s="328"/>
      <c r="N170" s="328"/>
      <c r="O170" s="327"/>
      <c r="P170" s="327"/>
      <c r="Q170" s="327"/>
    </row>
    <row r="171" spans="8:17">
      <c r="H171" s="327"/>
      <c r="I171" s="355"/>
      <c r="J171" s="356"/>
      <c r="K171" s="355"/>
      <c r="L171" s="328"/>
      <c r="M171" s="328"/>
      <c r="N171" s="328"/>
      <c r="O171" s="327"/>
      <c r="P171" s="327"/>
      <c r="Q171" s="327"/>
    </row>
    <row r="172" spans="8:17">
      <c r="H172" s="327"/>
      <c r="I172" s="355"/>
      <c r="J172" s="356"/>
      <c r="K172" s="355"/>
      <c r="L172" s="328"/>
      <c r="M172" s="328"/>
      <c r="N172" s="328"/>
      <c r="O172" s="327"/>
      <c r="P172" s="327"/>
      <c r="Q172" s="327"/>
    </row>
    <row r="173" spans="8:17">
      <c r="H173" s="327"/>
      <c r="I173" s="355"/>
      <c r="J173" s="356"/>
      <c r="K173" s="355"/>
      <c r="L173" s="328"/>
      <c r="M173" s="328"/>
      <c r="N173" s="328"/>
      <c r="O173" s="327"/>
      <c r="P173" s="327"/>
      <c r="Q173" s="327"/>
    </row>
    <row r="174" spans="8:17">
      <c r="H174" s="327"/>
      <c r="I174" s="355"/>
      <c r="J174" s="356"/>
      <c r="K174" s="355"/>
      <c r="L174" s="328"/>
      <c r="M174" s="328"/>
      <c r="N174" s="328"/>
      <c r="O174" s="327"/>
      <c r="P174" s="327"/>
      <c r="Q174" s="327"/>
    </row>
    <row r="175" spans="8:17">
      <c r="H175" s="327"/>
      <c r="I175" s="355"/>
      <c r="J175" s="356"/>
      <c r="K175" s="355"/>
      <c r="L175" s="328"/>
      <c r="M175" s="328"/>
      <c r="N175" s="328"/>
      <c r="O175" s="327"/>
      <c r="P175" s="327"/>
      <c r="Q175" s="327"/>
    </row>
    <row r="176" spans="8:17">
      <c r="H176" s="327"/>
      <c r="I176" s="355"/>
      <c r="J176" s="356"/>
      <c r="K176" s="355"/>
      <c r="L176" s="328"/>
      <c r="M176" s="328"/>
      <c r="N176" s="328"/>
      <c r="O176" s="327"/>
      <c r="P176" s="327"/>
      <c r="Q176" s="327"/>
    </row>
    <row r="177" spans="8:17">
      <c r="H177" s="327"/>
      <c r="I177" s="355"/>
      <c r="J177" s="356"/>
      <c r="K177" s="355"/>
      <c r="L177" s="328"/>
      <c r="M177" s="328"/>
      <c r="N177" s="328"/>
      <c r="O177" s="327"/>
      <c r="P177" s="327"/>
      <c r="Q177" s="327"/>
    </row>
    <row r="178" spans="8:17">
      <c r="H178" s="327"/>
      <c r="I178" s="355"/>
      <c r="J178" s="356"/>
      <c r="K178" s="355"/>
      <c r="L178" s="328"/>
      <c r="M178" s="328"/>
      <c r="N178" s="328"/>
      <c r="O178" s="327"/>
      <c r="P178" s="327"/>
      <c r="Q178" s="327"/>
    </row>
    <row r="179" spans="8:17">
      <c r="H179" s="327"/>
      <c r="I179" s="355"/>
      <c r="J179" s="356"/>
      <c r="K179" s="355"/>
      <c r="L179" s="328"/>
      <c r="M179" s="328"/>
      <c r="N179" s="328"/>
      <c r="O179" s="327"/>
      <c r="P179" s="327"/>
      <c r="Q179" s="327"/>
    </row>
    <row r="180" spans="8:17">
      <c r="H180" s="327"/>
      <c r="I180" s="355"/>
      <c r="J180" s="356"/>
      <c r="K180" s="355"/>
      <c r="L180" s="328"/>
      <c r="M180" s="328"/>
      <c r="N180" s="328"/>
      <c r="O180" s="327"/>
      <c r="P180" s="327"/>
      <c r="Q180" s="327"/>
    </row>
    <row r="181" spans="8:17">
      <c r="H181" s="327"/>
      <c r="I181" s="355"/>
      <c r="J181" s="356"/>
      <c r="K181" s="355"/>
      <c r="L181" s="328"/>
      <c r="M181" s="328"/>
      <c r="N181" s="328"/>
      <c r="O181" s="327"/>
      <c r="P181" s="327"/>
      <c r="Q181" s="327"/>
    </row>
    <row r="182" spans="8:17">
      <c r="H182" s="327"/>
      <c r="I182" s="355"/>
      <c r="J182" s="356"/>
      <c r="K182" s="355"/>
      <c r="L182" s="328"/>
      <c r="M182" s="328"/>
      <c r="N182" s="328"/>
      <c r="O182" s="327"/>
      <c r="P182" s="327"/>
      <c r="Q182" s="327"/>
    </row>
    <row r="183" spans="8:17">
      <c r="H183" s="327"/>
      <c r="I183" s="355"/>
      <c r="J183" s="356"/>
      <c r="K183" s="355"/>
      <c r="L183" s="328"/>
      <c r="M183" s="328"/>
      <c r="N183" s="328"/>
      <c r="O183" s="327"/>
      <c r="P183" s="327"/>
      <c r="Q183" s="327"/>
    </row>
    <row r="184" spans="8:17">
      <c r="H184" s="327"/>
      <c r="I184" s="355"/>
      <c r="J184" s="356"/>
      <c r="K184" s="355"/>
      <c r="L184" s="328"/>
      <c r="M184" s="328"/>
      <c r="N184" s="328"/>
      <c r="O184" s="327"/>
      <c r="P184" s="327"/>
      <c r="Q184" s="327"/>
    </row>
    <row r="185" spans="8:17">
      <c r="H185" s="327"/>
      <c r="I185" s="355"/>
      <c r="J185" s="356"/>
      <c r="K185" s="355"/>
      <c r="L185" s="328"/>
      <c r="M185" s="328"/>
      <c r="N185" s="328"/>
      <c r="O185" s="327"/>
      <c r="P185" s="327"/>
      <c r="Q185" s="327"/>
    </row>
    <row r="186" spans="8:17">
      <c r="H186" s="327"/>
      <c r="I186" s="355"/>
      <c r="J186" s="356"/>
      <c r="K186" s="355"/>
      <c r="L186" s="328"/>
      <c r="M186" s="328"/>
      <c r="N186" s="328"/>
      <c r="O186" s="327"/>
      <c r="P186" s="327"/>
      <c r="Q186" s="327"/>
    </row>
    <row r="187" spans="8:17">
      <c r="H187" s="327"/>
      <c r="I187" s="355"/>
      <c r="J187" s="356"/>
      <c r="K187" s="355"/>
      <c r="L187" s="328"/>
      <c r="M187" s="328"/>
      <c r="N187" s="328"/>
      <c r="O187" s="327"/>
      <c r="P187" s="327"/>
      <c r="Q187" s="327"/>
    </row>
    <row r="188" spans="8:17">
      <c r="H188" s="327"/>
      <c r="I188" s="355"/>
      <c r="J188" s="356"/>
      <c r="K188" s="355"/>
      <c r="L188" s="328"/>
      <c r="M188" s="328"/>
      <c r="N188" s="328"/>
      <c r="O188" s="327"/>
      <c r="P188" s="327"/>
      <c r="Q188" s="327"/>
    </row>
    <row r="189" spans="8:17">
      <c r="H189" s="327"/>
      <c r="I189" s="355"/>
      <c r="J189" s="356"/>
      <c r="K189" s="355"/>
      <c r="L189" s="328"/>
      <c r="M189" s="328"/>
      <c r="N189" s="328"/>
      <c r="O189" s="327"/>
      <c r="P189" s="327"/>
      <c r="Q189" s="327"/>
    </row>
    <row r="190" spans="8:17">
      <c r="H190" s="327"/>
      <c r="I190" s="355"/>
      <c r="J190" s="356"/>
      <c r="K190" s="355"/>
      <c r="L190" s="328"/>
      <c r="M190" s="328"/>
      <c r="N190" s="328"/>
      <c r="O190" s="327"/>
      <c r="P190" s="327"/>
      <c r="Q190" s="327"/>
    </row>
    <row r="191" spans="8:17">
      <c r="H191" s="327"/>
      <c r="I191" s="355"/>
      <c r="J191" s="356"/>
      <c r="K191" s="355"/>
      <c r="L191" s="328"/>
      <c r="M191" s="328"/>
      <c r="N191" s="328"/>
      <c r="O191" s="327"/>
      <c r="P191" s="327"/>
      <c r="Q191" s="327"/>
    </row>
    <row r="192" spans="8:17">
      <c r="H192" s="327"/>
      <c r="I192" s="355"/>
      <c r="J192" s="356"/>
      <c r="K192" s="355"/>
      <c r="L192" s="328"/>
      <c r="M192" s="328"/>
      <c r="N192" s="328"/>
      <c r="O192" s="327"/>
      <c r="P192" s="327"/>
      <c r="Q192" s="327"/>
    </row>
    <row r="193" spans="8:17">
      <c r="H193" s="327"/>
      <c r="I193" s="355"/>
      <c r="J193" s="356"/>
      <c r="K193" s="355"/>
      <c r="L193" s="328"/>
      <c r="M193" s="328"/>
      <c r="N193" s="328"/>
      <c r="O193" s="327"/>
      <c r="P193" s="327"/>
      <c r="Q193" s="327"/>
    </row>
    <row r="194" spans="8:17">
      <c r="H194" s="327"/>
      <c r="I194" s="355"/>
      <c r="J194" s="356"/>
      <c r="K194" s="355"/>
      <c r="L194" s="328"/>
      <c r="M194" s="328"/>
      <c r="N194" s="328"/>
      <c r="O194" s="327"/>
      <c r="P194" s="327"/>
      <c r="Q194" s="327"/>
    </row>
    <row r="195" spans="8:17">
      <c r="H195" s="327"/>
      <c r="I195" s="355"/>
      <c r="J195" s="356"/>
      <c r="K195" s="355"/>
      <c r="L195" s="328"/>
      <c r="M195" s="328"/>
      <c r="N195" s="328"/>
      <c r="O195" s="327"/>
      <c r="P195" s="327"/>
      <c r="Q195" s="327"/>
    </row>
    <row r="196" spans="8:17">
      <c r="H196" s="327"/>
      <c r="I196" s="355"/>
      <c r="J196" s="356"/>
      <c r="K196" s="355"/>
      <c r="L196" s="328"/>
      <c r="M196" s="328"/>
      <c r="N196" s="328"/>
      <c r="O196" s="327"/>
      <c r="P196" s="327"/>
      <c r="Q196" s="327"/>
    </row>
    <row r="197" spans="8:17">
      <c r="H197" s="327"/>
      <c r="I197" s="355"/>
      <c r="J197" s="356"/>
      <c r="K197" s="355"/>
      <c r="L197" s="328"/>
      <c r="M197" s="328"/>
      <c r="N197" s="328"/>
      <c r="O197" s="327"/>
      <c r="P197" s="327"/>
      <c r="Q197" s="327"/>
    </row>
    <row r="198" spans="8:17">
      <c r="H198" s="327"/>
      <c r="I198" s="355"/>
      <c r="J198" s="356"/>
      <c r="K198" s="355"/>
      <c r="L198" s="328"/>
      <c r="M198" s="328"/>
      <c r="N198" s="328"/>
      <c r="O198" s="327"/>
      <c r="P198" s="327"/>
      <c r="Q198" s="327"/>
    </row>
    <row r="199" spans="8:17">
      <c r="H199" s="327"/>
      <c r="I199" s="355"/>
      <c r="J199" s="356"/>
      <c r="K199" s="355"/>
      <c r="L199" s="328"/>
      <c r="M199" s="328"/>
      <c r="N199" s="328"/>
      <c r="O199" s="327"/>
      <c r="P199" s="327"/>
      <c r="Q199" s="327"/>
    </row>
    <row r="200" spans="8:17">
      <c r="H200" s="327"/>
      <c r="I200" s="355"/>
      <c r="J200" s="356"/>
      <c r="K200" s="355"/>
      <c r="L200" s="328"/>
      <c r="M200" s="328"/>
      <c r="N200" s="328"/>
      <c r="O200" s="327"/>
      <c r="P200" s="327"/>
      <c r="Q200" s="327"/>
    </row>
    <row r="201" spans="8:17">
      <c r="H201" s="327"/>
      <c r="I201" s="355"/>
      <c r="J201" s="356"/>
      <c r="K201" s="355"/>
      <c r="L201" s="328"/>
      <c r="M201" s="328"/>
      <c r="N201" s="328"/>
      <c r="O201" s="327"/>
      <c r="P201" s="327"/>
      <c r="Q201" s="327"/>
    </row>
    <row r="202" spans="8:17">
      <c r="H202" s="327"/>
      <c r="I202" s="355"/>
      <c r="J202" s="356"/>
      <c r="K202" s="355"/>
      <c r="L202" s="328"/>
      <c r="M202" s="328"/>
      <c r="N202" s="328"/>
      <c r="O202" s="327"/>
      <c r="P202" s="327"/>
      <c r="Q202" s="327"/>
    </row>
    <row r="203" spans="8:17">
      <c r="H203" s="327"/>
      <c r="I203" s="355"/>
      <c r="J203" s="356"/>
      <c r="K203" s="355"/>
      <c r="L203" s="328"/>
      <c r="M203" s="328"/>
      <c r="N203" s="328"/>
      <c r="O203" s="327"/>
      <c r="P203" s="327"/>
      <c r="Q203" s="327"/>
    </row>
    <row r="204" spans="8:17">
      <c r="H204" s="327"/>
      <c r="I204" s="355"/>
      <c r="J204" s="356"/>
      <c r="K204" s="355"/>
      <c r="L204" s="328"/>
      <c r="M204" s="328"/>
      <c r="N204" s="328"/>
      <c r="O204" s="327"/>
      <c r="P204" s="327"/>
      <c r="Q204" s="327"/>
    </row>
    <row r="205" spans="8:17">
      <c r="H205" s="327"/>
      <c r="I205" s="355"/>
      <c r="J205" s="356"/>
      <c r="K205" s="355"/>
      <c r="L205" s="328"/>
      <c r="M205" s="328"/>
      <c r="N205" s="328"/>
      <c r="O205" s="327"/>
      <c r="P205" s="327"/>
      <c r="Q205" s="327"/>
    </row>
    <row r="206" spans="8:17">
      <c r="H206" s="327"/>
      <c r="I206" s="355"/>
      <c r="J206" s="356"/>
      <c r="K206" s="355"/>
      <c r="L206" s="328"/>
      <c r="M206" s="328"/>
      <c r="N206" s="328"/>
      <c r="O206" s="327"/>
      <c r="P206" s="327"/>
      <c r="Q206" s="327"/>
    </row>
    <row r="207" spans="8:17">
      <c r="H207" s="327"/>
      <c r="I207" s="355"/>
      <c r="J207" s="356"/>
      <c r="K207" s="355"/>
      <c r="L207" s="328"/>
      <c r="M207" s="328"/>
      <c r="N207" s="328"/>
      <c r="O207" s="327"/>
      <c r="P207" s="327"/>
      <c r="Q207" s="327"/>
    </row>
    <row r="208" spans="8:17">
      <c r="H208" s="327"/>
      <c r="I208" s="355"/>
      <c r="J208" s="356"/>
      <c r="K208" s="355"/>
      <c r="L208" s="328"/>
      <c r="M208" s="328"/>
      <c r="N208" s="328"/>
      <c r="O208" s="327"/>
      <c r="P208" s="327"/>
      <c r="Q208" s="327"/>
    </row>
    <row r="209" spans="8:17">
      <c r="H209" s="327"/>
      <c r="I209" s="355"/>
      <c r="J209" s="356"/>
      <c r="K209" s="355"/>
      <c r="L209" s="328"/>
      <c r="M209" s="328"/>
      <c r="N209" s="328"/>
      <c r="O209" s="327"/>
      <c r="P209" s="327"/>
      <c r="Q209" s="327"/>
    </row>
    <row r="210" spans="8:17">
      <c r="H210" s="327"/>
      <c r="I210" s="355"/>
      <c r="J210" s="356"/>
      <c r="K210" s="355"/>
      <c r="L210" s="328"/>
      <c r="M210" s="328"/>
      <c r="N210" s="328"/>
      <c r="O210" s="327"/>
      <c r="P210" s="327"/>
      <c r="Q210" s="327"/>
    </row>
    <row r="211" spans="8:17">
      <c r="H211" s="327"/>
      <c r="I211" s="355"/>
      <c r="J211" s="356"/>
      <c r="K211" s="355"/>
      <c r="L211" s="328"/>
      <c r="M211" s="328"/>
      <c r="N211" s="328"/>
      <c r="O211" s="327"/>
      <c r="P211" s="327"/>
      <c r="Q211" s="327"/>
    </row>
    <row r="212" spans="8:17">
      <c r="H212" s="327"/>
      <c r="I212" s="355"/>
      <c r="J212" s="356"/>
      <c r="K212" s="355"/>
      <c r="L212" s="328"/>
      <c r="M212" s="328"/>
      <c r="N212" s="328"/>
      <c r="O212" s="327"/>
      <c r="P212" s="327"/>
      <c r="Q212" s="327"/>
    </row>
    <row r="213" spans="8:17">
      <c r="H213" s="327"/>
      <c r="I213" s="355"/>
      <c r="J213" s="356"/>
      <c r="K213" s="355"/>
      <c r="L213" s="328"/>
      <c r="M213" s="328"/>
      <c r="N213" s="328"/>
      <c r="O213" s="327"/>
      <c r="P213" s="327"/>
      <c r="Q213" s="327"/>
    </row>
    <row r="214" spans="8:17">
      <c r="H214" s="327"/>
      <c r="I214" s="355"/>
      <c r="J214" s="356"/>
      <c r="K214" s="355"/>
      <c r="L214" s="328"/>
      <c r="M214" s="328"/>
      <c r="N214" s="328"/>
      <c r="O214" s="327"/>
      <c r="P214" s="327"/>
      <c r="Q214" s="327"/>
    </row>
    <row r="215" spans="8:17">
      <c r="H215" s="327"/>
      <c r="I215" s="355"/>
      <c r="J215" s="356"/>
      <c r="K215" s="355"/>
      <c r="L215" s="328"/>
      <c r="M215" s="328"/>
      <c r="N215" s="328"/>
      <c r="O215" s="327"/>
      <c r="P215" s="327"/>
      <c r="Q215" s="327"/>
    </row>
    <row r="216" spans="8:17">
      <c r="H216" s="327"/>
      <c r="I216" s="355"/>
      <c r="J216" s="356"/>
      <c r="K216" s="355"/>
      <c r="L216" s="328"/>
      <c r="M216" s="328"/>
      <c r="N216" s="328"/>
      <c r="O216" s="327"/>
      <c r="P216" s="327"/>
      <c r="Q216" s="327"/>
    </row>
    <row r="217" spans="8:17">
      <c r="H217" s="327"/>
      <c r="I217" s="355"/>
      <c r="J217" s="356"/>
      <c r="K217" s="355"/>
      <c r="L217" s="328"/>
      <c r="M217" s="328"/>
      <c r="N217" s="328"/>
      <c r="O217" s="327"/>
      <c r="P217" s="327"/>
      <c r="Q217" s="327"/>
    </row>
    <row r="218" spans="8:17">
      <c r="H218" s="327"/>
      <c r="I218" s="355"/>
      <c r="J218" s="356"/>
      <c r="K218" s="355"/>
      <c r="L218" s="328"/>
      <c r="M218" s="328"/>
      <c r="N218" s="328"/>
      <c r="O218" s="327"/>
      <c r="P218" s="327"/>
      <c r="Q218" s="327"/>
    </row>
    <row r="219" spans="8:17">
      <c r="H219" s="327"/>
      <c r="I219" s="355"/>
      <c r="J219" s="356"/>
      <c r="K219" s="355"/>
      <c r="L219" s="328"/>
      <c r="M219" s="328"/>
      <c r="N219" s="328"/>
      <c r="O219" s="327"/>
      <c r="P219" s="327"/>
      <c r="Q219" s="327"/>
    </row>
    <row r="220" spans="8:17">
      <c r="H220" s="327"/>
      <c r="I220" s="355"/>
      <c r="J220" s="356"/>
      <c r="K220" s="355"/>
      <c r="L220" s="328"/>
      <c r="M220" s="328"/>
      <c r="N220" s="328"/>
      <c r="O220" s="327"/>
      <c r="P220" s="327"/>
      <c r="Q220" s="327"/>
    </row>
    <row r="221" spans="8:17">
      <c r="H221" s="327"/>
      <c r="I221" s="355"/>
      <c r="J221" s="356"/>
      <c r="K221" s="355"/>
      <c r="L221" s="328"/>
      <c r="M221" s="328"/>
      <c r="N221" s="328"/>
      <c r="O221" s="327"/>
      <c r="P221" s="327"/>
      <c r="Q221" s="327"/>
    </row>
    <row r="222" spans="8:17">
      <c r="H222" s="327"/>
      <c r="I222" s="355"/>
      <c r="J222" s="356"/>
      <c r="K222" s="355"/>
      <c r="L222" s="328"/>
      <c r="M222" s="328"/>
      <c r="N222" s="328"/>
      <c r="O222" s="327"/>
      <c r="P222" s="327"/>
      <c r="Q222" s="327"/>
    </row>
    <row r="223" spans="8:17">
      <c r="H223" s="327"/>
      <c r="I223" s="355"/>
      <c r="J223" s="356"/>
      <c r="K223" s="355"/>
      <c r="L223" s="328"/>
      <c r="M223" s="328"/>
      <c r="N223" s="328"/>
      <c r="O223" s="327"/>
      <c r="P223" s="327"/>
      <c r="Q223" s="327"/>
    </row>
    <row r="224" spans="8:17">
      <c r="H224" s="327"/>
      <c r="I224" s="355"/>
      <c r="J224" s="356"/>
      <c r="K224" s="355"/>
      <c r="L224" s="328"/>
      <c r="M224" s="328"/>
      <c r="N224" s="328"/>
      <c r="O224" s="327"/>
      <c r="P224" s="327"/>
      <c r="Q224" s="327"/>
    </row>
    <row r="225" spans="8:17">
      <c r="H225" s="327"/>
      <c r="I225" s="355"/>
      <c r="J225" s="356"/>
      <c r="K225" s="355"/>
      <c r="L225" s="328"/>
      <c r="M225" s="328"/>
      <c r="N225" s="328"/>
      <c r="O225" s="327"/>
      <c r="P225" s="327"/>
      <c r="Q225" s="327"/>
    </row>
    <row r="226" spans="8:17">
      <c r="H226" s="327"/>
      <c r="I226" s="355"/>
      <c r="J226" s="356"/>
      <c r="K226" s="355"/>
      <c r="L226" s="328"/>
      <c r="M226" s="328"/>
      <c r="N226" s="328"/>
      <c r="O226" s="327"/>
      <c r="P226" s="327"/>
      <c r="Q226" s="327"/>
    </row>
    <row r="227" spans="8:17">
      <c r="H227" s="327"/>
      <c r="I227" s="355"/>
      <c r="J227" s="356"/>
      <c r="K227" s="355"/>
      <c r="L227" s="328"/>
      <c r="M227" s="328"/>
      <c r="N227" s="328"/>
      <c r="O227" s="327"/>
      <c r="P227" s="327"/>
      <c r="Q227" s="327"/>
    </row>
    <row r="228" spans="8:17">
      <c r="H228" s="327"/>
      <c r="I228" s="355"/>
      <c r="J228" s="356"/>
      <c r="K228" s="355"/>
      <c r="L228" s="328"/>
      <c r="M228" s="328"/>
      <c r="N228" s="328"/>
      <c r="O228" s="327"/>
      <c r="P228" s="327"/>
      <c r="Q228" s="327"/>
    </row>
    <row r="229" spans="8:17">
      <c r="H229" s="327"/>
      <c r="I229" s="355"/>
      <c r="J229" s="356"/>
      <c r="K229" s="355"/>
      <c r="L229" s="328"/>
      <c r="M229" s="328"/>
      <c r="N229" s="328"/>
      <c r="O229" s="327"/>
      <c r="P229" s="327"/>
      <c r="Q229" s="327"/>
    </row>
    <row r="230" spans="8:17">
      <c r="H230" s="327"/>
      <c r="I230" s="355"/>
      <c r="J230" s="356"/>
      <c r="K230" s="355"/>
      <c r="L230" s="328"/>
      <c r="M230" s="328"/>
      <c r="N230" s="328"/>
      <c r="O230" s="327"/>
      <c r="P230" s="327"/>
      <c r="Q230" s="327"/>
    </row>
    <row r="231" spans="8:17">
      <c r="H231" s="327"/>
      <c r="I231" s="355"/>
      <c r="J231" s="356"/>
      <c r="K231" s="355"/>
      <c r="L231" s="328"/>
      <c r="M231" s="328"/>
      <c r="N231" s="328"/>
      <c r="O231" s="327"/>
      <c r="P231" s="327"/>
      <c r="Q231" s="327"/>
    </row>
    <row r="232" spans="8:17">
      <c r="H232" s="327"/>
      <c r="I232" s="355"/>
      <c r="J232" s="356"/>
      <c r="K232" s="355"/>
      <c r="L232" s="328"/>
      <c r="M232" s="328"/>
      <c r="N232" s="328"/>
      <c r="O232" s="327"/>
      <c r="P232" s="327"/>
      <c r="Q232" s="327"/>
    </row>
    <row r="233" spans="8:17">
      <c r="H233" s="327"/>
      <c r="I233" s="355"/>
      <c r="J233" s="356"/>
      <c r="K233" s="355"/>
      <c r="L233" s="328"/>
      <c r="M233" s="328"/>
      <c r="N233" s="328"/>
      <c r="O233" s="327"/>
      <c r="P233" s="327"/>
      <c r="Q233" s="327"/>
    </row>
    <row r="234" spans="8:17">
      <c r="H234" s="327"/>
      <c r="I234" s="355"/>
      <c r="J234" s="356"/>
      <c r="K234" s="355"/>
      <c r="L234" s="328"/>
      <c r="M234" s="328"/>
      <c r="N234" s="328"/>
      <c r="O234" s="327"/>
      <c r="P234" s="327"/>
      <c r="Q234" s="327"/>
    </row>
    <row r="235" spans="8:17">
      <c r="H235" s="327"/>
      <c r="I235" s="355"/>
      <c r="J235" s="356"/>
      <c r="K235" s="355"/>
      <c r="L235" s="328"/>
      <c r="M235" s="328"/>
      <c r="N235" s="328"/>
      <c r="O235" s="327"/>
      <c r="P235" s="327"/>
      <c r="Q235" s="327"/>
    </row>
    <row r="236" spans="8:17">
      <c r="H236" s="327"/>
      <c r="I236" s="355"/>
      <c r="J236" s="356"/>
      <c r="K236" s="355"/>
      <c r="L236" s="328"/>
      <c r="M236" s="328"/>
      <c r="N236" s="328"/>
      <c r="O236" s="327"/>
      <c r="P236" s="327"/>
      <c r="Q236" s="327"/>
    </row>
    <row r="237" spans="8:17">
      <c r="H237" s="327"/>
      <c r="I237" s="355"/>
      <c r="J237" s="356"/>
      <c r="K237" s="355"/>
      <c r="L237" s="328"/>
      <c r="M237" s="328"/>
      <c r="N237" s="328"/>
      <c r="O237" s="327"/>
      <c r="P237" s="327"/>
      <c r="Q237" s="327"/>
    </row>
    <row r="238" spans="8:17">
      <c r="H238" s="327"/>
      <c r="I238" s="355"/>
      <c r="J238" s="356"/>
      <c r="K238" s="355"/>
      <c r="L238" s="328"/>
      <c r="M238" s="328"/>
      <c r="N238" s="328"/>
      <c r="O238" s="327"/>
      <c r="P238" s="327"/>
      <c r="Q238" s="327"/>
    </row>
    <row r="239" spans="8:17">
      <c r="H239" s="327"/>
      <c r="I239" s="355"/>
      <c r="J239" s="356"/>
      <c r="K239" s="355"/>
      <c r="L239" s="328"/>
      <c r="M239" s="328"/>
      <c r="N239" s="328"/>
      <c r="O239" s="327"/>
      <c r="P239" s="327"/>
      <c r="Q239" s="327"/>
    </row>
    <row r="240" spans="8:17">
      <c r="H240" s="327"/>
      <c r="I240" s="355"/>
      <c r="J240" s="356"/>
      <c r="K240" s="355"/>
      <c r="L240" s="328"/>
      <c r="M240" s="328"/>
      <c r="N240" s="328"/>
      <c r="O240" s="327"/>
      <c r="P240" s="327"/>
      <c r="Q240" s="327"/>
    </row>
    <row r="241" spans="8:17">
      <c r="H241" s="327"/>
      <c r="I241" s="355"/>
      <c r="J241" s="356"/>
      <c r="K241" s="355"/>
      <c r="L241" s="328"/>
      <c r="M241" s="328"/>
      <c r="N241" s="328"/>
      <c r="O241" s="327"/>
      <c r="P241" s="327"/>
      <c r="Q241" s="327"/>
    </row>
    <row r="242" spans="8:17">
      <c r="H242" s="327"/>
      <c r="I242" s="355"/>
      <c r="J242" s="356"/>
      <c r="K242" s="355"/>
      <c r="L242" s="328"/>
      <c r="M242" s="328"/>
      <c r="N242" s="328"/>
      <c r="O242" s="327"/>
      <c r="P242" s="327"/>
      <c r="Q242" s="327"/>
    </row>
    <row r="243" spans="8:17">
      <c r="H243" s="327"/>
      <c r="I243" s="355"/>
      <c r="J243" s="356"/>
      <c r="K243" s="355"/>
      <c r="L243" s="328"/>
      <c r="M243" s="328"/>
      <c r="N243" s="328"/>
      <c r="O243" s="327"/>
      <c r="P243" s="327"/>
      <c r="Q243" s="327"/>
    </row>
    <row r="244" spans="8:17">
      <c r="H244" s="327"/>
      <c r="I244" s="355"/>
      <c r="J244" s="356"/>
      <c r="K244" s="355"/>
      <c r="L244" s="328"/>
      <c r="M244" s="328"/>
      <c r="N244" s="328"/>
      <c r="O244" s="327"/>
      <c r="P244" s="327"/>
      <c r="Q244" s="327"/>
    </row>
    <row r="245" spans="8:17">
      <c r="H245" s="327"/>
      <c r="I245" s="355"/>
      <c r="J245" s="356"/>
      <c r="K245" s="355"/>
      <c r="L245" s="328"/>
      <c r="M245" s="328"/>
      <c r="N245" s="328"/>
      <c r="O245" s="327"/>
      <c r="P245" s="327"/>
      <c r="Q245" s="327"/>
    </row>
    <row r="246" spans="8:17">
      <c r="H246" s="327"/>
      <c r="I246" s="355"/>
      <c r="J246" s="356"/>
      <c r="K246" s="355"/>
      <c r="L246" s="328"/>
      <c r="M246" s="328"/>
      <c r="N246" s="328"/>
      <c r="O246" s="327"/>
      <c r="P246" s="327"/>
      <c r="Q246" s="327"/>
    </row>
    <row r="247" spans="8:17">
      <c r="H247" s="327"/>
      <c r="I247" s="355"/>
      <c r="J247" s="356"/>
      <c r="K247" s="355"/>
      <c r="L247" s="328"/>
      <c r="M247" s="328"/>
      <c r="N247" s="328"/>
      <c r="O247" s="327"/>
      <c r="P247" s="327"/>
      <c r="Q247" s="327"/>
    </row>
    <row r="248" spans="8:17">
      <c r="H248" s="327"/>
      <c r="I248" s="355"/>
      <c r="J248" s="356"/>
      <c r="K248" s="355"/>
      <c r="L248" s="328"/>
      <c r="M248" s="328"/>
      <c r="N248" s="328"/>
      <c r="O248" s="327"/>
      <c r="P248" s="327"/>
      <c r="Q248" s="327"/>
    </row>
    <row r="249" spans="8:17">
      <c r="H249" s="327"/>
      <c r="I249" s="355"/>
      <c r="J249" s="356"/>
      <c r="K249" s="355"/>
      <c r="L249" s="328"/>
      <c r="M249" s="328"/>
      <c r="N249" s="328"/>
      <c r="O249" s="327"/>
      <c r="P249" s="327"/>
      <c r="Q249" s="327"/>
    </row>
    <row r="250" spans="8:17">
      <c r="H250" s="327"/>
      <c r="I250" s="355"/>
      <c r="J250" s="356"/>
      <c r="K250" s="355"/>
      <c r="L250" s="328"/>
      <c r="M250" s="328"/>
      <c r="N250" s="328"/>
      <c r="O250" s="327"/>
      <c r="P250" s="327"/>
      <c r="Q250" s="327"/>
    </row>
    <row r="251" spans="8:17">
      <c r="H251" s="327"/>
      <c r="I251" s="355"/>
      <c r="J251" s="356"/>
      <c r="K251" s="355"/>
      <c r="L251" s="328"/>
      <c r="M251" s="328"/>
      <c r="N251" s="328"/>
      <c r="O251" s="327"/>
      <c r="P251" s="327"/>
      <c r="Q251" s="327"/>
    </row>
    <row r="252" spans="8:17">
      <c r="H252" s="327"/>
      <c r="I252" s="355"/>
      <c r="J252" s="356"/>
      <c r="K252" s="355"/>
      <c r="L252" s="328"/>
      <c r="M252" s="328"/>
      <c r="N252" s="328"/>
      <c r="O252" s="327"/>
      <c r="P252" s="327"/>
      <c r="Q252" s="327"/>
    </row>
    <row r="253" spans="8:17">
      <c r="H253" s="327"/>
      <c r="I253" s="355"/>
      <c r="J253" s="356"/>
      <c r="K253" s="355"/>
      <c r="L253" s="328"/>
      <c r="M253" s="328"/>
      <c r="N253" s="328"/>
      <c r="O253" s="327"/>
      <c r="P253" s="327"/>
      <c r="Q253" s="327"/>
    </row>
    <row r="254" spans="8:17">
      <c r="H254" s="327"/>
      <c r="I254" s="355"/>
      <c r="J254" s="356"/>
      <c r="K254" s="355"/>
      <c r="L254" s="328"/>
      <c r="M254" s="328"/>
      <c r="N254" s="328"/>
      <c r="O254" s="327"/>
      <c r="P254" s="327"/>
      <c r="Q254" s="327"/>
    </row>
    <row r="255" spans="8:17">
      <c r="H255" s="327"/>
      <c r="I255" s="355"/>
      <c r="J255" s="356"/>
      <c r="K255" s="355"/>
      <c r="L255" s="328"/>
      <c r="M255" s="328"/>
      <c r="N255" s="328"/>
      <c r="O255" s="327"/>
      <c r="P255" s="327"/>
      <c r="Q255" s="327"/>
    </row>
    <row r="256" spans="8:17">
      <c r="H256" s="327"/>
      <c r="I256" s="355"/>
      <c r="J256" s="356"/>
      <c r="K256" s="355"/>
      <c r="L256" s="328"/>
      <c r="M256" s="328"/>
      <c r="N256" s="328"/>
      <c r="O256" s="327"/>
      <c r="P256" s="327"/>
      <c r="Q256" s="327"/>
    </row>
    <row r="257" spans="8:17">
      <c r="H257" s="327"/>
      <c r="I257" s="355"/>
      <c r="J257" s="356"/>
      <c r="K257" s="355"/>
      <c r="L257" s="328"/>
      <c r="M257" s="328"/>
      <c r="N257" s="328"/>
      <c r="O257" s="327"/>
      <c r="P257" s="327"/>
      <c r="Q257" s="327"/>
    </row>
    <row r="258" spans="8:17">
      <c r="H258" s="327"/>
      <c r="I258" s="355"/>
      <c r="J258" s="356"/>
      <c r="K258" s="355"/>
      <c r="L258" s="328"/>
      <c r="M258" s="328"/>
      <c r="N258" s="328"/>
      <c r="O258" s="327"/>
      <c r="P258" s="327"/>
      <c r="Q258" s="327"/>
    </row>
    <row r="259" spans="8:17">
      <c r="H259" s="327"/>
      <c r="I259" s="355"/>
      <c r="J259" s="356"/>
      <c r="K259" s="355"/>
      <c r="L259" s="328"/>
      <c r="M259" s="328"/>
      <c r="N259" s="328"/>
      <c r="O259" s="327"/>
      <c r="P259" s="327"/>
      <c r="Q259" s="327"/>
    </row>
    <row r="260" spans="8:17">
      <c r="H260" s="327"/>
      <c r="I260" s="355"/>
      <c r="J260" s="356"/>
      <c r="K260" s="355"/>
      <c r="L260" s="328"/>
      <c r="M260" s="328"/>
      <c r="N260" s="328"/>
      <c r="O260" s="327"/>
      <c r="P260" s="327"/>
      <c r="Q260" s="327"/>
    </row>
    <row r="261" spans="8:17">
      <c r="H261" s="327"/>
      <c r="I261" s="355"/>
      <c r="J261" s="356"/>
      <c r="K261" s="355"/>
      <c r="L261" s="328"/>
      <c r="M261" s="328"/>
      <c r="N261" s="328"/>
      <c r="O261" s="327"/>
      <c r="P261" s="327"/>
      <c r="Q261" s="327"/>
    </row>
    <row r="262" spans="8:17">
      <c r="H262" s="327"/>
      <c r="I262" s="355"/>
      <c r="J262" s="356"/>
      <c r="K262" s="355"/>
      <c r="L262" s="328"/>
      <c r="M262" s="328"/>
      <c r="N262" s="328"/>
      <c r="O262" s="327"/>
      <c r="P262" s="327"/>
      <c r="Q262" s="327"/>
    </row>
    <row r="263" spans="8:17">
      <c r="H263" s="327"/>
      <c r="I263" s="355"/>
      <c r="J263" s="356"/>
      <c r="K263" s="355"/>
      <c r="L263" s="328"/>
      <c r="M263" s="328"/>
      <c r="N263" s="328"/>
      <c r="O263" s="327"/>
      <c r="P263" s="327"/>
      <c r="Q263" s="327"/>
    </row>
    <row r="264" spans="8:17">
      <c r="H264" s="327"/>
      <c r="I264" s="355"/>
      <c r="J264" s="356"/>
      <c r="K264" s="355"/>
      <c r="L264" s="328"/>
      <c r="M264" s="328"/>
      <c r="N264" s="328"/>
      <c r="O264" s="327"/>
      <c r="P264" s="327"/>
      <c r="Q264" s="327"/>
    </row>
    <row r="265" spans="8:17">
      <c r="H265" s="327"/>
      <c r="I265" s="355"/>
      <c r="J265" s="356"/>
      <c r="K265" s="355"/>
      <c r="L265" s="328"/>
      <c r="M265" s="328"/>
      <c r="N265" s="328"/>
      <c r="O265" s="327"/>
      <c r="P265" s="327"/>
      <c r="Q265" s="327"/>
    </row>
    <row r="266" spans="8:17">
      <c r="H266" s="327"/>
      <c r="I266" s="355"/>
      <c r="J266" s="356"/>
      <c r="K266" s="355"/>
      <c r="L266" s="328"/>
      <c r="M266" s="328"/>
      <c r="N266" s="328"/>
      <c r="O266" s="327"/>
      <c r="P266" s="327"/>
      <c r="Q266" s="327"/>
    </row>
    <row r="267" spans="8:17">
      <c r="H267" s="327"/>
      <c r="I267" s="355"/>
      <c r="J267" s="356"/>
      <c r="K267" s="355"/>
      <c r="L267" s="328"/>
      <c r="M267" s="328"/>
      <c r="N267" s="328"/>
      <c r="O267" s="327"/>
      <c r="P267" s="327"/>
      <c r="Q267" s="327"/>
    </row>
    <row r="268" spans="8:17">
      <c r="H268" s="327"/>
      <c r="I268" s="355"/>
      <c r="J268" s="356"/>
      <c r="K268" s="355"/>
      <c r="L268" s="328"/>
      <c r="M268" s="328"/>
      <c r="N268" s="328"/>
      <c r="O268" s="327"/>
      <c r="P268" s="327"/>
      <c r="Q268" s="327"/>
    </row>
    <row r="269" spans="8:17">
      <c r="H269" s="327"/>
      <c r="I269" s="355"/>
      <c r="J269" s="356"/>
      <c r="K269" s="355"/>
      <c r="L269" s="328"/>
      <c r="M269" s="328"/>
      <c r="N269" s="328"/>
      <c r="O269" s="327"/>
      <c r="P269" s="327"/>
      <c r="Q269" s="327"/>
    </row>
    <row r="270" spans="8:17">
      <c r="H270" s="327"/>
      <c r="I270" s="355"/>
      <c r="J270" s="356"/>
      <c r="K270" s="355"/>
      <c r="L270" s="328"/>
      <c r="M270" s="328"/>
      <c r="N270" s="328"/>
      <c r="O270" s="327"/>
      <c r="P270" s="327"/>
      <c r="Q270" s="327"/>
    </row>
    <row r="271" spans="8:17">
      <c r="H271" s="327"/>
      <c r="I271" s="355"/>
      <c r="J271" s="356"/>
      <c r="K271" s="355"/>
      <c r="L271" s="328"/>
      <c r="M271" s="328"/>
      <c r="N271" s="328"/>
      <c r="O271" s="327"/>
      <c r="P271" s="327"/>
      <c r="Q271" s="327"/>
    </row>
    <row r="272" spans="8:17">
      <c r="H272" s="327"/>
      <c r="I272" s="355"/>
      <c r="J272" s="356"/>
      <c r="K272" s="355"/>
      <c r="L272" s="328"/>
      <c r="M272" s="328"/>
      <c r="N272" s="328"/>
      <c r="O272" s="327"/>
      <c r="P272" s="327"/>
      <c r="Q272" s="327"/>
    </row>
    <row r="273" spans="8:17">
      <c r="H273" s="327"/>
      <c r="I273" s="355"/>
      <c r="J273" s="356"/>
      <c r="K273" s="355"/>
      <c r="L273" s="328"/>
      <c r="M273" s="328"/>
      <c r="N273" s="328"/>
      <c r="O273" s="327"/>
      <c r="P273" s="327"/>
      <c r="Q273" s="327"/>
    </row>
    <row r="274" spans="8:17">
      <c r="H274" s="327"/>
      <c r="I274" s="355"/>
      <c r="J274" s="356"/>
      <c r="K274" s="355"/>
      <c r="L274" s="328"/>
      <c r="M274" s="328"/>
      <c r="N274" s="328"/>
      <c r="O274" s="327"/>
      <c r="P274" s="327"/>
      <c r="Q274" s="327"/>
    </row>
    <row r="275" spans="8:17">
      <c r="H275" s="327"/>
      <c r="I275" s="355"/>
      <c r="J275" s="356"/>
      <c r="K275" s="355"/>
      <c r="L275" s="328"/>
      <c r="M275" s="328"/>
      <c r="N275" s="328"/>
      <c r="O275" s="327"/>
      <c r="P275" s="327"/>
      <c r="Q275" s="327"/>
    </row>
    <row r="276" spans="8:17">
      <c r="H276" s="327"/>
      <c r="I276" s="355"/>
      <c r="J276" s="356"/>
      <c r="K276" s="355"/>
      <c r="L276" s="328"/>
      <c r="M276" s="328"/>
      <c r="N276" s="328"/>
      <c r="O276" s="327"/>
      <c r="P276" s="327"/>
      <c r="Q276" s="327"/>
    </row>
    <row r="277" spans="8:17">
      <c r="H277" s="327"/>
      <c r="I277" s="355"/>
      <c r="J277" s="356"/>
      <c r="K277" s="355"/>
      <c r="L277" s="328"/>
      <c r="M277" s="328"/>
      <c r="N277" s="328"/>
      <c r="O277" s="327"/>
      <c r="P277" s="327"/>
      <c r="Q277" s="327"/>
    </row>
    <row r="278" spans="8:17">
      <c r="H278" s="327"/>
      <c r="I278" s="355"/>
      <c r="J278" s="356"/>
      <c r="K278" s="355"/>
      <c r="L278" s="328"/>
      <c r="M278" s="328"/>
      <c r="N278" s="328"/>
      <c r="O278" s="327"/>
      <c r="P278" s="327"/>
      <c r="Q278" s="327"/>
    </row>
    <row r="279" spans="8:17">
      <c r="H279" s="327"/>
      <c r="I279" s="355"/>
      <c r="J279" s="356"/>
      <c r="K279" s="355"/>
      <c r="L279" s="328"/>
      <c r="M279" s="328"/>
      <c r="N279" s="328"/>
      <c r="O279" s="327"/>
      <c r="P279" s="327"/>
      <c r="Q279" s="327"/>
    </row>
    <row r="280" spans="8:17">
      <c r="H280" s="327"/>
      <c r="I280" s="355"/>
      <c r="J280" s="356"/>
      <c r="K280" s="355"/>
      <c r="L280" s="328"/>
      <c r="M280" s="328"/>
      <c r="N280" s="328"/>
      <c r="O280" s="327"/>
      <c r="P280" s="327"/>
      <c r="Q280" s="327"/>
    </row>
    <row r="281" spans="8:17">
      <c r="H281" s="327"/>
      <c r="I281" s="355"/>
      <c r="J281" s="356"/>
      <c r="K281" s="355"/>
      <c r="L281" s="328"/>
      <c r="M281" s="328"/>
      <c r="N281" s="328"/>
      <c r="O281" s="327"/>
      <c r="P281" s="327"/>
      <c r="Q281" s="327"/>
    </row>
    <row r="282" spans="8:17">
      <c r="H282" s="327"/>
      <c r="I282" s="355"/>
      <c r="J282" s="356"/>
      <c r="K282" s="355"/>
      <c r="L282" s="328"/>
      <c r="M282" s="328"/>
      <c r="N282" s="328"/>
      <c r="O282" s="327"/>
      <c r="P282" s="327"/>
      <c r="Q282" s="327"/>
    </row>
    <row r="283" spans="8:17">
      <c r="H283" s="327"/>
      <c r="I283" s="355"/>
      <c r="J283" s="356"/>
      <c r="K283" s="355"/>
      <c r="L283" s="328"/>
      <c r="M283" s="328"/>
      <c r="N283" s="328"/>
      <c r="O283" s="327"/>
      <c r="P283" s="327"/>
      <c r="Q283" s="327"/>
    </row>
    <row r="284" spans="8:17">
      <c r="H284" s="327"/>
      <c r="I284" s="355"/>
      <c r="J284" s="356"/>
      <c r="K284" s="355"/>
      <c r="L284" s="328"/>
      <c r="M284" s="328"/>
      <c r="N284" s="328"/>
      <c r="O284" s="327"/>
      <c r="P284" s="327"/>
      <c r="Q284" s="327"/>
    </row>
    <row r="285" spans="8:17">
      <c r="H285" s="327"/>
      <c r="I285" s="355"/>
      <c r="J285" s="356"/>
      <c r="K285" s="355"/>
      <c r="L285" s="328"/>
      <c r="M285" s="328"/>
      <c r="N285" s="328"/>
      <c r="O285" s="327"/>
      <c r="P285" s="327"/>
      <c r="Q285" s="327"/>
    </row>
    <row r="286" spans="8:17">
      <c r="H286" s="327"/>
      <c r="I286" s="355"/>
      <c r="J286" s="356"/>
      <c r="K286" s="355"/>
      <c r="L286" s="328"/>
      <c r="M286" s="328"/>
      <c r="N286" s="328"/>
      <c r="O286" s="327"/>
      <c r="P286" s="327"/>
      <c r="Q286" s="327"/>
    </row>
    <row r="287" spans="8:17">
      <c r="H287" s="327"/>
      <c r="I287" s="355"/>
      <c r="J287" s="356"/>
      <c r="K287" s="355"/>
      <c r="L287" s="328"/>
      <c r="M287" s="328"/>
      <c r="N287" s="328"/>
      <c r="O287" s="327"/>
      <c r="P287" s="327"/>
      <c r="Q287" s="327"/>
    </row>
    <row r="288" spans="8:17">
      <c r="H288" s="327"/>
      <c r="I288" s="355"/>
      <c r="J288" s="356"/>
      <c r="K288" s="355"/>
      <c r="L288" s="328"/>
      <c r="M288" s="328"/>
      <c r="N288" s="328"/>
      <c r="O288" s="327"/>
      <c r="P288" s="327"/>
      <c r="Q288" s="327"/>
    </row>
    <row r="289" spans="8:17">
      <c r="H289" s="327"/>
      <c r="I289" s="355"/>
      <c r="J289" s="356"/>
      <c r="K289" s="355"/>
      <c r="L289" s="328"/>
      <c r="M289" s="328"/>
      <c r="N289" s="328"/>
      <c r="O289" s="327"/>
      <c r="P289" s="327"/>
      <c r="Q289" s="327"/>
    </row>
    <row r="290" spans="8:17">
      <c r="H290" s="327"/>
      <c r="I290" s="355"/>
      <c r="J290" s="356"/>
      <c r="K290" s="355"/>
      <c r="L290" s="328"/>
      <c r="M290" s="328"/>
      <c r="N290" s="328"/>
      <c r="O290" s="327"/>
      <c r="P290" s="327"/>
      <c r="Q290" s="327"/>
    </row>
    <row r="291" spans="8:17">
      <c r="H291" s="327"/>
      <c r="I291" s="355"/>
      <c r="J291" s="356"/>
      <c r="K291" s="355"/>
      <c r="L291" s="328"/>
      <c r="M291" s="328"/>
      <c r="N291" s="328"/>
      <c r="O291" s="327"/>
      <c r="P291" s="327"/>
      <c r="Q291" s="327"/>
    </row>
    <row r="292" spans="8:17">
      <c r="H292" s="327"/>
      <c r="I292" s="355"/>
      <c r="J292" s="356"/>
      <c r="K292" s="355"/>
      <c r="L292" s="328"/>
      <c r="M292" s="328"/>
      <c r="N292" s="328"/>
      <c r="O292" s="327"/>
      <c r="P292" s="327"/>
      <c r="Q292" s="327"/>
    </row>
    <row r="293" spans="8:17">
      <c r="H293" s="327"/>
      <c r="I293" s="355"/>
      <c r="J293" s="356"/>
      <c r="K293" s="355"/>
      <c r="L293" s="328"/>
      <c r="M293" s="328"/>
      <c r="N293" s="328"/>
      <c r="O293" s="327"/>
      <c r="P293" s="327"/>
      <c r="Q293" s="327"/>
    </row>
    <row r="294" spans="8:17">
      <c r="H294" s="327"/>
      <c r="I294" s="355"/>
      <c r="J294" s="356"/>
      <c r="K294" s="355"/>
      <c r="L294" s="328"/>
      <c r="M294" s="328"/>
      <c r="N294" s="328"/>
      <c r="O294" s="327"/>
      <c r="P294" s="327"/>
      <c r="Q294" s="327"/>
    </row>
    <row r="295" spans="8:17">
      <c r="H295" s="327"/>
      <c r="I295" s="355"/>
      <c r="J295" s="356"/>
      <c r="K295" s="355"/>
      <c r="L295" s="328"/>
      <c r="M295" s="328"/>
      <c r="N295" s="328"/>
      <c r="O295" s="327"/>
      <c r="P295" s="327"/>
      <c r="Q295" s="327"/>
    </row>
    <row r="296" spans="8:17">
      <c r="H296" s="327"/>
      <c r="I296" s="355"/>
      <c r="J296" s="356"/>
      <c r="K296" s="355"/>
      <c r="L296" s="328"/>
      <c r="M296" s="328"/>
      <c r="N296" s="328"/>
      <c r="O296" s="327"/>
      <c r="P296" s="327"/>
      <c r="Q296" s="327"/>
    </row>
    <row r="297" spans="8:17">
      <c r="H297" s="327"/>
      <c r="I297" s="355"/>
      <c r="J297" s="356"/>
      <c r="K297" s="355"/>
      <c r="L297" s="328"/>
      <c r="M297" s="328"/>
      <c r="N297" s="328"/>
      <c r="O297" s="327"/>
      <c r="P297" s="327"/>
      <c r="Q297" s="327"/>
    </row>
    <row r="298" spans="8:17">
      <c r="H298" s="327"/>
      <c r="I298" s="355"/>
      <c r="J298" s="356"/>
      <c r="K298" s="355"/>
      <c r="L298" s="328"/>
      <c r="M298" s="328"/>
      <c r="N298" s="328"/>
      <c r="O298" s="327"/>
      <c r="P298" s="327"/>
      <c r="Q298" s="327"/>
    </row>
    <row r="299" spans="8:17">
      <c r="H299" s="327"/>
      <c r="I299" s="355"/>
      <c r="J299" s="356"/>
      <c r="K299" s="355"/>
      <c r="L299" s="328"/>
      <c r="M299" s="328"/>
      <c r="N299" s="328"/>
      <c r="O299" s="327"/>
      <c r="P299" s="327"/>
      <c r="Q299" s="327"/>
    </row>
    <row r="300" spans="8:17">
      <c r="H300" s="327"/>
      <c r="I300" s="355"/>
      <c r="J300" s="356"/>
      <c r="K300" s="355"/>
      <c r="L300" s="328"/>
      <c r="M300" s="328"/>
      <c r="N300" s="328"/>
      <c r="O300" s="327"/>
      <c r="P300" s="327"/>
      <c r="Q300" s="327"/>
    </row>
    <row r="301" spans="8:17">
      <c r="H301" s="327"/>
      <c r="I301" s="355"/>
      <c r="J301" s="356"/>
      <c r="K301" s="355"/>
      <c r="L301" s="328"/>
      <c r="M301" s="328"/>
      <c r="N301" s="328"/>
      <c r="O301" s="327"/>
      <c r="P301" s="327"/>
      <c r="Q301" s="327"/>
    </row>
    <row r="302" spans="8:17">
      <c r="H302" s="327"/>
      <c r="I302" s="355"/>
      <c r="J302" s="356"/>
      <c r="K302" s="355"/>
      <c r="L302" s="328"/>
      <c r="M302" s="328"/>
      <c r="N302" s="328"/>
      <c r="O302" s="327"/>
      <c r="P302" s="327"/>
      <c r="Q302" s="327"/>
    </row>
    <row r="303" spans="8:17">
      <c r="H303" s="327"/>
      <c r="I303" s="355"/>
      <c r="J303" s="356"/>
      <c r="K303" s="355"/>
      <c r="L303" s="328"/>
      <c r="M303" s="328"/>
      <c r="N303" s="328"/>
      <c r="O303" s="327"/>
      <c r="P303" s="327"/>
      <c r="Q303" s="327"/>
    </row>
    <row r="304" spans="8:17">
      <c r="H304" s="327"/>
      <c r="I304" s="355"/>
      <c r="J304" s="356"/>
      <c r="K304" s="355"/>
      <c r="L304" s="328"/>
      <c r="M304" s="328"/>
      <c r="N304" s="328"/>
      <c r="O304" s="327"/>
      <c r="P304" s="327"/>
      <c r="Q304" s="327"/>
    </row>
    <row r="305" spans="8:17">
      <c r="H305" s="327"/>
      <c r="I305" s="355"/>
      <c r="J305" s="356"/>
      <c r="K305" s="355"/>
      <c r="L305" s="328"/>
      <c r="M305" s="328"/>
      <c r="N305" s="328"/>
      <c r="O305" s="327"/>
      <c r="P305" s="327"/>
      <c r="Q305" s="327"/>
    </row>
    <row r="306" spans="8:17">
      <c r="H306" s="327"/>
      <c r="I306" s="355"/>
      <c r="J306" s="356"/>
      <c r="K306" s="355"/>
      <c r="L306" s="328"/>
      <c r="M306" s="328"/>
      <c r="N306" s="328"/>
      <c r="O306" s="327"/>
      <c r="P306" s="327"/>
      <c r="Q306" s="327"/>
    </row>
    <row r="307" spans="8:17">
      <c r="H307" s="327"/>
      <c r="I307" s="355"/>
      <c r="J307" s="356"/>
      <c r="K307" s="355"/>
      <c r="L307" s="328"/>
      <c r="M307" s="328"/>
      <c r="N307" s="328"/>
      <c r="O307" s="327"/>
      <c r="P307" s="327"/>
      <c r="Q307" s="327"/>
    </row>
    <row r="308" spans="8:17">
      <c r="H308" s="327"/>
      <c r="I308" s="355"/>
      <c r="J308" s="356"/>
      <c r="K308" s="355"/>
      <c r="L308" s="328"/>
      <c r="M308" s="328"/>
      <c r="N308" s="328"/>
      <c r="O308" s="327"/>
      <c r="P308" s="327"/>
      <c r="Q308" s="327"/>
    </row>
    <row r="309" spans="8:17">
      <c r="H309" s="327"/>
      <c r="I309" s="355"/>
      <c r="J309" s="356"/>
      <c r="K309" s="355"/>
      <c r="L309" s="328"/>
      <c r="M309" s="328"/>
      <c r="N309" s="328"/>
      <c r="O309" s="327"/>
      <c r="P309" s="327"/>
      <c r="Q309" s="327"/>
    </row>
    <row r="310" spans="8:17">
      <c r="H310" s="327"/>
      <c r="I310" s="355"/>
      <c r="J310" s="356"/>
      <c r="K310" s="355"/>
      <c r="L310" s="328"/>
      <c r="M310" s="328"/>
      <c r="N310" s="328"/>
      <c r="O310" s="327"/>
      <c r="P310" s="327"/>
      <c r="Q310" s="327"/>
    </row>
    <row r="311" spans="8:17">
      <c r="H311" s="327"/>
      <c r="I311" s="355"/>
      <c r="J311" s="356"/>
      <c r="K311" s="355"/>
      <c r="L311" s="328"/>
      <c r="M311" s="328"/>
      <c r="N311" s="328"/>
      <c r="O311" s="327"/>
      <c r="P311" s="327"/>
      <c r="Q311" s="327"/>
    </row>
    <row r="312" spans="8:17">
      <c r="H312" s="327"/>
      <c r="I312" s="355"/>
      <c r="J312" s="356"/>
      <c r="K312" s="355"/>
      <c r="L312" s="328"/>
      <c r="M312" s="328"/>
      <c r="N312" s="328"/>
      <c r="O312" s="327"/>
      <c r="P312" s="327"/>
      <c r="Q312" s="327"/>
    </row>
    <row r="313" spans="8:17">
      <c r="H313" s="327"/>
      <c r="I313" s="355"/>
      <c r="J313" s="356"/>
      <c r="K313" s="355"/>
      <c r="L313" s="328"/>
      <c r="M313" s="328"/>
      <c r="N313" s="328"/>
      <c r="O313" s="327"/>
      <c r="P313" s="327"/>
      <c r="Q313" s="327"/>
    </row>
    <row r="314" spans="8:17">
      <c r="H314" s="327"/>
      <c r="I314" s="355"/>
      <c r="J314" s="356"/>
      <c r="K314" s="355"/>
      <c r="L314" s="328"/>
      <c r="M314" s="328"/>
      <c r="N314" s="328"/>
      <c r="O314" s="327"/>
      <c r="P314" s="327"/>
      <c r="Q314" s="327"/>
    </row>
    <row r="315" spans="8:17">
      <c r="H315" s="327"/>
      <c r="I315" s="355"/>
      <c r="J315" s="356"/>
      <c r="K315" s="355"/>
      <c r="L315" s="328"/>
      <c r="M315" s="328"/>
      <c r="N315" s="328"/>
      <c r="O315" s="327"/>
      <c r="P315" s="327"/>
      <c r="Q315" s="327"/>
    </row>
    <row r="316" spans="8:17">
      <c r="H316" s="327"/>
      <c r="I316" s="355"/>
      <c r="J316" s="356"/>
      <c r="K316" s="355"/>
      <c r="L316" s="328"/>
      <c r="M316" s="328"/>
      <c r="N316" s="328"/>
      <c r="O316" s="327"/>
      <c r="P316" s="327"/>
      <c r="Q316" s="327"/>
    </row>
    <row r="317" spans="8:17">
      <c r="H317" s="327"/>
      <c r="I317" s="355"/>
      <c r="J317" s="356"/>
      <c r="K317" s="355"/>
      <c r="L317" s="328"/>
      <c r="M317" s="328"/>
      <c r="N317" s="328"/>
      <c r="O317" s="327"/>
      <c r="P317" s="327"/>
      <c r="Q317" s="327"/>
    </row>
    <row r="318" spans="8:17">
      <c r="H318" s="327"/>
      <c r="I318" s="355"/>
      <c r="J318" s="356"/>
      <c r="K318" s="355"/>
      <c r="L318" s="328"/>
      <c r="M318" s="328"/>
      <c r="N318" s="328"/>
      <c r="O318" s="327"/>
      <c r="P318" s="327"/>
      <c r="Q318" s="327"/>
    </row>
    <row r="319" spans="8:17">
      <c r="H319" s="327"/>
      <c r="I319" s="355"/>
      <c r="J319" s="356"/>
      <c r="K319" s="355"/>
      <c r="L319" s="328"/>
      <c r="M319" s="328"/>
      <c r="N319" s="328"/>
      <c r="O319" s="327"/>
      <c r="P319" s="327"/>
      <c r="Q319" s="327"/>
    </row>
    <row r="320" spans="8:17">
      <c r="H320" s="327"/>
      <c r="I320" s="355"/>
      <c r="J320" s="356"/>
      <c r="K320" s="355"/>
      <c r="L320" s="328"/>
      <c r="M320" s="328"/>
      <c r="N320" s="328"/>
      <c r="O320" s="327"/>
      <c r="P320" s="327"/>
      <c r="Q320" s="327"/>
    </row>
    <row r="321" spans="8:17">
      <c r="H321" s="327"/>
      <c r="I321" s="355"/>
      <c r="J321" s="356"/>
      <c r="K321" s="355"/>
      <c r="L321" s="328"/>
      <c r="M321" s="328"/>
      <c r="N321" s="328"/>
      <c r="O321" s="327"/>
      <c r="P321" s="327"/>
      <c r="Q321" s="327"/>
    </row>
    <row r="322" spans="8:17">
      <c r="H322" s="327"/>
      <c r="I322" s="355"/>
      <c r="J322" s="356"/>
      <c r="K322" s="355"/>
      <c r="L322" s="328"/>
      <c r="M322" s="328"/>
      <c r="N322" s="328"/>
      <c r="O322" s="327"/>
      <c r="P322" s="327"/>
      <c r="Q322" s="327"/>
    </row>
    <row r="323" spans="8:17">
      <c r="H323" s="327"/>
      <c r="I323" s="355"/>
      <c r="J323" s="356"/>
      <c r="K323" s="355"/>
      <c r="L323" s="328"/>
      <c r="M323" s="328"/>
      <c r="N323" s="328"/>
      <c r="O323" s="327"/>
      <c r="P323" s="327"/>
      <c r="Q323" s="327"/>
    </row>
    <row r="324" spans="8:17">
      <c r="H324" s="327"/>
      <c r="I324" s="355"/>
      <c r="J324" s="356"/>
      <c r="K324" s="355"/>
      <c r="L324" s="328"/>
      <c r="M324" s="328"/>
      <c r="N324" s="328"/>
      <c r="O324" s="327"/>
      <c r="P324" s="327"/>
      <c r="Q324" s="327"/>
    </row>
    <row r="325" spans="8:17">
      <c r="H325" s="327"/>
      <c r="I325" s="355"/>
      <c r="J325" s="356"/>
      <c r="K325" s="355"/>
      <c r="L325" s="328"/>
      <c r="M325" s="328"/>
      <c r="N325" s="328"/>
      <c r="O325" s="327"/>
      <c r="P325" s="327"/>
      <c r="Q325" s="327"/>
    </row>
    <row r="326" spans="8:17">
      <c r="H326" s="327"/>
      <c r="I326" s="355"/>
      <c r="J326" s="356"/>
      <c r="K326" s="355"/>
      <c r="L326" s="328"/>
      <c r="M326" s="328"/>
      <c r="N326" s="328"/>
      <c r="O326" s="327"/>
      <c r="P326" s="327"/>
      <c r="Q326" s="327"/>
    </row>
    <row r="327" spans="8:17">
      <c r="H327" s="327"/>
      <c r="I327" s="355"/>
      <c r="J327" s="356"/>
      <c r="K327" s="355"/>
      <c r="L327" s="328"/>
      <c r="M327" s="328"/>
      <c r="N327" s="328"/>
      <c r="O327" s="327"/>
      <c r="P327" s="327"/>
      <c r="Q327" s="327"/>
    </row>
    <row r="328" spans="8:17">
      <c r="H328" s="327"/>
      <c r="I328" s="355"/>
      <c r="J328" s="356"/>
      <c r="K328" s="355"/>
      <c r="L328" s="328"/>
      <c r="M328" s="328"/>
      <c r="N328" s="328"/>
      <c r="O328" s="327"/>
      <c r="P328" s="327"/>
      <c r="Q328" s="327"/>
    </row>
    <row r="329" spans="8:17">
      <c r="H329" s="327"/>
      <c r="I329" s="355"/>
      <c r="J329" s="356"/>
      <c r="K329" s="355"/>
      <c r="L329" s="328"/>
      <c r="M329" s="328"/>
      <c r="N329" s="328"/>
      <c r="O329" s="327"/>
      <c r="P329" s="327"/>
      <c r="Q329" s="327"/>
    </row>
    <row r="330" spans="8:17">
      <c r="H330" s="327"/>
      <c r="I330" s="355"/>
      <c r="J330" s="356"/>
      <c r="K330" s="355"/>
      <c r="L330" s="328"/>
      <c r="M330" s="328"/>
      <c r="N330" s="328"/>
      <c r="O330" s="327"/>
      <c r="P330" s="327"/>
      <c r="Q330" s="327"/>
    </row>
    <row r="331" spans="8:17">
      <c r="H331" s="327"/>
      <c r="I331" s="355"/>
      <c r="J331" s="356"/>
      <c r="K331" s="355"/>
      <c r="L331" s="328"/>
      <c r="M331" s="328"/>
      <c r="N331" s="328"/>
      <c r="O331" s="327"/>
      <c r="P331" s="327"/>
      <c r="Q331" s="327"/>
    </row>
    <row r="332" spans="8:17">
      <c r="H332" s="327"/>
      <c r="I332" s="355"/>
      <c r="J332" s="356"/>
      <c r="K332" s="355"/>
      <c r="L332" s="328"/>
      <c r="M332" s="328"/>
      <c r="N332" s="328"/>
      <c r="O332" s="327"/>
      <c r="P332" s="327"/>
      <c r="Q332" s="327"/>
    </row>
    <row r="333" spans="8:17">
      <c r="H333" s="327"/>
      <c r="I333" s="355"/>
      <c r="J333" s="356"/>
      <c r="K333" s="355"/>
      <c r="L333" s="328"/>
      <c r="M333" s="328"/>
      <c r="N333" s="328"/>
      <c r="O333" s="327"/>
      <c r="P333" s="327"/>
      <c r="Q333" s="327"/>
    </row>
    <row r="334" spans="8:17">
      <c r="H334" s="327"/>
      <c r="I334" s="355"/>
      <c r="J334" s="356"/>
      <c r="K334" s="355"/>
      <c r="L334" s="328"/>
      <c r="M334" s="328"/>
      <c r="N334" s="328"/>
      <c r="O334" s="327"/>
      <c r="P334" s="327"/>
      <c r="Q334" s="327"/>
    </row>
    <row r="335" spans="8:17">
      <c r="H335" s="327"/>
      <c r="I335" s="355"/>
      <c r="J335" s="356"/>
      <c r="K335" s="355"/>
      <c r="L335" s="328"/>
      <c r="M335" s="328"/>
      <c r="N335" s="328"/>
      <c r="O335" s="327"/>
      <c r="P335" s="327"/>
      <c r="Q335" s="327"/>
    </row>
    <row r="336" spans="8:17">
      <c r="H336" s="327"/>
      <c r="I336" s="355"/>
      <c r="J336" s="356"/>
      <c r="K336" s="355"/>
      <c r="L336" s="328"/>
      <c r="M336" s="328"/>
      <c r="N336" s="328"/>
      <c r="O336" s="327"/>
      <c r="P336" s="327"/>
      <c r="Q336" s="327"/>
    </row>
    <row r="337" spans="8:17">
      <c r="H337" s="327"/>
      <c r="I337" s="355"/>
      <c r="J337" s="356"/>
      <c r="K337" s="355"/>
      <c r="L337" s="328"/>
      <c r="M337" s="328"/>
      <c r="N337" s="328"/>
      <c r="O337" s="327"/>
      <c r="P337" s="327"/>
      <c r="Q337" s="327"/>
    </row>
    <row r="338" spans="8:17">
      <c r="H338" s="327"/>
      <c r="I338" s="355"/>
      <c r="J338" s="356"/>
      <c r="K338" s="355"/>
      <c r="L338" s="328"/>
      <c r="M338" s="328"/>
      <c r="N338" s="328"/>
      <c r="O338" s="327"/>
      <c r="P338" s="327"/>
      <c r="Q338" s="327"/>
    </row>
    <row r="339" spans="8:17">
      <c r="H339" s="327"/>
      <c r="I339" s="355"/>
      <c r="J339" s="356"/>
      <c r="K339" s="355"/>
      <c r="L339" s="328"/>
      <c r="M339" s="328"/>
      <c r="N339" s="328"/>
      <c r="O339" s="327"/>
      <c r="P339" s="327"/>
      <c r="Q339" s="327"/>
    </row>
    <row r="340" spans="8:17">
      <c r="H340" s="327"/>
      <c r="I340" s="355"/>
      <c r="J340" s="356"/>
      <c r="K340" s="355"/>
      <c r="L340" s="328"/>
      <c r="M340" s="328"/>
      <c r="N340" s="328"/>
      <c r="O340" s="327"/>
      <c r="P340" s="327"/>
      <c r="Q340" s="327"/>
    </row>
    <row r="341" spans="8:17">
      <c r="H341" s="327"/>
      <c r="I341" s="355"/>
      <c r="J341" s="356"/>
      <c r="K341" s="355"/>
      <c r="L341" s="328"/>
      <c r="M341" s="328"/>
      <c r="N341" s="328"/>
      <c r="O341" s="327"/>
      <c r="P341" s="327"/>
      <c r="Q341" s="327"/>
    </row>
    <row r="342" spans="8:17">
      <c r="H342" s="327"/>
      <c r="I342" s="355"/>
      <c r="J342" s="356"/>
      <c r="K342" s="355"/>
      <c r="L342" s="328"/>
      <c r="M342" s="328"/>
      <c r="N342" s="328"/>
      <c r="O342" s="327"/>
      <c r="P342" s="327"/>
      <c r="Q342" s="327"/>
    </row>
    <row r="343" spans="8:17">
      <c r="H343" s="327"/>
      <c r="I343" s="355"/>
      <c r="J343" s="356"/>
      <c r="K343" s="355"/>
      <c r="L343" s="328"/>
      <c r="M343" s="328"/>
      <c r="N343" s="328"/>
      <c r="O343" s="327"/>
      <c r="P343" s="327"/>
      <c r="Q343" s="327"/>
    </row>
    <row r="344" spans="8:17">
      <c r="H344" s="327"/>
      <c r="I344" s="355"/>
      <c r="J344" s="356"/>
      <c r="K344" s="355"/>
      <c r="L344" s="328"/>
      <c r="M344" s="328"/>
      <c r="N344" s="328"/>
      <c r="O344" s="327"/>
      <c r="P344" s="327"/>
      <c r="Q344" s="327"/>
    </row>
    <row r="345" spans="8:17">
      <c r="H345" s="327"/>
      <c r="I345" s="355"/>
      <c r="J345" s="356"/>
      <c r="K345" s="355"/>
      <c r="L345" s="328"/>
      <c r="M345" s="328"/>
      <c r="N345" s="328"/>
      <c r="O345" s="327"/>
      <c r="P345" s="327"/>
      <c r="Q345" s="327"/>
    </row>
    <row r="346" spans="8:17">
      <c r="H346" s="327"/>
      <c r="I346" s="355"/>
      <c r="J346" s="356"/>
      <c r="K346" s="355"/>
      <c r="L346" s="328"/>
      <c r="M346" s="328"/>
      <c r="N346" s="328"/>
      <c r="O346" s="327"/>
      <c r="P346" s="327"/>
      <c r="Q346" s="327"/>
    </row>
    <row r="347" spans="8:17">
      <c r="H347" s="327"/>
      <c r="I347" s="355"/>
      <c r="J347" s="356"/>
      <c r="K347" s="355"/>
      <c r="L347" s="328"/>
      <c r="M347" s="328"/>
      <c r="N347" s="328"/>
      <c r="O347" s="327"/>
      <c r="P347" s="327"/>
      <c r="Q347" s="327"/>
    </row>
    <row r="348" spans="8:17">
      <c r="H348" s="327"/>
      <c r="I348" s="355"/>
      <c r="J348" s="356"/>
      <c r="K348" s="355"/>
      <c r="L348" s="328"/>
      <c r="M348" s="328"/>
      <c r="N348" s="328"/>
      <c r="O348" s="327"/>
      <c r="P348" s="327"/>
      <c r="Q348" s="327"/>
    </row>
    <row r="349" spans="8:17">
      <c r="H349" s="327"/>
      <c r="I349" s="355"/>
      <c r="J349" s="356"/>
      <c r="K349" s="355"/>
      <c r="L349" s="328"/>
      <c r="M349" s="328"/>
      <c r="N349" s="328"/>
      <c r="O349" s="327"/>
      <c r="P349" s="327"/>
      <c r="Q349" s="327"/>
    </row>
    <row r="350" spans="8:17">
      <c r="H350" s="327"/>
      <c r="I350" s="355"/>
      <c r="J350" s="356"/>
      <c r="K350" s="355"/>
      <c r="L350" s="328"/>
      <c r="M350" s="328"/>
      <c r="N350" s="328"/>
      <c r="O350" s="327"/>
      <c r="P350" s="327"/>
      <c r="Q350" s="327"/>
    </row>
    <row r="351" spans="8:17">
      <c r="H351" s="327"/>
      <c r="I351" s="355"/>
      <c r="J351" s="356"/>
      <c r="K351" s="355"/>
      <c r="L351" s="328"/>
      <c r="M351" s="328"/>
      <c r="N351" s="328"/>
      <c r="O351" s="327"/>
      <c r="P351" s="327"/>
      <c r="Q351" s="327"/>
    </row>
    <row r="352" spans="8:17">
      <c r="H352" s="327"/>
      <c r="I352" s="355"/>
      <c r="J352" s="356"/>
      <c r="K352" s="355"/>
      <c r="L352" s="328"/>
      <c r="M352" s="328"/>
      <c r="N352" s="328"/>
      <c r="O352" s="327"/>
      <c r="P352" s="327"/>
      <c r="Q352" s="327"/>
    </row>
    <row r="353" spans="8:17">
      <c r="H353" s="327"/>
      <c r="I353" s="355"/>
      <c r="J353" s="356"/>
      <c r="K353" s="355"/>
      <c r="L353" s="328"/>
      <c r="M353" s="328"/>
      <c r="N353" s="328"/>
      <c r="O353" s="327"/>
      <c r="P353" s="327"/>
      <c r="Q353" s="327"/>
    </row>
    <row r="354" spans="8:17">
      <c r="H354" s="327"/>
      <c r="I354" s="355"/>
      <c r="J354" s="356"/>
      <c r="K354" s="355"/>
      <c r="L354" s="328"/>
      <c r="M354" s="328"/>
      <c r="N354" s="328"/>
      <c r="O354" s="327"/>
      <c r="P354" s="327"/>
      <c r="Q354" s="327"/>
    </row>
    <row r="355" spans="8:17">
      <c r="H355" s="327"/>
      <c r="I355" s="355"/>
      <c r="J355" s="356"/>
      <c r="K355" s="355"/>
      <c r="L355" s="328"/>
      <c r="M355" s="328"/>
      <c r="N355" s="328"/>
      <c r="O355" s="327"/>
      <c r="P355" s="327"/>
      <c r="Q355" s="327"/>
    </row>
    <row r="356" spans="8:17">
      <c r="H356" s="327"/>
      <c r="I356" s="355"/>
      <c r="J356" s="356"/>
      <c r="K356" s="355"/>
      <c r="L356" s="328"/>
      <c r="M356" s="328"/>
      <c r="N356" s="328"/>
      <c r="O356" s="327"/>
      <c r="P356" s="327"/>
      <c r="Q356" s="327"/>
    </row>
    <row r="357" spans="8:17">
      <c r="H357" s="327"/>
      <c r="I357" s="355"/>
      <c r="J357" s="356"/>
      <c r="K357" s="355"/>
      <c r="L357" s="328"/>
      <c r="M357" s="328"/>
      <c r="N357" s="328"/>
      <c r="O357" s="327"/>
      <c r="P357" s="327"/>
      <c r="Q357" s="327"/>
    </row>
    <row r="358" spans="8:17">
      <c r="H358" s="327"/>
      <c r="I358" s="355"/>
      <c r="J358" s="356"/>
      <c r="K358" s="355"/>
      <c r="L358" s="328"/>
      <c r="M358" s="328"/>
      <c r="N358" s="328"/>
      <c r="O358" s="327"/>
      <c r="P358" s="327"/>
      <c r="Q358" s="327"/>
    </row>
    <row r="359" spans="8:17">
      <c r="H359" s="327"/>
      <c r="I359" s="355"/>
      <c r="J359" s="356"/>
      <c r="K359" s="355"/>
      <c r="L359" s="328"/>
      <c r="M359" s="328"/>
      <c r="N359" s="328"/>
      <c r="O359" s="327"/>
      <c r="P359" s="327"/>
      <c r="Q359" s="327"/>
    </row>
    <row r="360" spans="8:17">
      <c r="H360" s="327"/>
      <c r="I360" s="355"/>
      <c r="J360" s="356"/>
      <c r="K360" s="355"/>
      <c r="L360" s="328"/>
      <c r="M360" s="328"/>
      <c r="N360" s="328"/>
      <c r="O360" s="327"/>
      <c r="P360" s="327"/>
      <c r="Q360" s="327"/>
    </row>
    <row r="361" spans="8:17">
      <c r="H361" s="327"/>
      <c r="I361" s="355"/>
      <c r="J361" s="356"/>
      <c r="K361" s="355"/>
      <c r="L361" s="328"/>
      <c r="M361" s="328"/>
      <c r="N361" s="328"/>
      <c r="O361" s="327"/>
      <c r="P361" s="327"/>
      <c r="Q361" s="327"/>
    </row>
    <row r="362" spans="8:17">
      <c r="H362" s="327"/>
      <c r="I362" s="355"/>
      <c r="J362" s="356"/>
      <c r="K362" s="355"/>
      <c r="L362" s="328"/>
      <c r="M362" s="328"/>
      <c r="N362" s="328"/>
      <c r="O362" s="327"/>
      <c r="P362" s="327"/>
      <c r="Q362" s="327"/>
    </row>
    <row r="363" spans="8:17">
      <c r="H363" s="327"/>
      <c r="I363" s="355"/>
      <c r="J363" s="356"/>
      <c r="K363" s="355"/>
      <c r="L363" s="328"/>
      <c r="M363" s="328"/>
      <c r="N363" s="328"/>
      <c r="O363" s="327"/>
      <c r="P363" s="327"/>
      <c r="Q363" s="327"/>
    </row>
    <row r="364" spans="8:17">
      <c r="H364" s="327"/>
      <c r="I364" s="355"/>
      <c r="J364" s="356"/>
      <c r="K364" s="355"/>
      <c r="L364" s="328"/>
      <c r="M364" s="328"/>
      <c r="N364" s="328"/>
      <c r="O364" s="327"/>
      <c r="P364" s="327"/>
      <c r="Q364" s="327"/>
    </row>
    <row r="365" spans="8:17">
      <c r="H365" s="327"/>
      <c r="I365" s="355"/>
      <c r="J365" s="356"/>
      <c r="K365" s="355"/>
      <c r="L365" s="328"/>
      <c r="M365" s="328"/>
      <c r="N365" s="328"/>
      <c r="O365" s="327"/>
      <c r="P365" s="327"/>
      <c r="Q365" s="327"/>
    </row>
    <row r="366" spans="8:17">
      <c r="H366" s="327"/>
      <c r="I366" s="355"/>
      <c r="J366" s="356"/>
      <c r="K366" s="355"/>
      <c r="L366" s="328"/>
      <c r="M366" s="328"/>
      <c r="N366" s="328"/>
      <c r="O366" s="327"/>
      <c r="P366" s="327"/>
      <c r="Q366" s="327"/>
    </row>
    <row r="367" spans="8:17">
      <c r="H367" s="327"/>
      <c r="I367" s="355"/>
      <c r="J367" s="356"/>
      <c r="K367" s="355"/>
      <c r="L367" s="328"/>
      <c r="M367" s="328"/>
      <c r="N367" s="328"/>
      <c r="O367" s="327"/>
      <c r="P367" s="327"/>
      <c r="Q367" s="327"/>
    </row>
    <row r="368" spans="8:17">
      <c r="H368" s="327"/>
      <c r="I368" s="355"/>
      <c r="J368" s="356"/>
      <c r="K368" s="355"/>
      <c r="L368" s="328"/>
      <c r="M368" s="328"/>
      <c r="N368" s="328"/>
      <c r="O368" s="327"/>
      <c r="P368" s="327"/>
      <c r="Q368" s="327"/>
    </row>
    <row r="369" spans="8:17">
      <c r="H369" s="327"/>
      <c r="I369" s="355"/>
      <c r="J369" s="356"/>
      <c r="K369" s="355"/>
      <c r="L369" s="328"/>
      <c r="M369" s="328"/>
      <c r="N369" s="328"/>
      <c r="O369" s="327"/>
      <c r="P369" s="327"/>
      <c r="Q369" s="327"/>
    </row>
    <row r="370" spans="8:17">
      <c r="H370" s="327"/>
      <c r="I370" s="355"/>
      <c r="J370" s="356"/>
      <c r="K370" s="355"/>
      <c r="L370" s="328"/>
      <c r="M370" s="328"/>
      <c r="N370" s="328"/>
      <c r="O370" s="327"/>
      <c r="P370" s="327"/>
      <c r="Q370" s="327"/>
    </row>
    <row r="371" spans="8:17">
      <c r="H371" s="327"/>
      <c r="I371" s="355"/>
      <c r="J371" s="356"/>
      <c r="K371" s="355"/>
      <c r="L371" s="328"/>
      <c r="M371" s="328"/>
      <c r="N371" s="328"/>
      <c r="O371" s="327"/>
      <c r="P371" s="327"/>
      <c r="Q371" s="327"/>
    </row>
    <row r="372" spans="8:17">
      <c r="H372" s="327"/>
      <c r="I372" s="355"/>
      <c r="J372" s="356"/>
      <c r="K372" s="355"/>
      <c r="L372" s="328"/>
      <c r="M372" s="328"/>
      <c r="N372" s="328"/>
      <c r="O372" s="327"/>
      <c r="P372" s="327"/>
      <c r="Q372" s="327"/>
    </row>
    <row r="373" spans="8:17">
      <c r="H373" s="327"/>
      <c r="I373" s="355"/>
      <c r="J373" s="356"/>
      <c r="K373" s="355"/>
      <c r="L373" s="328"/>
      <c r="M373" s="328"/>
      <c r="N373" s="328"/>
      <c r="O373" s="327"/>
      <c r="P373" s="327"/>
      <c r="Q373" s="327"/>
    </row>
    <row r="374" spans="8:17">
      <c r="H374" s="327"/>
      <c r="I374" s="355"/>
      <c r="J374" s="356"/>
      <c r="K374" s="355"/>
      <c r="L374" s="328"/>
      <c r="M374" s="328"/>
      <c r="N374" s="328"/>
      <c r="O374" s="327"/>
      <c r="P374" s="327"/>
      <c r="Q374" s="327"/>
    </row>
    <row r="375" spans="8:17">
      <c r="H375" s="327"/>
      <c r="I375" s="355"/>
      <c r="J375" s="356"/>
      <c r="K375" s="355"/>
      <c r="L375" s="328"/>
      <c r="M375" s="328"/>
      <c r="N375" s="328"/>
      <c r="O375" s="327"/>
      <c r="P375" s="327"/>
      <c r="Q375" s="327"/>
    </row>
    <row r="376" spans="8:17">
      <c r="H376" s="327"/>
      <c r="I376" s="355"/>
      <c r="J376" s="356"/>
      <c r="K376" s="355"/>
      <c r="L376" s="328"/>
      <c r="M376" s="328"/>
      <c r="N376" s="328"/>
      <c r="O376" s="327"/>
      <c r="P376" s="327"/>
      <c r="Q376" s="327"/>
    </row>
    <row r="377" spans="8:17">
      <c r="H377" s="327"/>
      <c r="I377" s="355"/>
      <c r="J377" s="356"/>
      <c r="K377" s="355"/>
      <c r="L377" s="328"/>
      <c r="M377" s="328"/>
      <c r="N377" s="328"/>
      <c r="O377" s="327"/>
      <c r="P377" s="327"/>
      <c r="Q377" s="327"/>
    </row>
    <row r="378" spans="8:17">
      <c r="H378" s="327"/>
      <c r="I378" s="355"/>
      <c r="J378" s="356"/>
      <c r="K378" s="355"/>
      <c r="L378" s="328"/>
      <c r="M378" s="328"/>
      <c r="N378" s="328"/>
      <c r="O378" s="327"/>
      <c r="P378" s="327"/>
      <c r="Q378" s="327"/>
    </row>
    <row r="379" spans="8:17">
      <c r="H379" s="327"/>
      <c r="I379" s="355"/>
      <c r="J379" s="356"/>
      <c r="K379" s="355"/>
      <c r="L379" s="328"/>
      <c r="M379" s="328"/>
      <c r="N379" s="328"/>
      <c r="O379" s="327"/>
      <c r="P379" s="327"/>
      <c r="Q379" s="327"/>
    </row>
    <row r="380" spans="8:17">
      <c r="H380" s="327"/>
      <c r="I380" s="355"/>
      <c r="J380" s="356"/>
      <c r="K380" s="355"/>
      <c r="L380" s="328"/>
      <c r="M380" s="328"/>
      <c r="N380" s="328"/>
      <c r="O380" s="327"/>
      <c r="P380" s="327"/>
      <c r="Q380" s="327"/>
    </row>
    <row r="381" spans="8:17">
      <c r="H381" s="327"/>
      <c r="I381" s="355"/>
      <c r="J381" s="356"/>
      <c r="K381" s="355"/>
      <c r="L381" s="328"/>
      <c r="M381" s="328"/>
      <c r="N381" s="328"/>
      <c r="O381" s="327"/>
      <c r="P381" s="327"/>
      <c r="Q381" s="327"/>
    </row>
    <row r="382" spans="8:17">
      <c r="H382" s="327"/>
      <c r="I382" s="355"/>
      <c r="J382" s="356"/>
      <c r="K382" s="355"/>
      <c r="L382" s="328"/>
      <c r="M382" s="328"/>
      <c r="N382" s="328"/>
      <c r="O382" s="327"/>
      <c r="P382" s="327"/>
      <c r="Q382" s="327"/>
    </row>
    <row r="383" spans="8:17">
      <c r="H383" s="327"/>
      <c r="I383" s="355"/>
      <c r="J383" s="356"/>
      <c r="K383" s="355"/>
      <c r="L383" s="328"/>
      <c r="M383" s="328"/>
      <c r="N383" s="328"/>
      <c r="O383" s="327"/>
      <c r="P383" s="327"/>
      <c r="Q383" s="327"/>
    </row>
    <row r="384" spans="8:17">
      <c r="H384" s="327"/>
      <c r="I384" s="355"/>
      <c r="J384" s="356"/>
      <c r="K384" s="355"/>
      <c r="L384" s="328"/>
      <c r="M384" s="328"/>
      <c r="N384" s="328"/>
      <c r="O384" s="327"/>
      <c r="P384" s="327"/>
      <c r="Q384" s="327"/>
    </row>
    <row r="385" spans="8:17">
      <c r="H385" s="327"/>
      <c r="I385" s="355"/>
      <c r="J385" s="356"/>
      <c r="K385" s="355"/>
      <c r="L385" s="328"/>
      <c r="M385" s="328"/>
      <c r="N385" s="328"/>
      <c r="O385" s="327"/>
      <c r="P385" s="327"/>
      <c r="Q385" s="327"/>
    </row>
    <row r="386" spans="8:17">
      <c r="H386" s="327"/>
      <c r="I386" s="355"/>
      <c r="J386" s="356"/>
      <c r="K386" s="355"/>
      <c r="L386" s="328"/>
      <c r="M386" s="328"/>
      <c r="N386" s="328"/>
      <c r="O386" s="327"/>
      <c r="P386" s="327"/>
      <c r="Q386" s="327"/>
    </row>
    <row r="387" spans="8:17">
      <c r="H387" s="327"/>
      <c r="I387" s="355"/>
      <c r="J387" s="356"/>
      <c r="K387" s="355"/>
      <c r="L387" s="328"/>
      <c r="M387" s="328"/>
      <c r="N387" s="328"/>
      <c r="O387" s="327"/>
      <c r="P387" s="327"/>
      <c r="Q387" s="327"/>
    </row>
    <row r="388" spans="8:17">
      <c r="H388" s="327"/>
      <c r="I388" s="355"/>
      <c r="J388" s="356"/>
      <c r="K388" s="355"/>
      <c r="L388" s="328"/>
      <c r="M388" s="328"/>
      <c r="N388" s="328"/>
      <c r="O388" s="327"/>
      <c r="P388" s="327"/>
      <c r="Q388" s="327"/>
    </row>
    <row r="389" spans="8:17">
      <c r="H389" s="327"/>
      <c r="I389" s="355"/>
      <c r="J389" s="356"/>
      <c r="K389" s="355"/>
      <c r="L389" s="328"/>
      <c r="M389" s="328"/>
      <c r="N389" s="328"/>
      <c r="O389" s="327"/>
      <c r="P389" s="327"/>
      <c r="Q389" s="327"/>
    </row>
    <row r="390" spans="8:17">
      <c r="H390" s="327"/>
      <c r="I390" s="355"/>
      <c r="J390" s="356"/>
      <c r="K390" s="355"/>
      <c r="L390" s="328"/>
      <c r="M390" s="328"/>
      <c r="N390" s="328"/>
      <c r="O390" s="327"/>
      <c r="P390" s="327"/>
      <c r="Q390" s="327"/>
    </row>
    <row r="391" spans="8:17">
      <c r="H391" s="327"/>
      <c r="I391" s="355"/>
      <c r="J391" s="356"/>
      <c r="K391" s="355"/>
      <c r="L391" s="328"/>
      <c r="M391" s="328"/>
      <c r="N391" s="328"/>
      <c r="O391" s="327"/>
      <c r="P391" s="327"/>
      <c r="Q391" s="327"/>
    </row>
    <row r="392" spans="8:17">
      <c r="H392" s="327"/>
      <c r="I392" s="355"/>
      <c r="J392" s="356"/>
      <c r="K392" s="355"/>
      <c r="L392" s="328"/>
      <c r="M392" s="328"/>
      <c r="N392" s="328"/>
      <c r="O392" s="327"/>
      <c r="P392" s="327"/>
      <c r="Q392" s="327"/>
    </row>
    <row r="393" spans="8:17">
      <c r="H393" s="327"/>
      <c r="I393" s="355"/>
      <c r="J393" s="356"/>
      <c r="K393" s="355"/>
      <c r="L393" s="328"/>
      <c r="M393" s="328"/>
      <c r="N393" s="328"/>
      <c r="O393" s="327"/>
      <c r="P393" s="327"/>
      <c r="Q393" s="327"/>
    </row>
    <row r="394" spans="8:17">
      <c r="H394" s="327"/>
      <c r="I394" s="355"/>
      <c r="J394" s="356"/>
      <c r="K394" s="355"/>
      <c r="L394" s="328"/>
      <c r="M394" s="328"/>
      <c r="N394" s="328"/>
      <c r="O394" s="327"/>
      <c r="P394" s="327"/>
      <c r="Q394" s="327"/>
    </row>
    <row r="395" spans="8:17">
      <c r="H395" s="327"/>
      <c r="I395" s="355"/>
      <c r="J395" s="356"/>
      <c r="K395" s="355"/>
      <c r="L395" s="328"/>
      <c r="M395" s="328"/>
      <c r="N395" s="328"/>
      <c r="O395" s="327"/>
      <c r="P395" s="327"/>
      <c r="Q395" s="327"/>
    </row>
    <row r="396" spans="8:17">
      <c r="H396" s="327"/>
      <c r="I396" s="355"/>
      <c r="J396" s="356"/>
      <c r="K396" s="355"/>
      <c r="L396" s="328"/>
      <c r="M396" s="328"/>
      <c r="N396" s="328"/>
      <c r="O396" s="327"/>
      <c r="P396" s="327"/>
      <c r="Q396" s="327"/>
    </row>
    <row r="397" spans="8:17">
      <c r="H397" s="327"/>
      <c r="I397" s="355"/>
      <c r="J397" s="356"/>
      <c r="K397" s="355"/>
      <c r="L397" s="328"/>
      <c r="M397" s="328"/>
      <c r="N397" s="328"/>
      <c r="O397" s="327"/>
      <c r="P397" s="327"/>
      <c r="Q397" s="327"/>
    </row>
    <row r="398" spans="8:17">
      <c r="H398" s="327"/>
      <c r="I398" s="355"/>
      <c r="J398" s="356"/>
      <c r="K398" s="355"/>
      <c r="L398" s="328"/>
      <c r="M398" s="328"/>
      <c r="N398" s="328"/>
      <c r="O398" s="327"/>
      <c r="P398" s="327"/>
      <c r="Q398" s="327"/>
    </row>
    <row r="399" spans="8:17">
      <c r="H399" s="327"/>
      <c r="I399" s="355"/>
      <c r="J399" s="356"/>
      <c r="K399" s="355"/>
      <c r="L399" s="328"/>
      <c r="M399" s="328"/>
      <c r="N399" s="328"/>
      <c r="O399" s="327"/>
      <c r="P399" s="327"/>
      <c r="Q399" s="327"/>
    </row>
    <row r="400" spans="8:17">
      <c r="H400" s="327"/>
      <c r="I400" s="355"/>
      <c r="J400" s="356"/>
      <c r="K400" s="355"/>
      <c r="L400" s="328"/>
      <c r="M400" s="328"/>
      <c r="N400" s="328"/>
      <c r="O400" s="327"/>
      <c r="P400" s="327"/>
      <c r="Q400" s="327"/>
    </row>
    <row r="401" spans="8:17">
      <c r="H401" s="327"/>
      <c r="I401" s="355"/>
      <c r="J401" s="356"/>
      <c r="K401" s="355"/>
      <c r="L401" s="328"/>
      <c r="M401" s="328"/>
      <c r="N401" s="328"/>
      <c r="O401" s="327"/>
      <c r="P401" s="327"/>
      <c r="Q401" s="327"/>
    </row>
    <row r="402" spans="8:17">
      <c r="H402" s="327"/>
      <c r="I402" s="355"/>
      <c r="J402" s="356"/>
      <c r="K402" s="355"/>
      <c r="L402" s="328"/>
      <c r="M402" s="328"/>
      <c r="N402" s="328"/>
      <c r="O402" s="327"/>
      <c r="P402" s="327"/>
      <c r="Q402" s="327"/>
    </row>
    <row r="403" spans="8:17">
      <c r="H403" s="327"/>
      <c r="I403" s="355"/>
      <c r="J403" s="356"/>
      <c r="K403" s="355"/>
      <c r="L403" s="328"/>
      <c r="M403" s="328"/>
      <c r="N403" s="328"/>
      <c r="O403" s="327"/>
      <c r="P403" s="327"/>
      <c r="Q403" s="327"/>
    </row>
    <row r="404" spans="8:17">
      <c r="H404" s="327"/>
      <c r="I404" s="355"/>
      <c r="J404" s="356"/>
      <c r="K404" s="355"/>
      <c r="L404" s="328"/>
      <c r="M404" s="328"/>
      <c r="N404" s="328"/>
      <c r="O404" s="327"/>
      <c r="P404" s="327"/>
      <c r="Q404" s="327"/>
    </row>
    <row r="405" spans="8:17">
      <c r="H405" s="327"/>
      <c r="I405" s="355"/>
      <c r="J405" s="356"/>
      <c r="K405" s="355"/>
      <c r="L405" s="328"/>
      <c r="M405" s="328"/>
      <c r="N405" s="328"/>
      <c r="O405" s="327"/>
      <c r="P405" s="327"/>
      <c r="Q405" s="327"/>
    </row>
    <row r="406" spans="8:17">
      <c r="H406" s="327"/>
      <c r="I406" s="355"/>
      <c r="J406" s="356"/>
      <c r="K406" s="355"/>
      <c r="L406" s="328"/>
      <c r="M406" s="328"/>
      <c r="N406" s="328"/>
      <c r="O406" s="327"/>
      <c r="P406" s="327"/>
      <c r="Q406" s="327"/>
    </row>
    <row r="407" spans="8:17">
      <c r="H407" s="327"/>
      <c r="I407" s="355"/>
      <c r="J407" s="356"/>
      <c r="K407" s="355"/>
      <c r="L407" s="328"/>
      <c r="M407" s="328"/>
      <c r="N407" s="328"/>
      <c r="O407" s="327"/>
      <c r="P407" s="327"/>
      <c r="Q407" s="327"/>
    </row>
    <row r="408" spans="8:17">
      <c r="H408" s="327"/>
      <c r="I408" s="355"/>
      <c r="J408" s="356"/>
      <c r="K408" s="355"/>
      <c r="L408" s="328"/>
      <c r="M408" s="328"/>
      <c r="N408" s="328"/>
      <c r="O408" s="327"/>
      <c r="P408" s="327"/>
      <c r="Q408" s="327"/>
    </row>
    <row r="409" spans="8:17">
      <c r="H409" s="327"/>
      <c r="I409" s="355"/>
      <c r="J409" s="356"/>
      <c r="K409" s="355"/>
      <c r="L409" s="328"/>
      <c r="M409" s="328"/>
      <c r="N409" s="328"/>
      <c r="O409" s="327"/>
      <c r="P409" s="327"/>
      <c r="Q409" s="327"/>
    </row>
    <row r="410" spans="8:17">
      <c r="H410" s="327"/>
      <c r="I410" s="355"/>
      <c r="J410" s="356"/>
      <c r="K410" s="355"/>
      <c r="L410" s="328"/>
      <c r="M410" s="328"/>
      <c r="N410" s="328"/>
      <c r="O410" s="327"/>
      <c r="P410" s="327"/>
      <c r="Q410" s="327"/>
    </row>
    <row r="411" spans="8:17">
      <c r="H411" s="327"/>
      <c r="I411" s="355"/>
      <c r="J411" s="356"/>
      <c r="K411" s="355"/>
      <c r="L411" s="328"/>
      <c r="M411" s="328"/>
      <c r="N411" s="328"/>
      <c r="O411" s="327"/>
      <c r="P411" s="327"/>
      <c r="Q411" s="327"/>
    </row>
    <row r="412" spans="8:17">
      <c r="H412" s="327"/>
      <c r="I412" s="355"/>
      <c r="J412" s="356"/>
      <c r="K412" s="355"/>
      <c r="L412" s="328"/>
      <c r="M412" s="328"/>
      <c r="N412" s="328"/>
      <c r="O412" s="327"/>
      <c r="P412" s="327"/>
      <c r="Q412" s="327"/>
    </row>
    <row r="413" spans="8:17">
      <c r="H413" s="327"/>
      <c r="I413" s="355"/>
      <c r="J413" s="356"/>
      <c r="K413" s="355"/>
      <c r="L413" s="328"/>
      <c r="M413" s="328"/>
      <c r="N413" s="328"/>
      <c r="O413" s="327"/>
      <c r="P413" s="327"/>
      <c r="Q413" s="327"/>
    </row>
    <row r="414" spans="8:17">
      <c r="H414" s="327"/>
      <c r="I414" s="355"/>
      <c r="J414" s="356"/>
      <c r="K414" s="355"/>
      <c r="L414" s="328"/>
      <c r="M414" s="328"/>
      <c r="N414" s="328"/>
      <c r="O414" s="327"/>
      <c r="P414" s="327"/>
      <c r="Q414" s="327"/>
    </row>
    <row r="415" spans="8:17">
      <c r="H415" s="327"/>
      <c r="I415" s="355"/>
      <c r="J415" s="356"/>
      <c r="K415" s="355"/>
      <c r="L415" s="328"/>
      <c r="M415" s="328"/>
      <c r="N415" s="328"/>
      <c r="O415" s="327"/>
      <c r="P415" s="327"/>
      <c r="Q415" s="327"/>
    </row>
    <row r="416" spans="8:17">
      <c r="H416" s="327"/>
      <c r="I416" s="355"/>
      <c r="J416" s="356"/>
      <c r="K416" s="355"/>
      <c r="L416" s="328"/>
      <c r="M416" s="328"/>
      <c r="N416" s="328"/>
      <c r="O416" s="327"/>
      <c r="P416" s="327"/>
      <c r="Q416" s="327"/>
    </row>
    <row r="417" spans="8:17">
      <c r="H417" s="327"/>
      <c r="I417" s="355"/>
      <c r="J417" s="356"/>
      <c r="K417" s="355"/>
      <c r="L417" s="328"/>
      <c r="M417" s="328"/>
      <c r="N417" s="328"/>
      <c r="O417" s="327"/>
      <c r="P417" s="327"/>
      <c r="Q417" s="327"/>
    </row>
    <row r="418" spans="8:17">
      <c r="H418" s="327"/>
      <c r="I418" s="355"/>
      <c r="J418" s="356"/>
      <c r="K418" s="355"/>
      <c r="L418" s="328"/>
      <c r="M418" s="328"/>
      <c r="N418" s="328"/>
      <c r="O418" s="327"/>
      <c r="P418" s="327"/>
      <c r="Q418" s="327"/>
    </row>
    <row r="419" spans="8:17">
      <c r="H419" s="327"/>
      <c r="I419" s="355"/>
      <c r="J419" s="356"/>
      <c r="K419" s="355"/>
      <c r="L419" s="328"/>
      <c r="M419" s="328"/>
      <c r="N419" s="328"/>
      <c r="O419" s="327"/>
      <c r="P419" s="327"/>
      <c r="Q419" s="327"/>
    </row>
    <row r="420" spans="8:17">
      <c r="H420" s="327"/>
      <c r="I420" s="355"/>
      <c r="J420" s="356"/>
      <c r="K420" s="355"/>
      <c r="L420" s="328"/>
      <c r="M420" s="328"/>
      <c r="N420" s="328"/>
      <c r="O420" s="327"/>
      <c r="P420" s="327"/>
      <c r="Q420" s="327"/>
    </row>
    <row r="421" spans="8:17">
      <c r="H421" s="327"/>
      <c r="I421" s="355"/>
      <c r="J421" s="356"/>
      <c r="K421" s="355"/>
      <c r="L421" s="328"/>
      <c r="M421" s="328"/>
      <c r="N421" s="328"/>
      <c r="O421" s="327"/>
      <c r="P421" s="327"/>
      <c r="Q421" s="327"/>
    </row>
    <row r="422" spans="8:17">
      <c r="H422" s="327"/>
      <c r="I422" s="355"/>
      <c r="J422" s="356"/>
      <c r="K422" s="355"/>
      <c r="L422" s="328"/>
      <c r="M422" s="328"/>
      <c r="N422" s="328"/>
      <c r="O422" s="327"/>
      <c r="P422" s="327"/>
      <c r="Q422" s="327"/>
    </row>
    <row r="423" spans="8:17">
      <c r="H423" s="327"/>
      <c r="I423" s="355"/>
      <c r="J423" s="356"/>
      <c r="K423" s="355"/>
      <c r="L423" s="328"/>
      <c r="M423" s="328"/>
      <c r="N423" s="328"/>
      <c r="O423" s="327"/>
      <c r="P423" s="327"/>
      <c r="Q423" s="327"/>
    </row>
    <row r="424" spans="8:17">
      <c r="H424" s="327"/>
      <c r="I424" s="355"/>
      <c r="J424" s="356"/>
      <c r="K424" s="355"/>
      <c r="L424" s="328"/>
      <c r="M424" s="328"/>
      <c r="N424" s="328"/>
      <c r="O424" s="327"/>
      <c r="P424" s="327"/>
      <c r="Q424" s="327"/>
    </row>
    <row r="425" spans="8:17">
      <c r="H425" s="327"/>
      <c r="I425" s="355"/>
      <c r="J425" s="356"/>
      <c r="K425" s="355"/>
      <c r="L425" s="328"/>
      <c r="M425" s="328"/>
      <c r="N425" s="328"/>
      <c r="O425" s="327"/>
      <c r="P425" s="327"/>
      <c r="Q425" s="327"/>
    </row>
    <row r="426" spans="8:17">
      <c r="H426" s="327"/>
      <c r="I426" s="355"/>
      <c r="J426" s="356"/>
      <c r="K426" s="355"/>
      <c r="L426" s="328"/>
      <c r="M426" s="328"/>
      <c r="N426" s="328"/>
      <c r="O426" s="327"/>
      <c r="P426" s="327"/>
      <c r="Q426" s="327"/>
    </row>
    <row r="427" spans="8:17">
      <c r="H427" s="327"/>
      <c r="I427" s="355"/>
      <c r="J427" s="356"/>
      <c r="K427" s="355"/>
      <c r="L427" s="328"/>
      <c r="M427" s="328"/>
      <c r="N427" s="328"/>
      <c r="O427" s="327"/>
      <c r="P427" s="327"/>
      <c r="Q427" s="327"/>
    </row>
    <row r="428" spans="8:17">
      <c r="H428" s="327"/>
      <c r="I428" s="355"/>
      <c r="J428" s="356"/>
      <c r="K428" s="355"/>
      <c r="L428" s="328"/>
      <c r="M428" s="328"/>
      <c r="N428" s="328"/>
      <c r="O428" s="327"/>
      <c r="P428" s="327"/>
      <c r="Q428" s="327"/>
    </row>
    <row r="429" spans="8:17">
      <c r="H429" s="327"/>
      <c r="I429" s="355"/>
      <c r="J429" s="356"/>
      <c r="K429" s="355"/>
      <c r="L429" s="328"/>
      <c r="M429" s="328"/>
      <c r="N429" s="328"/>
      <c r="O429" s="327"/>
      <c r="P429" s="327"/>
      <c r="Q429" s="327"/>
    </row>
    <row r="430" spans="8:17">
      <c r="H430" s="327"/>
      <c r="I430" s="355"/>
      <c r="J430" s="356"/>
      <c r="K430" s="355"/>
      <c r="L430" s="328"/>
      <c r="M430" s="328"/>
      <c r="N430" s="328"/>
      <c r="O430" s="327"/>
      <c r="P430" s="327"/>
      <c r="Q430" s="327"/>
    </row>
    <row r="431" spans="8:17">
      <c r="H431" s="327"/>
      <c r="I431" s="355"/>
      <c r="J431" s="356"/>
      <c r="K431" s="355"/>
      <c r="L431" s="328"/>
      <c r="M431" s="328"/>
      <c r="N431" s="328"/>
      <c r="O431" s="327"/>
      <c r="P431" s="327"/>
      <c r="Q431" s="327"/>
    </row>
    <row r="432" spans="8:17">
      <c r="H432" s="327"/>
      <c r="I432" s="355"/>
      <c r="J432" s="356"/>
      <c r="K432" s="355"/>
      <c r="L432" s="328"/>
      <c r="M432" s="328"/>
      <c r="N432" s="328"/>
      <c r="O432" s="327"/>
      <c r="P432" s="327"/>
      <c r="Q432" s="327"/>
    </row>
    <row r="433" spans="8:17">
      <c r="H433" s="327"/>
      <c r="I433" s="355"/>
      <c r="J433" s="356"/>
      <c r="K433" s="355"/>
      <c r="L433" s="328"/>
      <c r="M433" s="328"/>
      <c r="N433" s="328"/>
      <c r="O433" s="327"/>
      <c r="P433" s="327"/>
      <c r="Q433" s="327"/>
    </row>
    <row r="434" spans="8:17">
      <c r="H434" s="327"/>
      <c r="I434" s="355"/>
      <c r="J434" s="356"/>
      <c r="K434" s="355"/>
      <c r="L434" s="328"/>
      <c r="M434" s="328"/>
      <c r="N434" s="328"/>
      <c r="O434" s="327"/>
      <c r="P434" s="327"/>
      <c r="Q434" s="327"/>
    </row>
    <row r="435" spans="8:17">
      <c r="H435" s="327"/>
      <c r="I435" s="355"/>
      <c r="J435" s="356"/>
      <c r="K435" s="355"/>
      <c r="L435" s="328"/>
      <c r="M435" s="328"/>
      <c r="N435" s="328"/>
      <c r="O435" s="327"/>
      <c r="P435" s="327"/>
      <c r="Q435" s="327"/>
    </row>
    <row r="436" spans="8:17">
      <c r="H436" s="327"/>
      <c r="I436" s="355"/>
      <c r="J436" s="356"/>
      <c r="K436" s="355"/>
      <c r="L436" s="328"/>
      <c r="M436" s="328"/>
      <c r="N436" s="328"/>
      <c r="O436" s="327"/>
      <c r="P436" s="327"/>
      <c r="Q436" s="327"/>
    </row>
    <row r="437" spans="8:17">
      <c r="H437" s="327"/>
      <c r="I437" s="355"/>
      <c r="J437" s="356"/>
      <c r="K437" s="355"/>
      <c r="L437" s="328"/>
      <c r="M437" s="328"/>
      <c r="N437" s="328"/>
      <c r="O437" s="327"/>
      <c r="P437" s="327"/>
      <c r="Q437" s="327"/>
    </row>
    <row r="438" spans="8:17">
      <c r="H438" s="327"/>
      <c r="I438" s="355"/>
      <c r="J438" s="356"/>
      <c r="K438" s="355"/>
      <c r="L438" s="328"/>
      <c r="M438" s="328"/>
      <c r="N438" s="328"/>
      <c r="O438" s="327"/>
      <c r="P438" s="327"/>
      <c r="Q438" s="327"/>
    </row>
    <row r="439" spans="8:17">
      <c r="H439" s="327"/>
      <c r="I439" s="355"/>
      <c r="J439" s="356"/>
      <c r="K439" s="355"/>
      <c r="L439" s="328"/>
      <c r="M439" s="328"/>
      <c r="N439" s="328"/>
      <c r="O439" s="327"/>
      <c r="P439" s="327"/>
      <c r="Q439" s="327"/>
    </row>
    <row r="440" spans="8:17">
      <c r="H440" s="327"/>
      <c r="I440" s="355"/>
      <c r="J440" s="356"/>
      <c r="K440" s="355"/>
      <c r="L440" s="328"/>
      <c r="M440" s="328"/>
      <c r="N440" s="328"/>
      <c r="O440" s="327"/>
      <c r="P440" s="327"/>
      <c r="Q440" s="327"/>
    </row>
    <row r="441" spans="8:17">
      <c r="H441" s="327"/>
      <c r="I441" s="355"/>
      <c r="J441" s="356"/>
      <c r="K441" s="355"/>
      <c r="L441" s="328"/>
      <c r="M441" s="328"/>
      <c r="N441" s="328"/>
      <c r="O441" s="327"/>
      <c r="P441" s="327"/>
      <c r="Q441" s="327"/>
    </row>
    <row r="442" spans="8:17">
      <c r="H442" s="327"/>
      <c r="I442" s="355"/>
      <c r="J442" s="356"/>
      <c r="K442" s="355"/>
      <c r="L442" s="328"/>
      <c r="M442" s="328"/>
      <c r="N442" s="328"/>
      <c r="O442" s="327"/>
      <c r="P442" s="327"/>
      <c r="Q442" s="327"/>
    </row>
    <row r="443" spans="8:17">
      <c r="H443" s="327"/>
      <c r="I443" s="355"/>
      <c r="J443" s="356"/>
      <c r="K443" s="355"/>
      <c r="L443" s="328"/>
      <c r="M443" s="328"/>
      <c r="N443" s="328"/>
      <c r="O443" s="327"/>
      <c r="P443" s="327"/>
      <c r="Q443" s="327"/>
    </row>
    <row r="444" spans="8:17">
      <c r="H444" s="327"/>
      <c r="I444" s="355"/>
      <c r="J444" s="356"/>
      <c r="K444" s="355"/>
      <c r="L444" s="328"/>
      <c r="M444" s="328"/>
      <c r="N444" s="328"/>
      <c r="O444" s="327"/>
      <c r="P444" s="327"/>
      <c r="Q444" s="327"/>
    </row>
    <row r="445" spans="8:17">
      <c r="H445" s="327"/>
      <c r="I445" s="355"/>
      <c r="J445" s="356"/>
      <c r="K445" s="355"/>
      <c r="L445" s="328"/>
      <c r="M445" s="328"/>
      <c r="N445" s="328"/>
      <c r="O445" s="327"/>
      <c r="P445" s="327"/>
      <c r="Q445" s="327"/>
    </row>
    <row r="446" spans="8:17">
      <c r="H446" s="327"/>
      <c r="I446" s="355"/>
      <c r="J446" s="356"/>
      <c r="K446" s="355"/>
      <c r="L446" s="328"/>
      <c r="M446" s="328"/>
      <c r="N446" s="328"/>
      <c r="O446" s="327"/>
      <c r="P446" s="327"/>
      <c r="Q446" s="327"/>
    </row>
    <row r="447" spans="8:17">
      <c r="H447" s="327"/>
      <c r="I447" s="355"/>
      <c r="J447" s="356"/>
      <c r="K447" s="355"/>
      <c r="L447" s="328"/>
      <c r="M447" s="328"/>
      <c r="N447" s="328"/>
      <c r="O447" s="327"/>
      <c r="P447" s="327"/>
      <c r="Q447" s="327"/>
    </row>
    <row r="448" spans="8:17">
      <c r="H448" s="327"/>
      <c r="I448" s="355"/>
      <c r="J448" s="356"/>
      <c r="K448" s="355"/>
      <c r="L448" s="328"/>
      <c r="M448" s="328"/>
      <c r="N448" s="328"/>
      <c r="O448" s="327"/>
      <c r="P448" s="327"/>
      <c r="Q448" s="327"/>
    </row>
    <row r="449" spans="8:17">
      <c r="H449" s="327"/>
      <c r="I449" s="355"/>
      <c r="J449" s="356"/>
      <c r="K449" s="355"/>
      <c r="L449" s="328"/>
      <c r="M449" s="328"/>
      <c r="N449" s="328"/>
      <c r="O449" s="327"/>
      <c r="P449" s="327"/>
      <c r="Q449" s="327"/>
    </row>
    <row r="450" spans="8:17">
      <c r="H450" s="327"/>
      <c r="I450" s="355"/>
      <c r="J450" s="356"/>
      <c r="K450" s="355"/>
      <c r="L450" s="328"/>
      <c r="M450" s="328"/>
      <c r="N450" s="328"/>
      <c r="O450" s="327"/>
      <c r="P450" s="327"/>
      <c r="Q450" s="327"/>
    </row>
    <row r="451" spans="8:17">
      <c r="H451" s="327"/>
      <c r="I451" s="355"/>
      <c r="J451" s="356"/>
      <c r="K451" s="355"/>
      <c r="L451" s="328"/>
      <c r="M451" s="328"/>
      <c r="N451" s="328"/>
      <c r="O451" s="327"/>
      <c r="P451" s="327"/>
      <c r="Q451" s="327"/>
    </row>
    <row r="452" spans="8:17">
      <c r="H452" s="327"/>
      <c r="I452" s="355"/>
      <c r="J452" s="356"/>
      <c r="K452" s="355"/>
      <c r="L452" s="328"/>
      <c r="M452" s="328"/>
      <c r="N452" s="328"/>
      <c r="O452" s="327"/>
      <c r="P452" s="327"/>
      <c r="Q452" s="327"/>
    </row>
    <row r="453" spans="8:17">
      <c r="H453" s="327"/>
      <c r="I453" s="355"/>
      <c r="J453" s="356"/>
      <c r="K453" s="355"/>
      <c r="L453" s="328"/>
      <c r="M453" s="328"/>
      <c r="N453" s="328"/>
      <c r="O453" s="327"/>
      <c r="P453" s="327"/>
      <c r="Q453" s="327"/>
    </row>
    <row r="454" spans="8:17">
      <c r="H454" s="327"/>
      <c r="I454" s="355"/>
      <c r="J454" s="356"/>
      <c r="K454" s="355"/>
      <c r="L454" s="328"/>
      <c r="M454" s="328"/>
      <c r="N454" s="328"/>
      <c r="O454" s="327"/>
      <c r="P454" s="327"/>
      <c r="Q454" s="327"/>
    </row>
    <row r="455" spans="8:17">
      <c r="H455" s="327"/>
      <c r="I455" s="355"/>
      <c r="J455" s="356"/>
      <c r="K455" s="355"/>
      <c r="L455" s="328"/>
      <c r="M455" s="328"/>
      <c r="N455" s="328"/>
      <c r="O455" s="327"/>
      <c r="P455" s="327"/>
      <c r="Q455" s="327"/>
    </row>
    <row r="456" spans="8:17">
      <c r="H456" s="327"/>
      <c r="I456" s="355"/>
      <c r="J456" s="356"/>
      <c r="K456" s="355"/>
      <c r="L456" s="328"/>
      <c r="M456" s="328"/>
      <c r="N456" s="328"/>
      <c r="O456" s="327"/>
      <c r="P456" s="327"/>
      <c r="Q456" s="327"/>
    </row>
    <row r="457" spans="8:17">
      <c r="H457" s="327"/>
      <c r="I457" s="355"/>
      <c r="J457" s="356"/>
      <c r="K457" s="355"/>
      <c r="L457" s="328"/>
      <c r="M457" s="328"/>
      <c r="N457" s="328"/>
      <c r="O457" s="327"/>
      <c r="P457" s="327"/>
      <c r="Q457" s="327"/>
    </row>
    <row r="458" spans="8:17">
      <c r="H458" s="327"/>
      <c r="I458" s="355"/>
      <c r="J458" s="356"/>
      <c r="K458" s="355"/>
      <c r="L458" s="328"/>
      <c r="M458" s="328"/>
      <c r="N458" s="328"/>
      <c r="O458" s="327"/>
      <c r="P458" s="327"/>
      <c r="Q458" s="327"/>
    </row>
    <row r="459" spans="8:17">
      <c r="H459" s="327"/>
      <c r="I459" s="355"/>
      <c r="J459" s="356"/>
      <c r="K459" s="355"/>
      <c r="L459" s="328"/>
      <c r="M459" s="328"/>
      <c r="N459" s="328"/>
      <c r="O459" s="327"/>
      <c r="P459" s="327"/>
      <c r="Q459" s="327"/>
    </row>
    <row r="460" spans="8:17">
      <c r="H460" s="327"/>
      <c r="I460" s="355"/>
      <c r="J460" s="356"/>
      <c r="K460" s="355"/>
      <c r="L460" s="328"/>
      <c r="M460" s="328"/>
      <c r="N460" s="328"/>
      <c r="O460" s="327"/>
      <c r="P460" s="327"/>
      <c r="Q460" s="327"/>
    </row>
    <row r="461" spans="8:17">
      <c r="H461" s="327"/>
      <c r="I461" s="355"/>
      <c r="J461" s="356"/>
      <c r="K461" s="355"/>
      <c r="L461" s="328"/>
      <c r="M461" s="328"/>
      <c r="N461" s="328"/>
      <c r="O461" s="327"/>
      <c r="P461" s="327"/>
      <c r="Q461" s="327"/>
    </row>
    <row r="462" spans="8:17">
      <c r="H462" s="327"/>
      <c r="I462" s="355"/>
      <c r="J462" s="356"/>
      <c r="K462" s="355"/>
      <c r="L462" s="328"/>
      <c r="M462" s="328"/>
      <c r="N462" s="328"/>
      <c r="O462" s="327"/>
      <c r="P462" s="327"/>
      <c r="Q462" s="327"/>
    </row>
    <row r="463" spans="8:17">
      <c r="H463" s="327"/>
      <c r="I463" s="355"/>
      <c r="J463" s="356"/>
      <c r="K463" s="355"/>
      <c r="L463" s="328"/>
      <c r="M463" s="328"/>
      <c r="N463" s="328"/>
      <c r="O463" s="327"/>
      <c r="P463" s="327"/>
      <c r="Q463" s="327"/>
    </row>
    <row r="464" spans="8:17">
      <c r="H464" s="327"/>
      <c r="I464" s="355"/>
      <c r="J464" s="356"/>
      <c r="K464" s="355"/>
      <c r="L464" s="328"/>
      <c r="M464" s="328"/>
      <c r="N464" s="328"/>
      <c r="O464" s="327"/>
      <c r="P464" s="327"/>
      <c r="Q464" s="327"/>
    </row>
    <row r="465" spans="8:17">
      <c r="H465" s="327"/>
      <c r="I465" s="355"/>
      <c r="J465" s="356"/>
      <c r="K465" s="355"/>
      <c r="L465" s="328"/>
      <c r="M465" s="328"/>
      <c r="N465" s="328"/>
      <c r="O465" s="327"/>
      <c r="P465" s="327"/>
      <c r="Q465" s="327"/>
    </row>
    <row r="466" spans="8:17">
      <c r="H466" s="327"/>
      <c r="I466" s="355"/>
      <c r="J466" s="356"/>
      <c r="K466" s="355"/>
      <c r="L466" s="328"/>
      <c r="M466" s="328"/>
      <c r="N466" s="328"/>
      <c r="O466" s="327"/>
      <c r="P466" s="327"/>
      <c r="Q466" s="327"/>
    </row>
    <row r="467" spans="8:17">
      <c r="H467" s="327"/>
      <c r="I467" s="355"/>
      <c r="J467" s="356"/>
      <c r="K467" s="355"/>
      <c r="L467" s="328"/>
      <c r="M467" s="328"/>
      <c r="N467" s="328"/>
      <c r="O467" s="327"/>
      <c r="P467" s="327"/>
      <c r="Q467" s="327"/>
    </row>
    <row r="468" spans="8:17">
      <c r="H468" s="327"/>
      <c r="I468" s="355"/>
      <c r="J468" s="356"/>
      <c r="K468" s="355"/>
      <c r="L468" s="328"/>
      <c r="M468" s="328"/>
      <c r="N468" s="328"/>
      <c r="O468" s="327"/>
      <c r="P468" s="327"/>
      <c r="Q468" s="327"/>
    </row>
    <row r="469" spans="8:17">
      <c r="H469" s="327"/>
      <c r="I469" s="355"/>
      <c r="J469" s="356"/>
      <c r="K469" s="355"/>
      <c r="L469" s="328"/>
      <c r="M469" s="328"/>
      <c r="N469" s="328"/>
      <c r="O469" s="327"/>
      <c r="P469" s="327"/>
      <c r="Q469" s="327"/>
    </row>
    <row r="470" spans="8:17">
      <c r="H470" s="327"/>
      <c r="I470" s="355"/>
      <c r="J470" s="356"/>
      <c r="K470" s="355"/>
      <c r="L470" s="328"/>
      <c r="M470" s="328"/>
      <c r="N470" s="328"/>
      <c r="O470" s="327"/>
      <c r="P470" s="327"/>
      <c r="Q470" s="327"/>
    </row>
    <row r="471" spans="8:17">
      <c r="H471" s="327"/>
      <c r="I471" s="355"/>
      <c r="J471" s="356"/>
      <c r="K471" s="355"/>
      <c r="L471" s="328"/>
      <c r="M471" s="328"/>
      <c r="N471" s="328"/>
      <c r="O471" s="327"/>
      <c r="P471" s="327"/>
      <c r="Q471" s="327"/>
    </row>
    <row r="472" spans="8:17">
      <c r="H472" s="327"/>
      <c r="I472" s="355"/>
      <c r="J472" s="356"/>
      <c r="K472" s="355"/>
      <c r="L472" s="328"/>
      <c r="M472" s="328"/>
      <c r="N472" s="328"/>
      <c r="O472" s="327"/>
      <c r="P472" s="327"/>
      <c r="Q472" s="327"/>
    </row>
    <row r="473" spans="8:17">
      <c r="H473" s="327"/>
      <c r="I473" s="355"/>
      <c r="J473" s="356"/>
      <c r="K473" s="355"/>
      <c r="L473" s="328"/>
      <c r="M473" s="328"/>
      <c r="N473" s="328"/>
      <c r="O473" s="327"/>
      <c r="P473" s="327"/>
      <c r="Q473" s="327"/>
    </row>
    <row r="474" spans="8:17">
      <c r="H474" s="327"/>
      <c r="I474" s="355"/>
      <c r="J474" s="356"/>
      <c r="K474" s="355"/>
      <c r="L474" s="328"/>
      <c r="M474" s="328"/>
      <c r="N474" s="328"/>
      <c r="O474" s="327"/>
      <c r="P474" s="327"/>
      <c r="Q474" s="327"/>
    </row>
    <row r="475" spans="8:17">
      <c r="H475" s="327"/>
      <c r="I475" s="355"/>
      <c r="J475" s="356"/>
      <c r="K475" s="355"/>
      <c r="L475" s="328"/>
      <c r="M475" s="328"/>
      <c r="N475" s="328"/>
      <c r="O475" s="327"/>
      <c r="P475" s="327"/>
      <c r="Q475" s="327"/>
    </row>
    <row r="476" spans="8:17">
      <c r="H476" s="327"/>
      <c r="I476" s="355"/>
      <c r="J476" s="356"/>
      <c r="K476" s="355"/>
      <c r="L476" s="328"/>
      <c r="M476" s="328"/>
      <c r="N476" s="328"/>
      <c r="O476" s="327"/>
      <c r="P476" s="327"/>
      <c r="Q476" s="327"/>
    </row>
    <row r="477" spans="8:17">
      <c r="H477" s="327"/>
      <c r="I477" s="355"/>
      <c r="J477" s="356"/>
      <c r="K477" s="355"/>
      <c r="L477" s="328"/>
      <c r="M477" s="328"/>
      <c r="N477" s="328"/>
      <c r="O477" s="327"/>
      <c r="P477" s="327"/>
      <c r="Q477" s="327"/>
    </row>
    <row r="478" spans="8:17">
      <c r="H478" s="327"/>
      <c r="I478" s="355"/>
      <c r="J478" s="356"/>
      <c r="K478" s="355"/>
      <c r="L478" s="328"/>
      <c r="M478" s="328"/>
      <c r="N478" s="328"/>
      <c r="O478" s="327"/>
      <c r="P478" s="327"/>
      <c r="Q478" s="327"/>
    </row>
    <row r="479" spans="8:17">
      <c r="H479" s="327"/>
      <c r="I479" s="355"/>
      <c r="J479" s="356"/>
      <c r="K479" s="355"/>
      <c r="L479" s="328"/>
      <c r="M479" s="328"/>
      <c r="N479" s="328"/>
      <c r="O479" s="327"/>
      <c r="P479" s="327"/>
      <c r="Q479" s="327"/>
    </row>
    <row r="480" spans="8:17">
      <c r="H480" s="327"/>
      <c r="I480" s="355"/>
      <c r="J480" s="356"/>
      <c r="K480" s="355"/>
      <c r="L480" s="328"/>
      <c r="M480" s="328"/>
      <c r="N480" s="328"/>
      <c r="O480" s="327"/>
      <c r="P480" s="327"/>
      <c r="Q480" s="327"/>
    </row>
    <row r="481" spans="8:17">
      <c r="H481" s="327"/>
      <c r="I481" s="355"/>
      <c r="J481" s="356"/>
      <c r="K481" s="355"/>
      <c r="L481" s="328"/>
      <c r="M481" s="328"/>
      <c r="N481" s="328"/>
      <c r="O481" s="327"/>
      <c r="P481" s="327"/>
      <c r="Q481" s="327"/>
    </row>
    <row r="482" spans="8:17">
      <c r="H482" s="327"/>
      <c r="I482" s="355"/>
      <c r="J482" s="356"/>
      <c r="K482" s="355"/>
      <c r="L482" s="328"/>
      <c r="M482" s="328"/>
      <c r="N482" s="328"/>
      <c r="O482" s="327"/>
      <c r="P482" s="327"/>
      <c r="Q482" s="327"/>
    </row>
    <row r="483" spans="8:17">
      <c r="H483" s="327"/>
      <c r="I483" s="355"/>
      <c r="J483" s="356"/>
      <c r="K483" s="355"/>
      <c r="L483" s="328"/>
      <c r="M483" s="328"/>
      <c r="N483" s="328"/>
      <c r="O483" s="327"/>
      <c r="P483" s="327"/>
      <c r="Q483" s="327"/>
    </row>
    <row r="484" spans="8:17">
      <c r="H484" s="327"/>
      <c r="I484" s="355"/>
      <c r="J484" s="356"/>
      <c r="K484" s="355"/>
      <c r="L484" s="328"/>
      <c r="M484" s="328"/>
      <c r="N484" s="328"/>
      <c r="O484" s="327"/>
      <c r="P484" s="327"/>
      <c r="Q484" s="327"/>
    </row>
    <row r="485" spans="8:17">
      <c r="H485" s="327"/>
      <c r="I485" s="355"/>
      <c r="J485" s="356"/>
      <c r="K485" s="355"/>
      <c r="L485" s="328"/>
      <c r="M485" s="328"/>
      <c r="N485" s="328"/>
      <c r="O485" s="327"/>
      <c r="P485" s="327"/>
      <c r="Q485" s="327"/>
    </row>
    <row r="486" spans="8:17">
      <c r="H486" s="327"/>
      <c r="I486" s="355"/>
      <c r="J486" s="356"/>
      <c r="K486" s="355"/>
      <c r="L486" s="328"/>
      <c r="M486" s="328"/>
      <c r="N486" s="328"/>
      <c r="O486" s="327"/>
      <c r="P486" s="327"/>
      <c r="Q486" s="327"/>
    </row>
    <row r="487" spans="8:17">
      <c r="H487" s="327"/>
      <c r="I487" s="355"/>
      <c r="J487" s="356"/>
      <c r="K487" s="355"/>
      <c r="L487" s="328"/>
      <c r="M487" s="328"/>
      <c r="N487" s="328"/>
      <c r="O487" s="327"/>
      <c r="P487" s="327"/>
      <c r="Q487" s="327"/>
    </row>
    <row r="488" spans="8:17">
      <c r="H488" s="327"/>
      <c r="I488" s="355"/>
      <c r="J488" s="356"/>
      <c r="K488" s="355"/>
      <c r="L488" s="328"/>
      <c r="M488" s="328"/>
      <c r="N488" s="328"/>
      <c r="O488" s="327"/>
      <c r="P488" s="327"/>
      <c r="Q488" s="327"/>
    </row>
    <row r="489" spans="8:17">
      <c r="H489" s="327"/>
      <c r="I489" s="355"/>
      <c r="J489" s="356"/>
      <c r="K489" s="355"/>
      <c r="L489" s="328"/>
      <c r="M489" s="328"/>
      <c r="N489" s="328"/>
      <c r="O489" s="327"/>
      <c r="P489" s="327"/>
      <c r="Q489" s="327"/>
    </row>
    <row r="490" spans="8:17">
      <c r="H490" s="327"/>
      <c r="I490" s="355"/>
      <c r="J490" s="356"/>
      <c r="K490" s="355"/>
      <c r="L490" s="328"/>
      <c r="M490" s="328"/>
      <c r="N490" s="328"/>
      <c r="O490" s="327"/>
      <c r="P490" s="327"/>
      <c r="Q490" s="327"/>
    </row>
    <row r="491" spans="8:17">
      <c r="H491" s="327"/>
      <c r="I491" s="355"/>
      <c r="J491" s="356"/>
      <c r="K491" s="355"/>
      <c r="L491" s="328"/>
      <c r="M491" s="328"/>
      <c r="N491" s="328"/>
      <c r="O491" s="327"/>
      <c r="P491" s="327"/>
      <c r="Q491" s="327"/>
    </row>
    <row r="492" spans="8:17">
      <c r="H492" s="327"/>
      <c r="I492" s="355"/>
      <c r="J492" s="356"/>
      <c r="K492" s="355"/>
      <c r="L492" s="328"/>
      <c r="M492" s="328"/>
      <c r="N492" s="328"/>
      <c r="O492" s="327"/>
      <c r="P492" s="327"/>
      <c r="Q492" s="327"/>
    </row>
    <row r="493" spans="8:17">
      <c r="H493" s="327"/>
      <c r="I493" s="355"/>
      <c r="J493" s="356"/>
      <c r="K493" s="355"/>
      <c r="L493" s="328"/>
      <c r="M493" s="328"/>
      <c r="N493" s="328"/>
      <c r="O493" s="327"/>
      <c r="P493" s="327"/>
      <c r="Q493" s="327"/>
    </row>
    <row r="494" spans="8:17">
      <c r="H494" s="327"/>
      <c r="I494" s="355"/>
      <c r="J494" s="356"/>
      <c r="K494" s="355"/>
      <c r="L494" s="328"/>
      <c r="M494" s="328"/>
      <c r="N494" s="328"/>
      <c r="O494" s="327"/>
      <c r="P494" s="327"/>
      <c r="Q494" s="327"/>
    </row>
    <row r="495" spans="8:17">
      <c r="H495" s="327"/>
      <c r="I495" s="355"/>
      <c r="J495" s="356"/>
      <c r="K495" s="355"/>
      <c r="L495" s="328"/>
      <c r="M495" s="328"/>
      <c r="N495" s="328"/>
      <c r="O495" s="327"/>
      <c r="P495" s="327"/>
      <c r="Q495" s="327"/>
    </row>
    <row r="496" spans="8:17">
      <c r="H496" s="327"/>
      <c r="I496" s="355"/>
      <c r="J496" s="356"/>
      <c r="K496" s="355"/>
      <c r="L496" s="328"/>
      <c r="M496" s="328"/>
      <c r="N496" s="328"/>
      <c r="O496" s="327"/>
      <c r="P496" s="327"/>
      <c r="Q496" s="327"/>
    </row>
    <row r="497" spans="8:17">
      <c r="H497" s="327"/>
      <c r="I497" s="355"/>
      <c r="J497" s="356"/>
      <c r="K497" s="355"/>
      <c r="L497" s="328"/>
      <c r="M497" s="328"/>
      <c r="N497" s="328"/>
      <c r="O497" s="327"/>
      <c r="P497" s="327"/>
      <c r="Q497" s="327"/>
    </row>
    <row r="498" spans="8:17">
      <c r="H498" s="327"/>
      <c r="I498" s="355"/>
      <c r="J498" s="356"/>
      <c r="K498" s="355"/>
      <c r="L498" s="328"/>
      <c r="M498" s="328"/>
      <c r="N498" s="328"/>
      <c r="O498" s="327"/>
      <c r="P498" s="327"/>
      <c r="Q498" s="327"/>
    </row>
    <row r="499" spans="8:17">
      <c r="H499" s="327"/>
      <c r="I499" s="355"/>
      <c r="J499" s="356"/>
      <c r="K499" s="355"/>
      <c r="L499" s="328"/>
      <c r="M499" s="328"/>
      <c r="N499" s="328"/>
      <c r="O499" s="327"/>
      <c r="P499" s="327"/>
      <c r="Q499" s="327"/>
    </row>
    <row r="500" spans="8:17">
      <c r="H500" s="327"/>
      <c r="I500" s="355"/>
      <c r="J500" s="356"/>
      <c r="K500" s="355"/>
      <c r="L500" s="328"/>
      <c r="M500" s="328"/>
      <c r="N500" s="328"/>
      <c r="O500" s="327"/>
      <c r="P500" s="327"/>
      <c r="Q500" s="327"/>
    </row>
    <row r="501" spans="8:17">
      <c r="H501" s="327"/>
      <c r="I501" s="355"/>
      <c r="J501" s="356"/>
      <c r="K501" s="355"/>
      <c r="L501" s="328"/>
      <c r="M501" s="328"/>
      <c r="N501" s="328"/>
      <c r="O501" s="327"/>
      <c r="P501" s="327"/>
      <c r="Q501" s="327"/>
    </row>
    <row r="502" spans="8:17">
      <c r="H502" s="327"/>
      <c r="I502" s="355"/>
      <c r="J502" s="356"/>
      <c r="K502" s="355"/>
      <c r="L502" s="328"/>
      <c r="M502" s="328"/>
      <c r="N502" s="328"/>
      <c r="O502" s="327"/>
      <c r="P502" s="327"/>
      <c r="Q502" s="327"/>
    </row>
    <row r="503" spans="8:17">
      <c r="H503" s="327"/>
      <c r="I503" s="355"/>
      <c r="J503" s="356"/>
      <c r="K503" s="355"/>
      <c r="L503" s="328"/>
      <c r="M503" s="328"/>
      <c r="N503" s="328"/>
      <c r="O503" s="327"/>
      <c r="P503" s="327"/>
      <c r="Q503" s="327"/>
    </row>
    <row r="504" spans="8:17">
      <c r="H504" s="327"/>
      <c r="I504" s="355"/>
      <c r="J504" s="356"/>
      <c r="K504" s="355"/>
      <c r="L504" s="328"/>
      <c r="M504" s="328"/>
      <c r="N504" s="328"/>
      <c r="O504" s="327"/>
      <c r="P504" s="327"/>
      <c r="Q504" s="327"/>
    </row>
    <row r="505" spans="8:17">
      <c r="H505" s="327"/>
      <c r="I505" s="355"/>
      <c r="J505" s="356"/>
      <c r="K505" s="355"/>
      <c r="L505" s="328"/>
      <c r="M505" s="328"/>
      <c r="N505" s="328"/>
      <c r="O505" s="327"/>
      <c r="P505" s="327"/>
      <c r="Q505" s="327"/>
    </row>
    <row r="506" spans="8:17">
      <c r="H506" s="327"/>
      <c r="I506" s="355"/>
      <c r="J506" s="356"/>
      <c r="K506" s="355"/>
      <c r="L506" s="328"/>
      <c r="M506" s="328"/>
      <c r="N506" s="328"/>
      <c r="O506" s="327"/>
      <c r="P506" s="327"/>
      <c r="Q506" s="327"/>
    </row>
    <row r="507" spans="8:17">
      <c r="H507" s="327"/>
      <c r="I507" s="355"/>
      <c r="J507" s="356"/>
      <c r="K507" s="355"/>
      <c r="L507" s="328"/>
      <c r="M507" s="328"/>
      <c r="N507" s="328"/>
      <c r="O507" s="327"/>
      <c r="P507" s="327"/>
      <c r="Q507" s="327"/>
    </row>
    <row r="508" spans="8:17">
      <c r="H508" s="327"/>
      <c r="I508" s="355"/>
      <c r="J508" s="356"/>
      <c r="K508" s="355"/>
      <c r="L508" s="328"/>
      <c r="M508" s="328"/>
      <c r="N508" s="328"/>
      <c r="O508" s="327"/>
      <c r="P508" s="327"/>
      <c r="Q508" s="327"/>
    </row>
    <row r="509" spans="8:17">
      <c r="H509" s="327"/>
      <c r="I509" s="355"/>
      <c r="J509" s="356"/>
      <c r="K509" s="355"/>
      <c r="L509" s="328"/>
      <c r="M509" s="328"/>
      <c r="N509" s="328"/>
      <c r="O509" s="327"/>
      <c r="P509" s="327"/>
      <c r="Q509" s="327"/>
    </row>
    <row r="510" spans="8:17">
      <c r="H510" s="327"/>
      <c r="I510" s="355"/>
      <c r="J510" s="356"/>
      <c r="K510" s="355"/>
      <c r="L510" s="328"/>
      <c r="M510" s="328"/>
      <c r="N510" s="328"/>
      <c r="O510" s="327"/>
      <c r="P510" s="327"/>
      <c r="Q510" s="327"/>
    </row>
    <row r="511" spans="8:17">
      <c r="H511" s="327"/>
      <c r="I511" s="355"/>
      <c r="J511" s="356"/>
      <c r="K511" s="355"/>
      <c r="L511" s="328"/>
      <c r="M511" s="328"/>
      <c r="N511" s="328"/>
      <c r="O511" s="327"/>
      <c r="P511" s="327"/>
      <c r="Q511" s="327"/>
    </row>
    <row r="512" spans="8:17">
      <c r="H512" s="327"/>
      <c r="I512" s="355"/>
      <c r="J512" s="356"/>
      <c r="K512" s="355"/>
      <c r="L512" s="328"/>
      <c r="M512" s="328"/>
      <c r="N512" s="328"/>
      <c r="O512" s="327"/>
      <c r="P512" s="327"/>
      <c r="Q512" s="327"/>
    </row>
    <row r="513" spans="8:17">
      <c r="H513" s="327"/>
      <c r="I513" s="355"/>
      <c r="J513" s="356"/>
      <c r="K513" s="355"/>
      <c r="L513" s="328"/>
      <c r="M513" s="328"/>
      <c r="N513" s="328"/>
      <c r="O513" s="327"/>
      <c r="P513" s="327"/>
      <c r="Q513" s="327"/>
    </row>
    <row r="514" spans="8:17">
      <c r="H514" s="327"/>
      <c r="I514" s="355"/>
      <c r="J514" s="356"/>
      <c r="K514" s="355"/>
      <c r="L514" s="328"/>
      <c r="M514" s="328"/>
      <c r="N514" s="328"/>
      <c r="O514" s="327"/>
      <c r="P514" s="327"/>
      <c r="Q514" s="327"/>
    </row>
    <row r="515" spans="8:17">
      <c r="H515" s="327"/>
      <c r="I515" s="355"/>
      <c r="J515" s="356"/>
      <c r="K515" s="355"/>
      <c r="L515" s="328"/>
      <c r="M515" s="328"/>
      <c r="N515" s="328"/>
      <c r="O515" s="327"/>
      <c r="P515" s="327"/>
      <c r="Q515" s="327"/>
    </row>
    <row r="516" spans="8:17">
      <c r="H516" s="327"/>
      <c r="I516" s="355"/>
      <c r="J516" s="356"/>
      <c r="K516" s="355"/>
      <c r="L516" s="328"/>
      <c r="M516" s="328"/>
      <c r="N516" s="328"/>
      <c r="O516" s="327"/>
      <c r="P516" s="327"/>
      <c r="Q516" s="327"/>
    </row>
    <row r="517" spans="8:17">
      <c r="H517" s="327"/>
      <c r="I517" s="355"/>
      <c r="J517" s="356"/>
      <c r="K517" s="355"/>
      <c r="L517" s="328"/>
      <c r="M517" s="328"/>
      <c r="N517" s="328"/>
      <c r="O517" s="327"/>
      <c r="P517" s="327"/>
      <c r="Q517" s="327"/>
    </row>
    <row r="518" spans="8:17">
      <c r="H518" s="327"/>
      <c r="I518" s="355"/>
      <c r="J518" s="356"/>
      <c r="K518" s="355"/>
      <c r="L518" s="328"/>
      <c r="M518" s="328"/>
      <c r="N518" s="328"/>
      <c r="O518" s="327"/>
      <c r="P518" s="327"/>
      <c r="Q518" s="327"/>
    </row>
    <row r="519" spans="8:17">
      <c r="H519" s="327"/>
      <c r="I519" s="355"/>
      <c r="J519" s="356"/>
      <c r="K519" s="355"/>
      <c r="L519" s="328"/>
      <c r="M519" s="328"/>
      <c r="N519" s="328"/>
      <c r="O519" s="327"/>
      <c r="P519" s="327"/>
      <c r="Q519" s="327"/>
    </row>
    <row r="520" spans="8:17">
      <c r="H520" s="327"/>
      <c r="I520" s="355"/>
      <c r="J520" s="356"/>
      <c r="K520" s="355"/>
      <c r="L520" s="328"/>
      <c r="M520" s="328"/>
      <c r="N520" s="328"/>
      <c r="O520" s="327"/>
      <c r="P520" s="327"/>
      <c r="Q520" s="327"/>
    </row>
    <row r="521" spans="8:17">
      <c r="H521" s="327"/>
      <c r="I521" s="355"/>
      <c r="J521" s="356"/>
      <c r="K521" s="355"/>
      <c r="L521" s="328"/>
      <c r="M521" s="328"/>
      <c r="N521" s="328"/>
      <c r="O521" s="327"/>
      <c r="P521" s="327"/>
      <c r="Q521" s="327"/>
    </row>
    <row r="522" spans="8:17">
      <c r="H522" s="327"/>
      <c r="I522" s="355"/>
      <c r="J522" s="356"/>
      <c r="K522" s="355"/>
      <c r="L522" s="328"/>
      <c r="M522" s="328"/>
      <c r="N522" s="328"/>
      <c r="O522" s="327"/>
      <c r="P522" s="327"/>
      <c r="Q522" s="327"/>
    </row>
    <row r="523" spans="8:17">
      <c r="H523" s="327"/>
      <c r="I523" s="355"/>
      <c r="J523" s="356"/>
      <c r="K523" s="355"/>
      <c r="L523" s="328"/>
      <c r="M523" s="328"/>
      <c r="N523" s="328"/>
      <c r="O523" s="327"/>
      <c r="P523" s="327"/>
      <c r="Q523" s="327"/>
    </row>
    <row r="524" spans="8:17">
      <c r="H524" s="327"/>
      <c r="I524" s="355"/>
      <c r="J524" s="356"/>
      <c r="K524" s="355"/>
      <c r="L524" s="328"/>
      <c r="M524" s="328"/>
      <c r="N524" s="328"/>
      <c r="O524" s="327"/>
      <c r="P524" s="327"/>
      <c r="Q524" s="327"/>
    </row>
    <row r="525" spans="8:17">
      <c r="H525" s="327"/>
      <c r="I525" s="355"/>
      <c r="J525" s="356"/>
      <c r="K525" s="355"/>
      <c r="L525" s="328"/>
      <c r="M525" s="328"/>
      <c r="N525" s="328"/>
      <c r="O525" s="327"/>
      <c r="P525" s="327"/>
      <c r="Q525" s="327"/>
    </row>
    <row r="526" spans="8:17">
      <c r="H526" s="327"/>
      <c r="I526" s="355"/>
      <c r="J526" s="356"/>
      <c r="K526" s="355"/>
      <c r="L526" s="328"/>
      <c r="M526" s="328"/>
      <c r="N526" s="328"/>
      <c r="O526" s="327"/>
      <c r="P526" s="327"/>
      <c r="Q526" s="327"/>
    </row>
    <row r="527" spans="8:17">
      <c r="H527" s="327"/>
      <c r="I527" s="355"/>
      <c r="J527" s="356"/>
      <c r="K527" s="355"/>
      <c r="L527" s="328"/>
      <c r="M527" s="328"/>
      <c r="N527" s="328"/>
      <c r="O527" s="327"/>
      <c r="P527" s="327"/>
      <c r="Q527" s="327"/>
    </row>
    <row r="528" spans="8:17">
      <c r="H528" s="327"/>
      <c r="I528" s="355"/>
      <c r="J528" s="356"/>
      <c r="K528" s="355"/>
      <c r="L528" s="328"/>
      <c r="M528" s="328"/>
      <c r="N528" s="328"/>
      <c r="O528" s="327"/>
      <c r="P528" s="327"/>
      <c r="Q528" s="327"/>
    </row>
    <row r="529" spans="8:17">
      <c r="H529" s="327"/>
      <c r="I529" s="355"/>
      <c r="J529" s="356"/>
      <c r="K529" s="355"/>
      <c r="L529" s="328"/>
      <c r="M529" s="328"/>
      <c r="N529" s="328"/>
      <c r="O529" s="327"/>
      <c r="P529" s="327"/>
      <c r="Q529" s="327"/>
    </row>
    <row r="530" spans="8:17">
      <c r="H530" s="327"/>
      <c r="I530" s="355"/>
      <c r="J530" s="356"/>
      <c r="K530" s="355"/>
      <c r="L530" s="328"/>
      <c r="M530" s="328"/>
      <c r="N530" s="328"/>
      <c r="O530" s="327"/>
      <c r="P530" s="327"/>
      <c r="Q530" s="327"/>
    </row>
    <row r="531" spans="8:17">
      <c r="H531" s="327"/>
      <c r="I531" s="355"/>
      <c r="J531" s="356"/>
      <c r="K531" s="355"/>
      <c r="L531" s="328"/>
      <c r="M531" s="328"/>
      <c r="N531" s="328"/>
      <c r="O531" s="327"/>
      <c r="P531" s="327"/>
      <c r="Q531" s="327"/>
    </row>
    <row r="532" spans="8:17">
      <c r="H532" s="327"/>
      <c r="I532" s="355"/>
      <c r="J532" s="356"/>
      <c r="K532" s="355"/>
      <c r="L532" s="328"/>
      <c r="M532" s="328"/>
      <c r="N532" s="328"/>
      <c r="O532" s="327"/>
      <c r="P532" s="327"/>
      <c r="Q532" s="327"/>
    </row>
    <row r="533" spans="8:17">
      <c r="H533" s="327"/>
      <c r="I533" s="355"/>
      <c r="J533" s="356"/>
      <c r="K533" s="355"/>
      <c r="L533" s="328"/>
      <c r="M533" s="328"/>
      <c r="N533" s="328"/>
      <c r="O533" s="327"/>
      <c r="P533" s="327"/>
      <c r="Q533" s="327"/>
    </row>
    <row r="534" spans="8:17">
      <c r="H534" s="327"/>
      <c r="I534" s="355"/>
      <c r="J534" s="356"/>
      <c r="K534" s="355"/>
      <c r="L534" s="328"/>
      <c r="M534" s="328"/>
      <c r="N534" s="328"/>
      <c r="O534" s="327"/>
      <c r="P534" s="327"/>
      <c r="Q534" s="327"/>
    </row>
    <row r="535" spans="8:17">
      <c r="H535" s="327"/>
      <c r="I535" s="355"/>
      <c r="J535" s="356"/>
      <c r="K535" s="355"/>
      <c r="L535" s="328"/>
      <c r="M535" s="328"/>
      <c r="N535" s="328"/>
      <c r="O535" s="327"/>
      <c r="P535" s="327"/>
      <c r="Q535" s="327"/>
    </row>
    <row r="536" spans="8:17">
      <c r="H536" s="327"/>
      <c r="I536" s="355"/>
      <c r="J536" s="356"/>
      <c r="K536" s="355"/>
      <c r="L536" s="328"/>
      <c r="M536" s="328"/>
      <c r="N536" s="328"/>
      <c r="O536" s="327"/>
      <c r="P536" s="327"/>
      <c r="Q536" s="327"/>
    </row>
    <row r="537" spans="8:17">
      <c r="H537" s="327"/>
      <c r="I537" s="355"/>
      <c r="J537" s="356"/>
      <c r="K537" s="355"/>
      <c r="L537" s="328"/>
      <c r="M537" s="328"/>
      <c r="N537" s="328"/>
      <c r="O537" s="327"/>
      <c r="P537" s="327"/>
      <c r="Q537" s="327"/>
    </row>
    <row r="538" spans="8:17">
      <c r="H538" s="327"/>
      <c r="I538" s="355"/>
      <c r="J538" s="356"/>
      <c r="K538" s="355"/>
      <c r="L538" s="328"/>
      <c r="M538" s="328"/>
      <c r="N538" s="328"/>
      <c r="O538" s="327"/>
      <c r="P538" s="327"/>
      <c r="Q538" s="327"/>
    </row>
    <row r="539" spans="8:17">
      <c r="H539" s="327"/>
      <c r="I539" s="355"/>
      <c r="J539" s="356"/>
      <c r="K539" s="355"/>
      <c r="L539" s="328"/>
      <c r="M539" s="328"/>
      <c r="N539" s="328"/>
      <c r="O539" s="327"/>
      <c r="P539" s="327"/>
      <c r="Q539" s="327"/>
    </row>
    <row r="540" spans="8:17">
      <c r="H540" s="327"/>
      <c r="I540" s="355"/>
      <c r="J540" s="356"/>
      <c r="K540" s="355"/>
      <c r="L540" s="328"/>
      <c r="M540" s="328"/>
      <c r="N540" s="328"/>
      <c r="O540" s="327"/>
      <c r="P540" s="327"/>
      <c r="Q540" s="327"/>
    </row>
    <row r="541" spans="8:17">
      <c r="H541" s="327"/>
      <c r="I541" s="355"/>
      <c r="J541" s="356"/>
      <c r="K541" s="355"/>
      <c r="L541" s="328"/>
      <c r="M541" s="328"/>
      <c r="N541" s="328"/>
      <c r="O541" s="327"/>
      <c r="P541" s="327"/>
      <c r="Q541" s="327"/>
    </row>
    <row r="542" spans="8:17">
      <c r="H542" s="327"/>
      <c r="I542" s="355"/>
      <c r="J542" s="356"/>
      <c r="K542" s="355"/>
      <c r="L542" s="328"/>
      <c r="M542" s="328"/>
      <c r="N542" s="328"/>
      <c r="O542" s="327"/>
      <c r="P542" s="327"/>
      <c r="Q542" s="327"/>
    </row>
    <row r="543" spans="8:17">
      <c r="H543" s="327"/>
      <c r="I543" s="355"/>
      <c r="J543" s="356"/>
      <c r="K543" s="355"/>
      <c r="L543" s="328"/>
      <c r="M543" s="328"/>
      <c r="N543" s="328"/>
      <c r="O543" s="327"/>
      <c r="P543" s="327"/>
      <c r="Q543" s="327"/>
    </row>
    <row r="544" spans="8:17">
      <c r="H544" s="327"/>
      <c r="I544" s="355"/>
      <c r="J544" s="356"/>
      <c r="K544" s="355"/>
      <c r="L544" s="328"/>
      <c r="M544" s="328"/>
      <c r="N544" s="328"/>
      <c r="O544" s="327"/>
      <c r="P544" s="327"/>
      <c r="Q544" s="327"/>
    </row>
    <row r="545" spans="8:17">
      <c r="H545" s="327"/>
      <c r="I545" s="355"/>
      <c r="J545" s="356"/>
      <c r="K545" s="355"/>
      <c r="L545" s="328"/>
      <c r="M545" s="328"/>
      <c r="N545" s="328"/>
      <c r="O545" s="327"/>
      <c r="P545" s="327"/>
      <c r="Q545" s="327"/>
    </row>
    <row r="546" spans="8:17">
      <c r="H546" s="327"/>
      <c r="I546" s="355"/>
      <c r="J546" s="356"/>
      <c r="K546" s="355"/>
      <c r="L546" s="328"/>
      <c r="M546" s="328"/>
      <c r="N546" s="328"/>
      <c r="O546" s="327"/>
      <c r="P546" s="327"/>
      <c r="Q546" s="327"/>
    </row>
    <row r="547" spans="8:17">
      <c r="H547" s="327"/>
      <c r="I547" s="355"/>
      <c r="J547" s="356"/>
      <c r="K547" s="355"/>
      <c r="L547" s="328"/>
      <c r="M547" s="328"/>
      <c r="N547" s="328"/>
      <c r="O547" s="327"/>
      <c r="P547" s="327"/>
      <c r="Q547" s="327"/>
    </row>
    <row r="548" spans="8:17">
      <c r="H548" s="327"/>
      <c r="I548" s="355"/>
      <c r="J548" s="356"/>
      <c r="K548" s="355"/>
      <c r="L548" s="328"/>
      <c r="M548" s="328"/>
      <c r="N548" s="328"/>
      <c r="O548" s="327"/>
      <c r="P548" s="327"/>
      <c r="Q548" s="327"/>
    </row>
    <row r="549" spans="8:17">
      <c r="H549" s="327"/>
      <c r="I549" s="355"/>
      <c r="J549" s="356"/>
      <c r="K549" s="355"/>
      <c r="L549" s="328"/>
      <c r="M549" s="328"/>
      <c r="N549" s="328"/>
      <c r="O549" s="327"/>
      <c r="P549" s="327"/>
      <c r="Q549" s="327"/>
    </row>
    <row r="550" spans="8:17">
      <c r="H550" s="327"/>
      <c r="I550" s="355"/>
      <c r="J550" s="356"/>
      <c r="K550" s="355"/>
      <c r="L550" s="328"/>
      <c r="M550" s="328"/>
      <c r="N550" s="328"/>
      <c r="O550" s="327"/>
      <c r="P550" s="327"/>
      <c r="Q550" s="327"/>
    </row>
    <row r="551" spans="8:17">
      <c r="H551" s="327"/>
      <c r="I551" s="355"/>
      <c r="J551" s="356"/>
      <c r="K551" s="355"/>
      <c r="L551" s="328"/>
      <c r="M551" s="328"/>
      <c r="N551" s="328"/>
      <c r="O551" s="327"/>
      <c r="P551" s="327"/>
      <c r="Q551" s="327"/>
    </row>
    <row r="552" spans="8:17">
      <c r="H552" s="327"/>
      <c r="I552" s="355"/>
      <c r="J552" s="356"/>
      <c r="K552" s="355"/>
      <c r="L552" s="328"/>
      <c r="M552" s="328"/>
      <c r="N552" s="328"/>
      <c r="O552" s="327"/>
      <c r="P552" s="327"/>
      <c r="Q552" s="327"/>
    </row>
    <row r="553" spans="8:17">
      <c r="H553" s="327"/>
      <c r="I553" s="355"/>
      <c r="J553" s="356"/>
      <c r="K553" s="355"/>
      <c r="L553" s="328"/>
      <c r="M553" s="328"/>
      <c r="N553" s="328"/>
      <c r="O553" s="327"/>
      <c r="P553" s="327"/>
      <c r="Q553" s="327"/>
    </row>
    <row r="554" spans="8:17">
      <c r="H554" s="327"/>
      <c r="I554" s="355"/>
      <c r="J554" s="356"/>
      <c r="K554" s="355"/>
      <c r="L554" s="328"/>
      <c r="M554" s="328"/>
      <c r="N554" s="328"/>
      <c r="O554" s="327"/>
      <c r="P554" s="327"/>
      <c r="Q554" s="327"/>
    </row>
    <row r="555" spans="8:17">
      <c r="H555" s="327"/>
      <c r="I555" s="355"/>
      <c r="J555" s="356"/>
      <c r="K555" s="355"/>
      <c r="L555" s="328"/>
      <c r="M555" s="328"/>
      <c r="N555" s="328"/>
      <c r="O555" s="327"/>
      <c r="P555" s="327"/>
      <c r="Q555" s="327"/>
    </row>
    <row r="556" spans="8:17">
      <c r="H556" s="327"/>
      <c r="I556" s="355"/>
      <c r="J556" s="356"/>
      <c r="K556" s="355"/>
      <c r="L556" s="328"/>
      <c r="M556" s="328"/>
      <c r="N556" s="328"/>
      <c r="O556" s="327"/>
      <c r="P556" s="327"/>
      <c r="Q556" s="327"/>
    </row>
    <row r="557" spans="8:17">
      <c r="H557" s="327"/>
      <c r="I557" s="355"/>
      <c r="J557" s="356"/>
      <c r="K557" s="355"/>
      <c r="L557" s="328"/>
      <c r="M557" s="328"/>
      <c r="N557" s="328"/>
      <c r="O557" s="327"/>
      <c r="P557" s="327"/>
      <c r="Q557" s="327"/>
    </row>
    <row r="558" spans="8:17">
      <c r="H558" s="327"/>
      <c r="I558" s="355"/>
      <c r="J558" s="356"/>
      <c r="K558" s="355"/>
      <c r="L558" s="328"/>
      <c r="M558" s="328"/>
      <c r="N558" s="328"/>
      <c r="O558" s="327"/>
      <c r="P558" s="327"/>
      <c r="Q558" s="327"/>
    </row>
    <row r="559" spans="8:17">
      <c r="H559" s="327"/>
      <c r="I559" s="355"/>
      <c r="J559" s="356"/>
      <c r="K559" s="355"/>
      <c r="L559" s="328"/>
      <c r="M559" s="328"/>
      <c r="N559" s="328"/>
      <c r="O559" s="327"/>
      <c r="P559" s="327"/>
      <c r="Q559" s="327"/>
    </row>
    <row r="560" spans="8:17">
      <c r="H560" s="327"/>
      <c r="I560" s="355"/>
      <c r="J560" s="356"/>
      <c r="K560" s="355"/>
      <c r="L560" s="328"/>
      <c r="M560" s="328"/>
      <c r="N560" s="328"/>
      <c r="O560" s="327"/>
      <c r="P560" s="327"/>
      <c r="Q560" s="327"/>
    </row>
    <row r="561" spans="8:17">
      <c r="H561" s="327"/>
      <c r="I561" s="355"/>
      <c r="J561" s="356"/>
      <c r="K561" s="355"/>
      <c r="L561" s="328"/>
      <c r="M561" s="328"/>
      <c r="N561" s="328"/>
      <c r="O561" s="327"/>
      <c r="P561" s="327"/>
      <c r="Q561" s="327"/>
    </row>
    <row r="562" spans="8:17">
      <c r="H562" s="327"/>
      <c r="I562" s="355"/>
      <c r="J562" s="356"/>
      <c r="K562" s="355"/>
      <c r="L562" s="328"/>
      <c r="M562" s="328"/>
      <c r="N562" s="328"/>
      <c r="O562" s="327"/>
      <c r="P562" s="327"/>
      <c r="Q562" s="327"/>
    </row>
    <row r="563" spans="8:17">
      <c r="H563" s="327"/>
      <c r="I563" s="355"/>
      <c r="J563" s="356"/>
      <c r="K563" s="355"/>
      <c r="L563" s="328"/>
      <c r="M563" s="328"/>
      <c r="N563" s="328"/>
      <c r="O563" s="327"/>
      <c r="P563" s="327"/>
      <c r="Q563" s="327"/>
    </row>
    <row r="564" spans="8:17">
      <c r="H564" s="327"/>
      <c r="I564" s="355"/>
      <c r="J564" s="356"/>
      <c r="K564" s="355"/>
      <c r="L564" s="328"/>
      <c r="M564" s="328"/>
      <c r="N564" s="328"/>
      <c r="O564" s="327"/>
      <c r="P564" s="327"/>
      <c r="Q564" s="327"/>
    </row>
    <row r="565" spans="8:17">
      <c r="H565" s="327"/>
      <c r="I565" s="355"/>
      <c r="J565" s="356"/>
      <c r="K565" s="355"/>
      <c r="L565" s="328"/>
      <c r="M565" s="328"/>
      <c r="N565" s="328"/>
      <c r="O565" s="327"/>
      <c r="P565" s="327"/>
      <c r="Q565" s="327"/>
    </row>
    <row r="566" spans="8:17">
      <c r="H566" s="327"/>
      <c r="I566" s="355"/>
      <c r="J566" s="356"/>
      <c r="K566" s="355"/>
      <c r="L566" s="328"/>
      <c r="M566" s="328"/>
      <c r="N566" s="328"/>
      <c r="O566" s="327"/>
      <c r="P566" s="327"/>
      <c r="Q566" s="327"/>
    </row>
    <row r="567" spans="8:17">
      <c r="H567" s="327"/>
      <c r="I567" s="355"/>
      <c r="J567" s="356"/>
      <c r="K567" s="355"/>
      <c r="L567" s="328"/>
      <c r="M567" s="328"/>
      <c r="N567" s="328"/>
      <c r="O567" s="327"/>
      <c r="P567" s="327"/>
      <c r="Q567" s="327"/>
    </row>
    <row r="568" spans="8:17">
      <c r="H568" s="327"/>
      <c r="I568" s="355"/>
      <c r="J568" s="356"/>
      <c r="K568" s="355"/>
      <c r="L568" s="328"/>
      <c r="M568" s="328"/>
      <c r="N568" s="328"/>
      <c r="O568" s="327"/>
      <c r="P568" s="327"/>
      <c r="Q568" s="327"/>
    </row>
    <row r="569" spans="8:17">
      <c r="H569" s="327"/>
      <c r="I569" s="355"/>
      <c r="J569" s="356"/>
      <c r="K569" s="355"/>
      <c r="L569" s="328"/>
      <c r="M569" s="328"/>
      <c r="N569" s="328"/>
      <c r="O569" s="327"/>
      <c r="P569" s="327"/>
      <c r="Q569" s="327"/>
    </row>
    <row r="570" spans="8:17">
      <c r="H570" s="327"/>
      <c r="I570" s="355"/>
      <c r="J570" s="356"/>
      <c r="K570" s="355"/>
      <c r="L570" s="328"/>
      <c r="M570" s="328"/>
      <c r="N570" s="328"/>
      <c r="O570" s="327"/>
      <c r="P570" s="327"/>
      <c r="Q570" s="327"/>
    </row>
    <row r="571" spans="8:17">
      <c r="H571" s="327"/>
      <c r="I571" s="355"/>
      <c r="J571" s="356"/>
      <c r="K571" s="355"/>
      <c r="L571" s="328"/>
      <c r="M571" s="328"/>
      <c r="N571" s="328"/>
      <c r="O571" s="327"/>
      <c r="P571" s="327"/>
      <c r="Q571" s="327"/>
    </row>
    <row r="572" spans="8:17">
      <c r="H572" s="327"/>
      <c r="I572" s="355"/>
      <c r="J572" s="356"/>
      <c r="K572" s="355"/>
      <c r="L572" s="328"/>
      <c r="M572" s="328"/>
      <c r="N572" s="328"/>
      <c r="O572" s="327"/>
      <c r="P572" s="327"/>
      <c r="Q572" s="327"/>
    </row>
    <row r="573" spans="8:17">
      <c r="H573" s="327"/>
      <c r="I573" s="355"/>
      <c r="J573" s="356"/>
      <c r="K573" s="355"/>
      <c r="L573" s="328"/>
      <c r="M573" s="328"/>
      <c r="N573" s="328"/>
      <c r="O573" s="327"/>
      <c r="P573" s="327"/>
      <c r="Q573" s="327"/>
    </row>
    <row r="574" spans="8:17">
      <c r="H574" s="327"/>
      <c r="I574" s="355"/>
      <c r="J574" s="356"/>
      <c r="K574" s="355"/>
      <c r="L574" s="328"/>
      <c r="M574" s="328"/>
      <c r="N574" s="328"/>
      <c r="O574" s="327"/>
      <c r="P574" s="327"/>
      <c r="Q574" s="327"/>
    </row>
    <row r="575" spans="8:17">
      <c r="H575" s="327"/>
      <c r="I575" s="355"/>
      <c r="J575" s="356"/>
      <c r="K575" s="355"/>
      <c r="L575" s="328"/>
      <c r="M575" s="328"/>
      <c r="N575" s="328"/>
      <c r="O575" s="327"/>
      <c r="P575" s="327"/>
      <c r="Q575" s="327"/>
    </row>
    <row r="576" spans="8:17">
      <c r="H576" s="327"/>
      <c r="I576" s="355"/>
      <c r="J576" s="356"/>
      <c r="K576" s="355"/>
      <c r="L576" s="328"/>
      <c r="M576" s="328"/>
      <c r="N576" s="328"/>
      <c r="O576" s="327"/>
      <c r="P576" s="327"/>
      <c r="Q576" s="327"/>
    </row>
    <row r="577" spans="8:17">
      <c r="H577" s="327"/>
      <c r="I577" s="355"/>
      <c r="J577" s="356"/>
      <c r="K577" s="355"/>
      <c r="L577" s="328"/>
      <c r="M577" s="328"/>
      <c r="N577" s="328"/>
      <c r="O577" s="327"/>
      <c r="P577" s="327"/>
      <c r="Q577" s="327"/>
    </row>
    <row r="578" spans="8:17">
      <c r="H578" s="327"/>
      <c r="I578" s="355"/>
      <c r="J578" s="356"/>
      <c r="K578" s="355"/>
      <c r="L578" s="328"/>
      <c r="M578" s="328"/>
      <c r="N578" s="328"/>
      <c r="O578" s="327"/>
      <c r="P578" s="327"/>
      <c r="Q578" s="327"/>
    </row>
    <row r="579" spans="8:17">
      <c r="H579" s="327"/>
      <c r="I579" s="355"/>
      <c r="J579" s="356"/>
      <c r="K579" s="355"/>
      <c r="L579" s="328"/>
      <c r="M579" s="328"/>
      <c r="N579" s="328"/>
      <c r="O579" s="327"/>
      <c r="P579" s="327"/>
      <c r="Q579" s="327"/>
    </row>
    <row r="580" spans="8:17">
      <c r="H580" s="327"/>
      <c r="I580" s="355"/>
      <c r="J580" s="356"/>
      <c r="K580" s="355"/>
      <c r="L580" s="328"/>
      <c r="M580" s="328"/>
      <c r="N580" s="328"/>
      <c r="O580" s="327"/>
      <c r="P580" s="327"/>
      <c r="Q580" s="327"/>
    </row>
    <row r="581" spans="8:17">
      <c r="H581" s="327"/>
      <c r="I581" s="355"/>
      <c r="J581" s="356"/>
      <c r="K581" s="355"/>
      <c r="L581" s="328"/>
      <c r="M581" s="328"/>
      <c r="N581" s="328"/>
      <c r="O581" s="327"/>
      <c r="P581" s="327"/>
      <c r="Q581" s="327"/>
    </row>
    <row r="582" spans="8:17">
      <c r="H582" s="327"/>
      <c r="I582" s="355"/>
      <c r="J582" s="356"/>
      <c r="K582" s="355"/>
      <c r="L582" s="328"/>
      <c r="M582" s="328"/>
      <c r="N582" s="328"/>
      <c r="O582" s="327"/>
      <c r="P582" s="327"/>
      <c r="Q582" s="327"/>
    </row>
    <row r="583" spans="8:17">
      <c r="H583" s="327"/>
      <c r="I583" s="355"/>
      <c r="J583" s="356"/>
      <c r="K583" s="355"/>
      <c r="L583" s="328"/>
      <c r="M583" s="328"/>
      <c r="N583" s="328"/>
      <c r="O583" s="327"/>
      <c r="P583" s="327"/>
      <c r="Q583" s="327"/>
    </row>
    <row r="584" spans="8:17">
      <c r="H584" s="327"/>
      <c r="I584" s="355"/>
      <c r="J584" s="356"/>
      <c r="K584" s="355"/>
      <c r="L584" s="328"/>
      <c r="M584" s="328"/>
      <c r="N584" s="328"/>
      <c r="O584" s="327"/>
      <c r="P584" s="327"/>
      <c r="Q584" s="327"/>
    </row>
    <row r="585" spans="8:17">
      <c r="H585" s="327"/>
      <c r="I585" s="355"/>
      <c r="J585" s="356"/>
      <c r="K585" s="355"/>
      <c r="L585" s="328"/>
      <c r="M585" s="328"/>
      <c r="N585" s="328"/>
      <c r="O585" s="327"/>
      <c r="P585" s="327"/>
      <c r="Q585" s="327"/>
    </row>
    <row r="586" spans="8:17">
      <c r="H586" s="327"/>
      <c r="I586" s="355"/>
      <c r="J586" s="356"/>
      <c r="K586" s="355"/>
      <c r="L586" s="328"/>
      <c r="M586" s="328"/>
      <c r="N586" s="328"/>
      <c r="O586" s="327"/>
      <c r="P586" s="327"/>
      <c r="Q586" s="327"/>
    </row>
    <row r="587" spans="8:17">
      <c r="H587" s="327"/>
      <c r="I587" s="355"/>
      <c r="J587" s="356"/>
      <c r="K587" s="355"/>
      <c r="L587" s="328"/>
      <c r="M587" s="328"/>
      <c r="N587" s="328"/>
      <c r="O587" s="327"/>
      <c r="P587" s="327"/>
      <c r="Q587" s="327"/>
    </row>
    <row r="588" spans="8:17">
      <c r="H588" s="327"/>
      <c r="I588" s="355"/>
      <c r="J588" s="356"/>
      <c r="K588" s="355"/>
      <c r="L588" s="328"/>
      <c r="M588" s="328"/>
      <c r="N588" s="328"/>
      <c r="O588" s="327"/>
      <c r="P588" s="327"/>
      <c r="Q588" s="327"/>
    </row>
    <row r="589" spans="8:17">
      <c r="H589" s="327"/>
      <c r="I589" s="355"/>
      <c r="J589" s="356"/>
      <c r="K589" s="355"/>
      <c r="L589" s="328"/>
      <c r="M589" s="328"/>
      <c r="N589" s="328"/>
      <c r="O589" s="327"/>
      <c r="P589" s="327"/>
      <c r="Q589" s="327"/>
    </row>
    <row r="590" spans="8:17">
      <c r="H590" s="327"/>
      <c r="I590" s="355"/>
      <c r="J590" s="356"/>
      <c r="K590" s="355"/>
      <c r="L590" s="328"/>
      <c r="M590" s="328"/>
      <c r="N590" s="328"/>
      <c r="O590" s="327"/>
      <c r="P590" s="327"/>
      <c r="Q590" s="327"/>
    </row>
    <row r="591" spans="8:17">
      <c r="H591" s="327"/>
      <c r="I591" s="355"/>
      <c r="J591" s="356"/>
      <c r="K591" s="355"/>
      <c r="L591" s="328"/>
      <c r="M591" s="328"/>
      <c r="N591" s="328"/>
      <c r="O591" s="327"/>
      <c r="P591" s="327"/>
      <c r="Q591" s="327"/>
    </row>
    <row r="592" spans="8:17">
      <c r="H592" s="327"/>
      <c r="I592" s="355"/>
      <c r="J592" s="356"/>
      <c r="K592" s="355"/>
      <c r="L592" s="328"/>
      <c r="M592" s="328"/>
      <c r="N592" s="328"/>
      <c r="O592" s="327"/>
      <c r="P592" s="327"/>
      <c r="Q592" s="327"/>
    </row>
    <row r="593" spans="8:17">
      <c r="H593" s="327"/>
      <c r="I593" s="355"/>
      <c r="J593" s="356"/>
      <c r="K593" s="355"/>
      <c r="L593" s="328"/>
      <c r="M593" s="328"/>
      <c r="N593" s="328"/>
      <c r="O593" s="327"/>
      <c r="P593" s="327"/>
      <c r="Q593" s="327"/>
    </row>
    <row r="594" spans="8:17">
      <c r="H594" s="327"/>
      <c r="I594" s="355"/>
      <c r="J594" s="356"/>
      <c r="K594" s="355"/>
      <c r="L594" s="328"/>
      <c r="M594" s="328"/>
      <c r="N594" s="328"/>
      <c r="O594" s="327"/>
      <c r="P594" s="327"/>
      <c r="Q594" s="327"/>
    </row>
    <row r="595" spans="8:17">
      <c r="H595" s="327"/>
      <c r="I595" s="355"/>
      <c r="J595" s="356"/>
      <c r="K595" s="355"/>
      <c r="L595" s="328"/>
      <c r="M595" s="328"/>
      <c r="N595" s="328"/>
      <c r="O595" s="327"/>
      <c r="P595" s="327"/>
      <c r="Q595" s="327"/>
    </row>
    <row r="596" spans="8:17">
      <c r="H596" s="327"/>
      <c r="I596" s="355"/>
      <c r="J596" s="356"/>
      <c r="K596" s="355"/>
      <c r="L596" s="328"/>
      <c r="M596" s="328"/>
      <c r="N596" s="328"/>
      <c r="O596" s="327"/>
      <c r="P596" s="327"/>
      <c r="Q596" s="327"/>
    </row>
    <row r="597" spans="8:17">
      <c r="H597" s="327"/>
      <c r="I597" s="355"/>
      <c r="J597" s="356"/>
      <c r="K597" s="355"/>
      <c r="L597" s="328"/>
      <c r="M597" s="328"/>
      <c r="N597" s="328"/>
      <c r="O597" s="327"/>
      <c r="P597" s="327"/>
      <c r="Q597" s="327"/>
    </row>
    <row r="598" spans="8:17">
      <c r="H598" s="327"/>
      <c r="I598" s="355"/>
      <c r="J598" s="356"/>
      <c r="K598" s="355"/>
      <c r="L598" s="328"/>
      <c r="M598" s="328"/>
      <c r="N598" s="328"/>
      <c r="O598" s="327"/>
      <c r="P598" s="327"/>
      <c r="Q598" s="327"/>
    </row>
    <row r="599" spans="8:17">
      <c r="H599" s="327"/>
      <c r="I599" s="355"/>
      <c r="J599" s="356"/>
      <c r="K599" s="355"/>
      <c r="L599" s="328"/>
      <c r="M599" s="328"/>
      <c r="N599" s="328"/>
      <c r="O599" s="327"/>
      <c r="P599" s="327"/>
      <c r="Q599" s="327"/>
    </row>
    <row r="600" spans="8:17">
      <c r="H600" s="327"/>
      <c r="I600" s="355"/>
      <c r="J600" s="356"/>
      <c r="K600" s="355"/>
      <c r="L600" s="328"/>
      <c r="M600" s="328"/>
      <c r="N600" s="328"/>
      <c r="O600" s="327"/>
      <c r="P600" s="327"/>
      <c r="Q600" s="327"/>
    </row>
    <row r="601" spans="8:17">
      <c r="H601" s="327"/>
      <c r="I601" s="355"/>
      <c r="J601" s="356"/>
      <c r="K601" s="355"/>
      <c r="L601" s="328"/>
      <c r="M601" s="328"/>
      <c r="N601" s="328"/>
      <c r="O601" s="327"/>
      <c r="P601" s="327"/>
      <c r="Q601" s="327"/>
    </row>
    <row r="602" spans="8:17">
      <c r="H602" s="327"/>
      <c r="I602" s="355"/>
      <c r="J602" s="356"/>
      <c r="K602" s="355"/>
      <c r="L602" s="328"/>
      <c r="M602" s="328"/>
      <c r="N602" s="328"/>
      <c r="O602" s="327"/>
      <c r="P602" s="327"/>
      <c r="Q602" s="327"/>
    </row>
    <row r="603" spans="8:17">
      <c r="H603" s="327"/>
      <c r="I603" s="355"/>
      <c r="J603" s="356"/>
      <c r="K603" s="355"/>
      <c r="L603" s="328"/>
      <c r="M603" s="328"/>
      <c r="N603" s="328"/>
      <c r="O603" s="327"/>
      <c r="P603" s="327"/>
      <c r="Q603" s="327"/>
    </row>
    <row r="604" spans="8:17">
      <c r="H604" s="327"/>
      <c r="I604" s="355"/>
      <c r="J604" s="356"/>
      <c r="K604" s="355"/>
      <c r="L604" s="328"/>
      <c r="M604" s="328"/>
      <c r="N604" s="328"/>
      <c r="O604" s="327"/>
      <c r="P604" s="327"/>
      <c r="Q604" s="327"/>
    </row>
    <row r="605" spans="8:17">
      <c r="H605" s="327"/>
      <c r="I605" s="355"/>
      <c r="J605" s="356"/>
      <c r="K605" s="355"/>
      <c r="L605" s="328"/>
      <c r="M605" s="328"/>
      <c r="N605" s="328"/>
      <c r="O605" s="327"/>
      <c r="P605" s="327"/>
      <c r="Q605" s="327"/>
    </row>
    <row r="606" spans="8:17">
      <c r="H606" s="327"/>
      <c r="I606" s="355"/>
      <c r="J606" s="356"/>
      <c r="K606" s="355"/>
      <c r="L606" s="328"/>
      <c r="M606" s="328"/>
      <c r="N606" s="328"/>
      <c r="O606" s="327"/>
      <c r="P606" s="327"/>
      <c r="Q606" s="327"/>
    </row>
    <row r="607" spans="8:17">
      <c r="H607" s="327"/>
      <c r="I607" s="355"/>
      <c r="J607" s="356"/>
      <c r="K607" s="355"/>
      <c r="L607" s="328"/>
      <c r="M607" s="328"/>
      <c r="N607" s="328"/>
      <c r="O607" s="327"/>
      <c r="P607" s="327"/>
      <c r="Q607" s="327"/>
    </row>
    <row r="608" spans="8:17">
      <c r="H608" s="327"/>
      <c r="I608" s="355"/>
      <c r="J608" s="356"/>
      <c r="K608" s="355"/>
      <c r="L608" s="328"/>
      <c r="M608" s="328"/>
      <c r="N608" s="328"/>
      <c r="O608" s="327"/>
      <c r="P608" s="327"/>
      <c r="Q608" s="327"/>
    </row>
    <row r="609" spans="8:17">
      <c r="H609" s="327"/>
      <c r="I609" s="355"/>
      <c r="J609" s="356"/>
      <c r="K609" s="355"/>
      <c r="L609" s="328"/>
      <c r="M609" s="328"/>
      <c r="N609" s="328"/>
      <c r="O609" s="327"/>
      <c r="P609" s="327"/>
      <c r="Q609" s="327"/>
    </row>
    <row r="610" spans="8:17">
      <c r="H610" s="327"/>
      <c r="I610" s="355"/>
      <c r="J610" s="356"/>
      <c r="K610" s="355"/>
      <c r="L610" s="328"/>
      <c r="M610" s="328"/>
      <c r="N610" s="328"/>
      <c r="O610" s="327"/>
      <c r="P610" s="327"/>
      <c r="Q610" s="327"/>
    </row>
    <row r="611" spans="8:17">
      <c r="H611" s="327"/>
      <c r="I611" s="355"/>
      <c r="J611" s="356"/>
      <c r="K611" s="355"/>
      <c r="L611" s="328"/>
      <c r="M611" s="328"/>
      <c r="N611" s="328"/>
      <c r="O611" s="327"/>
      <c r="P611" s="327"/>
      <c r="Q611" s="327"/>
    </row>
    <row r="612" spans="8:17">
      <c r="H612" s="327"/>
      <c r="I612" s="355"/>
      <c r="J612" s="356"/>
      <c r="K612" s="355"/>
      <c r="L612" s="328"/>
      <c r="M612" s="328"/>
      <c r="N612" s="328"/>
      <c r="O612" s="327"/>
      <c r="P612" s="327"/>
      <c r="Q612" s="327"/>
    </row>
    <row r="613" spans="8:17">
      <c r="H613" s="327"/>
      <c r="I613" s="355"/>
      <c r="J613" s="356"/>
      <c r="K613" s="355"/>
      <c r="L613" s="328"/>
      <c r="M613" s="328"/>
      <c r="N613" s="328"/>
      <c r="O613" s="327"/>
      <c r="P613" s="327"/>
      <c r="Q613" s="327"/>
    </row>
    <row r="614" spans="8:17">
      <c r="H614" s="327"/>
      <c r="I614" s="355"/>
      <c r="J614" s="356"/>
      <c r="K614" s="355"/>
      <c r="L614" s="328"/>
      <c r="M614" s="328"/>
      <c r="N614" s="328"/>
      <c r="O614" s="327"/>
      <c r="P614" s="327"/>
      <c r="Q614" s="327"/>
    </row>
    <row r="615" spans="8:17">
      <c r="H615" s="327"/>
      <c r="I615" s="355"/>
      <c r="J615" s="356"/>
      <c r="K615" s="355"/>
      <c r="L615" s="328"/>
      <c r="M615" s="328"/>
      <c r="N615" s="328"/>
      <c r="O615" s="327"/>
      <c r="P615" s="327"/>
      <c r="Q615" s="327"/>
    </row>
    <row r="616" spans="8:17">
      <c r="H616" s="327"/>
      <c r="I616" s="355"/>
      <c r="J616" s="356"/>
      <c r="K616" s="355"/>
      <c r="L616" s="328"/>
      <c r="M616" s="328"/>
      <c r="N616" s="328"/>
      <c r="O616" s="327"/>
      <c r="P616" s="327"/>
      <c r="Q616" s="327"/>
    </row>
    <row r="617" spans="8:17">
      <c r="H617" s="327"/>
      <c r="I617" s="355"/>
      <c r="J617" s="356"/>
      <c r="K617" s="355"/>
      <c r="L617" s="328"/>
      <c r="M617" s="328"/>
      <c r="N617" s="328"/>
      <c r="O617" s="327"/>
      <c r="P617" s="327"/>
      <c r="Q617" s="327"/>
    </row>
    <row r="618" spans="8:17">
      <c r="H618" s="327"/>
      <c r="I618" s="355"/>
      <c r="J618" s="356"/>
      <c r="K618" s="355"/>
      <c r="L618" s="328"/>
      <c r="M618" s="328"/>
      <c r="N618" s="328"/>
      <c r="O618" s="327"/>
      <c r="P618" s="327"/>
      <c r="Q618" s="327"/>
    </row>
    <row r="619" spans="8:17">
      <c r="H619" s="327"/>
      <c r="I619" s="355"/>
      <c r="J619" s="356"/>
      <c r="K619" s="355"/>
      <c r="L619" s="328"/>
      <c r="M619" s="328"/>
      <c r="N619" s="328"/>
      <c r="O619" s="327"/>
      <c r="P619" s="327"/>
      <c r="Q619" s="327"/>
    </row>
    <row r="620" spans="8:17">
      <c r="H620" s="327"/>
      <c r="I620" s="355"/>
      <c r="J620" s="356"/>
      <c r="K620" s="355"/>
      <c r="L620" s="328"/>
      <c r="M620" s="328"/>
      <c r="N620" s="328"/>
      <c r="O620" s="327"/>
      <c r="P620" s="327"/>
      <c r="Q620" s="327"/>
    </row>
    <row r="621" spans="8:17">
      <c r="H621" s="327"/>
      <c r="I621" s="355"/>
      <c r="J621" s="356"/>
      <c r="K621" s="355"/>
      <c r="L621" s="328"/>
      <c r="M621" s="328"/>
      <c r="N621" s="328"/>
      <c r="O621" s="327"/>
      <c r="P621" s="327"/>
      <c r="Q621" s="327"/>
    </row>
    <row r="622" spans="8:17">
      <c r="H622" s="327"/>
      <c r="I622" s="355"/>
      <c r="J622" s="356"/>
      <c r="K622" s="355"/>
      <c r="L622" s="328"/>
      <c r="M622" s="328"/>
      <c r="N622" s="328"/>
      <c r="O622" s="327"/>
      <c r="P622" s="327"/>
      <c r="Q622" s="327"/>
    </row>
    <row r="623" spans="8:17">
      <c r="H623" s="327"/>
      <c r="I623" s="355"/>
      <c r="J623" s="356"/>
      <c r="K623" s="355"/>
      <c r="L623" s="328"/>
      <c r="M623" s="328"/>
      <c r="N623" s="328"/>
      <c r="O623" s="327"/>
      <c r="P623" s="327"/>
      <c r="Q623" s="327"/>
    </row>
    <row r="624" spans="8:17">
      <c r="H624" s="327"/>
      <c r="I624" s="355"/>
      <c r="J624" s="356"/>
      <c r="K624" s="355"/>
      <c r="L624" s="328"/>
      <c r="M624" s="328"/>
      <c r="N624" s="328"/>
      <c r="O624" s="327"/>
      <c r="P624" s="327"/>
      <c r="Q624" s="327"/>
    </row>
    <row r="625" spans="8:17">
      <c r="H625" s="327"/>
      <c r="I625" s="355"/>
      <c r="J625" s="356"/>
      <c r="K625" s="355"/>
      <c r="L625" s="328"/>
      <c r="M625" s="328"/>
      <c r="N625" s="328"/>
      <c r="O625" s="327"/>
      <c r="P625" s="327"/>
      <c r="Q625" s="327"/>
    </row>
    <row r="626" spans="8:17">
      <c r="H626" s="327"/>
      <c r="I626" s="355"/>
      <c r="J626" s="356"/>
      <c r="K626" s="355"/>
      <c r="L626" s="328"/>
      <c r="M626" s="328"/>
      <c r="N626" s="328"/>
      <c r="O626" s="327"/>
      <c r="P626" s="327"/>
      <c r="Q626" s="327"/>
    </row>
    <row r="627" spans="8:17">
      <c r="H627" s="327"/>
      <c r="I627" s="355"/>
      <c r="J627" s="356"/>
      <c r="K627" s="355"/>
      <c r="L627" s="328"/>
      <c r="M627" s="328"/>
      <c r="N627" s="328"/>
      <c r="O627" s="327"/>
      <c r="P627" s="327"/>
      <c r="Q627" s="327"/>
    </row>
    <row r="628" spans="8:17">
      <c r="H628" s="327"/>
      <c r="I628" s="355"/>
      <c r="J628" s="356"/>
      <c r="K628" s="355"/>
      <c r="L628" s="328"/>
      <c r="M628" s="328"/>
      <c r="N628" s="328"/>
      <c r="O628" s="327"/>
      <c r="P628" s="327"/>
      <c r="Q628" s="327"/>
    </row>
    <row r="629" spans="8:17">
      <c r="H629" s="327"/>
      <c r="I629" s="355"/>
      <c r="J629" s="356"/>
      <c r="K629" s="355"/>
      <c r="L629" s="328"/>
      <c r="M629" s="328"/>
      <c r="N629" s="328"/>
      <c r="O629" s="327"/>
      <c r="P629" s="327"/>
      <c r="Q629" s="327"/>
    </row>
    <row r="630" spans="8:17">
      <c r="H630" s="327"/>
      <c r="I630" s="355"/>
      <c r="J630" s="356"/>
      <c r="K630" s="355"/>
      <c r="L630" s="328"/>
      <c r="M630" s="328"/>
      <c r="N630" s="328"/>
      <c r="O630" s="327"/>
      <c r="P630" s="327"/>
      <c r="Q630" s="327"/>
    </row>
    <row r="631" spans="8:17">
      <c r="H631" s="327"/>
      <c r="I631" s="355"/>
      <c r="J631" s="356"/>
      <c r="K631" s="355"/>
      <c r="L631" s="328"/>
      <c r="M631" s="328"/>
      <c r="N631" s="328"/>
      <c r="O631" s="327"/>
      <c r="P631" s="327"/>
      <c r="Q631" s="327"/>
    </row>
    <row r="632" spans="8:17">
      <c r="H632" s="327"/>
      <c r="I632" s="355"/>
      <c r="J632" s="356"/>
      <c r="K632" s="355"/>
      <c r="L632" s="328"/>
      <c r="M632" s="328"/>
      <c r="N632" s="328"/>
      <c r="O632" s="327"/>
      <c r="P632" s="327"/>
      <c r="Q632" s="327"/>
    </row>
    <row r="633" spans="8:17">
      <c r="H633" s="327"/>
      <c r="I633" s="355"/>
      <c r="J633" s="356"/>
      <c r="K633" s="355"/>
      <c r="L633" s="328"/>
      <c r="M633" s="328"/>
      <c r="N633" s="328"/>
      <c r="O633" s="327"/>
      <c r="P633" s="327"/>
      <c r="Q633" s="327"/>
    </row>
    <row r="634" spans="8:17">
      <c r="H634" s="327"/>
      <c r="I634" s="355"/>
      <c r="J634" s="356"/>
      <c r="K634" s="355"/>
      <c r="L634" s="328"/>
      <c r="M634" s="328"/>
      <c r="N634" s="328"/>
      <c r="O634" s="327"/>
      <c r="P634" s="327"/>
      <c r="Q634" s="327"/>
    </row>
    <row r="635" spans="8:17">
      <c r="H635" s="327"/>
      <c r="I635" s="355"/>
      <c r="J635" s="356"/>
      <c r="K635" s="355"/>
      <c r="L635" s="328"/>
      <c r="M635" s="328"/>
      <c r="N635" s="328"/>
      <c r="O635" s="327"/>
      <c r="P635" s="327"/>
      <c r="Q635" s="327"/>
    </row>
    <row r="636" spans="8:17">
      <c r="H636" s="327"/>
      <c r="I636" s="355"/>
      <c r="J636" s="356"/>
      <c r="K636" s="355"/>
      <c r="L636" s="328"/>
      <c r="M636" s="328"/>
      <c r="N636" s="328"/>
      <c r="O636" s="327"/>
      <c r="P636" s="327"/>
      <c r="Q636" s="327"/>
    </row>
    <row r="637" spans="8:17">
      <c r="H637" s="327"/>
      <c r="I637" s="355"/>
      <c r="J637" s="356"/>
      <c r="K637" s="355"/>
      <c r="L637" s="328"/>
      <c r="M637" s="328"/>
      <c r="N637" s="328"/>
      <c r="O637" s="327"/>
      <c r="P637" s="327"/>
      <c r="Q637" s="327"/>
    </row>
    <row r="638" spans="8:17">
      <c r="H638" s="327"/>
      <c r="I638" s="355"/>
      <c r="J638" s="356"/>
      <c r="K638" s="355"/>
      <c r="L638" s="328"/>
      <c r="M638" s="328"/>
      <c r="N638" s="328"/>
      <c r="O638" s="327"/>
      <c r="P638" s="327"/>
      <c r="Q638" s="327"/>
    </row>
    <row r="639" spans="8:17">
      <c r="H639" s="327"/>
      <c r="I639" s="355"/>
      <c r="J639" s="356"/>
      <c r="K639" s="355"/>
      <c r="L639" s="328"/>
      <c r="M639" s="328"/>
      <c r="N639" s="328"/>
      <c r="O639" s="327"/>
      <c r="P639" s="327"/>
      <c r="Q639" s="327"/>
    </row>
    <row r="640" spans="8:17">
      <c r="H640" s="327"/>
      <c r="I640" s="355"/>
      <c r="J640" s="356"/>
      <c r="K640" s="355"/>
      <c r="L640" s="328"/>
      <c r="M640" s="328"/>
      <c r="N640" s="328"/>
      <c r="O640" s="327"/>
      <c r="P640" s="327"/>
      <c r="Q640" s="327"/>
    </row>
    <row r="641" spans="8:17">
      <c r="H641" s="327"/>
      <c r="I641" s="355"/>
      <c r="J641" s="356"/>
      <c r="K641" s="355"/>
      <c r="L641" s="328"/>
      <c r="M641" s="328"/>
      <c r="N641" s="328"/>
      <c r="O641" s="327"/>
      <c r="P641" s="327"/>
      <c r="Q641" s="327"/>
    </row>
    <row r="642" spans="8:17">
      <c r="H642" s="327"/>
      <c r="I642" s="355"/>
      <c r="J642" s="356"/>
      <c r="K642" s="355"/>
      <c r="L642" s="328"/>
      <c r="M642" s="328"/>
      <c r="N642" s="328"/>
      <c r="O642" s="327"/>
      <c r="P642" s="327"/>
      <c r="Q642" s="327"/>
    </row>
    <row r="643" spans="8:17">
      <c r="H643" s="327"/>
      <c r="I643" s="355"/>
      <c r="J643" s="356"/>
      <c r="K643" s="355"/>
      <c r="L643" s="328"/>
      <c r="M643" s="328"/>
      <c r="N643" s="328"/>
      <c r="O643" s="327"/>
      <c r="P643" s="327"/>
      <c r="Q643" s="327"/>
    </row>
    <row r="644" spans="8:17">
      <c r="H644" s="327"/>
      <c r="I644" s="355"/>
      <c r="J644" s="356"/>
      <c r="K644" s="355"/>
      <c r="L644" s="328"/>
      <c r="M644" s="328"/>
      <c r="N644" s="328"/>
      <c r="O644" s="327"/>
      <c r="P644" s="327"/>
      <c r="Q644" s="327"/>
    </row>
    <row r="645" spans="8:17">
      <c r="H645" s="327"/>
      <c r="I645" s="355"/>
      <c r="J645" s="356"/>
      <c r="K645" s="355"/>
      <c r="L645" s="328"/>
      <c r="M645" s="328"/>
      <c r="N645" s="328"/>
      <c r="O645" s="327"/>
      <c r="P645" s="327"/>
      <c r="Q645" s="327"/>
    </row>
    <row r="646" spans="8:17">
      <c r="H646" s="327"/>
      <c r="I646" s="355"/>
      <c r="J646" s="356"/>
      <c r="K646" s="355"/>
      <c r="L646" s="328"/>
      <c r="M646" s="328"/>
      <c r="N646" s="328"/>
      <c r="O646" s="327"/>
      <c r="P646" s="327"/>
      <c r="Q646" s="327"/>
    </row>
    <row r="647" spans="8:17">
      <c r="H647" s="327"/>
      <c r="I647" s="355"/>
      <c r="J647" s="356"/>
      <c r="K647" s="355"/>
      <c r="L647" s="328"/>
      <c r="M647" s="328"/>
      <c r="N647" s="328"/>
      <c r="O647" s="327"/>
      <c r="P647" s="327"/>
      <c r="Q647" s="327"/>
    </row>
    <row r="648" spans="8:17">
      <c r="H648" s="327"/>
      <c r="I648" s="355"/>
      <c r="J648" s="356"/>
      <c r="K648" s="355"/>
      <c r="L648" s="328"/>
      <c r="M648" s="328"/>
      <c r="N648" s="328"/>
      <c r="O648" s="327"/>
      <c r="P648" s="327"/>
      <c r="Q648" s="327"/>
    </row>
    <row r="649" spans="8:17">
      <c r="H649" s="327"/>
      <c r="I649" s="355"/>
      <c r="J649" s="356"/>
      <c r="K649" s="355"/>
      <c r="L649" s="328"/>
      <c r="M649" s="328"/>
      <c r="N649" s="328"/>
      <c r="O649" s="327"/>
      <c r="P649" s="327"/>
      <c r="Q649" s="327"/>
    </row>
    <row r="650" spans="8:17">
      <c r="H650" s="327"/>
      <c r="I650" s="355"/>
      <c r="J650" s="356"/>
      <c r="K650" s="355"/>
      <c r="L650" s="328"/>
      <c r="M650" s="328"/>
      <c r="N650" s="328"/>
      <c r="O650" s="327"/>
      <c r="P650" s="327"/>
      <c r="Q650" s="327"/>
    </row>
    <row r="651" spans="8:17">
      <c r="H651" s="327"/>
      <c r="I651" s="355"/>
      <c r="J651" s="356"/>
      <c r="K651" s="355"/>
      <c r="L651" s="328"/>
      <c r="M651" s="328"/>
      <c r="N651" s="328"/>
      <c r="O651" s="327"/>
      <c r="P651" s="327"/>
      <c r="Q651" s="327"/>
    </row>
    <row r="652" spans="8:17">
      <c r="H652" s="327"/>
      <c r="I652" s="355"/>
      <c r="J652" s="356"/>
      <c r="K652" s="355"/>
      <c r="L652" s="328"/>
      <c r="M652" s="328"/>
      <c r="N652" s="328"/>
      <c r="O652" s="327"/>
      <c r="P652" s="327"/>
      <c r="Q652" s="327"/>
    </row>
    <row r="653" spans="8:17">
      <c r="H653" s="327"/>
      <c r="I653" s="355"/>
      <c r="J653" s="356"/>
      <c r="K653" s="355"/>
      <c r="L653" s="328"/>
      <c r="M653" s="328"/>
      <c r="N653" s="328"/>
      <c r="O653" s="327"/>
      <c r="P653" s="327"/>
      <c r="Q653" s="327"/>
    </row>
    <row r="654" spans="8:17">
      <c r="H654" s="327"/>
      <c r="I654" s="355"/>
      <c r="J654" s="356"/>
      <c r="K654" s="355"/>
      <c r="L654" s="328"/>
      <c r="M654" s="328"/>
      <c r="N654" s="328"/>
      <c r="O654" s="327"/>
      <c r="P654" s="327"/>
      <c r="Q654" s="327"/>
    </row>
    <row r="655" spans="8:17">
      <c r="H655" s="327"/>
      <c r="I655" s="355"/>
      <c r="J655" s="356"/>
      <c r="K655" s="355"/>
      <c r="L655" s="328"/>
      <c r="M655" s="328"/>
      <c r="N655" s="328"/>
      <c r="O655" s="327"/>
      <c r="P655" s="327"/>
      <c r="Q655" s="327"/>
    </row>
    <row r="656" spans="8:17">
      <c r="H656" s="327"/>
      <c r="I656" s="355"/>
      <c r="J656" s="356"/>
      <c r="K656" s="355"/>
      <c r="L656" s="328"/>
      <c r="M656" s="328"/>
      <c r="N656" s="328"/>
      <c r="O656" s="327"/>
      <c r="P656" s="327"/>
      <c r="Q656" s="327"/>
    </row>
    <row r="657" spans="8:17">
      <c r="H657" s="327"/>
      <c r="I657" s="355"/>
      <c r="J657" s="356"/>
      <c r="K657" s="355"/>
      <c r="L657" s="328"/>
      <c r="M657" s="328"/>
      <c r="N657" s="328"/>
      <c r="O657" s="327"/>
      <c r="P657" s="327"/>
      <c r="Q657" s="327"/>
    </row>
    <row r="658" spans="8:17">
      <c r="H658" s="327"/>
      <c r="I658" s="355"/>
      <c r="J658" s="356"/>
      <c r="K658" s="355"/>
      <c r="L658" s="328"/>
      <c r="M658" s="328"/>
      <c r="N658" s="328"/>
      <c r="O658" s="327"/>
      <c r="P658" s="327"/>
      <c r="Q658" s="327"/>
    </row>
    <row r="659" spans="8:17">
      <c r="H659" s="327"/>
      <c r="I659" s="355"/>
      <c r="J659" s="356"/>
      <c r="K659" s="355"/>
      <c r="L659" s="328"/>
      <c r="M659" s="328"/>
      <c r="N659" s="328"/>
      <c r="O659" s="327"/>
      <c r="P659" s="327"/>
      <c r="Q659" s="327"/>
    </row>
    <row r="660" spans="8:17">
      <c r="H660" s="327"/>
      <c r="I660" s="355"/>
      <c r="J660" s="356"/>
      <c r="K660" s="355"/>
      <c r="L660" s="328"/>
      <c r="M660" s="328"/>
      <c r="N660" s="328"/>
      <c r="O660" s="327"/>
      <c r="P660" s="327"/>
      <c r="Q660" s="327"/>
    </row>
    <row r="661" spans="8:17">
      <c r="H661" s="327"/>
      <c r="I661" s="355"/>
      <c r="J661" s="356"/>
      <c r="K661" s="355"/>
      <c r="L661" s="328"/>
      <c r="M661" s="328"/>
      <c r="N661" s="328"/>
      <c r="O661" s="327"/>
      <c r="P661" s="327"/>
      <c r="Q661" s="327"/>
    </row>
    <row r="662" spans="8:17">
      <c r="H662" s="327"/>
      <c r="I662" s="355"/>
      <c r="J662" s="356"/>
      <c r="K662" s="355"/>
      <c r="L662" s="328"/>
      <c r="M662" s="328"/>
      <c r="N662" s="328"/>
      <c r="O662" s="327"/>
      <c r="P662" s="327"/>
      <c r="Q662" s="327"/>
    </row>
    <row r="663" spans="8:17">
      <c r="H663" s="327"/>
      <c r="I663" s="355"/>
      <c r="J663" s="356"/>
      <c r="K663" s="355"/>
      <c r="L663" s="328"/>
      <c r="M663" s="328"/>
      <c r="N663" s="328"/>
      <c r="O663" s="327"/>
      <c r="P663" s="327"/>
      <c r="Q663" s="327"/>
    </row>
    <row r="664" spans="8:17">
      <c r="H664" s="327"/>
      <c r="I664" s="355"/>
      <c r="J664" s="356"/>
      <c r="K664" s="355"/>
      <c r="L664" s="328"/>
      <c r="M664" s="328"/>
      <c r="N664" s="328"/>
      <c r="O664" s="327"/>
      <c r="P664" s="327"/>
      <c r="Q664" s="327"/>
    </row>
    <row r="665" spans="8:17">
      <c r="H665" s="327"/>
      <c r="I665" s="355"/>
      <c r="J665" s="356"/>
      <c r="K665" s="355"/>
      <c r="L665" s="328"/>
      <c r="M665" s="328"/>
      <c r="N665" s="328"/>
      <c r="O665" s="327"/>
      <c r="P665" s="327"/>
      <c r="Q665" s="327"/>
    </row>
    <row r="666" spans="8:17">
      <c r="H666" s="327"/>
      <c r="I666" s="355"/>
      <c r="J666" s="356"/>
      <c r="K666" s="355"/>
      <c r="L666" s="328"/>
      <c r="M666" s="328"/>
      <c r="N666" s="328"/>
      <c r="O666" s="327"/>
      <c r="P666" s="327"/>
      <c r="Q666" s="327"/>
    </row>
    <row r="667" spans="8:17">
      <c r="H667" s="327"/>
      <c r="I667" s="355"/>
      <c r="J667" s="356"/>
      <c r="K667" s="355"/>
      <c r="L667" s="328"/>
      <c r="M667" s="328"/>
      <c r="N667" s="328"/>
      <c r="O667" s="327"/>
      <c r="P667" s="327"/>
      <c r="Q667" s="327"/>
    </row>
    <row r="668" spans="8:17">
      <c r="H668" s="327"/>
      <c r="I668" s="355"/>
      <c r="J668" s="356"/>
      <c r="K668" s="355"/>
      <c r="L668" s="328"/>
      <c r="M668" s="328"/>
      <c r="N668" s="328"/>
      <c r="O668" s="327"/>
      <c r="P668" s="327"/>
      <c r="Q668" s="327"/>
    </row>
    <row r="669" spans="8:17">
      <c r="H669" s="327"/>
      <c r="I669" s="355"/>
      <c r="J669" s="356"/>
      <c r="K669" s="355"/>
      <c r="L669" s="328"/>
      <c r="M669" s="328"/>
      <c r="N669" s="328"/>
      <c r="O669" s="327"/>
      <c r="P669" s="327"/>
      <c r="Q669" s="327"/>
    </row>
    <row r="670" spans="8:17">
      <c r="H670" s="327"/>
      <c r="I670" s="355"/>
      <c r="J670" s="356"/>
      <c r="K670" s="355"/>
      <c r="L670" s="328"/>
      <c r="M670" s="328"/>
      <c r="N670" s="328"/>
      <c r="O670" s="327"/>
      <c r="P670" s="327"/>
      <c r="Q670" s="327"/>
    </row>
    <row r="671" spans="8:17">
      <c r="H671" s="327"/>
      <c r="I671" s="355"/>
      <c r="J671" s="356"/>
      <c r="K671" s="355"/>
      <c r="L671" s="328"/>
      <c r="M671" s="328"/>
      <c r="N671" s="328"/>
      <c r="O671" s="327"/>
      <c r="P671" s="327"/>
      <c r="Q671" s="327"/>
    </row>
    <row r="672" spans="8:17">
      <c r="H672" s="327"/>
      <c r="I672" s="355"/>
      <c r="J672" s="356"/>
      <c r="K672" s="355"/>
      <c r="L672" s="328"/>
      <c r="M672" s="328"/>
      <c r="N672" s="328"/>
      <c r="O672" s="327"/>
      <c r="P672" s="327"/>
      <c r="Q672" s="327"/>
    </row>
    <row r="673" spans="8:17">
      <c r="H673" s="327"/>
      <c r="I673" s="355"/>
      <c r="J673" s="356"/>
      <c r="K673" s="355"/>
      <c r="L673" s="328"/>
      <c r="M673" s="328"/>
      <c r="N673" s="328"/>
      <c r="O673" s="327"/>
      <c r="P673" s="327"/>
      <c r="Q673" s="327"/>
    </row>
    <row r="674" spans="8:17">
      <c r="H674" s="327"/>
      <c r="I674" s="355"/>
      <c r="J674" s="356"/>
      <c r="K674" s="355"/>
      <c r="L674" s="328"/>
      <c r="M674" s="328"/>
      <c r="N674" s="328"/>
      <c r="O674" s="327"/>
      <c r="P674" s="327"/>
      <c r="Q674" s="327"/>
    </row>
    <row r="675" spans="8:17">
      <c r="H675" s="327"/>
      <c r="I675" s="355"/>
      <c r="J675" s="356"/>
      <c r="K675" s="355"/>
      <c r="L675" s="328"/>
      <c r="M675" s="328"/>
      <c r="N675" s="328"/>
      <c r="O675" s="327"/>
      <c r="P675" s="327"/>
      <c r="Q675" s="327"/>
    </row>
    <row r="676" spans="8:17">
      <c r="H676" s="327"/>
      <c r="I676" s="355"/>
      <c r="J676" s="356"/>
      <c r="K676" s="355"/>
      <c r="L676" s="328"/>
      <c r="M676" s="328"/>
      <c r="N676" s="328"/>
      <c r="O676" s="327"/>
      <c r="P676" s="327"/>
      <c r="Q676" s="327"/>
    </row>
    <row r="677" spans="8:17">
      <c r="H677" s="327"/>
      <c r="I677" s="355"/>
      <c r="J677" s="356"/>
      <c r="K677" s="355"/>
      <c r="L677" s="328"/>
      <c r="M677" s="328"/>
      <c r="N677" s="328"/>
      <c r="O677" s="327"/>
      <c r="P677" s="327"/>
      <c r="Q677" s="327"/>
    </row>
    <row r="678" spans="8:17">
      <c r="H678" s="327"/>
      <c r="I678" s="355"/>
      <c r="J678" s="356"/>
      <c r="K678" s="355"/>
      <c r="L678" s="328"/>
      <c r="M678" s="328"/>
      <c r="N678" s="328"/>
      <c r="O678" s="327"/>
      <c r="P678" s="327"/>
      <c r="Q678" s="327"/>
    </row>
    <row r="679" spans="8:17">
      <c r="H679" s="327"/>
      <c r="I679" s="355"/>
      <c r="J679" s="356"/>
      <c r="K679" s="355"/>
      <c r="L679" s="328"/>
      <c r="M679" s="328"/>
      <c r="N679" s="328"/>
      <c r="O679" s="327"/>
      <c r="P679" s="327"/>
      <c r="Q679" s="327"/>
    </row>
    <row r="680" spans="8:17">
      <c r="H680" s="327"/>
      <c r="I680" s="355"/>
      <c r="J680" s="356"/>
      <c r="K680" s="355"/>
      <c r="L680" s="328"/>
      <c r="M680" s="328"/>
      <c r="N680" s="328"/>
      <c r="O680" s="327"/>
      <c r="P680" s="327"/>
      <c r="Q680" s="327"/>
    </row>
    <row r="681" spans="8:17">
      <c r="H681" s="327"/>
      <c r="I681" s="355"/>
      <c r="J681" s="356"/>
      <c r="K681" s="355"/>
      <c r="L681" s="328"/>
      <c r="M681" s="328"/>
      <c r="N681" s="328"/>
      <c r="O681" s="327"/>
      <c r="P681" s="327"/>
      <c r="Q681" s="327"/>
    </row>
    <row r="682" spans="8:17">
      <c r="H682" s="327"/>
      <c r="I682" s="355"/>
      <c r="J682" s="356"/>
      <c r="K682" s="355"/>
      <c r="L682" s="328"/>
      <c r="M682" s="328"/>
      <c r="N682" s="328"/>
      <c r="O682" s="327"/>
      <c r="P682" s="327"/>
      <c r="Q682" s="327"/>
    </row>
    <row r="683" spans="8:17">
      <c r="H683" s="327"/>
      <c r="I683" s="355"/>
      <c r="J683" s="356"/>
      <c r="K683" s="355"/>
      <c r="L683" s="328"/>
      <c r="M683" s="328"/>
      <c r="N683" s="328"/>
      <c r="O683" s="327"/>
      <c r="P683" s="327"/>
      <c r="Q683" s="327"/>
    </row>
    <row r="684" spans="8:17">
      <c r="H684" s="327"/>
      <c r="I684" s="355"/>
      <c r="J684" s="356"/>
      <c r="K684" s="355"/>
      <c r="L684" s="328"/>
      <c r="M684" s="328"/>
      <c r="N684" s="328"/>
      <c r="O684" s="327"/>
      <c r="P684" s="327"/>
      <c r="Q684" s="327"/>
    </row>
    <row r="685" spans="8:17">
      <c r="H685" s="327"/>
      <c r="I685" s="355"/>
      <c r="J685" s="356"/>
      <c r="K685" s="355"/>
      <c r="L685" s="328"/>
      <c r="M685" s="328"/>
      <c r="N685" s="328"/>
      <c r="O685" s="327"/>
      <c r="P685" s="327"/>
      <c r="Q685" s="327"/>
    </row>
    <row r="686" spans="8:17">
      <c r="H686" s="327"/>
      <c r="I686" s="355"/>
      <c r="J686" s="356"/>
      <c r="K686" s="355"/>
      <c r="L686" s="328"/>
      <c r="M686" s="328"/>
      <c r="N686" s="328"/>
      <c r="O686" s="327"/>
      <c r="P686" s="327"/>
      <c r="Q686" s="327"/>
    </row>
    <row r="687" spans="8:17">
      <c r="H687" s="327"/>
      <c r="I687" s="355"/>
      <c r="J687" s="356"/>
      <c r="K687" s="355"/>
      <c r="L687" s="328"/>
      <c r="M687" s="328"/>
      <c r="N687" s="328"/>
      <c r="O687" s="327"/>
      <c r="P687" s="327"/>
      <c r="Q687" s="327"/>
    </row>
    <row r="688" spans="8:17">
      <c r="H688" s="327"/>
      <c r="I688" s="355"/>
      <c r="J688" s="356"/>
      <c r="K688" s="355"/>
      <c r="L688" s="328"/>
      <c r="M688" s="328"/>
      <c r="N688" s="328"/>
      <c r="O688" s="327"/>
      <c r="P688" s="327"/>
      <c r="Q688" s="327"/>
    </row>
    <row r="689" spans="8:17">
      <c r="H689" s="327"/>
      <c r="I689" s="355"/>
      <c r="J689" s="356"/>
      <c r="K689" s="355"/>
      <c r="L689" s="328"/>
      <c r="M689" s="328"/>
      <c r="N689" s="328"/>
      <c r="O689" s="327"/>
      <c r="P689" s="327"/>
      <c r="Q689" s="327"/>
    </row>
    <row r="690" spans="8:17">
      <c r="H690" s="327"/>
      <c r="I690" s="355"/>
      <c r="J690" s="356"/>
      <c r="K690" s="355"/>
      <c r="L690" s="328"/>
      <c r="M690" s="328"/>
      <c r="N690" s="328"/>
      <c r="O690" s="327"/>
      <c r="P690" s="327"/>
      <c r="Q690" s="327"/>
    </row>
    <row r="691" spans="8:17">
      <c r="H691" s="327"/>
      <c r="I691" s="355"/>
      <c r="J691" s="356"/>
      <c r="K691" s="355"/>
      <c r="L691" s="328"/>
      <c r="M691" s="328"/>
      <c r="N691" s="328"/>
      <c r="O691" s="327"/>
      <c r="P691" s="327"/>
      <c r="Q691" s="327"/>
    </row>
    <row r="692" spans="8:17">
      <c r="H692" s="327"/>
      <c r="I692" s="355"/>
      <c r="J692" s="356"/>
      <c r="K692" s="355"/>
      <c r="L692" s="328"/>
      <c r="M692" s="328"/>
      <c r="N692" s="328"/>
      <c r="O692" s="327"/>
      <c r="P692" s="327"/>
      <c r="Q692" s="327"/>
    </row>
    <row r="693" spans="8:17">
      <c r="H693" s="327"/>
      <c r="I693" s="355"/>
      <c r="J693" s="356"/>
      <c r="K693" s="355"/>
      <c r="L693" s="328"/>
      <c r="M693" s="328"/>
      <c r="N693" s="328"/>
      <c r="O693" s="327"/>
      <c r="P693" s="327"/>
      <c r="Q693" s="327"/>
    </row>
    <row r="694" spans="8:17">
      <c r="H694" s="327"/>
      <c r="I694" s="355"/>
      <c r="J694" s="356"/>
      <c r="K694" s="355"/>
      <c r="L694" s="328"/>
      <c r="M694" s="328"/>
      <c r="N694" s="328"/>
      <c r="O694" s="327"/>
      <c r="P694" s="327"/>
      <c r="Q694" s="327"/>
    </row>
    <row r="695" spans="8:17">
      <c r="H695" s="327"/>
      <c r="I695" s="355"/>
      <c r="J695" s="356"/>
      <c r="K695" s="355"/>
      <c r="L695" s="328"/>
      <c r="M695" s="328"/>
      <c r="N695" s="328"/>
      <c r="O695" s="327"/>
      <c r="P695" s="327"/>
      <c r="Q695" s="327"/>
    </row>
    <row r="696" spans="8:17">
      <c r="H696" s="327"/>
      <c r="I696" s="355"/>
      <c r="J696" s="356"/>
      <c r="K696" s="355"/>
      <c r="L696" s="328"/>
      <c r="M696" s="328"/>
      <c r="N696" s="328"/>
      <c r="O696" s="327"/>
      <c r="P696" s="327"/>
      <c r="Q696" s="327"/>
    </row>
    <row r="697" spans="8:17">
      <c r="H697" s="327"/>
      <c r="I697" s="355"/>
      <c r="J697" s="356"/>
      <c r="K697" s="355"/>
      <c r="L697" s="328"/>
      <c r="M697" s="328"/>
      <c r="N697" s="328"/>
      <c r="O697" s="327"/>
      <c r="P697" s="327"/>
      <c r="Q697" s="327"/>
    </row>
    <row r="698" spans="8:17">
      <c r="H698" s="327"/>
      <c r="I698" s="355"/>
      <c r="J698" s="356"/>
      <c r="K698" s="355"/>
      <c r="L698" s="328"/>
      <c r="M698" s="328"/>
      <c r="N698" s="328"/>
      <c r="O698" s="327"/>
      <c r="P698" s="327"/>
      <c r="Q698" s="327"/>
    </row>
    <row r="699" spans="8:17">
      <c r="H699" s="327"/>
      <c r="I699" s="355"/>
      <c r="J699" s="356"/>
      <c r="K699" s="355"/>
      <c r="L699" s="328"/>
      <c r="M699" s="328"/>
      <c r="N699" s="328"/>
      <c r="O699" s="327"/>
      <c r="P699" s="327"/>
      <c r="Q699" s="327"/>
    </row>
    <row r="700" spans="8:17">
      <c r="H700" s="327"/>
      <c r="I700" s="355"/>
      <c r="J700" s="356"/>
      <c r="K700" s="355"/>
      <c r="L700" s="328"/>
      <c r="M700" s="328"/>
      <c r="N700" s="328"/>
      <c r="O700" s="327"/>
      <c r="P700" s="327"/>
      <c r="Q700" s="327"/>
    </row>
    <row r="701" spans="8:17">
      <c r="H701" s="327"/>
      <c r="I701" s="355"/>
      <c r="J701" s="356"/>
      <c r="K701" s="355"/>
      <c r="L701" s="328"/>
      <c r="M701" s="328"/>
      <c r="N701" s="328"/>
      <c r="O701" s="327"/>
      <c r="P701" s="327"/>
      <c r="Q701" s="327"/>
    </row>
    <row r="702" spans="8:17">
      <c r="H702" s="327"/>
      <c r="I702" s="355"/>
      <c r="J702" s="356"/>
      <c r="K702" s="355"/>
      <c r="L702" s="328"/>
      <c r="M702" s="328"/>
      <c r="N702" s="328"/>
      <c r="O702" s="327"/>
      <c r="P702" s="327"/>
      <c r="Q702" s="327"/>
    </row>
    <row r="703" spans="8:17">
      <c r="H703" s="327"/>
      <c r="I703" s="355"/>
      <c r="J703" s="356"/>
      <c r="K703" s="355"/>
      <c r="L703" s="328"/>
      <c r="M703" s="328"/>
      <c r="N703" s="328"/>
      <c r="O703" s="327"/>
      <c r="P703" s="327"/>
      <c r="Q703" s="327"/>
    </row>
    <row r="704" spans="8:17">
      <c r="H704" s="327"/>
      <c r="I704" s="355"/>
      <c r="J704" s="356"/>
      <c r="K704" s="355"/>
      <c r="L704" s="328"/>
      <c r="M704" s="328"/>
      <c r="N704" s="328"/>
      <c r="O704" s="327"/>
      <c r="P704" s="327"/>
      <c r="Q704" s="327"/>
    </row>
    <row r="705" spans="8:17">
      <c r="H705" s="327"/>
      <c r="I705" s="355"/>
      <c r="J705" s="356"/>
      <c r="K705" s="355"/>
      <c r="L705" s="328"/>
      <c r="M705" s="328"/>
      <c r="N705" s="328"/>
      <c r="O705" s="327"/>
      <c r="P705" s="327"/>
      <c r="Q705" s="327"/>
    </row>
    <row r="706" spans="8:17">
      <c r="H706" s="327"/>
      <c r="I706" s="355"/>
      <c r="J706" s="356"/>
      <c r="K706" s="355"/>
      <c r="L706" s="328"/>
      <c r="M706" s="328"/>
      <c r="N706" s="328"/>
      <c r="O706" s="327"/>
      <c r="P706" s="327"/>
      <c r="Q706" s="327"/>
    </row>
    <row r="707" spans="8:17">
      <c r="H707" s="327"/>
      <c r="I707" s="355"/>
      <c r="J707" s="356"/>
      <c r="K707" s="355"/>
      <c r="L707" s="328"/>
      <c r="M707" s="328"/>
      <c r="N707" s="328"/>
      <c r="O707" s="327"/>
      <c r="P707" s="327"/>
      <c r="Q707" s="327"/>
    </row>
    <row r="708" spans="8:17">
      <c r="H708" s="327"/>
      <c r="I708" s="355"/>
      <c r="J708" s="356"/>
      <c r="K708" s="355"/>
      <c r="L708" s="328"/>
      <c r="M708" s="328"/>
      <c r="N708" s="328"/>
      <c r="O708" s="327"/>
      <c r="P708" s="327"/>
      <c r="Q708" s="327"/>
    </row>
    <row r="709" spans="8:17">
      <c r="H709" s="327"/>
      <c r="I709" s="355"/>
      <c r="J709" s="356"/>
      <c r="K709" s="355"/>
      <c r="L709" s="328"/>
      <c r="M709" s="328"/>
      <c r="N709" s="328"/>
      <c r="O709" s="327"/>
      <c r="P709" s="327"/>
      <c r="Q709" s="327"/>
    </row>
    <row r="710" spans="8:17">
      <c r="H710" s="327"/>
      <c r="I710" s="355"/>
      <c r="J710" s="356"/>
      <c r="K710" s="355"/>
      <c r="L710" s="328"/>
      <c r="M710" s="328"/>
      <c r="N710" s="328"/>
      <c r="O710" s="327"/>
      <c r="P710" s="327"/>
      <c r="Q710" s="327"/>
    </row>
    <row r="711" spans="8:17">
      <c r="H711" s="327"/>
      <c r="I711" s="355"/>
      <c r="J711" s="356"/>
      <c r="K711" s="355"/>
      <c r="L711" s="328"/>
      <c r="M711" s="328"/>
      <c r="N711" s="328"/>
      <c r="O711" s="327"/>
      <c r="P711" s="327"/>
      <c r="Q711" s="327"/>
    </row>
    <row r="712" spans="8:17">
      <c r="H712" s="327"/>
      <c r="I712" s="355"/>
      <c r="J712" s="356"/>
      <c r="K712" s="355"/>
      <c r="L712" s="328"/>
      <c r="M712" s="328"/>
      <c r="N712" s="328"/>
      <c r="O712" s="327"/>
      <c r="P712" s="327"/>
      <c r="Q712" s="327"/>
    </row>
    <row r="713" spans="8:17">
      <c r="H713" s="327"/>
      <c r="I713" s="355"/>
      <c r="J713" s="356"/>
      <c r="K713" s="355"/>
      <c r="L713" s="328"/>
      <c r="M713" s="328"/>
      <c r="N713" s="328"/>
      <c r="O713" s="327"/>
      <c r="P713" s="327"/>
      <c r="Q713" s="327"/>
    </row>
    <row r="714" spans="8:17">
      <c r="H714" s="327"/>
      <c r="I714" s="355"/>
      <c r="J714" s="356"/>
      <c r="K714" s="355"/>
      <c r="L714" s="328"/>
      <c r="M714" s="328"/>
      <c r="N714" s="328"/>
      <c r="O714" s="327"/>
      <c r="P714" s="327"/>
      <c r="Q714" s="327"/>
    </row>
    <row r="715" spans="8:17">
      <c r="H715" s="327"/>
      <c r="I715" s="355"/>
      <c r="J715" s="356"/>
      <c r="K715" s="355"/>
      <c r="L715" s="328"/>
      <c r="M715" s="328"/>
      <c r="N715" s="328"/>
      <c r="O715" s="327"/>
      <c r="P715" s="327"/>
      <c r="Q715" s="327"/>
    </row>
    <row r="716" spans="8:17">
      <c r="H716" s="327"/>
      <c r="I716" s="355"/>
      <c r="J716" s="356"/>
      <c r="K716" s="355"/>
      <c r="L716" s="328"/>
      <c r="M716" s="328"/>
      <c r="N716" s="328"/>
      <c r="O716" s="327"/>
      <c r="P716" s="327"/>
      <c r="Q716" s="327"/>
    </row>
    <row r="717" spans="8:17">
      <c r="H717" s="327"/>
      <c r="I717" s="355"/>
      <c r="J717" s="356"/>
      <c r="K717" s="355"/>
      <c r="L717" s="328"/>
      <c r="M717" s="328"/>
      <c r="N717" s="328"/>
      <c r="O717" s="327"/>
      <c r="P717" s="327"/>
      <c r="Q717" s="327"/>
    </row>
    <row r="718" spans="8:17">
      <c r="H718" s="327"/>
      <c r="I718" s="355"/>
      <c r="J718" s="356"/>
      <c r="K718" s="355"/>
      <c r="L718" s="328"/>
      <c r="M718" s="328"/>
      <c r="N718" s="328"/>
      <c r="O718" s="327"/>
      <c r="P718" s="327"/>
      <c r="Q718" s="327"/>
    </row>
    <row r="719" spans="8:17">
      <c r="H719" s="327"/>
      <c r="I719" s="355"/>
      <c r="J719" s="356"/>
      <c r="K719" s="355"/>
      <c r="L719" s="328"/>
      <c r="M719" s="328"/>
      <c r="N719" s="328"/>
      <c r="O719" s="327"/>
      <c r="P719" s="327"/>
      <c r="Q719" s="327"/>
    </row>
    <row r="720" spans="8:17">
      <c r="H720" s="327"/>
      <c r="I720" s="355"/>
      <c r="J720" s="356"/>
      <c r="K720" s="355"/>
      <c r="L720" s="328"/>
      <c r="M720" s="328"/>
      <c r="N720" s="328"/>
      <c r="O720" s="327"/>
      <c r="P720" s="327"/>
      <c r="Q720" s="327"/>
    </row>
    <row r="721" spans="8:17">
      <c r="H721" s="327"/>
      <c r="I721" s="355"/>
      <c r="J721" s="356"/>
      <c r="K721" s="355"/>
      <c r="L721" s="328"/>
      <c r="M721" s="328"/>
      <c r="N721" s="328"/>
      <c r="O721" s="327"/>
      <c r="P721" s="327"/>
      <c r="Q721" s="327"/>
    </row>
    <row r="722" spans="8:17">
      <c r="H722" s="327"/>
      <c r="I722" s="355"/>
      <c r="J722" s="356"/>
      <c r="K722" s="355"/>
      <c r="L722" s="328"/>
      <c r="M722" s="328"/>
      <c r="N722" s="328"/>
      <c r="O722" s="327"/>
      <c r="P722" s="327"/>
      <c r="Q722" s="327"/>
    </row>
    <row r="723" spans="8:17">
      <c r="H723" s="327"/>
      <c r="I723" s="355"/>
      <c r="J723" s="356"/>
      <c r="K723" s="355"/>
      <c r="L723" s="328"/>
      <c r="M723" s="328"/>
      <c r="N723" s="328"/>
      <c r="O723" s="327"/>
      <c r="P723" s="327"/>
      <c r="Q723" s="327"/>
    </row>
    <row r="724" spans="8:17">
      <c r="H724" s="327"/>
      <c r="I724" s="355"/>
      <c r="J724" s="356"/>
      <c r="K724" s="355"/>
      <c r="L724" s="328"/>
      <c r="M724" s="328"/>
      <c r="N724" s="328"/>
      <c r="O724" s="327"/>
      <c r="P724" s="327"/>
      <c r="Q724" s="327"/>
    </row>
    <row r="725" spans="8:17">
      <c r="H725" s="327"/>
      <c r="I725" s="355"/>
      <c r="J725" s="356"/>
      <c r="K725" s="355"/>
      <c r="L725" s="328"/>
      <c r="M725" s="328"/>
      <c r="N725" s="328"/>
      <c r="O725" s="327"/>
      <c r="P725" s="327"/>
      <c r="Q725" s="327"/>
    </row>
    <row r="726" spans="8:17">
      <c r="H726" s="327"/>
      <c r="I726" s="355"/>
      <c r="J726" s="356"/>
      <c r="K726" s="355"/>
      <c r="L726" s="328"/>
      <c r="M726" s="328"/>
      <c r="N726" s="328"/>
      <c r="O726" s="327"/>
      <c r="P726" s="327"/>
      <c r="Q726" s="327"/>
    </row>
    <row r="727" spans="8:17">
      <c r="H727" s="327"/>
      <c r="I727" s="355"/>
      <c r="J727" s="356"/>
      <c r="K727" s="355"/>
      <c r="L727" s="328"/>
      <c r="M727" s="328"/>
      <c r="N727" s="328"/>
      <c r="O727" s="327"/>
      <c r="P727" s="327"/>
      <c r="Q727" s="327"/>
    </row>
    <row r="728" spans="8:17">
      <c r="H728" s="327"/>
      <c r="I728" s="355"/>
      <c r="J728" s="356"/>
      <c r="K728" s="355"/>
      <c r="L728" s="328"/>
      <c r="M728" s="328"/>
      <c r="N728" s="328"/>
      <c r="O728" s="327"/>
      <c r="P728" s="327"/>
      <c r="Q728" s="327"/>
    </row>
    <row r="729" spans="8:17">
      <c r="H729" s="327"/>
      <c r="I729" s="355"/>
      <c r="J729" s="356"/>
      <c r="K729" s="355"/>
      <c r="L729" s="328"/>
      <c r="M729" s="328"/>
      <c r="N729" s="328"/>
      <c r="O729" s="327"/>
      <c r="P729" s="327"/>
      <c r="Q729" s="327"/>
    </row>
    <row r="730" spans="8:17">
      <c r="H730" s="327"/>
      <c r="I730" s="355"/>
      <c r="J730" s="356"/>
      <c r="K730" s="355"/>
      <c r="L730" s="328"/>
      <c r="M730" s="328"/>
      <c r="N730" s="328"/>
      <c r="O730" s="327"/>
      <c r="P730" s="327"/>
      <c r="Q730" s="327"/>
    </row>
    <row r="731" spans="8:17">
      <c r="H731" s="327"/>
      <c r="I731" s="355"/>
      <c r="J731" s="356"/>
      <c r="K731" s="355"/>
      <c r="L731" s="328"/>
      <c r="M731" s="328"/>
      <c r="N731" s="328"/>
      <c r="O731" s="327"/>
      <c r="P731" s="327"/>
      <c r="Q731" s="327"/>
    </row>
    <row r="732" spans="8:17">
      <c r="H732" s="327"/>
      <c r="I732" s="355"/>
      <c r="J732" s="356"/>
      <c r="K732" s="355"/>
      <c r="L732" s="328"/>
      <c r="M732" s="328"/>
      <c r="N732" s="328"/>
      <c r="O732" s="327"/>
      <c r="P732" s="327"/>
      <c r="Q732" s="327"/>
    </row>
    <row r="733" spans="8:17">
      <c r="H733" s="327"/>
      <c r="I733" s="355"/>
      <c r="J733" s="356"/>
      <c r="K733" s="355"/>
      <c r="L733" s="328"/>
      <c r="M733" s="328"/>
      <c r="N733" s="328"/>
      <c r="O733" s="327"/>
      <c r="P733" s="327"/>
      <c r="Q733" s="327"/>
    </row>
    <row r="734" spans="8:17">
      <c r="H734" s="327"/>
      <c r="I734" s="355"/>
      <c r="J734" s="356"/>
      <c r="K734" s="355"/>
      <c r="L734" s="328"/>
      <c r="M734" s="328"/>
      <c r="N734" s="328"/>
      <c r="O734" s="327"/>
      <c r="P734" s="327"/>
      <c r="Q734" s="327"/>
    </row>
    <row r="735" spans="8:17">
      <c r="H735" s="327"/>
      <c r="I735" s="355"/>
      <c r="J735" s="356"/>
      <c r="K735" s="355"/>
      <c r="L735" s="328"/>
      <c r="M735" s="328"/>
      <c r="N735" s="328"/>
      <c r="O735" s="327"/>
      <c r="P735" s="327"/>
      <c r="Q735" s="327"/>
    </row>
    <row r="736" spans="8:17">
      <c r="H736" s="327"/>
      <c r="I736" s="355"/>
      <c r="J736" s="356"/>
      <c r="K736" s="355"/>
      <c r="L736" s="328"/>
      <c r="M736" s="328"/>
      <c r="N736" s="328"/>
      <c r="O736" s="327"/>
      <c r="P736" s="327"/>
      <c r="Q736" s="327"/>
    </row>
    <row r="737" spans="8:17">
      <c r="H737" s="327"/>
      <c r="I737" s="355"/>
      <c r="J737" s="356"/>
      <c r="K737" s="355"/>
      <c r="L737" s="328"/>
      <c r="M737" s="328"/>
      <c r="N737" s="328"/>
      <c r="O737" s="327"/>
      <c r="P737" s="327"/>
      <c r="Q737" s="327"/>
    </row>
    <row r="738" spans="8:17">
      <c r="H738" s="327"/>
      <c r="I738" s="355"/>
      <c r="J738" s="356"/>
      <c r="K738" s="355"/>
      <c r="L738" s="328"/>
      <c r="M738" s="328"/>
      <c r="N738" s="328"/>
      <c r="O738" s="327"/>
      <c r="P738" s="327"/>
      <c r="Q738" s="327"/>
    </row>
    <row r="739" spans="8:17">
      <c r="H739" s="327"/>
      <c r="I739" s="355"/>
      <c r="J739" s="356"/>
      <c r="K739" s="355"/>
      <c r="L739" s="328"/>
      <c r="M739" s="328"/>
      <c r="N739" s="328"/>
      <c r="O739" s="327"/>
      <c r="P739" s="327"/>
      <c r="Q739" s="327"/>
    </row>
    <row r="740" spans="8:17">
      <c r="H740" s="327"/>
      <c r="I740" s="355"/>
      <c r="J740" s="356"/>
      <c r="K740" s="355"/>
      <c r="L740" s="328"/>
      <c r="M740" s="328"/>
      <c r="N740" s="328"/>
      <c r="O740" s="327"/>
      <c r="P740" s="327"/>
      <c r="Q740" s="327"/>
    </row>
    <row r="741" spans="8:17">
      <c r="H741" s="327"/>
      <c r="I741" s="355"/>
      <c r="J741" s="356"/>
      <c r="K741" s="355"/>
      <c r="L741" s="328"/>
      <c r="M741" s="328"/>
      <c r="N741" s="328"/>
      <c r="O741" s="327"/>
      <c r="P741" s="327"/>
      <c r="Q741" s="327"/>
    </row>
    <row r="742" spans="8:17">
      <c r="H742" s="327"/>
      <c r="I742" s="355"/>
      <c r="J742" s="356"/>
      <c r="K742" s="355"/>
      <c r="L742" s="328"/>
      <c r="M742" s="328"/>
      <c r="N742" s="328"/>
      <c r="O742" s="327"/>
      <c r="P742" s="327"/>
      <c r="Q742" s="327"/>
    </row>
    <row r="743" spans="8:17">
      <c r="H743" s="327"/>
      <c r="I743" s="355"/>
      <c r="J743" s="356"/>
      <c r="K743" s="355"/>
      <c r="L743" s="328"/>
      <c r="M743" s="328"/>
      <c r="N743" s="328"/>
      <c r="O743" s="327"/>
      <c r="P743" s="327"/>
      <c r="Q743" s="327"/>
    </row>
    <row r="744" spans="8:17">
      <c r="H744" s="327"/>
      <c r="I744" s="355"/>
      <c r="J744" s="356"/>
      <c r="K744" s="355"/>
      <c r="L744" s="328"/>
      <c r="M744" s="328"/>
      <c r="N744" s="328"/>
      <c r="O744" s="327"/>
      <c r="P744" s="327"/>
      <c r="Q744" s="327"/>
    </row>
    <row r="745" spans="8:17">
      <c r="H745" s="327"/>
      <c r="I745" s="355"/>
      <c r="J745" s="356"/>
      <c r="K745" s="355"/>
      <c r="L745" s="328"/>
      <c r="M745" s="328"/>
      <c r="N745" s="328"/>
      <c r="O745" s="327"/>
      <c r="P745" s="327"/>
      <c r="Q745" s="327"/>
    </row>
    <row r="746" spans="8:17">
      <c r="H746" s="327"/>
      <c r="I746" s="355"/>
      <c r="J746" s="356"/>
      <c r="K746" s="355"/>
      <c r="L746" s="328"/>
      <c r="M746" s="328"/>
      <c r="N746" s="328"/>
      <c r="O746" s="327"/>
      <c r="P746" s="327"/>
      <c r="Q746" s="327"/>
    </row>
    <row r="747" spans="8:17">
      <c r="H747" s="327"/>
      <c r="I747" s="355"/>
      <c r="J747" s="356"/>
      <c r="K747" s="355"/>
      <c r="L747" s="328"/>
      <c r="M747" s="328"/>
      <c r="N747" s="328"/>
      <c r="O747" s="327"/>
      <c r="P747" s="327"/>
      <c r="Q747" s="327"/>
    </row>
    <row r="748" spans="8:17">
      <c r="H748" s="327"/>
      <c r="I748" s="355"/>
      <c r="J748" s="356"/>
      <c r="K748" s="355"/>
      <c r="L748" s="328"/>
      <c r="M748" s="328"/>
      <c r="N748" s="328"/>
      <c r="O748" s="327"/>
      <c r="P748" s="327"/>
      <c r="Q748" s="327"/>
    </row>
    <row r="749" spans="8:17">
      <c r="H749" s="327"/>
      <c r="I749" s="355"/>
      <c r="J749" s="356"/>
      <c r="K749" s="355"/>
      <c r="L749" s="328"/>
      <c r="M749" s="328"/>
      <c r="N749" s="328"/>
      <c r="O749" s="327"/>
      <c r="P749" s="327"/>
      <c r="Q749" s="327"/>
    </row>
    <row r="750" spans="8:17">
      <c r="H750" s="327"/>
      <c r="I750" s="355"/>
      <c r="J750" s="356"/>
      <c r="K750" s="355"/>
      <c r="L750" s="328"/>
      <c r="M750" s="328"/>
      <c r="N750" s="328"/>
      <c r="O750" s="327"/>
      <c r="P750" s="327"/>
      <c r="Q750" s="327"/>
    </row>
    <row r="751" spans="8:17">
      <c r="H751" s="327"/>
      <c r="I751" s="355"/>
      <c r="J751" s="356"/>
      <c r="K751" s="355"/>
      <c r="L751" s="328"/>
      <c r="M751" s="328"/>
      <c r="N751" s="328"/>
      <c r="O751" s="327"/>
      <c r="P751" s="327"/>
      <c r="Q751" s="327"/>
    </row>
    <row r="752" spans="8:17">
      <c r="H752" s="327"/>
      <c r="I752" s="355"/>
      <c r="J752" s="356"/>
      <c r="K752" s="355"/>
      <c r="L752" s="328"/>
      <c r="M752" s="328"/>
      <c r="N752" s="328"/>
      <c r="O752" s="327"/>
      <c r="P752" s="327"/>
      <c r="Q752" s="327"/>
    </row>
    <row r="753" spans="8:17">
      <c r="H753" s="327"/>
      <c r="I753" s="355"/>
      <c r="J753" s="356"/>
      <c r="K753" s="355"/>
      <c r="L753" s="328"/>
      <c r="M753" s="328"/>
      <c r="N753" s="328"/>
      <c r="O753" s="327"/>
      <c r="P753" s="327"/>
      <c r="Q753" s="327"/>
    </row>
    <row r="754" spans="8:17">
      <c r="H754" s="327"/>
      <c r="I754" s="355"/>
      <c r="J754" s="356"/>
      <c r="K754" s="355"/>
      <c r="L754" s="328"/>
      <c r="M754" s="328"/>
      <c r="N754" s="328"/>
      <c r="O754" s="327"/>
      <c r="P754" s="327"/>
      <c r="Q754" s="327"/>
    </row>
    <row r="755" spans="8:17">
      <c r="H755" s="327"/>
      <c r="I755" s="355"/>
      <c r="J755" s="356"/>
      <c r="K755" s="355"/>
      <c r="L755" s="328"/>
      <c r="M755" s="328"/>
      <c r="N755" s="328"/>
      <c r="O755" s="327"/>
      <c r="P755" s="327"/>
      <c r="Q755" s="327"/>
    </row>
    <row r="756" spans="8:17">
      <c r="H756" s="327"/>
      <c r="I756" s="355"/>
      <c r="J756" s="356"/>
      <c r="K756" s="355"/>
      <c r="L756" s="328"/>
      <c r="M756" s="328"/>
      <c r="N756" s="328"/>
      <c r="O756" s="327"/>
      <c r="P756" s="327"/>
      <c r="Q756" s="327"/>
    </row>
    <row r="757" spans="8:17">
      <c r="H757" s="327"/>
      <c r="I757" s="355"/>
      <c r="J757" s="356"/>
      <c r="K757" s="355"/>
      <c r="L757" s="328"/>
      <c r="M757" s="328"/>
      <c r="N757" s="328"/>
      <c r="O757" s="327"/>
      <c r="P757" s="327"/>
      <c r="Q757" s="327"/>
    </row>
    <row r="758" spans="8:17">
      <c r="H758" s="327"/>
      <c r="I758" s="355"/>
      <c r="J758" s="356"/>
      <c r="K758" s="355"/>
      <c r="L758" s="328"/>
      <c r="M758" s="328"/>
      <c r="N758" s="328"/>
      <c r="O758" s="327"/>
      <c r="P758" s="327"/>
      <c r="Q758" s="327"/>
    </row>
    <row r="759" spans="8:17">
      <c r="H759" s="327"/>
      <c r="I759" s="355"/>
      <c r="J759" s="356"/>
      <c r="K759" s="355"/>
      <c r="L759" s="328"/>
      <c r="M759" s="328"/>
      <c r="N759" s="328"/>
      <c r="O759" s="327"/>
      <c r="P759" s="327"/>
      <c r="Q759" s="327"/>
    </row>
    <row r="760" spans="8:17">
      <c r="H760" s="327"/>
      <c r="I760" s="355"/>
      <c r="J760" s="356"/>
      <c r="K760" s="355"/>
      <c r="L760" s="328"/>
      <c r="M760" s="328"/>
      <c r="N760" s="328"/>
      <c r="O760" s="327"/>
      <c r="P760" s="327"/>
      <c r="Q760" s="327"/>
    </row>
    <row r="761" spans="8:17">
      <c r="H761" s="327"/>
      <c r="I761" s="355"/>
      <c r="J761" s="356"/>
      <c r="K761" s="355"/>
      <c r="L761" s="328"/>
      <c r="M761" s="328"/>
      <c r="N761" s="328"/>
      <c r="O761" s="327"/>
      <c r="P761" s="327"/>
      <c r="Q761" s="327"/>
    </row>
    <row r="762" spans="8:17">
      <c r="H762" s="327"/>
      <c r="I762" s="355"/>
      <c r="J762" s="356"/>
      <c r="K762" s="355"/>
      <c r="L762" s="328"/>
      <c r="M762" s="328"/>
      <c r="N762" s="328"/>
      <c r="O762" s="327"/>
      <c r="P762" s="327"/>
      <c r="Q762" s="327"/>
    </row>
    <row r="763" spans="8:17">
      <c r="H763" s="327"/>
      <c r="I763" s="355"/>
      <c r="J763" s="356"/>
      <c r="K763" s="355"/>
      <c r="L763" s="328"/>
      <c r="M763" s="328"/>
      <c r="N763" s="328"/>
      <c r="O763" s="327"/>
      <c r="P763" s="327"/>
      <c r="Q763" s="327"/>
    </row>
    <row r="764" spans="8:17">
      <c r="H764" s="327"/>
      <c r="I764" s="355"/>
      <c r="J764" s="356"/>
      <c r="K764" s="355"/>
      <c r="L764" s="328"/>
      <c r="M764" s="328"/>
      <c r="N764" s="328"/>
      <c r="O764" s="327"/>
      <c r="P764" s="327"/>
      <c r="Q764" s="327"/>
    </row>
    <row r="765" spans="8:17">
      <c r="H765" s="327"/>
      <c r="I765" s="355"/>
      <c r="J765" s="356"/>
      <c r="K765" s="355"/>
      <c r="L765" s="328"/>
      <c r="M765" s="328"/>
      <c r="N765" s="328"/>
      <c r="O765" s="327"/>
      <c r="P765" s="327"/>
      <c r="Q765" s="327"/>
    </row>
    <row r="766" spans="8:17">
      <c r="H766" s="327"/>
      <c r="I766" s="355"/>
      <c r="J766" s="356"/>
      <c r="K766" s="355"/>
      <c r="L766" s="328"/>
      <c r="M766" s="328"/>
      <c r="N766" s="328"/>
      <c r="O766" s="327"/>
      <c r="P766" s="327"/>
      <c r="Q766" s="327"/>
    </row>
    <row r="767" spans="8:17">
      <c r="H767" s="327"/>
      <c r="I767" s="355"/>
      <c r="J767" s="356"/>
      <c r="K767" s="355"/>
      <c r="L767" s="328"/>
      <c r="M767" s="328"/>
      <c r="N767" s="328"/>
      <c r="O767" s="327"/>
      <c r="P767" s="327"/>
      <c r="Q767" s="327"/>
    </row>
    <row r="768" spans="8:17">
      <c r="H768" s="327"/>
      <c r="I768" s="355"/>
      <c r="J768" s="356"/>
      <c r="K768" s="355"/>
      <c r="L768" s="328"/>
      <c r="M768" s="328"/>
      <c r="N768" s="328"/>
      <c r="O768" s="327"/>
      <c r="P768" s="327"/>
      <c r="Q768" s="327"/>
    </row>
    <row r="769" spans="8:17">
      <c r="H769" s="327"/>
      <c r="I769" s="355"/>
      <c r="J769" s="356"/>
      <c r="K769" s="355"/>
      <c r="L769" s="328"/>
      <c r="M769" s="328"/>
      <c r="N769" s="328"/>
      <c r="O769" s="327"/>
      <c r="P769" s="327"/>
      <c r="Q769" s="327"/>
    </row>
    <row r="770" spans="8:17">
      <c r="H770" s="327"/>
      <c r="I770" s="355"/>
      <c r="J770" s="356"/>
      <c r="K770" s="355"/>
      <c r="L770" s="328"/>
      <c r="M770" s="328"/>
      <c r="N770" s="328"/>
      <c r="O770" s="327"/>
      <c r="P770" s="327"/>
      <c r="Q770" s="327"/>
    </row>
    <row r="771" spans="8:17">
      <c r="H771" s="327"/>
      <c r="I771" s="355"/>
      <c r="J771" s="356"/>
      <c r="K771" s="355"/>
      <c r="L771" s="328"/>
      <c r="M771" s="328"/>
      <c r="N771" s="328"/>
      <c r="O771" s="327"/>
      <c r="P771" s="327"/>
      <c r="Q771" s="327"/>
    </row>
    <row r="772" spans="8:17">
      <c r="H772" s="327"/>
      <c r="I772" s="355"/>
      <c r="J772" s="356"/>
      <c r="K772" s="355"/>
      <c r="L772" s="328"/>
      <c r="M772" s="328"/>
      <c r="N772" s="328"/>
      <c r="O772" s="327"/>
      <c r="P772" s="327"/>
      <c r="Q772" s="327"/>
    </row>
    <row r="773" spans="8:17">
      <c r="H773" s="327"/>
      <c r="I773" s="355"/>
      <c r="J773" s="356"/>
      <c r="K773" s="355"/>
      <c r="L773" s="328"/>
      <c r="M773" s="328"/>
      <c r="N773" s="328"/>
      <c r="O773" s="327"/>
      <c r="P773" s="327"/>
      <c r="Q773" s="327"/>
    </row>
    <row r="774" spans="8:17">
      <c r="H774" s="327"/>
      <c r="I774" s="355"/>
      <c r="J774" s="356"/>
      <c r="K774" s="355"/>
      <c r="L774" s="328"/>
      <c r="M774" s="328"/>
      <c r="N774" s="328"/>
      <c r="O774" s="327"/>
      <c r="P774" s="327"/>
      <c r="Q774" s="327"/>
    </row>
    <row r="775" spans="8:17">
      <c r="H775" s="327"/>
      <c r="I775" s="355"/>
      <c r="J775" s="356"/>
      <c r="K775" s="355"/>
      <c r="L775" s="328"/>
      <c r="M775" s="328"/>
      <c r="N775" s="328"/>
      <c r="O775" s="327"/>
      <c r="P775" s="327"/>
      <c r="Q775" s="327"/>
    </row>
    <row r="776" spans="8:17">
      <c r="H776" s="327"/>
      <c r="I776" s="355"/>
      <c r="J776" s="356"/>
      <c r="K776" s="355"/>
      <c r="L776" s="328"/>
      <c r="M776" s="328"/>
      <c r="N776" s="328"/>
      <c r="O776" s="327"/>
      <c r="P776" s="327"/>
      <c r="Q776" s="327"/>
    </row>
    <row r="777" spans="8:17">
      <c r="H777" s="327"/>
      <c r="I777" s="355"/>
      <c r="J777" s="356"/>
      <c r="K777" s="355"/>
      <c r="L777" s="328"/>
      <c r="M777" s="328"/>
      <c r="N777" s="328"/>
      <c r="O777" s="327"/>
      <c r="P777" s="327"/>
      <c r="Q777" s="327"/>
    </row>
    <row r="778" spans="8:17">
      <c r="H778" s="327"/>
      <c r="I778" s="355"/>
      <c r="J778" s="356"/>
      <c r="K778" s="355"/>
      <c r="L778" s="328"/>
      <c r="M778" s="328"/>
      <c r="N778" s="328"/>
      <c r="O778" s="327"/>
      <c r="P778" s="327"/>
      <c r="Q778" s="327"/>
    </row>
    <row r="779" spans="8:17">
      <c r="H779" s="327"/>
      <c r="I779" s="355"/>
      <c r="J779" s="356"/>
      <c r="K779" s="355"/>
      <c r="L779" s="328"/>
      <c r="M779" s="328"/>
      <c r="N779" s="328"/>
      <c r="O779" s="327"/>
      <c r="P779" s="327"/>
      <c r="Q779" s="327"/>
    </row>
    <row r="780" spans="8:17">
      <c r="H780" s="327"/>
      <c r="I780" s="355"/>
      <c r="J780" s="356"/>
      <c r="K780" s="355"/>
      <c r="L780" s="328"/>
      <c r="M780" s="328"/>
      <c r="N780" s="328"/>
      <c r="O780" s="327"/>
      <c r="P780" s="327"/>
      <c r="Q780" s="327"/>
    </row>
    <row r="781" spans="8:17">
      <c r="H781" s="327"/>
      <c r="I781" s="355"/>
      <c r="J781" s="356"/>
      <c r="K781" s="355"/>
      <c r="L781" s="328"/>
      <c r="M781" s="328"/>
      <c r="N781" s="328"/>
      <c r="O781" s="327"/>
      <c r="P781" s="327"/>
      <c r="Q781" s="327"/>
    </row>
    <row r="782" spans="8:17">
      <c r="H782" s="327"/>
      <c r="I782" s="355"/>
      <c r="J782" s="356"/>
      <c r="K782" s="355"/>
      <c r="L782" s="328"/>
      <c r="M782" s="328"/>
      <c r="N782" s="328"/>
      <c r="O782" s="327"/>
      <c r="P782" s="327"/>
      <c r="Q782" s="327"/>
    </row>
    <row r="783" spans="8:17">
      <c r="H783" s="327"/>
      <c r="I783" s="355"/>
      <c r="J783" s="356"/>
      <c r="K783" s="355"/>
      <c r="L783" s="328"/>
      <c r="M783" s="328"/>
      <c r="N783" s="328"/>
      <c r="O783" s="327"/>
      <c r="P783" s="327"/>
      <c r="Q783" s="327"/>
    </row>
    <row r="784" spans="8:17">
      <c r="H784" s="327"/>
      <c r="I784" s="355"/>
      <c r="J784" s="356"/>
      <c r="K784" s="355"/>
      <c r="L784" s="328"/>
      <c r="M784" s="328"/>
      <c r="N784" s="328"/>
      <c r="O784" s="327"/>
      <c r="P784" s="327"/>
      <c r="Q784" s="327"/>
    </row>
    <row r="785" spans="8:17">
      <c r="H785" s="327"/>
      <c r="I785" s="355"/>
      <c r="J785" s="356"/>
      <c r="K785" s="355"/>
      <c r="L785" s="328"/>
      <c r="M785" s="328"/>
      <c r="N785" s="328"/>
      <c r="O785" s="327"/>
      <c r="P785" s="327"/>
      <c r="Q785" s="327"/>
    </row>
    <row r="786" spans="8:17">
      <c r="H786" s="327"/>
      <c r="I786" s="355"/>
      <c r="J786" s="356"/>
      <c r="K786" s="355"/>
      <c r="L786" s="328"/>
      <c r="M786" s="328"/>
      <c r="N786" s="328"/>
      <c r="O786" s="327"/>
      <c r="P786" s="327"/>
      <c r="Q786" s="327"/>
    </row>
    <row r="787" spans="8:17">
      <c r="H787" s="327"/>
      <c r="I787" s="355"/>
      <c r="J787" s="356"/>
      <c r="K787" s="355"/>
      <c r="L787" s="328"/>
      <c r="M787" s="328"/>
      <c r="N787" s="328"/>
      <c r="O787" s="327"/>
      <c r="P787" s="327"/>
      <c r="Q787" s="327"/>
    </row>
    <row r="788" spans="8:17">
      <c r="H788" s="327"/>
      <c r="I788" s="355"/>
      <c r="J788" s="356"/>
      <c r="K788" s="355"/>
      <c r="L788" s="328"/>
      <c r="M788" s="328"/>
      <c r="N788" s="328"/>
      <c r="O788" s="327"/>
      <c r="P788" s="327"/>
      <c r="Q788" s="327"/>
    </row>
    <row r="789" spans="8:17">
      <c r="H789" s="327"/>
      <c r="I789" s="355"/>
      <c r="J789" s="356"/>
      <c r="K789" s="355"/>
      <c r="L789" s="328"/>
      <c r="M789" s="328"/>
      <c r="N789" s="328"/>
      <c r="O789" s="327"/>
      <c r="P789" s="327"/>
      <c r="Q789" s="327"/>
    </row>
    <row r="790" spans="8:17">
      <c r="H790" s="327"/>
      <c r="I790" s="355"/>
      <c r="J790" s="356"/>
      <c r="K790" s="355"/>
      <c r="L790" s="328"/>
      <c r="M790" s="328"/>
      <c r="N790" s="328"/>
      <c r="O790" s="327"/>
      <c r="P790" s="327"/>
      <c r="Q790" s="327"/>
    </row>
    <row r="791" spans="8:17">
      <c r="H791" s="327"/>
      <c r="I791" s="355"/>
      <c r="J791" s="356"/>
      <c r="K791" s="355"/>
      <c r="L791" s="328"/>
      <c r="M791" s="328"/>
      <c r="N791" s="328"/>
      <c r="O791" s="327"/>
      <c r="P791" s="327"/>
      <c r="Q791" s="327"/>
    </row>
    <row r="792" spans="8:17">
      <c r="H792" s="327"/>
      <c r="I792" s="355"/>
      <c r="J792" s="356"/>
      <c r="K792" s="355"/>
      <c r="L792" s="328"/>
      <c r="M792" s="328"/>
      <c r="N792" s="328"/>
      <c r="O792" s="327"/>
      <c r="P792" s="327"/>
      <c r="Q792" s="327"/>
    </row>
    <row r="793" spans="8:17">
      <c r="H793" s="327"/>
      <c r="I793" s="355"/>
      <c r="J793" s="356"/>
      <c r="K793" s="355"/>
      <c r="L793" s="328"/>
      <c r="M793" s="328"/>
      <c r="N793" s="328"/>
      <c r="O793" s="327"/>
      <c r="P793" s="327"/>
      <c r="Q793" s="327"/>
    </row>
    <row r="794" spans="8:17">
      <c r="H794" s="327"/>
      <c r="I794" s="355"/>
      <c r="J794" s="356"/>
      <c r="K794" s="355"/>
      <c r="L794" s="328"/>
      <c r="M794" s="328"/>
      <c r="N794" s="328"/>
      <c r="O794" s="327"/>
      <c r="P794" s="327"/>
      <c r="Q794" s="327"/>
    </row>
    <row r="795" spans="8:17">
      <c r="H795" s="327"/>
      <c r="I795" s="355"/>
      <c r="J795" s="356"/>
      <c r="K795" s="355"/>
      <c r="L795" s="328"/>
      <c r="M795" s="328"/>
      <c r="N795" s="328"/>
      <c r="O795" s="327"/>
      <c r="P795" s="327"/>
      <c r="Q795" s="327"/>
    </row>
    <row r="796" spans="8:17">
      <c r="H796" s="327"/>
      <c r="I796" s="355"/>
      <c r="J796" s="356"/>
      <c r="K796" s="355"/>
      <c r="L796" s="328"/>
      <c r="M796" s="328"/>
      <c r="N796" s="328"/>
      <c r="O796" s="327"/>
      <c r="P796" s="327"/>
      <c r="Q796" s="327"/>
    </row>
    <row r="797" spans="8:17">
      <c r="H797" s="327"/>
      <c r="I797" s="355"/>
      <c r="J797" s="356"/>
      <c r="K797" s="355"/>
      <c r="L797" s="328"/>
      <c r="M797" s="328"/>
      <c r="N797" s="328"/>
      <c r="O797" s="327"/>
      <c r="P797" s="327"/>
      <c r="Q797" s="327"/>
    </row>
    <row r="798" spans="8:17">
      <c r="H798" s="327"/>
      <c r="I798" s="355"/>
      <c r="J798" s="356"/>
      <c r="K798" s="355"/>
      <c r="L798" s="328"/>
      <c r="M798" s="328"/>
      <c r="N798" s="328"/>
      <c r="O798" s="327"/>
      <c r="P798" s="327"/>
      <c r="Q798" s="327"/>
    </row>
    <row r="799" spans="8:17">
      <c r="H799" s="327"/>
      <c r="I799" s="355"/>
      <c r="J799" s="356"/>
      <c r="K799" s="355"/>
      <c r="L799" s="328"/>
      <c r="M799" s="328"/>
      <c r="N799" s="328"/>
      <c r="O799" s="327"/>
      <c r="P799" s="327"/>
      <c r="Q799" s="327"/>
    </row>
    <row r="800" spans="8:17">
      <c r="H800" s="327"/>
      <c r="I800" s="355"/>
      <c r="J800" s="356"/>
      <c r="K800" s="355"/>
      <c r="L800" s="328"/>
      <c r="M800" s="328"/>
      <c r="N800" s="328"/>
      <c r="O800" s="327"/>
      <c r="P800" s="327"/>
      <c r="Q800" s="327"/>
    </row>
    <row r="801" spans="8:17">
      <c r="H801" s="327"/>
      <c r="I801" s="355"/>
      <c r="J801" s="356"/>
      <c r="K801" s="355"/>
      <c r="L801" s="328"/>
      <c r="M801" s="328"/>
      <c r="N801" s="328"/>
      <c r="O801" s="327"/>
      <c r="P801" s="327"/>
      <c r="Q801" s="327"/>
    </row>
    <row r="802" spans="8:17">
      <c r="H802" s="327"/>
      <c r="I802" s="355"/>
      <c r="J802" s="356"/>
      <c r="K802" s="355"/>
      <c r="L802" s="328"/>
      <c r="M802" s="328"/>
      <c r="N802" s="328"/>
      <c r="O802" s="327"/>
      <c r="P802" s="327"/>
      <c r="Q802" s="327"/>
    </row>
    <row r="803" spans="8:17">
      <c r="H803" s="327"/>
      <c r="I803" s="355"/>
      <c r="J803" s="356"/>
      <c r="K803" s="355"/>
      <c r="L803" s="328"/>
      <c r="M803" s="328"/>
      <c r="N803" s="328"/>
      <c r="O803" s="327"/>
      <c r="P803" s="327"/>
      <c r="Q803" s="327"/>
    </row>
    <row r="804" spans="8:17">
      <c r="H804" s="327"/>
      <c r="I804" s="355"/>
      <c r="J804" s="356"/>
      <c r="K804" s="355"/>
      <c r="L804" s="328"/>
      <c r="M804" s="328"/>
      <c r="N804" s="328"/>
      <c r="O804" s="327"/>
      <c r="P804" s="327"/>
      <c r="Q804" s="327"/>
    </row>
    <row r="805" spans="8:17">
      <c r="H805" s="327"/>
      <c r="I805" s="355"/>
      <c r="J805" s="356"/>
      <c r="K805" s="355"/>
      <c r="L805" s="328"/>
      <c r="M805" s="328"/>
      <c r="N805" s="328"/>
      <c r="O805" s="327"/>
      <c r="P805" s="327"/>
      <c r="Q805" s="327"/>
    </row>
    <row r="806" spans="8:17">
      <c r="H806" s="327"/>
      <c r="I806" s="355"/>
      <c r="J806" s="356"/>
      <c r="K806" s="355"/>
      <c r="L806" s="328"/>
      <c r="M806" s="328"/>
      <c r="N806" s="328"/>
      <c r="O806" s="327"/>
      <c r="P806" s="327"/>
      <c r="Q806" s="327"/>
    </row>
    <row r="807" spans="8:17">
      <c r="H807" s="327"/>
      <c r="I807" s="355"/>
      <c r="J807" s="356"/>
      <c r="K807" s="355"/>
      <c r="L807" s="328"/>
      <c r="M807" s="328"/>
      <c r="N807" s="328"/>
      <c r="O807" s="327"/>
      <c r="P807" s="327"/>
      <c r="Q807" s="327"/>
    </row>
    <row r="808" spans="8:17">
      <c r="H808" s="327"/>
      <c r="I808" s="355"/>
      <c r="J808" s="356"/>
      <c r="K808" s="355"/>
      <c r="L808" s="328"/>
      <c r="M808" s="328"/>
      <c r="N808" s="328"/>
      <c r="O808" s="327"/>
      <c r="P808" s="327"/>
      <c r="Q808" s="327"/>
    </row>
    <row r="809" spans="8:17">
      <c r="H809" s="327"/>
      <c r="I809" s="355"/>
      <c r="J809" s="356"/>
      <c r="K809" s="355"/>
      <c r="L809" s="328"/>
      <c r="M809" s="328"/>
      <c r="N809" s="328"/>
      <c r="O809" s="327"/>
      <c r="P809" s="327"/>
      <c r="Q809" s="327"/>
    </row>
    <row r="810" spans="8:17">
      <c r="H810" s="327"/>
      <c r="I810" s="355"/>
      <c r="J810" s="356"/>
      <c r="K810" s="355"/>
      <c r="L810" s="328"/>
      <c r="M810" s="328"/>
      <c r="N810" s="328"/>
      <c r="O810" s="327"/>
      <c r="P810" s="327"/>
      <c r="Q810" s="327"/>
    </row>
    <row r="811" spans="8:17">
      <c r="H811" s="327"/>
      <c r="I811" s="355"/>
      <c r="J811" s="356"/>
      <c r="K811" s="355"/>
      <c r="L811" s="328"/>
      <c r="M811" s="328"/>
      <c r="N811" s="328"/>
      <c r="O811" s="327"/>
      <c r="P811" s="327"/>
      <c r="Q811" s="327"/>
    </row>
    <row r="812" spans="8:17">
      <c r="H812" s="327"/>
      <c r="I812" s="355"/>
      <c r="J812" s="356"/>
      <c r="K812" s="355"/>
      <c r="L812" s="328"/>
      <c r="M812" s="328"/>
      <c r="N812" s="328"/>
      <c r="O812" s="327"/>
      <c r="P812" s="327"/>
      <c r="Q812" s="327"/>
    </row>
    <row r="813" spans="8:17">
      <c r="H813" s="327"/>
      <c r="I813" s="355"/>
      <c r="J813" s="356"/>
      <c r="K813" s="355"/>
      <c r="L813" s="328"/>
      <c r="M813" s="328"/>
      <c r="N813" s="328"/>
      <c r="O813" s="327"/>
      <c r="P813" s="327"/>
      <c r="Q813" s="327"/>
    </row>
    <row r="814" spans="8:17">
      <c r="H814" s="327"/>
      <c r="I814" s="355"/>
      <c r="J814" s="356"/>
      <c r="K814" s="355"/>
      <c r="L814" s="328"/>
      <c r="M814" s="328"/>
      <c r="N814" s="328"/>
      <c r="O814" s="327"/>
      <c r="P814" s="327"/>
      <c r="Q814" s="327"/>
    </row>
    <row r="815" spans="8:17">
      <c r="H815" s="327"/>
      <c r="I815" s="355"/>
      <c r="J815" s="356"/>
      <c r="K815" s="355"/>
      <c r="L815" s="328"/>
      <c r="M815" s="328"/>
      <c r="N815" s="328"/>
      <c r="O815" s="327"/>
      <c r="P815" s="327"/>
      <c r="Q815" s="327"/>
    </row>
    <row r="816" spans="8:17">
      <c r="H816" s="327"/>
      <c r="I816" s="355"/>
      <c r="J816" s="356"/>
      <c r="K816" s="355"/>
      <c r="L816" s="328"/>
      <c r="M816" s="328"/>
      <c r="N816" s="328"/>
      <c r="O816" s="327"/>
      <c r="P816" s="327"/>
      <c r="Q816" s="327"/>
    </row>
    <row r="817" spans="8:17">
      <c r="H817" s="327"/>
      <c r="I817" s="355"/>
      <c r="J817" s="356"/>
      <c r="K817" s="355"/>
      <c r="L817" s="328"/>
      <c r="M817" s="328"/>
      <c r="N817" s="328"/>
      <c r="O817" s="327"/>
      <c r="P817" s="327"/>
      <c r="Q817" s="327"/>
    </row>
    <row r="818" spans="8:17">
      <c r="H818" s="327"/>
      <c r="I818" s="355"/>
      <c r="J818" s="356"/>
      <c r="K818" s="355"/>
      <c r="L818" s="328"/>
      <c r="M818" s="328"/>
      <c r="N818" s="328"/>
      <c r="O818" s="327"/>
      <c r="P818" s="327"/>
      <c r="Q818" s="327"/>
    </row>
    <row r="819" spans="8:17">
      <c r="H819" s="327"/>
      <c r="I819" s="355"/>
      <c r="J819" s="356"/>
      <c r="K819" s="355"/>
      <c r="L819" s="328"/>
      <c r="M819" s="328"/>
      <c r="N819" s="328"/>
      <c r="O819" s="327"/>
      <c r="P819" s="327"/>
      <c r="Q819" s="327"/>
    </row>
    <row r="820" spans="8:17">
      <c r="H820" s="327"/>
      <c r="I820" s="355"/>
      <c r="J820" s="356"/>
      <c r="K820" s="355"/>
      <c r="L820" s="328"/>
      <c r="M820" s="328"/>
      <c r="N820" s="328"/>
      <c r="O820" s="327"/>
      <c r="P820" s="327"/>
      <c r="Q820" s="327"/>
    </row>
    <row r="821" spans="8:17">
      <c r="H821" s="327"/>
      <c r="I821" s="355"/>
      <c r="J821" s="356"/>
      <c r="K821" s="355"/>
      <c r="L821" s="328"/>
      <c r="M821" s="328"/>
      <c r="N821" s="328"/>
      <c r="O821" s="327"/>
      <c r="P821" s="327"/>
      <c r="Q821" s="327"/>
    </row>
    <row r="822" spans="8:17">
      <c r="H822" s="327"/>
      <c r="I822" s="355"/>
      <c r="J822" s="356"/>
      <c r="K822" s="355"/>
      <c r="L822" s="328"/>
      <c r="M822" s="328"/>
      <c r="N822" s="328"/>
      <c r="O822" s="327"/>
      <c r="P822" s="327"/>
      <c r="Q822" s="327"/>
    </row>
    <row r="823" spans="8:17">
      <c r="H823" s="327"/>
      <c r="I823" s="355"/>
      <c r="J823" s="356"/>
      <c r="K823" s="355"/>
      <c r="L823" s="328"/>
      <c r="M823" s="328"/>
      <c r="N823" s="328"/>
      <c r="O823" s="327"/>
      <c r="P823" s="327"/>
      <c r="Q823" s="327"/>
    </row>
    <row r="824" spans="8:17">
      <c r="H824" s="327"/>
      <c r="I824" s="355"/>
      <c r="J824" s="356"/>
      <c r="K824" s="355"/>
      <c r="L824" s="328"/>
      <c r="M824" s="328"/>
      <c r="N824" s="328"/>
      <c r="O824" s="327"/>
      <c r="P824" s="327"/>
      <c r="Q824" s="327"/>
    </row>
    <row r="825" spans="8:17">
      <c r="H825" s="327"/>
      <c r="I825" s="355"/>
      <c r="J825" s="356"/>
      <c r="K825" s="355"/>
      <c r="L825" s="328"/>
      <c r="M825" s="328"/>
      <c r="N825" s="328"/>
      <c r="O825" s="327"/>
      <c r="P825" s="327"/>
      <c r="Q825" s="327"/>
    </row>
    <row r="826" spans="8:17">
      <c r="H826" s="327"/>
      <c r="I826" s="355"/>
      <c r="J826" s="356"/>
      <c r="K826" s="355"/>
      <c r="L826" s="328"/>
      <c r="M826" s="328"/>
      <c r="N826" s="328"/>
      <c r="O826" s="327"/>
      <c r="P826" s="327"/>
      <c r="Q826" s="327"/>
    </row>
    <row r="827" spans="8:17">
      <c r="H827" s="327"/>
      <c r="I827" s="355"/>
      <c r="J827" s="356"/>
      <c r="K827" s="355"/>
      <c r="L827" s="328"/>
      <c r="M827" s="328"/>
      <c r="N827" s="328"/>
      <c r="O827" s="327"/>
      <c r="P827" s="327"/>
      <c r="Q827" s="327"/>
    </row>
    <row r="828" spans="8:17">
      <c r="H828" s="327"/>
      <c r="I828" s="355"/>
      <c r="J828" s="356"/>
      <c r="K828" s="355"/>
      <c r="L828" s="328"/>
      <c r="M828" s="328"/>
      <c r="N828" s="328"/>
      <c r="O828" s="327"/>
      <c r="P828" s="327"/>
      <c r="Q828" s="327"/>
    </row>
    <row r="829" spans="8:17">
      <c r="H829" s="327"/>
      <c r="I829" s="355"/>
      <c r="J829" s="356"/>
      <c r="K829" s="355"/>
      <c r="L829" s="328"/>
      <c r="M829" s="328"/>
      <c r="N829" s="328"/>
      <c r="O829" s="327"/>
      <c r="P829" s="327"/>
      <c r="Q829" s="327"/>
    </row>
    <row r="830" spans="8:17">
      <c r="H830" s="327"/>
      <c r="I830" s="355"/>
      <c r="J830" s="356"/>
      <c r="K830" s="355"/>
      <c r="L830" s="328"/>
      <c r="M830" s="328"/>
      <c r="N830" s="328"/>
      <c r="O830" s="327"/>
      <c r="P830" s="327"/>
      <c r="Q830" s="327"/>
    </row>
    <row r="831" spans="8:17">
      <c r="H831" s="327"/>
      <c r="I831" s="355"/>
      <c r="J831" s="356"/>
      <c r="K831" s="355"/>
      <c r="L831" s="328"/>
      <c r="M831" s="328"/>
      <c r="N831" s="328"/>
      <c r="O831" s="327"/>
      <c r="P831" s="327"/>
      <c r="Q831" s="327"/>
    </row>
    <row r="832" spans="8:17">
      <c r="H832" s="327"/>
      <c r="I832" s="355"/>
      <c r="J832" s="356"/>
      <c r="K832" s="355"/>
      <c r="L832" s="328"/>
      <c r="M832" s="328"/>
      <c r="N832" s="328"/>
      <c r="O832" s="327"/>
      <c r="P832" s="327"/>
      <c r="Q832" s="327"/>
    </row>
    <row r="833" spans="8:17">
      <c r="H833" s="327"/>
      <c r="I833" s="355"/>
      <c r="J833" s="356"/>
      <c r="K833" s="355"/>
      <c r="L833" s="328"/>
      <c r="M833" s="328"/>
      <c r="N833" s="328"/>
      <c r="O833" s="327"/>
      <c r="P833" s="327"/>
      <c r="Q833" s="327"/>
    </row>
    <row r="834" spans="8:17">
      <c r="H834" s="327"/>
      <c r="I834" s="355"/>
      <c r="J834" s="356"/>
      <c r="K834" s="355"/>
      <c r="L834" s="328"/>
      <c r="M834" s="328"/>
      <c r="N834" s="328"/>
      <c r="O834" s="327"/>
      <c r="P834" s="327"/>
      <c r="Q834" s="327"/>
    </row>
    <row r="835" spans="8:17">
      <c r="H835" s="327"/>
      <c r="I835" s="355"/>
      <c r="J835" s="356"/>
      <c r="K835" s="355"/>
      <c r="L835" s="328"/>
      <c r="M835" s="328"/>
      <c r="N835" s="328"/>
      <c r="O835" s="327"/>
      <c r="P835" s="327"/>
      <c r="Q835" s="327"/>
    </row>
    <row r="836" spans="8:17">
      <c r="H836" s="327"/>
      <c r="I836" s="355"/>
      <c r="J836" s="356"/>
      <c r="K836" s="355"/>
      <c r="L836" s="328"/>
      <c r="M836" s="328"/>
      <c r="N836" s="328"/>
      <c r="O836" s="327"/>
      <c r="P836" s="327"/>
      <c r="Q836" s="327"/>
    </row>
    <row r="837" spans="8:17">
      <c r="H837" s="327"/>
      <c r="I837" s="355"/>
      <c r="J837" s="356"/>
      <c r="K837" s="355"/>
      <c r="L837" s="328"/>
      <c r="M837" s="328"/>
      <c r="N837" s="328"/>
      <c r="O837" s="327"/>
      <c r="P837" s="327"/>
      <c r="Q837" s="327"/>
    </row>
    <row r="838" spans="8:17">
      <c r="H838" s="327"/>
      <c r="I838" s="355"/>
      <c r="J838" s="356"/>
      <c r="K838" s="355"/>
      <c r="L838" s="328"/>
      <c r="M838" s="328"/>
      <c r="N838" s="328"/>
      <c r="O838" s="327"/>
      <c r="P838" s="327"/>
      <c r="Q838" s="327"/>
    </row>
    <row r="839" spans="8:17">
      <c r="H839" s="327"/>
      <c r="I839" s="355"/>
      <c r="J839" s="356"/>
      <c r="K839" s="355"/>
      <c r="L839" s="328"/>
      <c r="M839" s="328"/>
      <c r="N839" s="328"/>
      <c r="O839" s="327"/>
      <c r="P839" s="327"/>
      <c r="Q839" s="327"/>
    </row>
    <row r="840" spans="8:17">
      <c r="H840" s="327"/>
      <c r="I840" s="355"/>
      <c r="J840" s="356"/>
      <c r="K840" s="355"/>
      <c r="L840" s="328"/>
      <c r="M840" s="328"/>
      <c r="N840" s="328"/>
      <c r="O840" s="327"/>
      <c r="P840" s="327"/>
      <c r="Q840" s="327"/>
    </row>
    <row r="841" spans="8:17">
      <c r="H841" s="327"/>
      <c r="I841" s="355"/>
      <c r="J841" s="356"/>
      <c r="K841" s="355"/>
      <c r="L841" s="328"/>
      <c r="M841" s="328"/>
      <c r="N841" s="328"/>
      <c r="O841" s="327"/>
      <c r="P841" s="327"/>
      <c r="Q841" s="327"/>
    </row>
    <row r="842" spans="8:17">
      <c r="H842" s="327"/>
      <c r="I842" s="355"/>
      <c r="J842" s="356"/>
      <c r="K842" s="355"/>
      <c r="L842" s="328"/>
      <c r="M842" s="328"/>
      <c r="N842" s="328"/>
      <c r="O842" s="327"/>
      <c r="P842" s="327"/>
      <c r="Q842" s="327"/>
    </row>
    <row r="843" spans="8:17">
      <c r="H843" s="327"/>
      <c r="I843" s="355"/>
      <c r="J843" s="356"/>
      <c r="K843" s="355"/>
      <c r="L843" s="328"/>
      <c r="M843" s="328"/>
      <c r="N843" s="328"/>
      <c r="O843" s="327"/>
      <c r="P843" s="327"/>
      <c r="Q843" s="327"/>
    </row>
    <row r="844" spans="8:17">
      <c r="H844" s="327"/>
      <c r="I844" s="355"/>
      <c r="J844" s="356"/>
      <c r="K844" s="355"/>
      <c r="L844" s="328"/>
      <c r="M844" s="328"/>
      <c r="N844" s="328"/>
      <c r="O844" s="327"/>
      <c r="P844" s="327"/>
      <c r="Q844" s="327"/>
    </row>
    <row r="845" spans="8:17">
      <c r="H845" s="327"/>
      <c r="I845" s="355"/>
      <c r="J845" s="356"/>
      <c r="K845" s="355"/>
      <c r="L845" s="328"/>
      <c r="M845" s="328"/>
      <c r="N845" s="328"/>
      <c r="O845" s="327"/>
      <c r="P845" s="327"/>
      <c r="Q845" s="327"/>
    </row>
    <row r="846" spans="8:17">
      <c r="H846" s="327"/>
      <c r="I846" s="355"/>
      <c r="J846" s="356"/>
      <c r="K846" s="355"/>
      <c r="L846" s="328"/>
      <c r="M846" s="328"/>
      <c r="N846" s="328"/>
      <c r="O846" s="327"/>
      <c r="P846" s="327"/>
      <c r="Q846" s="327"/>
    </row>
    <row r="847" spans="8:17">
      <c r="H847" s="327"/>
      <c r="I847" s="355"/>
      <c r="J847" s="356"/>
      <c r="K847" s="355"/>
      <c r="L847" s="328"/>
      <c r="M847" s="328"/>
      <c r="N847" s="328"/>
      <c r="O847" s="327"/>
      <c r="P847" s="327"/>
      <c r="Q847" s="327"/>
    </row>
    <row r="848" spans="8:17">
      <c r="H848" s="327"/>
      <c r="I848" s="355"/>
      <c r="J848" s="356"/>
      <c r="K848" s="355"/>
      <c r="L848" s="328"/>
      <c r="M848" s="328"/>
      <c r="N848" s="328"/>
      <c r="O848" s="327"/>
      <c r="P848" s="327"/>
      <c r="Q848" s="327"/>
    </row>
    <row r="849" spans="8:17">
      <c r="H849" s="327"/>
      <c r="I849" s="355"/>
      <c r="J849" s="356"/>
      <c r="K849" s="355"/>
      <c r="L849" s="328"/>
      <c r="M849" s="328"/>
      <c r="N849" s="328"/>
      <c r="O849" s="327"/>
      <c r="P849" s="327"/>
      <c r="Q849" s="327"/>
    </row>
    <row r="850" spans="8:17">
      <c r="H850" s="327"/>
      <c r="I850" s="355"/>
      <c r="J850" s="356"/>
      <c r="K850" s="355"/>
      <c r="L850" s="328"/>
      <c r="M850" s="328"/>
      <c r="N850" s="328"/>
      <c r="O850" s="327"/>
      <c r="P850" s="327"/>
      <c r="Q850" s="327"/>
    </row>
    <row r="851" spans="8:17">
      <c r="H851" s="327"/>
      <c r="I851" s="355"/>
      <c r="J851" s="356"/>
      <c r="K851" s="355"/>
      <c r="L851" s="328"/>
      <c r="M851" s="328"/>
      <c r="N851" s="328"/>
      <c r="O851" s="327"/>
      <c r="P851" s="327"/>
      <c r="Q851" s="327"/>
    </row>
    <row r="852" spans="8:17">
      <c r="H852" s="327"/>
      <c r="I852" s="355"/>
      <c r="J852" s="356"/>
      <c r="K852" s="355"/>
      <c r="L852" s="328"/>
      <c r="M852" s="328"/>
      <c r="N852" s="328"/>
      <c r="O852" s="327"/>
      <c r="P852" s="327"/>
      <c r="Q852" s="327"/>
    </row>
    <row r="853" spans="8:17">
      <c r="H853" s="327"/>
      <c r="I853" s="355"/>
      <c r="J853" s="356"/>
      <c r="K853" s="355"/>
      <c r="L853" s="328"/>
      <c r="M853" s="328"/>
      <c r="N853" s="328"/>
      <c r="O853" s="327"/>
      <c r="P853" s="327"/>
      <c r="Q853" s="327"/>
    </row>
    <row r="854" spans="8:17">
      <c r="H854" s="327"/>
      <c r="I854" s="355"/>
      <c r="J854" s="356"/>
      <c r="K854" s="355"/>
      <c r="L854" s="328"/>
      <c r="M854" s="328"/>
      <c r="N854" s="328"/>
      <c r="O854" s="327"/>
      <c r="P854" s="327"/>
      <c r="Q854" s="327"/>
    </row>
    <row r="855" spans="8:17">
      <c r="H855" s="327"/>
      <c r="I855" s="355"/>
      <c r="J855" s="356"/>
      <c r="K855" s="355"/>
      <c r="L855" s="328"/>
      <c r="M855" s="328"/>
      <c r="N855" s="328"/>
      <c r="O855" s="327"/>
      <c r="P855" s="327"/>
      <c r="Q855" s="327"/>
    </row>
    <row r="856" spans="8:17">
      <c r="H856" s="327"/>
      <c r="I856" s="355"/>
      <c r="J856" s="356"/>
      <c r="K856" s="355"/>
      <c r="L856" s="328"/>
      <c r="M856" s="328"/>
      <c r="N856" s="328"/>
      <c r="O856" s="327"/>
      <c r="P856" s="327"/>
      <c r="Q856" s="327"/>
    </row>
    <row r="857" spans="8:17">
      <c r="H857" s="327"/>
      <c r="I857" s="355"/>
      <c r="J857" s="356"/>
      <c r="K857" s="355"/>
      <c r="L857" s="328"/>
      <c r="M857" s="328"/>
      <c r="N857" s="328"/>
      <c r="O857" s="327"/>
      <c r="P857" s="327"/>
      <c r="Q857" s="327"/>
    </row>
    <row r="858" spans="8:17">
      <c r="H858" s="327"/>
      <c r="I858" s="355"/>
      <c r="J858" s="356"/>
      <c r="K858" s="355"/>
      <c r="L858" s="328"/>
      <c r="M858" s="328"/>
      <c r="N858" s="328"/>
      <c r="O858" s="327"/>
      <c r="P858" s="327"/>
      <c r="Q858" s="327"/>
    </row>
    <row r="859" spans="8:17">
      <c r="H859" s="327"/>
      <c r="I859" s="355"/>
      <c r="J859" s="356"/>
      <c r="K859" s="355"/>
      <c r="L859" s="328"/>
      <c r="M859" s="328"/>
      <c r="N859" s="328"/>
      <c r="O859" s="327"/>
      <c r="P859" s="327"/>
      <c r="Q859" s="327"/>
    </row>
    <row r="860" spans="8:17">
      <c r="H860" s="327"/>
      <c r="I860" s="355"/>
      <c r="J860" s="356"/>
      <c r="K860" s="355"/>
      <c r="L860" s="328"/>
      <c r="M860" s="328"/>
      <c r="N860" s="328"/>
      <c r="O860" s="327"/>
      <c r="P860" s="327"/>
      <c r="Q860" s="327"/>
    </row>
    <row r="861" spans="8:17">
      <c r="H861" s="327"/>
      <c r="I861" s="355"/>
      <c r="J861" s="356"/>
      <c r="K861" s="355"/>
      <c r="L861" s="328"/>
      <c r="M861" s="328"/>
      <c r="N861" s="328"/>
      <c r="O861" s="327"/>
      <c r="P861" s="327"/>
      <c r="Q861" s="327"/>
    </row>
    <row r="862" spans="8:17">
      <c r="H862" s="327"/>
      <c r="I862" s="355"/>
      <c r="J862" s="356"/>
      <c r="K862" s="355"/>
      <c r="L862" s="328"/>
      <c r="M862" s="328"/>
      <c r="N862" s="328"/>
      <c r="O862" s="327"/>
      <c r="P862" s="327"/>
      <c r="Q862" s="327"/>
    </row>
    <row r="863" spans="8:17">
      <c r="H863" s="327"/>
      <c r="I863" s="355"/>
      <c r="J863" s="356"/>
      <c r="K863" s="355"/>
      <c r="L863" s="328"/>
      <c r="M863" s="328"/>
      <c r="N863" s="328"/>
      <c r="O863" s="327"/>
      <c r="P863" s="327"/>
      <c r="Q863" s="327"/>
    </row>
    <row r="864" spans="8:17">
      <c r="H864" s="327"/>
      <c r="I864" s="355"/>
      <c r="J864" s="356"/>
      <c r="K864" s="355"/>
      <c r="L864" s="328"/>
      <c r="M864" s="328"/>
      <c r="N864" s="328"/>
      <c r="O864" s="327"/>
      <c r="P864" s="327"/>
      <c r="Q864" s="327"/>
    </row>
    <row r="865" spans="8:17">
      <c r="H865" s="327"/>
      <c r="I865" s="355"/>
      <c r="J865" s="356"/>
      <c r="K865" s="355"/>
      <c r="L865" s="328"/>
      <c r="M865" s="328"/>
      <c r="N865" s="328"/>
      <c r="O865" s="327"/>
      <c r="P865" s="327"/>
      <c r="Q865" s="327"/>
    </row>
    <row r="866" spans="8:17">
      <c r="H866" s="327"/>
      <c r="I866" s="355"/>
      <c r="J866" s="356"/>
      <c r="K866" s="355"/>
      <c r="L866" s="328"/>
      <c r="M866" s="328"/>
      <c r="N866" s="328"/>
      <c r="O866" s="327"/>
      <c r="P866" s="327"/>
      <c r="Q866" s="327"/>
    </row>
    <row r="867" spans="8:17">
      <c r="H867" s="327"/>
      <c r="I867" s="355"/>
      <c r="J867" s="356"/>
      <c r="K867" s="355"/>
      <c r="L867" s="328"/>
      <c r="M867" s="328"/>
      <c r="N867" s="328"/>
      <c r="O867" s="327"/>
      <c r="P867" s="327"/>
      <c r="Q867" s="327"/>
    </row>
    <row r="868" spans="8:17">
      <c r="H868" s="327"/>
      <c r="I868" s="355"/>
      <c r="J868" s="356"/>
      <c r="K868" s="355"/>
      <c r="L868" s="328"/>
      <c r="M868" s="328"/>
      <c r="N868" s="328"/>
      <c r="O868" s="327"/>
      <c r="P868" s="327"/>
      <c r="Q868" s="327"/>
    </row>
    <row r="869" spans="8:17">
      <c r="H869" s="327"/>
      <c r="I869" s="355"/>
      <c r="J869" s="356"/>
      <c r="K869" s="355"/>
      <c r="L869" s="328"/>
      <c r="M869" s="328"/>
      <c r="N869" s="328"/>
      <c r="O869" s="327"/>
      <c r="P869" s="327"/>
      <c r="Q869" s="327"/>
    </row>
    <row r="870" spans="8:17">
      <c r="H870" s="327"/>
      <c r="I870" s="355"/>
      <c r="J870" s="356"/>
      <c r="K870" s="355"/>
      <c r="L870" s="328"/>
      <c r="M870" s="328"/>
      <c r="N870" s="328"/>
      <c r="O870" s="327"/>
      <c r="P870" s="327"/>
      <c r="Q870" s="327"/>
    </row>
    <row r="871" spans="8:17">
      <c r="H871" s="327"/>
      <c r="I871" s="355"/>
      <c r="J871" s="356"/>
      <c r="K871" s="355"/>
      <c r="L871" s="328"/>
      <c r="M871" s="328"/>
      <c r="N871" s="328"/>
      <c r="O871" s="327"/>
      <c r="P871" s="327"/>
      <c r="Q871" s="327"/>
    </row>
    <row r="872" spans="8:17">
      <c r="H872" s="327"/>
      <c r="I872" s="355"/>
      <c r="J872" s="356"/>
      <c r="K872" s="355"/>
      <c r="L872" s="328"/>
      <c r="M872" s="328"/>
      <c r="N872" s="328"/>
      <c r="O872" s="327"/>
      <c r="P872" s="327"/>
      <c r="Q872" s="327"/>
    </row>
    <row r="873" spans="8:17">
      <c r="H873" s="327"/>
      <c r="I873" s="355"/>
      <c r="J873" s="356"/>
      <c r="K873" s="355"/>
      <c r="L873" s="328"/>
      <c r="M873" s="328"/>
      <c r="N873" s="328"/>
      <c r="O873" s="327"/>
      <c r="P873" s="327"/>
      <c r="Q873" s="327"/>
    </row>
    <row r="874" spans="8:17">
      <c r="H874" s="327"/>
      <c r="I874" s="355"/>
      <c r="J874" s="356"/>
      <c r="K874" s="355"/>
      <c r="L874" s="328"/>
      <c r="M874" s="328"/>
      <c r="N874" s="328"/>
      <c r="O874" s="327"/>
      <c r="P874" s="327"/>
      <c r="Q874" s="327"/>
    </row>
    <row r="875" spans="8:17">
      <c r="H875" s="327"/>
      <c r="I875" s="355"/>
      <c r="J875" s="356"/>
      <c r="K875" s="355"/>
      <c r="L875" s="328"/>
      <c r="M875" s="328"/>
      <c r="N875" s="328"/>
      <c r="O875" s="327"/>
      <c r="P875" s="327"/>
      <c r="Q875" s="327"/>
    </row>
    <row r="876" spans="8:17">
      <c r="H876" s="327"/>
      <c r="I876" s="355"/>
      <c r="J876" s="356"/>
      <c r="K876" s="355"/>
      <c r="L876" s="328"/>
      <c r="M876" s="328"/>
      <c r="N876" s="328"/>
      <c r="O876" s="327"/>
      <c r="P876" s="327"/>
      <c r="Q876" s="327"/>
    </row>
    <row r="877" spans="8:17">
      <c r="H877" s="327"/>
      <c r="I877" s="355"/>
      <c r="J877" s="356"/>
      <c r="K877" s="355"/>
      <c r="L877" s="328"/>
      <c r="M877" s="328"/>
      <c r="N877" s="328"/>
      <c r="O877" s="327"/>
      <c r="P877" s="327"/>
      <c r="Q877" s="327"/>
    </row>
    <row r="878" spans="8:17">
      <c r="H878" s="327"/>
      <c r="I878" s="355"/>
      <c r="J878" s="356"/>
      <c r="K878" s="355"/>
      <c r="L878" s="328"/>
      <c r="M878" s="328"/>
      <c r="N878" s="328"/>
      <c r="O878" s="327"/>
      <c r="P878" s="327"/>
      <c r="Q878" s="327"/>
    </row>
    <row r="879" spans="8:17">
      <c r="H879" s="327"/>
      <c r="I879" s="355"/>
      <c r="J879" s="356"/>
      <c r="K879" s="355"/>
      <c r="L879" s="328"/>
      <c r="M879" s="328"/>
      <c r="N879" s="328"/>
      <c r="O879" s="327"/>
      <c r="P879" s="327"/>
      <c r="Q879" s="327"/>
    </row>
    <row r="880" spans="8:17">
      <c r="H880" s="327"/>
      <c r="I880" s="355"/>
      <c r="J880" s="356"/>
      <c r="K880" s="355"/>
      <c r="L880" s="328"/>
      <c r="M880" s="328"/>
      <c r="N880" s="328"/>
      <c r="O880" s="327"/>
      <c r="P880" s="327"/>
      <c r="Q880" s="327"/>
    </row>
    <row r="881" spans="8:17">
      <c r="H881" s="327"/>
      <c r="I881" s="355"/>
      <c r="J881" s="356"/>
      <c r="K881" s="355"/>
      <c r="L881" s="328"/>
      <c r="M881" s="328"/>
      <c r="N881" s="328"/>
      <c r="O881" s="327"/>
      <c r="P881" s="327"/>
      <c r="Q881" s="327"/>
    </row>
    <row r="882" spans="8:17">
      <c r="H882" s="327"/>
      <c r="I882" s="355"/>
      <c r="J882" s="356"/>
      <c r="K882" s="355"/>
      <c r="L882" s="328"/>
      <c r="M882" s="328"/>
      <c r="N882" s="328"/>
      <c r="O882" s="327"/>
      <c r="P882" s="327"/>
      <c r="Q882" s="327"/>
    </row>
    <row r="883" spans="8:17">
      <c r="H883" s="327"/>
      <c r="I883" s="355"/>
      <c r="J883" s="356"/>
      <c r="K883" s="355"/>
      <c r="L883" s="328"/>
      <c r="M883" s="328"/>
      <c r="N883" s="328"/>
      <c r="O883" s="327"/>
      <c r="P883" s="327"/>
      <c r="Q883" s="327"/>
    </row>
    <row r="884" spans="8:17">
      <c r="H884" s="327"/>
      <c r="I884" s="355"/>
      <c r="J884" s="356"/>
      <c r="K884" s="355"/>
      <c r="L884" s="328"/>
      <c r="M884" s="328"/>
      <c r="N884" s="328"/>
      <c r="O884" s="327"/>
      <c r="P884" s="327"/>
      <c r="Q884" s="327"/>
    </row>
    <row r="885" spans="8:17">
      <c r="H885" s="327"/>
      <c r="I885" s="355"/>
      <c r="J885" s="356"/>
      <c r="K885" s="355"/>
      <c r="L885" s="328"/>
      <c r="M885" s="328"/>
      <c r="N885" s="328"/>
      <c r="O885" s="327"/>
      <c r="P885" s="327"/>
      <c r="Q885" s="327"/>
    </row>
    <row r="886" spans="8:17">
      <c r="H886" s="327"/>
      <c r="I886" s="355"/>
      <c r="J886" s="356"/>
      <c r="K886" s="355"/>
      <c r="L886" s="328"/>
      <c r="M886" s="328"/>
      <c r="N886" s="328"/>
      <c r="O886" s="327"/>
      <c r="P886" s="327"/>
      <c r="Q886" s="327"/>
    </row>
    <row r="887" spans="8:17">
      <c r="H887" s="327"/>
      <c r="I887" s="355"/>
      <c r="J887" s="356"/>
      <c r="K887" s="355"/>
      <c r="L887" s="328"/>
      <c r="M887" s="328"/>
      <c r="N887" s="328"/>
      <c r="O887" s="327"/>
      <c r="P887" s="327"/>
      <c r="Q887" s="327"/>
    </row>
    <row r="888" spans="8:17">
      <c r="H888" s="327"/>
      <c r="I888" s="355"/>
      <c r="J888" s="356"/>
      <c r="K888" s="355"/>
      <c r="L888" s="328"/>
      <c r="M888" s="328"/>
      <c r="N888" s="328"/>
      <c r="O888" s="327"/>
      <c r="P888" s="327"/>
      <c r="Q888" s="327"/>
    </row>
    <row r="889" spans="8:17">
      <c r="H889" s="327"/>
      <c r="I889" s="355"/>
      <c r="J889" s="356"/>
      <c r="K889" s="355"/>
      <c r="L889" s="328"/>
      <c r="M889" s="328"/>
      <c r="N889" s="328"/>
      <c r="O889" s="327"/>
      <c r="P889" s="327"/>
      <c r="Q889" s="327"/>
    </row>
    <row r="890" spans="8:17">
      <c r="H890" s="327"/>
      <c r="I890" s="355"/>
      <c r="J890" s="356"/>
      <c r="K890" s="355"/>
      <c r="L890" s="328"/>
      <c r="M890" s="328"/>
      <c r="N890" s="328"/>
      <c r="O890" s="327"/>
      <c r="P890" s="327"/>
      <c r="Q890" s="327"/>
    </row>
    <row r="891" spans="8:17">
      <c r="H891" s="327"/>
      <c r="I891" s="355"/>
      <c r="J891" s="356"/>
      <c r="K891" s="355"/>
      <c r="L891" s="328"/>
      <c r="M891" s="328"/>
      <c r="N891" s="328"/>
      <c r="O891" s="327"/>
      <c r="P891" s="327"/>
      <c r="Q891" s="327"/>
    </row>
    <row r="892" spans="8:17">
      <c r="H892" s="327"/>
      <c r="I892" s="355"/>
      <c r="J892" s="356"/>
      <c r="K892" s="355"/>
      <c r="L892" s="328"/>
      <c r="M892" s="328"/>
      <c r="N892" s="328"/>
      <c r="O892" s="327"/>
      <c r="P892" s="327"/>
      <c r="Q892" s="327"/>
    </row>
    <row r="893" spans="8:17">
      <c r="H893" s="327"/>
      <c r="I893" s="355"/>
      <c r="J893" s="356"/>
      <c r="K893" s="355"/>
      <c r="L893" s="328"/>
      <c r="M893" s="328"/>
      <c r="N893" s="328"/>
      <c r="O893" s="327"/>
      <c r="P893" s="327"/>
      <c r="Q893" s="327"/>
    </row>
    <row r="894" spans="8:17">
      <c r="H894" s="327"/>
      <c r="I894" s="355"/>
      <c r="J894" s="356"/>
      <c r="K894" s="355"/>
      <c r="L894" s="328"/>
      <c r="M894" s="328"/>
      <c r="N894" s="328"/>
      <c r="O894" s="327"/>
      <c r="P894" s="327"/>
      <c r="Q894" s="327"/>
    </row>
    <row r="895" spans="8:17">
      <c r="H895" s="327"/>
      <c r="I895" s="355"/>
      <c r="J895" s="356"/>
      <c r="K895" s="355"/>
      <c r="L895" s="328"/>
      <c r="M895" s="328"/>
      <c r="N895" s="328"/>
      <c r="O895" s="327"/>
      <c r="P895" s="327"/>
      <c r="Q895" s="327"/>
    </row>
    <row r="896" spans="8:17">
      <c r="H896" s="327"/>
      <c r="I896" s="355"/>
      <c r="J896" s="356"/>
      <c r="K896" s="355"/>
      <c r="L896" s="328"/>
      <c r="M896" s="328"/>
      <c r="N896" s="328"/>
      <c r="O896" s="327"/>
      <c r="P896" s="327"/>
      <c r="Q896" s="327"/>
    </row>
    <row r="897" spans="8:17">
      <c r="H897" s="327"/>
      <c r="I897" s="355"/>
      <c r="J897" s="356"/>
      <c r="K897" s="355"/>
      <c r="L897" s="328"/>
      <c r="M897" s="328"/>
      <c r="N897" s="328"/>
      <c r="O897" s="327"/>
      <c r="P897" s="327"/>
      <c r="Q897" s="327"/>
    </row>
    <row r="898" spans="8:17">
      <c r="H898" s="327"/>
      <c r="I898" s="355"/>
      <c r="J898" s="356"/>
      <c r="K898" s="355"/>
      <c r="L898" s="328"/>
      <c r="M898" s="328"/>
      <c r="N898" s="328"/>
      <c r="O898" s="327"/>
      <c r="P898" s="327"/>
      <c r="Q898" s="327"/>
    </row>
    <row r="899" spans="8:17">
      <c r="H899" s="327"/>
      <c r="I899" s="355"/>
      <c r="J899" s="356"/>
      <c r="K899" s="355"/>
      <c r="L899" s="328"/>
      <c r="M899" s="328"/>
      <c r="N899" s="328"/>
      <c r="O899" s="327"/>
      <c r="P899" s="327"/>
      <c r="Q899" s="327"/>
    </row>
    <row r="900" spans="8:17">
      <c r="H900" s="327"/>
      <c r="I900" s="355"/>
      <c r="J900" s="356"/>
      <c r="K900" s="355"/>
      <c r="L900" s="328"/>
      <c r="M900" s="328"/>
      <c r="N900" s="328"/>
      <c r="O900" s="327"/>
      <c r="P900" s="327"/>
      <c r="Q900" s="327"/>
    </row>
    <row r="901" spans="8:17">
      <c r="H901" s="327"/>
      <c r="I901" s="355"/>
      <c r="J901" s="356"/>
      <c r="K901" s="355"/>
      <c r="L901" s="328"/>
      <c r="M901" s="328"/>
      <c r="N901" s="328"/>
      <c r="O901" s="327"/>
      <c r="P901" s="327"/>
      <c r="Q901" s="327"/>
    </row>
    <row r="902" spans="8:17">
      <c r="H902" s="327"/>
      <c r="I902" s="355"/>
      <c r="J902" s="356"/>
      <c r="K902" s="355"/>
      <c r="L902" s="328"/>
      <c r="M902" s="328"/>
      <c r="N902" s="328"/>
      <c r="O902" s="327"/>
      <c r="P902" s="327"/>
      <c r="Q902" s="327"/>
    </row>
    <row r="903" spans="8:17">
      <c r="H903" s="327"/>
      <c r="I903" s="355"/>
      <c r="J903" s="356"/>
      <c r="K903" s="355"/>
      <c r="L903" s="328"/>
      <c r="M903" s="328"/>
      <c r="N903" s="328"/>
      <c r="O903" s="327"/>
      <c r="P903" s="327"/>
      <c r="Q903" s="327"/>
    </row>
    <row r="904" spans="8:17">
      <c r="H904" s="327"/>
      <c r="I904" s="355"/>
      <c r="J904" s="356"/>
      <c r="K904" s="355"/>
      <c r="L904" s="328"/>
      <c r="M904" s="328"/>
      <c r="N904" s="328"/>
      <c r="O904" s="327"/>
      <c r="P904" s="327"/>
      <c r="Q904" s="327"/>
    </row>
    <row r="905" spans="8:17">
      <c r="H905" s="327"/>
      <c r="I905" s="355"/>
      <c r="J905" s="356"/>
      <c r="K905" s="355"/>
      <c r="L905" s="328"/>
      <c r="M905" s="328"/>
      <c r="N905" s="328"/>
      <c r="O905" s="327"/>
      <c r="P905" s="327"/>
      <c r="Q905" s="327"/>
    </row>
    <row r="906" spans="8:17">
      <c r="H906" s="327"/>
      <c r="I906" s="355"/>
      <c r="J906" s="356"/>
      <c r="K906" s="355"/>
      <c r="L906" s="328"/>
      <c r="M906" s="328"/>
      <c r="N906" s="328"/>
      <c r="O906" s="327"/>
      <c r="P906" s="327"/>
      <c r="Q906" s="327"/>
    </row>
    <row r="907" spans="8:17">
      <c r="H907" s="327"/>
      <c r="I907" s="355"/>
      <c r="J907" s="356"/>
      <c r="K907" s="355"/>
      <c r="L907" s="328"/>
      <c r="M907" s="328"/>
      <c r="N907" s="328"/>
      <c r="O907" s="327"/>
      <c r="P907" s="327"/>
      <c r="Q907" s="327"/>
    </row>
    <row r="908" spans="8:17">
      <c r="H908" s="327"/>
      <c r="I908" s="355"/>
      <c r="J908" s="356"/>
      <c r="K908" s="355"/>
      <c r="L908" s="328"/>
      <c r="M908" s="328"/>
      <c r="N908" s="328"/>
      <c r="O908" s="327"/>
      <c r="P908" s="327"/>
      <c r="Q908" s="327"/>
    </row>
    <row r="909" spans="8:17">
      <c r="H909" s="327"/>
      <c r="I909" s="355"/>
      <c r="J909" s="356"/>
      <c r="K909" s="355"/>
      <c r="L909" s="328"/>
      <c r="M909" s="328"/>
      <c r="N909" s="328"/>
      <c r="O909" s="327"/>
      <c r="P909" s="327"/>
      <c r="Q909" s="327"/>
    </row>
    <row r="910" spans="8:17">
      <c r="H910" s="327"/>
      <c r="I910" s="355"/>
      <c r="J910" s="356"/>
      <c r="K910" s="355"/>
      <c r="L910" s="328"/>
      <c r="M910" s="328"/>
      <c r="N910" s="328"/>
      <c r="O910" s="327"/>
      <c r="P910" s="327"/>
      <c r="Q910" s="327"/>
    </row>
    <row r="911" spans="8:17">
      <c r="H911" s="327"/>
      <c r="I911" s="355"/>
      <c r="J911" s="356"/>
      <c r="K911" s="355"/>
      <c r="L911" s="328"/>
      <c r="M911" s="328"/>
      <c r="N911" s="328"/>
      <c r="O911" s="327"/>
      <c r="P911" s="327"/>
      <c r="Q911" s="327"/>
    </row>
    <row r="912" spans="8:17">
      <c r="H912" s="327"/>
      <c r="I912" s="355"/>
      <c r="J912" s="356"/>
      <c r="K912" s="355"/>
      <c r="L912" s="328"/>
      <c r="M912" s="328"/>
      <c r="N912" s="328"/>
      <c r="O912" s="327"/>
      <c r="P912" s="327"/>
      <c r="Q912" s="327"/>
    </row>
    <row r="913" spans="8:17">
      <c r="H913" s="327"/>
      <c r="I913" s="355"/>
      <c r="J913" s="356"/>
      <c r="K913" s="355"/>
      <c r="L913" s="328"/>
      <c r="M913" s="328"/>
      <c r="N913" s="328"/>
      <c r="O913" s="327"/>
      <c r="P913" s="327"/>
      <c r="Q913" s="327"/>
    </row>
    <row r="914" spans="8:17">
      <c r="H914" s="327"/>
      <c r="I914" s="355"/>
      <c r="J914" s="356"/>
      <c r="K914" s="355"/>
      <c r="L914" s="328"/>
      <c r="M914" s="328"/>
      <c r="N914" s="328"/>
      <c r="O914" s="327"/>
      <c r="P914" s="327"/>
      <c r="Q914" s="327"/>
    </row>
    <row r="915" spans="8:17">
      <c r="H915" s="327"/>
      <c r="I915" s="355"/>
      <c r="J915" s="356"/>
      <c r="K915" s="355"/>
      <c r="L915" s="328"/>
      <c r="M915" s="328"/>
      <c r="N915" s="328"/>
      <c r="O915" s="327"/>
      <c r="P915" s="327"/>
      <c r="Q915" s="327"/>
    </row>
    <row r="916" spans="8:17">
      <c r="H916" s="327"/>
      <c r="I916" s="355"/>
      <c r="J916" s="356"/>
      <c r="K916" s="355"/>
      <c r="L916" s="328"/>
      <c r="M916" s="328"/>
      <c r="N916" s="328"/>
      <c r="O916" s="327"/>
      <c r="P916" s="327"/>
      <c r="Q916" s="327"/>
    </row>
    <row r="917" spans="8:17">
      <c r="H917" s="327"/>
      <c r="I917" s="355"/>
      <c r="J917" s="356"/>
      <c r="K917" s="355"/>
      <c r="L917" s="328"/>
      <c r="M917" s="328"/>
      <c r="N917" s="328"/>
      <c r="O917" s="327"/>
      <c r="P917" s="327"/>
      <c r="Q917" s="327"/>
    </row>
    <row r="918" spans="8:17">
      <c r="H918" s="327"/>
      <c r="I918" s="355"/>
      <c r="J918" s="356"/>
      <c r="K918" s="355"/>
      <c r="L918" s="328"/>
      <c r="M918" s="328"/>
      <c r="N918" s="328"/>
      <c r="O918" s="327"/>
      <c r="P918" s="327"/>
      <c r="Q918" s="327"/>
    </row>
    <row r="919" spans="8:17">
      <c r="H919" s="327"/>
      <c r="I919" s="355"/>
      <c r="J919" s="356"/>
      <c r="K919" s="355"/>
      <c r="L919" s="328"/>
      <c r="M919" s="328"/>
      <c r="N919" s="328"/>
      <c r="O919" s="327"/>
      <c r="P919" s="327"/>
      <c r="Q919" s="327"/>
    </row>
    <row r="920" spans="8:17">
      <c r="H920" s="327"/>
      <c r="I920" s="355"/>
      <c r="J920" s="356"/>
      <c r="K920" s="355"/>
      <c r="L920" s="328"/>
      <c r="M920" s="328"/>
      <c r="N920" s="328"/>
      <c r="O920" s="327"/>
      <c r="P920" s="327"/>
      <c r="Q920" s="327"/>
    </row>
    <row r="921" spans="8:17">
      <c r="H921" s="327"/>
      <c r="I921" s="355"/>
      <c r="J921" s="356"/>
      <c r="K921" s="355"/>
      <c r="L921" s="328"/>
      <c r="M921" s="328"/>
      <c r="N921" s="328"/>
      <c r="O921" s="327"/>
      <c r="P921" s="327"/>
      <c r="Q921" s="327"/>
    </row>
    <row r="922" spans="8:17">
      <c r="H922" s="327"/>
      <c r="I922" s="355"/>
      <c r="J922" s="356"/>
      <c r="K922" s="355"/>
      <c r="L922" s="328"/>
      <c r="M922" s="328"/>
      <c r="N922" s="328"/>
      <c r="O922" s="327"/>
      <c r="P922" s="327"/>
      <c r="Q922" s="327"/>
    </row>
    <row r="923" spans="8:17">
      <c r="H923" s="327"/>
      <c r="I923" s="355"/>
      <c r="J923" s="356"/>
      <c r="K923" s="355"/>
      <c r="L923" s="328"/>
      <c r="M923" s="328"/>
      <c r="N923" s="328"/>
      <c r="O923" s="327"/>
      <c r="P923" s="327"/>
      <c r="Q923" s="327"/>
    </row>
    <row r="924" spans="8:17">
      <c r="H924" s="327"/>
      <c r="I924" s="355"/>
      <c r="J924" s="356"/>
      <c r="K924" s="355"/>
      <c r="L924" s="328"/>
      <c r="M924" s="328"/>
      <c r="N924" s="328"/>
      <c r="O924" s="327"/>
      <c r="P924" s="327"/>
      <c r="Q924" s="327"/>
    </row>
    <row r="925" spans="8:17">
      <c r="H925" s="327"/>
      <c r="I925" s="355"/>
      <c r="J925" s="356"/>
      <c r="K925" s="355"/>
      <c r="L925" s="328"/>
      <c r="M925" s="328"/>
      <c r="N925" s="328"/>
      <c r="O925" s="327"/>
      <c r="P925" s="327"/>
      <c r="Q925" s="327"/>
    </row>
    <row r="926" spans="8:17">
      <c r="H926" s="327"/>
      <c r="I926" s="355"/>
      <c r="J926" s="356"/>
      <c r="K926" s="355"/>
      <c r="L926" s="328"/>
      <c r="M926" s="328"/>
      <c r="N926" s="328"/>
      <c r="O926" s="327"/>
      <c r="P926" s="327"/>
      <c r="Q926" s="327"/>
    </row>
    <row r="927" spans="8:17">
      <c r="H927" s="327"/>
      <c r="I927" s="355"/>
      <c r="J927" s="356"/>
      <c r="K927" s="355"/>
      <c r="L927" s="328"/>
      <c r="M927" s="328"/>
      <c r="N927" s="328"/>
      <c r="O927" s="327"/>
      <c r="P927" s="327"/>
      <c r="Q927" s="327"/>
    </row>
    <row r="928" spans="8:17">
      <c r="H928" s="327"/>
      <c r="I928" s="355"/>
      <c r="J928" s="356"/>
      <c r="K928" s="355"/>
      <c r="L928" s="328"/>
      <c r="M928" s="328"/>
      <c r="N928" s="328"/>
      <c r="O928" s="327"/>
      <c r="P928" s="327"/>
      <c r="Q928" s="327"/>
    </row>
    <row r="929" spans="8:17">
      <c r="H929" s="327"/>
      <c r="I929" s="355"/>
      <c r="J929" s="356"/>
      <c r="K929" s="355"/>
      <c r="L929" s="328"/>
      <c r="M929" s="328"/>
      <c r="N929" s="328"/>
      <c r="O929" s="327"/>
      <c r="P929" s="327"/>
      <c r="Q929" s="327"/>
    </row>
    <row r="930" spans="8:17">
      <c r="H930" s="327"/>
      <c r="I930" s="355"/>
      <c r="J930" s="356"/>
      <c r="K930" s="355"/>
      <c r="L930" s="328"/>
      <c r="M930" s="328"/>
      <c r="N930" s="328"/>
      <c r="O930" s="327"/>
      <c r="P930" s="327"/>
      <c r="Q930" s="327"/>
    </row>
    <row r="931" spans="8:17">
      <c r="H931" s="327"/>
      <c r="I931" s="355"/>
      <c r="J931" s="356"/>
      <c r="K931" s="355"/>
      <c r="L931" s="328"/>
      <c r="M931" s="328"/>
      <c r="N931" s="328"/>
      <c r="O931" s="327"/>
      <c r="P931" s="327"/>
      <c r="Q931" s="327"/>
    </row>
    <row r="932" spans="8:17">
      <c r="H932" s="327"/>
      <c r="I932" s="355"/>
      <c r="J932" s="356"/>
      <c r="K932" s="355"/>
      <c r="L932" s="328"/>
      <c r="M932" s="328"/>
      <c r="N932" s="328"/>
      <c r="O932" s="327"/>
      <c r="P932" s="327"/>
      <c r="Q932" s="327"/>
    </row>
    <row r="933" spans="8:17">
      <c r="H933" s="327"/>
      <c r="I933" s="355"/>
      <c r="J933" s="356"/>
      <c r="K933" s="355"/>
      <c r="L933" s="328"/>
      <c r="M933" s="328"/>
      <c r="N933" s="328"/>
      <c r="O933" s="327"/>
      <c r="P933" s="327"/>
      <c r="Q933" s="327"/>
    </row>
    <row r="934" spans="8:17">
      <c r="H934" s="327"/>
      <c r="I934" s="355"/>
      <c r="J934" s="356"/>
      <c r="K934" s="355"/>
      <c r="L934" s="328"/>
      <c r="M934" s="328"/>
      <c r="N934" s="328"/>
      <c r="O934" s="327"/>
      <c r="P934" s="327"/>
      <c r="Q934" s="327"/>
    </row>
    <row r="935" spans="8:17">
      <c r="H935" s="327"/>
      <c r="I935" s="355"/>
      <c r="J935" s="356"/>
      <c r="K935" s="355"/>
      <c r="L935" s="328"/>
      <c r="M935" s="328"/>
      <c r="N935" s="328"/>
      <c r="O935" s="327"/>
      <c r="P935" s="327"/>
      <c r="Q935" s="327"/>
    </row>
    <row r="936" spans="8:17">
      <c r="H936" s="327"/>
      <c r="I936" s="355"/>
      <c r="J936" s="356"/>
      <c r="K936" s="355"/>
      <c r="L936" s="328"/>
      <c r="M936" s="328"/>
      <c r="N936" s="328"/>
      <c r="O936" s="327"/>
      <c r="P936" s="327"/>
      <c r="Q936" s="327"/>
    </row>
    <row r="937" spans="8:17">
      <c r="H937" s="327"/>
      <c r="I937" s="355"/>
      <c r="J937" s="356"/>
      <c r="K937" s="355"/>
      <c r="L937" s="328"/>
      <c r="M937" s="328"/>
      <c r="N937" s="328"/>
      <c r="O937" s="327"/>
      <c r="P937" s="327"/>
      <c r="Q937" s="327"/>
    </row>
    <row r="938" spans="8:17">
      <c r="H938" s="327"/>
      <c r="I938" s="355"/>
      <c r="J938" s="356"/>
      <c r="K938" s="355"/>
      <c r="L938" s="328"/>
      <c r="M938" s="328"/>
      <c r="N938" s="328"/>
      <c r="O938" s="327"/>
      <c r="P938" s="327"/>
      <c r="Q938" s="327"/>
    </row>
    <row r="939" spans="8:17">
      <c r="H939" s="327"/>
      <c r="I939" s="355"/>
      <c r="J939" s="356"/>
      <c r="K939" s="355"/>
      <c r="L939" s="328"/>
      <c r="M939" s="328"/>
      <c r="N939" s="328"/>
      <c r="O939" s="327"/>
      <c r="P939" s="327"/>
      <c r="Q939" s="327"/>
    </row>
    <row r="940" spans="8:17">
      <c r="H940" s="327"/>
      <c r="I940" s="355"/>
      <c r="J940" s="356"/>
      <c r="K940" s="355"/>
      <c r="L940" s="328"/>
      <c r="M940" s="328"/>
      <c r="N940" s="328"/>
      <c r="O940" s="327"/>
      <c r="P940" s="327"/>
      <c r="Q940" s="327"/>
    </row>
    <row r="941" spans="8:17">
      <c r="H941" s="327"/>
      <c r="I941" s="355"/>
      <c r="J941" s="356"/>
      <c r="K941" s="355"/>
      <c r="L941" s="328"/>
      <c r="M941" s="328"/>
      <c r="N941" s="328"/>
      <c r="O941" s="327"/>
      <c r="P941" s="327"/>
      <c r="Q941" s="327"/>
    </row>
    <row r="942" spans="8:17">
      <c r="H942" s="327"/>
      <c r="I942" s="355"/>
      <c r="J942" s="356"/>
      <c r="K942" s="355"/>
      <c r="L942" s="328"/>
      <c r="M942" s="328"/>
      <c r="N942" s="328"/>
      <c r="O942" s="327"/>
      <c r="P942" s="327"/>
      <c r="Q942" s="327"/>
    </row>
    <row r="943" spans="8:17">
      <c r="H943" s="327"/>
      <c r="I943" s="355"/>
      <c r="J943" s="356"/>
      <c r="K943" s="355"/>
      <c r="L943" s="328"/>
      <c r="M943" s="328"/>
      <c r="N943" s="328"/>
      <c r="O943" s="327"/>
      <c r="P943" s="327"/>
      <c r="Q943" s="327"/>
    </row>
    <row r="944" spans="8:17">
      <c r="H944" s="327"/>
      <c r="I944" s="355"/>
      <c r="J944" s="356"/>
      <c r="K944" s="355"/>
      <c r="L944" s="328"/>
      <c r="M944" s="328"/>
      <c r="N944" s="328"/>
      <c r="O944" s="327"/>
      <c r="P944" s="327"/>
      <c r="Q944" s="327"/>
    </row>
    <row r="945" spans="8:17">
      <c r="H945" s="327"/>
      <c r="I945" s="355"/>
      <c r="J945" s="356"/>
      <c r="K945" s="355"/>
      <c r="L945" s="328"/>
      <c r="M945" s="328"/>
      <c r="N945" s="328"/>
      <c r="O945" s="327"/>
      <c r="P945" s="327"/>
      <c r="Q945" s="327"/>
    </row>
    <row r="946" spans="8:17">
      <c r="H946" s="327"/>
      <c r="I946" s="355"/>
      <c r="J946" s="356"/>
      <c r="K946" s="355"/>
      <c r="L946" s="328"/>
      <c r="M946" s="328"/>
      <c r="N946" s="328"/>
      <c r="O946" s="327"/>
      <c r="P946" s="327"/>
      <c r="Q946" s="327"/>
    </row>
    <row r="947" spans="8:17">
      <c r="H947" s="327"/>
      <c r="I947" s="355"/>
      <c r="J947" s="356"/>
      <c r="K947" s="355"/>
      <c r="L947" s="328"/>
      <c r="M947" s="328"/>
      <c r="N947" s="328"/>
      <c r="O947" s="327"/>
      <c r="P947" s="327"/>
      <c r="Q947" s="327"/>
    </row>
    <row r="948" spans="8:17">
      <c r="H948" s="327"/>
      <c r="I948" s="355"/>
      <c r="J948" s="356"/>
      <c r="K948" s="355"/>
      <c r="L948" s="328"/>
      <c r="M948" s="328"/>
      <c r="N948" s="328"/>
      <c r="O948" s="327"/>
      <c r="P948" s="327"/>
      <c r="Q948" s="327"/>
    </row>
    <row r="949" spans="8:17">
      <c r="H949" s="327"/>
      <c r="I949" s="355"/>
      <c r="J949" s="356"/>
      <c r="K949" s="355"/>
      <c r="L949" s="328"/>
      <c r="M949" s="328"/>
      <c r="N949" s="328"/>
      <c r="O949" s="327"/>
      <c r="P949" s="327"/>
      <c r="Q949" s="327"/>
    </row>
    <row r="950" spans="8:17">
      <c r="H950" s="327"/>
      <c r="I950" s="355"/>
      <c r="J950" s="356"/>
      <c r="K950" s="355"/>
      <c r="L950" s="328"/>
      <c r="M950" s="328"/>
      <c r="N950" s="328"/>
      <c r="O950" s="327"/>
      <c r="P950" s="327"/>
      <c r="Q950" s="327"/>
    </row>
    <row r="951" spans="8:17">
      <c r="H951" s="327"/>
      <c r="I951" s="355"/>
      <c r="J951" s="356"/>
      <c r="K951" s="355"/>
      <c r="L951" s="328"/>
      <c r="M951" s="328"/>
      <c r="N951" s="328"/>
      <c r="O951" s="327"/>
      <c r="P951" s="327"/>
      <c r="Q951" s="327"/>
    </row>
    <row r="952" spans="8:17">
      <c r="H952" s="327"/>
      <c r="I952" s="355"/>
      <c r="J952" s="356"/>
      <c r="K952" s="355"/>
      <c r="L952" s="328"/>
      <c r="M952" s="328"/>
      <c r="N952" s="328"/>
      <c r="O952" s="327"/>
      <c r="P952" s="327"/>
      <c r="Q952" s="327"/>
    </row>
    <row r="953" spans="8:17">
      <c r="H953" s="327"/>
      <c r="I953" s="355"/>
      <c r="J953" s="356"/>
      <c r="K953" s="355"/>
      <c r="L953" s="328"/>
      <c r="M953" s="328"/>
      <c r="N953" s="328"/>
      <c r="O953" s="327"/>
      <c r="P953" s="327"/>
      <c r="Q953" s="327"/>
    </row>
    <row r="954" spans="8:17">
      <c r="H954" s="327"/>
      <c r="I954" s="355"/>
      <c r="J954" s="356"/>
      <c r="K954" s="355"/>
      <c r="L954" s="328"/>
      <c r="M954" s="328"/>
      <c r="N954" s="328"/>
      <c r="O954" s="327"/>
      <c r="P954" s="327"/>
      <c r="Q954" s="327"/>
    </row>
    <row r="955" spans="8:17">
      <c r="H955" s="327"/>
      <c r="I955" s="355"/>
      <c r="J955" s="356"/>
      <c r="K955" s="355"/>
      <c r="L955" s="328"/>
      <c r="M955" s="328"/>
      <c r="N955" s="328"/>
      <c r="O955" s="327"/>
      <c r="P955" s="327"/>
      <c r="Q955" s="327"/>
    </row>
    <row r="956" spans="8:17">
      <c r="H956" s="327"/>
      <c r="I956" s="355"/>
      <c r="J956" s="356"/>
      <c r="K956" s="355"/>
      <c r="L956" s="328"/>
      <c r="M956" s="328"/>
      <c r="N956" s="328"/>
      <c r="O956" s="327"/>
      <c r="P956" s="327"/>
      <c r="Q956" s="327"/>
    </row>
    <row r="957" spans="8:17">
      <c r="H957" s="327"/>
      <c r="I957" s="355"/>
      <c r="J957" s="356"/>
      <c r="K957" s="355"/>
      <c r="L957" s="328"/>
      <c r="M957" s="328"/>
      <c r="N957" s="328"/>
      <c r="O957" s="327"/>
      <c r="P957" s="327"/>
      <c r="Q957" s="327"/>
    </row>
    <row r="958" spans="8:17">
      <c r="H958" s="327"/>
      <c r="I958" s="355"/>
      <c r="J958" s="356"/>
      <c r="K958" s="355"/>
      <c r="L958" s="328"/>
      <c r="M958" s="328"/>
      <c r="N958" s="328"/>
      <c r="O958" s="327"/>
      <c r="P958" s="327"/>
      <c r="Q958" s="327"/>
    </row>
    <row r="959" spans="8:17">
      <c r="H959" s="327"/>
      <c r="I959" s="355"/>
      <c r="J959" s="356"/>
      <c r="K959" s="355"/>
      <c r="L959" s="328"/>
      <c r="M959" s="328"/>
      <c r="N959" s="328"/>
      <c r="O959" s="327"/>
      <c r="P959" s="327"/>
      <c r="Q959" s="327"/>
    </row>
    <row r="960" spans="8:17">
      <c r="H960" s="327"/>
      <c r="I960" s="355"/>
      <c r="J960" s="356"/>
      <c r="K960" s="355"/>
      <c r="L960" s="328"/>
      <c r="M960" s="328"/>
      <c r="N960" s="328"/>
      <c r="O960" s="327"/>
      <c r="P960" s="327"/>
      <c r="Q960" s="327"/>
    </row>
    <row r="961" spans="8:17">
      <c r="H961" s="327"/>
      <c r="I961" s="355"/>
      <c r="J961" s="356"/>
      <c r="K961" s="355"/>
      <c r="L961" s="328"/>
      <c r="M961" s="328"/>
      <c r="N961" s="328"/>
      <c r="O961" s="327"/>
      <c r="P961" s="327"/>
      <c r="Q961" s="327"/>
    </row>
    <row r="962" spans="8:17">
      <c r="H962" s="327"/>
      <c r="I962" s="355"/>
      <c r="J962" s="356"/>
      <c r="K962" s="355"/>
      <c r="L962" s="328"/>
      <c r="M962" s="328"/>
      <c r="N962" s="328"/>
      <c r="O962" s="327"/>
      <c r="P962" s="327"/>
      <c r="Q962" s="327"/>
    </row>
    <row r="963" spans="8:17">
      <c r="H963" s="327"/>
      <c r="I963" s="355"/>
      <c r="J963" s="356"/>
      <c r="K963" s="355"/>
      <c r="L963" s="328"/>
      <c r="M963" s="328"/>
      <c r="N963" s="328"/>
      <c r="O963" s="327"/>
      <c r="P963" s="327"/>
      <c r="Q963" s="327"/>
    </row>
    <row r="964" spans="8:17">
      <c r="H964" s="327"/>
      <c r="I964" s="355"/>
      <c r="J964" s="356"/>
      <c r="K964" s="355"/>
      <c r="L964" s="328"/>
      <c r="M964" s="328"/>
      <c r="N964" s="328"/>
      <c r="O964" s="327"/>
      <c r="P964" s="327"/>
      <c r="Q964" s="327"/>
    </row>
    <row r="965" spans="8:17">
      <c r="H965" s="327"/>
      <c r="I965" s="355"/>
      <c r="J965" s="356"/>
      <c r="K965" s="355"/>
      <c r="L965" s="328"/>
      <c r="M965" s="328"/>
      <c r="N965" s="328"/>
      <c r="O965" s="327"/>
      <c r="P965" s="327"/>
      <c r="Q965" s="327"/>
    </row>
    <row r="966" spans="8:17">
      <c r="H966" s="327"/>
      <c r="I966" s="355"/>
      <c r="J966" s="356"/>
      <c r="K966" s="355"/>
      <c r="L966" s="328"/>
      <c r="M966" s="328"/>
      <c r="N966" s="328"/>
      <c r="O966" s="327"/>
      <c r="P966" s="327"/>
      <c r="Q966" s="327"/>
    </row>
    <row r="967" spans="8:17">
      <c r="H967" s="327"/>
      <c r="I967" s="355"/>
      <c r="J967" s="356"/>
      <c r="K967" s="355"/>
      <c r="L967" s="328"/>
      <c r="M967" s="328"/>
      <c r="N967" s="328"/>
      <c r="O967" s="327"/>
      <c r="P967" s="327"/>
      <c r="Q967" s="327"/>
    </row>
    <row r="968" spans="8:17">
      <c r="H968" s="327"/>
      <c r="I968" s="355"/>
      <c r="J968" s="356"/>
      <c r="K968" s="355"/>
      <c r="L968" s="328"/>
      <c r="M968" s="328"/>
      <c r="N968" s="328"/>
      <c r="O968" s="327"/>
      <c r="P968" s="327"/>
      <c r="Q968" s="327"/>
    </row>
    <row r="969" spans="8:17">
      <c r="H969" s="327"/>
      <c r="I969" s="355"/>
      <c r="J969" s="356"/>
      <c r="K969" s="355"/>
      <c r="L969" s="328"/>
      <c r="M969" s="328"/>
      <c r="N969" s="328"/>
      <c r="O969" s="327"/>
      <c r="P969" s="327"/>
      <c r="Q969" s="327"/>
    </row>
    <row r="970" spans="8:17">
      <c r="H970" s="327"/>
      <c r="I970" s="355"/>
      <c r="J970" s="356"/>
      <c r="K970" s="355"/>
      <c r="L970" s="328"/>
      <c r="M970" s="328"/>
      <c r="N970" s="328"/>
      <c r="O970" s="327"/>
      <c r="P970" s="327"/>
      <c r="Q970" s="327"/>
    </row>
    <row r="971" spans="8:17">
      <c r="H971" s="327"/>
      <c r="I971" s="355"/>
      <c r="J971" s="356"/>
      <c r="K971" s="355"/>
      <c r="L971" s="328"/>
      <c r="M971" s="328"/>
      <c r="N971" s="328"/>
      <c r="O971" s="327"/>
      <c r="P971" s="327"/>
      <c r="Q971" s="327"/>
    </row>
    <row r="972" spans="8:17">
      <c r="H972" s="327"/>
      <c r="I972" s="355"/>
      <c r="J972" s="356"/>
      <c r="K972" s="355"/>
      <c r="L972" s="328"/>
      <c r="M972" s="328"/>
      <c r="N972" s="328"/>
      <c r="O972" s="327"/>
      <c r="P972" s="327"/>
      <c r="Q972" s="327"/>
    </row>
    <row r="973" spans="8:17">
      <c r="H973" s="327"/>
      <c r="I973" s="355"/>
      <c r="J973" s="356"/>
      <c r="K973" s="355"/>
      <c r="L973" s="328"/>
      <c r="M973" s="328"/>
      <c r="N973" s="328"/>
      <c r="O973" s="327"/>
      <c r="P973" s="327"/>
      <c r="Q973" s="327"/>
    </row>
    <row r="974" spans="8:17">
      <c r="H974" s="327"/>
      <c r="I974" s="355"/>
      <c r="J974" s="356"/>
      <c r="K974" s="355"/>
      <c r="L974" s="328"/>
      <c r="M974" s="328"/>
      <c r="N974" s="328"/>
      <c r="O974" s="327"/>
      <c r="P974" s="327"/>
      <c r="Q974" s="327"/>
    </row>
    <row r="975" spans="8:17">
      <c r="H975" s="327"/>
      <c r="I975" s="355"/>
      <c r="J975" s="356"/>
      <c r="K975" s="355"/>
      <c r="L975" s="328"/>
      <c r="M975" s="328"/>
      <c r="N975" s="328"/>
      <c r="O975" s="327"/>
      <c r="P975" s="327"/>
      <c r="Q975" s="327"/>
    </row>
    <row r="976" spans="8:17">
      <c r="H976" s="327"/>
      <c r="I976" s="355"/>
      <c r="J976" s="356"/>
      <c r="K976" s="355"/>
      <c r="L976" s="328"/>
      <c r="M976" s="328"/>
      <c r="N976" s="328"/>
      <c r="O976" s="327"/>
      <c r="P976" s="327"/>
      <c r="Q976" s="327"/>
    </row>
    <row r="977" spans="8:17">
      <c r="H977" s="327"/>
      <c r="I977" s="355"/>
      <c r="J977" s="356"/>
      <c r="K977" s="355"/>
      <c r="L977" s="328"/>
      <c r="M977" s="328"/>
      <c r="N977" s="328"/>
      <c r="O977" s="327"/>
      <c r="P977" s="327"/>
      <c r="Q977" s="327"/>
    </row>
    <row r="978" spans="8:17">
      <c r="H978" s="327"/>
      <c r="I978" s="355"/>
      <c r="J978" s="356"/>
      <c r="K978" s="355"/>
      <c r="L978" s="328"/>
      <c r="M978" s="328"/>
      <c r="N978" s="328"/>
      <c r="O978" s="327"/>
      <c r="P978" s="327"/>
      <c r="Q978" s="327"/>
    </row>
    <row r="979" spans="8:17">
      <c r="H979" s="327"/>
      <c r="I979" s="355"/>
      <c r="J979" s="356"/>
      <c r="K979" s="355"/>
      <c r="L979" s="328"/>
      <c r="M979" s="328"/>
      <c r="N979" s="328"/>
      <c r="O979" s="327"/>
      <c r="P979" s="327"/>
      <c r="Q979" s="327"/>
    </row>
    <row r="980" spans="8:17">
      <c r="H980" s="327"/>
      <c r="I980" s="355"/>
      <c r="J980" s="356"/>
      <c r="K980" s="355"/>
      <c r="L980" s="328"/>
      <c r="M980" s="328"/>
      <c r="N980" s="328"/>
      <c r="O980" s="327"/>
      <c r="P980" s="327"/>
      <c r="Q980" s="327"/>
    </row>
    <row r="981" spans="8:17">
      <c r="H981" s="327"/>
      <c r="I981" s="355"/>
      <c r="J981" s="356"/>
      <c r="K981" s="355"/>
      <c r="L981" s="328"/>
      <c r="M981" s="328"/>
      <c r="N981" s="328"/>
      <c r="O981" s="327"/>
      <c r="P981" s="327"/>
      <c r="Q981" s="327"/>
    </row>
    <row r="982" spans="8:17">
      <c r="H982" s="327"/>
      <c r="I982" s="355"/>
      <c r="J982" s="356"/>
      <c r="K982" s="355"/>
      <c r="L982" s="328"/>
      <c r="M982" s="328"/>
      <c r="N982" s="328"/>
      <c r="O982" s="327"/>
      <c r="P982" s="327"/>
      <c r="Q982" s="327"/>
    </row>
    <row r="983" spans="8:17">
      <c r="H983" s="327"/>
      <c r="I983" s="355"/>
      <c r="J983" s="356"/>
      <c r="K983" s="355"/>
      <c r="L983" s="328"/>
      <c r="M983" s="328"/>
      <c r="N983" s="328"/>
      <c r="O983" s="327"/>
      <c r="P983" s="327"/>
      <c r="Q983" s="327"/>
    </row>
    <row r="984" spans="8:17">
      <c r="H984" s="327"/>
      <c r="I984" s="355"/>
      <c r="J984" s="356"/>
      <c r="K984" s="355"/>
      <c r="L984" s="328"/>
      <c r="M984" s="328"/>
      <c r="N984" s="328"/>
      <c r="O984" s="327"/>
      <c r="P984" s="327"/>
      <c r="Q984" s="327"/>
    </row>
    <row r="985" spans="8:17">
      <c r="H985" s="327"/>
      <c r="I985" s="355"/>
      <c r="J985" s="356"/>
      <c r="K985" s="355"/>
      <c r="L985" s="328"/>
      <c r="M985" s="328"/>
      <c r="N985" s="328"/>
      <c r="O985" s="327"/>
      <c r="P985" s="327"/>
      <c r="Q985" s="327"/>
    </row>
    <row r="986" spans="8:17">
      <c r="H986" s="327"/>
      <c r="I986" s="355"/>
      <c r="J986" s="356"/>
      <c r="K986" s="355"/>
      <c r="L986" s="328"/>
      <c r="M986" s="328"/>
      <c r="N986" s="328"/>
      <c r="O986" s="327"/>
      <c r="P986" s="327"/>
      <c r="Q986" s="327"/>
    </row>
    <row r="987" spans="8:17">
      <c r="H987" s="327"/>
      <c r="I987" s="355"/>
      <c r="J987" s="356"/>
      <c r="K987" s="355"/>
      <c r="L987" s="328"/>
      <c r="M987" s="328"/>
      <c r="N987" s="328"/>
      <c r="O987" s="327"/>
      <c r="P987" s="327"/>
      <c r="Q987" s="327"/>
    </row>
    <row r="988" spans="8:17">
      <c r="H988" s="327"/>
      <c r="I988" s="355"/>
      <c r="J988" s="356"/>
      <c r="K988" s="355"/>
      <c r="L988" s="328"/>
      <c r="M988" s="328"/>
      <c r="N988" s="328"/>
      <c r="O988" s="327"/>
      <c r="P988" s="327"/>
      <c r="Q988" s="327"/>
    </row>
    <row r="989" spans="8:17">
      <c r="H989" s="327"/>
      <c r="I989" s="355"/>
      <c r="J989" s="356"/>
      <c r="K989" s="355"/>
      <c r="L989" s="328"/>
      <c r="M989" s="328"/>
      <c r="N989" s="328"/>
      <c r="O989" s="327"/>
      <c r="P989" s="327"/>
      <c r="Q989" s="327"/>
    </row>
    <row r="990" spans="8:17">
      <c r="H990" s="327"/>
      <c r="I990" s="355"/>
      <c r="J990" s="356"/>
      <c r="K990" s="355"/>
      <c r="L990" s="328"/>
      <c r="M990" s="328"/>
      <c r="N990" s="328"/>
      <c r="O990" s="327"/>
      <c r="P990" s="327"/>
      <c r="Q990" s="327"/>
    </row>
    <row r="991" spans="8:17">
      <c r="H991" s="327"/>
      <c r="I991" s="355"/>
      <c r="J991" s="356"/>
      <c r="K991" s="355"/>
      <c r="L991" s="328"/>
      <c r="M991" s="328"/>
      <c r="N991" s="328"/>
      <c r="O991" s="327"/>
      <c r="P991" s="327"/>
      <c r="Q991" s="327"/>
    </row>
    <row r="992" spans="8:17">
      <c r="H992" s="327"/>
      <c r="I992" s="355"/>
      <c r="J992" s="356"/>
      <c r="K992" s="355"/>
      <c r="L992" s="328"/>
      <c r="M992" s="328"/>
      <c r="N992" s="328"/>
      <c r="O992" s="327"/>
      <c r="P992" s="327"/>
      <c r="Q992" s="327"/>
    </row>
    <row r="993" spans="8:17">
      <c r="H993" s="327"/>
      <c r="I993" s="355"/>
      <c r="J993" s="356"/>
      <c r="K993" s="355"/>
      <c r="L993" s="328"/>
      <c r="M993" s="328"/>
      <c r="N993" s="328"/>
      <c r="O993" s="327"/>
      <c r="P993" s="327"/>
      <c r="Q993" s="327"/>
    </row>
    <row r="994" spans="8:17">
      <c r="H994" s="327"/>
      <c r="I994" s="355"/>
      <c r="J994" s="356"/>
      <c r="K994" s="355"/>
      <c r="L994" s="328"/>
      <c r="M994" s="328"/>
      <c r="N994" s="328"/>
      <c r="O994" s="327"/>
      <c r="P994" s="327"/>
      <c r="Q994" s="327"/>
    </row>
    <row r="995" spans="8:17">
      <c r="H995" s="327"/>
      <c r="I995" s="355"/>
      <c r="J995" s="356"/>
      <c r="K995" s="355"/>
      <c r="L995" s="328"/>
      <c r="M995" s="328"/>
      <c r="N995" s="328"/>
      <c r="O995" s="327"/>
      <c r="P995" s="327"/>
      <c r="Q995" s="327"/>
    </row>
    <row r="996" spans="8:17">
      <c r="H996" s="327"/>
      <c r="I996" s="355"/>
      <c r="J996" s="356"/>
      <c r="K996" s="355"/>
      <c r="L996" s="328"/>
      <c r="M996" s="328"/>
      <c r="N996" s="328"/>
      <c r="O996" s="327"/>
      <c r="P996" s="327"/>
      <c r="Q996" s="327"/>
    </row>
    <row r="997" spans="8:17">
      <c r="H997" s="327"/>
      <c r="I997" s="355"/>
      <c r="J997" s="356"/>
      <c r="K997" s="355"/>
      <c r="L997" s="328"/>
      <c r="M997" s="328"/>
      <c r="N997" s="328"/>
      <c r="O997" s="327"/>
      <c r="P997" s="327"/>
      <c r="Q997" s="327"/>
    </row>
    <row r="998" spans="8:17">
      <c r="H998" s="327"/>
      <c r="I998" s="355"/>
      <c r="J998" s="356"/>
      <c r="K998" s="355"/>
      <c r="L998" s="328"/>
      <c r="M998" s="328"/>
      <c r="N998" s="328"/>
      <c r="O998" s="327"/>
      <c r="P998" s="327"/>
      <c r="Q998" s="327"/>
    </row>
    <row r="999" spans="8:17">
      <c r="H999" s="327"/>
      <c r="I999" s="355"/>
      <c r="J999" s="356"/>
      <c r="K999" s="355"/>
      <c r="L999" s="328"/>
      <c r="M999" s="328"/>
      <c r="N999" s="328"/>
      <c r="O999" s="327"/>
      <c r="P999" s="327"/>
      <c r="Q999" s="327"/>
    </row>
    <row r="1000" spans="8:17">
      <c r="H1000" s="327"/>
      <c r="I1000" s="355"/>
      <c r="J1000" s="356"/>
      <c r="K1000" s="355"/>
      <c r="L1000" s="328"/>
      <c r="M1000" s="328"/>
      <c r="N1000" s="328"/>
      <c r="O1000" s="327"/>
      <c r="P1000" s="327"/>
      <c r="Q1000" s="327"/>
    </row>
    <row r="1001" spans="8:17">
      <c r="H1001" s="327"/>
      <c r="I1001" s="355"/>
      <c r="J1001" s="356"/>
      <c r="K1001" s="355"/>
      <c r="L1001" s="328"/>
      <c r="M1001" s="328"/>
      <c r="N1001" s="328"/>
      <c r="O1001" s="327"/>
      <c r="P1001" s="327"/>
      <c r="Q1001" s="327"/>
    </row>
    <row r="1002" spans="8:17">
      <c r="H1002" s="327"/>
      <c r="I1002" s="355"/>
      <c r="J1002" s="356"/>
      <c r="K1002" s="355"/>
      <c r="L1002" s="328"/>
      <c r="M1002" s="328"/>
      <c r="N1002" s="328"/>
      <c r="O1002" s="327"/>
      <c r="P1002" s="327"/>
      <c r="Q1002" s="327"/>
    </row>
    <row r="1003" spans="8:17">
      <c r="H1003" s="327"/>
      <c r="I1003" s="355"/>
      <c r="J1003" s="356"/>
      <c r="K1003" s="355"/>
      <c r="L1003" s="328"/>
      <c r="M1003" s="328"/>
      <c r="N1003" s="328"/>
      <c r="O1003" s="327"/>
      <c r="P1003" s="327"/>
      <c r="Q1003" s="327"/>
    </row>
    <row r="1004" spans="8:17">
      <c r="H1004" s="327"/>
      <c r="I1004" s="355"/>
      <c r="J1004" s="356"/>
      <c r="K1004" s="355"/>
      <c r="L1004" s="328"/>
      <c r="M1004" s="328"/>
      <c r="N1004" s="328"/>
      <c r="O1004" s="327"/>
      <c r="P1004" s="327"/>
      <c r="Q1004" s="327"/>
    </row>
    <row r="1005" spans="8:17">
      <c r="H1005" s="327"/>
      <c r="I1005" s="355"/>
      <c r="J1005" s="356"/>
      <c r="K1005" s="355"/>
      <c r="L1005" s="328"/>
      <c r="M1005" s="328"/>
      <c r="N1005" s="328"/>
      <c r="O1005" s="327"/>
      <c r="P1005" s="327"/>
      <c r="Q1005" s="327"/>
    </row>
    <row r="1006" spans="8:17">
      <c r="H1006" s="327"/>
      <c r="I1006" s="355"/>
      <c r="J1006" s="356"/>
      <c r="K1006" s="355"/>
      <c r="L1006" s="328"/>
      <c r="M1006" s="328"/>
      <c r="N1006" s="328"/>
      <c r="O1006" s="327"/>
      <c r="P1006" s="327"/>
      <c r="Q1006" s="327"/>
    </row>
    <row r="1007" spans="8:17">
      <c r="H1007" s="327"/>
      <c r="I1007" s="355"/>
      <c r="J1007" s="356"/>
      <c r="K1007" s="355"/>
      <c r="L1007" s="328"/>
      <c r="M1007" s="328"/>
      <c r="N1007" s="328"/>
      <c r="O1007" s="327"/>
      <c r="P1007" s="327"/>
      <c r="Q1007" s="327"/>
    </row>
    <row r="1008" spans="8:17">
      <c r="H1008" s="327"/>
      <c r="I1008" s="355"/>
      <c r="J1008" s="356"/>
      <c r="K1008" s="355"/>
      <c r="L1008" s="328"/>
      <c r="M1008" s="328"/>
      <c r="N1008" s="328"/>
      <c r="O1008" s="327"/>
      <c r="P1008" s="327"/>
      <c r="Q1008" s="327"/>
    </row>
    <row r="1009" spans="8:17">
      <c r="H1009" s="327"/>
      <c r="I1009" s="355"/>
      <c r="J1009" s="356"/>
      <c r="K1009" s="355"/>
      <c r="L1009" s="328"/>
      <c r="M1009" s="328"/>
      <c r="N1009" s="328"/>
      <c r="O1009" s="327"/>
      <c r="P1009" s="327"/>
      <c r="Q1009" s="327"/>
    </row>
    <row r="1010" spans="8:17">
      <c r="H1010" s="327"/>
      <c r="I1010" s="355"/>
      <c r="J1010" s="356"/>
      <c r="K1010" s="355"/>
      <c r="L1010" s="328"/>
      <c r="M1010" s="328"/>
      <c r="N1010" s="328"/>
      <c r="O1010" s="327"/>
      <c r="P1010" s="327"/>
      <c r="Q1010" s="327"/>
    </row>
    <row r="1011" spans="8:17">
      <c r="H1011" s="327"/>
      <c r="I1011" s="355"/>
      <c r="J1011" s="356"/>
      <c r="K1011" s="355"/>
      <c r="L1011" s="328"/>
      <c r="M1011" s="328"/>
      <c r="N1011" s="328"/>
      <c r="O1011" s="327"/>
      <c r="P1011" s="327"/>
      <c r="Q1011" s="327"/>
    </row>
    <row r="1012" spans="8:17">
      <c r="H1012" s="327"/>
      <c r="I1012" s="355"/>
      <c r="J1012" s="356"/>
      <c r="K1012" s="355"/>
      <c r="L1012" s="328"/>
      <c r="M1012" s="328"/>
      <c r="N1012" s="328"/>
      <c r="O1012" s="327"/>
      <c r="P1012" s="327"/>
      <c r="Q1012" s="327"/>
    </row>
    <row r="1013" spans="8:17">
      <c r="H1013" s="327"/>
      <c r="I1013" s="355"/>
      <c r="J1013" s="356"/>
      <c r="K1013" s="355"/>
      <c r="L1013" s="328"/>
      <c r="M1013" s="328"/>
      <c r="N1013" s="328"/>
      <c r="O1013" s="327"/>
      <c r="P1013" s="327"/>
      <c r="Q1013" s="327"/>
    </row>
    <row r="1014" spans="8:17">
      <c r="H1014" s="327"/>
      <c r="I1014" s="355"/>
      <c r="J1014" s="356"/>
      <c r="K1014" s="355"/>
      <c r="L1014" s="328"/>
      <c r="M1014" s="328"/>
      <c r="N1014" s="328"/>
      <c r="O1014" s="327"/>
      <c r="P1014" s="327"/>
      <c r="Q1014" s="327"/>
    </row>
    <row r="1015" spans="8:17">
      <c r="H1015" s="327"/>
      <c r="I1015" s="355"/>
      <c r="J1015" s="356"/>
      <c r="K1015" s="355"/>
      <c r="L1015" s="328"/>
      <c r="M1015" s="328"/>
      <c r="N1015" s="328"/>
      <c r="O1015" s="327"/>
      <c r="P1015" s="327"/>
      <c r="Q1015" s="327"/>
    </row>
    <row r="1016" spans="8:17">
      <c r="H1016" s="327"/>
      <c r="I1016" s="355"/>
      <c r="J1016" s="356"/>
      <c r="K1016" s="355"/>
      <c r="L1016" s="328"/>
      <c r="M1016" s="328"/>
      <c r="N1016" s="328"/>
      <c r="O1016" s="327"/>
      <c r="P1016" s="327"/>
      <c r="Q1016" s="327"/>
    </row>
    <row r="1017" spans="8:17">
      <c r="H1017" s="327"/>
      <c r="I1017" s="355"/>
      <c r="J1017" s="356"/>
      <c r="K1017" s="355"/>
      <c r="L1017" s="328"/>
      <c r="M1017" s="328"/>
      <c r="N1017" s="328"/>
      <c r="O1017" s="327"/>
      <c r="P1017" s="327"/>
      <c r="Q1017" s="327"/>
    </row>
    <row r="1018" spans="8:17">
      <c r="H1018" s="327"/>
      <c r="I1018" s="355"/>
      <c r="J1018" s="356"/>
      <c r="K1018" s="355"/>
      <c r="L1018" s="328"/>
      <c r="M1018" s="328"/>
      <c r="N1018" s="328"/>
      <c r="O1018" s="327"/>
      <c r="P1018" s="327"/>
      <c r="Q1018" s="327"/>
    </row>
    <row r="1019" spans="8:17">
      <c r="H1019" s="327"/>
      <c r="I1019" s="355"/>
      <c r="J1019" s="356"/>
      <c r="K1019" s="355"/>
      <c r="L1019" s="328"/>
      <c r="M1019" s="328"/>
      <c r="N1019" s="328"/>
      <c r="O1019" s="327"/>
      <c r="P1019" s="327"/>
      <c r="Q1019" s="327"/>
    </row>
    <row r="1020" spans="8:17">
      <c r="H1020" s="327"/>
      <c r="I1020" s="355"/>
      <c r="J1020" s="356"/>
      <c r="K1020" s="355"/>
      <c r="L1020" s="328"/>
      <c r="M1020" s="328"/>
      <c r="N1020" s="328"/>
      <c r="O1020" s="327"/>
      <c r="P1020" s="327"/>
      <c r="Q1020" s="327"/>
    </row>
    <row r="1021" spans="8:17">
      <c r="H1021" s="327"/>
      <c r="I1021" s="355"/>
      <c r="J1021" s="356"/>
      <c r="K1021" s="355"/>
      <c r="L1021" s="328"/>
      <c r="M1021" s="328"/>
      <c r="N1021" s="328"/>
      <c r="O1021" s="327"/>
      <c r="P1021" s="327"/>
      <c r="Q1021" s="327"/>
    </row>
    <row r="1022" spans="8:17">
      <c r="H1022" s="327"/>
      <c r="I1022" s="355"/>
      <c r="J1022" s="356"/>
      <c r="K1022" s="355"/>
      <c r="L1022" s="328"/>
      <c r="M1022" s="328"/>
      <c r="N1022" s="328"/>
      <c r="O1022" s="327"/>
      <c r="P1022" s="327"/>
      <c r="Q1022" s="327"/>
    </row>
    <row r="1023" spans="8:17">
      <c r="H1023" s="327"/>
      <c r="I1023" s="355"/>
      <c r="J1023" s="356"/>
      <c r="K1023" s="355"/>
      <c r="L1023" s="328"/>
      <c r="M1023" s="328"/>
      <c r="N1023" s="328"/>
      <c r="O1023" s="327"/>
      <c r="P1023" s="327"/>
      <c r="Q1023" s="327"/>
    </row>
    <row r="1024" spans="8:17">
      <c r="H1024" s="327"/>
      <c r="I1024" s="355"/>
      <c r="J1024" s="356"/>
      <c r="K1024" s="355"/>
      <c r="L1024" s="328"/>
      <c r="M1024" s="328"/>
      <c r="N1024" s="328"/>
      <c r="O1024" s="327"/>
      <c r="P1024" s="327"/>
      <c r="Q1024" s="327"/>
    </row>
    <row r="1025" spans="8:17">
      <c r="H1025" s="327"/>
      <c r="I1025" s="355"/>
      <c r="J1025" s="356"/>
      <c r="K1025" s="355"/>
      <c r="L1025" s="328"/>
      <c r="M1025" s="328"/>
      <c r="N1025" s="328"/>
      <c r="O1025" s="327"/>
      <c r="P1025" s="327"/>
      <c r="Q1025" s="327"/>
    </row>
    <row r="1026" spans="8:17">
      <c r="H1026" s="327"/>
      <c r="I1026" s="355"/>
      <c r="J1026" s="356"/>
      <c r="K1026" s="355"/>
      <c r="L1026" s="328"/>
      <c r="M1026" s="328"/>
      <c r="N1026" s="328"/>
      <c r="O1026" s="327"/>
      <c r="P1026" s="327"/>
      <c r="Q1026" s="327"/>
    </row>
    <row r="1027" spans="8:17">
      <c r="H1027" s="327"/>
      <c r="I1027" s="355"/>
      <c r="J1027" s="356"/>
      <c r="K1027" s="355"/>
      <c r="L1027" s="328"/>
      <c r="M1027" s="328"/>
      <c r="N1027" s="328"/>
      <c r="O1027" s="327"/>
      <c r="P1027" s="327"/>
      <c r="Q1027" s="327"/>
    </row>
    <row r="1028" spans="8:17">
      <c r="H1028" s="327"/>
      <c r="I1028" s="355"/>
      <c r="J1028" s="356"/>
      <c r="K1028" s="355"/>
      <c r="L1028" s="328"/>
      <c r="M1028" s="328"/>
      <c r="N1028" s="328"/>
      <c r="O1028" s="327"/>
      <c r="P1028" s="327"/>
      <c r="Q1028" s="327"/>
    </row>
    <row r="1029" spans="8:17">
      <c r="H1029" s="327"/>
      <c r="I1029" s="355"/>
      <c r="J1029" s="356"/>
      <c r="K1029" s="355"/>
      <c r="L1029" s="328"/>
      <c r="M1029" s="328"/>
      <c r="N1029" s="328"/>
      <c r="O1029" s="327"/>
      <c r="P1029" s="327"/>
      <c r="Q1029" s="327"/>
    </row>
    <row r="1030" spans="8:17">
      <c r="H1030" s="327"/>
      <c r="I1030" s="355"/>
      <c r="J1030" s="356"/>
      <c r="K1030" s="355"/>
      <c r="L1030" s="328"/>
      <c r="M1030" s="328"/>
      <c r="N1030" s="328"/>
      <c r="O1030" s="327"/>
      <c r="P1030" s="327"/>
      <c r="Q1030" s="327"/>
    </row>
    <row r="1031" spans="8:17">
      <c r="H1031" s="327"/>
      <c r="I1031" s="355"/>
      <c r="J1031" s="356"/>
      <c r="K1031" s="355"/>
      <c r="L1031" s="328"/>
      <c r="M1031" s="328"/>
      <c r="N1031" s="328"/>
      <c r="O1031" s="327"/>
      <c r="P1031" s="327"/>
      <c r="Q1031" s="327"/>
    </row>
    <row r="1032" spans="8:17">
      <c r="H1032" s="327"/>
      <c r="I1032" s="355"/>
      <c r="J1032" s="356"/>
      <c r="K1032" s="355"/>
      <c r="L1032" s="328"/>
      <c r="M1032" s="328"/>
      <c r="N1032" s="328"/>
      <c r="O1032" s="327"/>
      <c r="P1032" s="327"/>
      <c r="Q1032" s="327"/>
    </row>
    <row r="1033" spans="8:17">
      <c r="H1033" s="327"/>
      <c r="I1033" s="355"/>
      <c r="J1033" s="356"/>
      <c r="K1033" s="355"/>
      <c r="L1033" s="328"/>
      <c r="M1033" s="328"/>
      <c r="N1033" s="328"/>
      <c r="O1033" s="327"/>
      <c r="P1033" s="327"/>
      <c r="Q1033" s="327"/>
    </row>
    <row r="1034" spans="8:17">
      <c r="H1034" s="327"/>
      <c r="I1034" s="355"/>
      <c r="J1034" s="356"/>
      <c r="K1034" s="355"/>
      <c r="L1034" s="328"/>
      <c r="M1034" s="328"/>
      <c r="N1034" s="328"/>
      <c r="O1034" s="327"/>
      <c r="P1034" s="327"/>
      <c r="Q1034" s="327"/>
    </row>
    <row r="1035" spans="8:17">
      <c r="H1035" s="327"/>
      <c r="I1035" s="355"/>
      <c r="J1035" s="356"/>
      <c r="K1035" s="355"/>
      <c r="L1035" s="328"/>
      <c r="M1035" s="328"/>
      <c r="N1035" s="328"/>
      <c r="O1035" s="327"/>
      <c r="P1035" s="327"/>
      <c r="Q1035" s="327"/>
    </row>
    <row r="1036" spans="8:17">
      <c r="H1036" s="327"/>
      <c r="I1036" s="355"/>
      <c r="J1036" s="356"/>
      <c r="K1036" s="355"/>
      <c r="L1036" s="328"/>
      <c r="M1036" s="328"/>
      <c r="N1036" s="328"/>
      <c r="O1036" s="327"/>
      <c r="P1036" s="327"/>
      <c r="Q1036" s="327"/>
    </row>
    <row r="1037" spans="8:17">
      <c r="H1037" s="327"/>
      <c r="I1037" s="355"/>
      <c r="J1037" s="356"/>
      <c r="K1037" s="355"/>
      <c r="L1037" s="328"/>
      <c r="M1037" s="328"/>
      <c r="N1037" s="328"/>
      <c r="O1037" s="327"/>
      <c r="P1037" s="327"/>
      <c r="Q1037" s="327"/>
    </row>
    <row r="1038" spans="8:17">
      <c r="H1038" s="327"/>
      <c r="I1038" s="355"/>
      <c r="J1038" s="356"/>
      <c r="K1038" s="355"/>
      <c r="L1038" s="328"/>
      <c r="M1038" s="328"/>
      <c r="N1038" s="328"/>
      <c r="O1038" s="327"/>
      <c r="P1038" s="327"/>
      <c r="Q1038" s="327"/>
    </row>
    <row r="1039" spans="8:17">
      <c r="H1039" s="327"/>
      <c r="I1039" s="355"/>
      <c r="J1039" s="356"/>
      <c r="K1039" s="355"/>
      <c r="L1039" s="328"/>
      <c r="M1039" s="328"/>
      <c r="N1039" s="328"/>
      <c r="O1039" s="327"/>
      <c r="P1039" s="327"/>
      <c r="Q1039" s="327"/>
    </row>
    <row r="1040" spans="8:17">
      <c r="H1040" s="327"/>
      <c r="I1040" s="355"/>
      <c r="J1040" s="356"/>
      <c r="K1040" s="355"/>
      <c r="L1040" s="328"/>
      <c r="M1040" s="328"/>
      <c r="N1040" s="328"/>
      <c r="O1040" s="327"/>
      <c r="P1040" s="327"/>
      <c r="Q1040" s="327"/>
    </row>
    <row r="1041" spans="8:17">
      <c r="H1041" s="327"/>
      <c r="I1041" s="355"/>
      <c r="J1041" s="356"/>
      <c r="K1041" s="355"/>
      <c r="L1041" s="328"/>
      <c r="M1041" s="328"/>
      <c r="N1041" s="328"/>
      <c r="O1041" s="327"/>
      <c r="P1041" s="327"/>
      <c r="Q1041" s="327"/>
    </row>
    <row r="1042" spans="8:17">
      <c r="H1042" s="327"/>
      <c r="I1042" s="355"/>
      <c r="J1042" s="356"/>
      <c r="K1042" s="355"/>
      <c r="L1042" s="328"/>
      <c r="M1042" s="328"/>
      <c r="N1042" s="328"/>
      <c r="O1042" s="327"/>
      <c r="P1042" s="327"/>
      <c r="Q1042" s="327"/>
    </row>
    <row r="1043" spans="8:17">
      <c r="H1043" s="327"/>
      <c r="I1043" s="355"/>
      <c r="J1043" s="356"/>
      <c r="K1043" s="355"/>
      <c r="L1043" s="328"/>
      <c r="M1043" s="328"/>
      <c r="N1043" s="328"/>
      <c r="O1043" s="327"/>
      <c r="P1043" s="327"/>
      <c r="Q1043" s="327"/>
    </row>
    <row r="1044" spans="8:17">
      <c r="H1044" s="327"/>
      <c r="I1044" s="355"/>
      <c r="J1044" s="356"/>
      <c r="K1044" s="355"/>
      <c r="L1044" s="328"/>
      <c r="M1044" s="328"/>
      <c r="N1044" s="328"/>
      <c r="O1044" s="327"/>
      <c r="P1044" s="327"/>
      <c r="Q1044" s="327"/>
    </row>
    <row r="1045" spans="8:17">
      <c r="H1045" s="327"/>
      <c r="I1045" s="355"/>
      <c r="J1045" s="356"/>
      <c r="K1045" s="355"/>
      <c r="L1045" s="328"/>
      <c r="M1045" s="328"/>
      <c r="N1045" s="328"/>
      <c r="O1045" s="327"/>
      <c r="P1045" s="327"/>
      <c r="Q1045" s="327"/>
    </row>
    <row r="1046" spans="8:17">
      <c r="H1046" s="327"/>
      <c r="I1046" s="355"/>
      <c r="J1046" s="356"/>
      <c r="K1046" s="355"/>
      <c r="L1046" s="328"/>
      <c r="M1046" s="328"/>
      <c r="N1046" s="328"/>
      <c r="O1046" s="327"/>
      <c r="P1046" s="327"/>
      <c r="Q1046" s="327"/>
    </row>
    <row r="1047" spans="8:17">
      <c r="H1047" s="327"/>
      <c r="I1047" s="355"/>
      <c r="J1047" s="356"/>
      <c r="K1047" s="355"/>
      <c r="L1047" s="328"/>
      <c r="M1047" s="328"/>
      <c r="N1047" s="328"/>
      <c r="O1047" s="327"/>
      <c r="P1047" s="327"/>
      <c r="Q1047" s="327"/>
    </row>
    <row r="1048" spans="8:17">
      <c r="H1048" s="327"/>
      <c r="I1048" s="355"/>
      <c r="J1048" s="356"/>
      <c r="K1048" s="355"/>
      <c r="L1048" s="328"/>
      <c r="M1048" s="328"/>
      <c r="N1048" s="328"/>
      <c r="O1048" s="327"/>
      <c r="P1048" s="327"/>
      <c r="Q1048" s="327"/>
    </row>
    <row r="1049" spans="8:17">
      <c r="H1049" s="327"/>
      <c r="I1049" s="355"/>
      <c r="J1049" s="356"/>
      <c r="K1049" s="355"/>
      <c r="L1049" s="328"/>
      <c r="M1049" s="328"/>
      <c r="N1049" s="328"/>
      <c r="O1049" s="327"/>
      <c r="P1049" s="327"/>
      <c r="Q1049" s="327"/>
    </row>
    <row r="1050" spans="8:17">
      <c r="H1050" s="327"/>
      <c r="I1050" s="355"/>
      <c r="J1050" s="356"/>
      <c r="K1050" s="355"/>
      <c r="L1050" s="328"/>
      <c r="M1050" s="328"/>
      <c r="N1050" s="328"/>
      <c r="O1050" s="327"/>
      <c r="P1050" s="327"/>
      <c r="Q1050" s="327"/>
    </row>
    <row r="1051" spans="8:17">
      <c r="H1051" s="327"/>
      <c r="I1051" s="355"/>
      <c r="J1051" s="356"/>
      <c r="K1051" s="355"/>
      <c r="L1051" s="328"/>
      <c r="M1051" s="328"/>
      <c r="N1051" s="328"/>
      <c r="O1051" s="327"/>
      <c r="P1051" s="327"/>
      <c r="Q1051" s="327"/>
    </row>
    <row r="1052" spans="8:17">
      <c r="H1052" s="327"/>
      <c r="I1052" s="355"/>
      <c r="J1052" s="356"/>
      <c r="K1052" s="355"/>
      <c r="L1052" s="328"/>
      <c r="M1052" s="328"/>
      <c r="N1052" s="328"/>
      <c r="O1052" s="327"/>
      <c r="P1052" s="327"/>
      <c r="Q1052" s="327"/>
    </row>
    <row r="1053" spans="8:17">
      <c r="H1053" s="327"/>
      <c r="I1053" s="355"/>
      <c r="J1053" s="356"/>
      <c r="K1053" s="355"/>
      <c r="L1053" s="328"/>
      <c r="M1053" s="328"/>
      <c r="N1053" s="328"/>
      <c r="O1053" s="327"/>
      <c r="P1053" s="327"/>
      <c r="Q1053" s="327"/>
    </row>
    <row r="1054" spans="8:17">
      <c r="H1054" s="327"/>
      <c r="I1054" s="355"/>
      <c r="J1054" s="356"/>
      <c r="K1054" s="355"/>
      <c r="L1054" s="328"/>
      <c r="M1054" s="328"/>
      <c r="N1054" s="328"/>
      <c r="O1054" s="327"/>
      <c r="P1054" s="327"/>
      <c r="Q1054" s="327"/>
    </row>
    <row r="1055" spans="8:17">
      <c r="H1055" s="327"/>
      <c r="I1055" s="355"/>
      <c r="J1055" s="356"/>
      <c r="K1055" s="355"/>
      <c r="L1055" s="328"/>
      <c r="M1055" s="328"/>
      <c r="N1055" s="328"/>
      <c r="O1055" s="327"/>
      <c r="P1055" s="327"/>
      <c r="Q1055" s="327"/>
    </row>
    <row r="1056" spans="8:17">
      <c r="H1056" s="327"/>
      <c r="I1056" s="355"/>
      <c r="J1056" s="356"/>
      <c r="K1056" s="355"/>
      <c r="L1056" s="328"/>
      <c r="M1056" s="328"/>
      <c r="N1056" s="328"/>
      <c r="O1056" s="327"/>
      <c r="P1056" s="327"/>
      <c r="Q1056" s="327"/>
    </row>
    <row r="1057" spans="8:17">
      <c r="H1057" s="327"/>
      <c r="I1057" s="355"/>
      <c r="J1057" s="356"/>
      <c r="K1057" s="355"/>
      <c r="L1057" s="328"/>
      <c r="M1057" s="328"/>
      <c r="N1057" s="328"/>
      <c r="O1057" s="327"/>
      <c r="P1057" s="327"/>
      <c r="Q1057" s="327"/>
    </row>
    <row r="1058" spans="8:17">
      <c r="H1058" s="327"/>
      <c r="I1058" s="355"/>
      <c r="J1058" s="356"/>
      <c r="K1058" s="355"/>
      <c r="L1058" s="328"/>
      <c r="M1058" s="328"/>
      <c r="N1058" s="328"/>
      <c r="O1058" s="327"/>
      <c r="P1058" s="327"/>
      <c r="Q1058" s="327"/>
    </row>
    <row r="1059" spans="8:17">
      <c r="H1059" s="327"/>
      <c r="I1059" s="355"/>
      <c r="J1059" s="356"/>
      <c r="K1059" s="355"/>
      <c r="L1059" s="328"/>
      <c r="M1059" s="328"/>
      <c r="N1059" s="328"/>
      <c r="O1059" s="327"/>
      <c r="P1059" s="327"/>
      <c r="Q1059" s="327"/>
    </row>
    <row r="1060" spans="8:17">
      <c r="H1060" s="327"/>
      <c r="I1060" s="355"/>
      <c r="J1060" s="356"/>
      <c r="K1060" s="355"/>
      <c r="L1060" s="328"/>
      <c r="M1060" s="328"/>
      <c r="N1060" s="328"/>
      <c r="O1060" s="327"/>
      <c r="P1060" s="327"/>
      <c r="Q1060" s="327"/>
    </row>
    <row r="1061" spans="8:17">
      <c r="H1061" s="327"/>
      <c r="I1061" s="355"/>
      <c r="J1061" s="356"/>
      <c r="K1061" s="355"/>
      <c r="L1061" s="328"/>
      <c r="M1061" s="328"/>
      <c r="N1061" s="328"/>
      <c r="O1061" s="327"/>
      <c r="P1061" s="327"/>
      <c r="Q1061" s="327"/>
    </row>
    <row r="1062" spans="8:17">
      <c r="H1062" s="327"/>
      <c r="I1062" s="355"/>
      <c r="J1062" s="356"/>
      <c r="K1062" s="355"/>
      <c r="L1062" s="328"/>
      <c r="M1062" s="328"/>
      <c r="N1062" s="328"/>
      <c r="O1062" s="327"/>
      <c r="P1062" s="327"/>
      <c r="Q1062" s="327"/>
    </row>
    <row r="1063" spans="8:17">
      <c r="H1063" s="327"/>
      <c r="I1063" s="355"/>
      <c r="J1063" s="356"/>
      <c r="K1063" s="355"/>
      <c r="L1063" s="328"/>
      <c r="M1063" s="328"/>
      <c r="N1063" s="328"/>
      <c r="O1063" s="327"/>
      <c r="P1063" s="327"/>
      <c r="Q1063" s="327"/>
    </row>
    <row r="1064" spans="8:17">
      <c r="H1064" s="327"/>
      <c r="I1064" s="355"/>
      <c r="J1064" s="356"/>
      <c r="K1064" s="355"/>
      <c r="L1064" s="328"/>
      <c r="M1064" s="328"/>
      <c r="N1064" s="328"/>
      <c r="O1064" s="327"/>
      <c r="P1064" s="327"/>
      <c r="Q1064" s="327"/>
    </row>
    <row r="1065" spans="8:17">
      <c r="H1065" s="327"/>
      <c r="I1065" s="355"/>
      <c r="J1065" s="356"/>
      <c r="K1065" s="355"/>
      <c r="L1065" s="328"/>
      <c r="M1065" s="328"/>
      <c r="N1065" s="328"/>
      <c r="O1065" s="327"/>
      <c r="P1065" s="327"/>
      <c r="Q1065" s="327"/>
    </row>
    <row r="1066" spans="8:17">
      <c r="H1066" s="327"/>
      <c r="I1066" s="355"/>
      <c r="J1066" s="356"/>
      <c r="K1066" s="355"/>
      <c r="L1066" s="328"/>
      <c r="M1066" s="328"/>
      <c r="N1066" s="328"/>
      <c r="O1066" s="327"/>
      <c r="P1066" s="327"/>
      <c r="Q1066" s="327"/>
    </row>
    <row r="1067" spans="8:17">
      <c r="H1067" s="327"/>
      <c r="I1067" s="355"/>
      <c r="J1067" s="356"/>
      <c r="K1067" s="355"/>
      <c r="L1067" s="328"/>
      <c r="M1067" s="328"/>
      <c r="N1067" s="328"/>
      <c r="O1067" s="327"/>
      <c r="P1067" s="327"/>
      <c r="Q1067" s="327"/>
    </row>
    <row r="1068" spans="8:17">
      <c r="H1068" s="327"/>
      <c r="I1068" s="355"/>
      <c r="J1068" s="356"/>
      <c r="K1068" s="355"/>
      <c r="L1068" s="328"/>
      <c r="M1068" s="328"/>
      <c r="N1068" s="328"/>
      <c r="O1068" s="327"/>
      <c r="P1068" s="327"/>
      <c r="Q1068" s="327"/>
    </row>
    <row r="1069" spans="8:17">
      <c r="H1069" s="327"/>
      <c r="I1069" s="355"/>
      <c r="J1069" s="356"/>
      <c r="K1069" s="355"/>
      <c r="L1069" s="328"/>
      <c r="M1069" s="328"/>
      <c r="N1069" s="328"/>
      <c r="O1069" s="327"/>
      <c r="P1069" s="327"/>
      <c r="Q1069" s="327"/>
    </row>
    <row r="1070" spans="8:17">
      <c r="H1070" s="327"/>
      <c r="I1070" s="355"/>
      <c r="J1070" s="356"/>
      <c r="K1070" s="355"/>
      <c r="L1070" s="328"/>
      <c r="M1070" s="328"/>
      <c r="N1070" s="328"/>
      <c r="O1070" s="327"/>
      <c r="P1070" s="327"/>
      <c r="Q1070" s="327"/>
    </row>
    <row r="1071" spans="8:17">
      <c r="H1071" s="327"/>
      <c r="I1071" s="355"/>
      <c r="J1071" s="356"/>
      <c r="K1071" s="355"/>
      <c r="L1071" s="328"/>
      <c r="M1071" s="328"/>
      <c r="N1071" s="328"/>
      <c r="O1071" s="327"/>
      <c r="P1071" s="327"/>
      <c r="Q1071" s="327"/>
    </row>
    <row r="1072" spans="8:17">
      <c r="H1072" s="327"/>
      <c r="I1072" s="355"/>
      <c r="J1072" s="356"/>
      <c r="K1072" s="355"/>
      <c r="L1072" s="328"/>
      <c r="M1072" s="328"/>
      <c r="N1072" s="328"/>
      <c r="O1072" s="327"/>
      <c r="P1072" s="327"/>
      <c r="Q1072" s="327"/>
    </row>
    <row r="1073" spans="8:17">
      <c r="H1073" s="327"/>
      <c r="I1073" s="355"/>
      <c r="J1073" s="356"/>
      <c r="K1073" s="355"/>
      <c r="L1073" s="328"/>
      <c r="M1073" s="328"/>
      <c r="N1073" s="328"/>
      <c r="O1073" s="327"/>
      <c r="P1073" s="327"/>
      <c r="Q1073" s="327"/>
    </row>
    <row r="1074" spans="8:17">
      <c r="H1074" s="327"/>
      <c r="I1074" s="355"/>
      <c r="J1074" s="356"/>
      <c r="K1074" s="355"/>
      <c r="L1074" s="328"/>
      <c r="M1074" s="328"/>
      <c r="N1074" s="328"/>
      <c r="O1074" s="327"/>
      <c r="P1074" s="327"/>
      <c r="Q1074" s="327"/>
    </row>
    <row r="1075" spans="8:17">
      <c r="H1075" s="327"/>
      <c r="I1075" s="355"/>
      <c r="J1075" s="356"/>
      <c r="K1075" s="355"/>
      <c r="L1075" s="328"/>
      <c r="M1075" s="328"/>
      <c r="N1075" s="328"/>
      <c r="O1075" s="327"/>
      <c r="P1075" s="327"/>
      <c r="Q1075" s="327"/>
    </row>
    <row r="1076" spans="8:17">
      <c r="H1076" s="327"/>
      <c r="I1076" s="355"/>
      <c r="J1076" s="356"/>
      <c r="K1076" s="355"/>
      <c r="L1076" s="328"/>
      <c r="M1076" s="328"/>
      <c r="N1076" s="328"/>
      <c r="O1076" s="327"/>
      <c r="P1076" s="327"/>
      <c r="Q1076" s="327"/>
    </row>
    <row r="1077" spans="8:17">
      <c r="H1077" s="327"/>
      <c r="I1077" s="355"/>
      <c r="J1077" s="356"/>
      <c r="K1077" s="355"/>
      <c r="L1077" s="328"/>
      <c r="M1077" s="328"/>
      <c r="N1077" s="328"/>
      <c r="O1077" s="327"/>
      <c r="P1077" s="327"/>
      <c r="Q1077" s="327"/>
    </row>
    <row r="1078" spans="8:17">
      <c r="H1078" s="327"/>
      <c r="I1078" s="355"/>
      <c r="J1078" s="356"/>
      <c r="K1078" s="355"/>
      <c r="L1078" s="328"/>
      <c r="M1078" s="328"/>
      <c r="N1078" s="328"/>
      <c r="O1078" s="327"/>
      <c r="P1078" s="327"/>
      <c r="Q1078" s="327"/>
    </row>
    <row r="1079" spans="8:17">
      <c r="H1079" s="327"/>
      <c r="I1079" s="355"/>
      <c r="J1079" s="356"/>
      <c r="K1079" s="355"/>
      <c r="L1079" s="328"/>
      <c r="M1079" s="328"/>
      <c r="N1079" s="328"/>
      <c r="O1079" s="327"/>
      <c r="P1079" s="327"/>
      <c r="Q1079" s="327"/>
    </row>
    <row r="1080" spans="8:17">
      <c r="H1080" s="327"/>
      <c r="I1080" s="355"/>
      <c r="J1080" s="356"/>
      <c r="K1080" s="355"/>
      <c r="L1080" s="328"/>
      <c r="M1080" s="328"/>
      <c r="N1080" s="328"/>
      <c r="O1080" s="327"/>
      <c r="P1080" s="327"/>
      <c r="Q1080" s="327"/>
    </row>
    <row r="1081" spans="8:17">
      <c r="H1081" s="327"/>
      <c r="I1081" s="355"/>
      <c r="J1081" s="356"/>
      <c r="K1081" s="355"/>
      <c r="L1081" s="328"/>
      <c r="M1081" s="328"/>
      <c r="N1081" s="328"/>
      <c r="O1081" s="327"/>
      <c r="P1081" s="327"/>
      <c r="Q1081" s="327"/>
    </row>
    <row r="1082" spans="8:17">
      <c r="H1082" s="327"/>
      <c r="I1082" s="355"/>
      <c r="J1082" s="356"/>
      <c r="K1082" s="355"/>
      <c r="L1082" s="328"/>
      <c r="M1082" s="328"/>
      <c r="N1082" s="328"/>
      <c r="O1082" s="327"/>
      <c r="P1082" s="327"/>
      <c r="Q1082" s="327"/>
    </row>
    <row r="1083" spans="8:17">
      <c r="H1083" s="327"/>
      <c r="I1083" s="355"/>
      <c r="J1083" s="356"/>
      <c r="K1083" s="355"/>
      <c r="L1083" s="328"/>
      <c r="M1083" s="328"/>
      <c r="N1083" s="328"/>
      <c r="O1083" s="327"/>
      <c r="P1083" s="327"/>
      <c r="Q1083" s="327"/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showGridLines="0" workbookViewId="0">
      <selection activeCell="A4" activeCellId="1" sqref="A2 A4"/>
    </sheetView>
  </sheetViews>
  <sheetFormatPr defaultRowHeight="15"/>
  <cols>
    <col min="1" max="1" width="33.75" style="56" bestFit="1" customWidth="1"/>
    <col min="2" max="2" width="4.875" style="56" bestFit="1" customWidth="1"/>
    <col min="3" max="4" width="11.25" style="56" bestFit="1" customWidth="1"/>
    <col min="5" max="5" width="4.75" style="56" bestFit="1" customWidth="1"/>
    <col min="6" max="6" width="6.25" style="56" bestFit="1" customWidth="1"/>
    <col min="7" max="7" width="5.125" style="56" bestFit="1" customWidth="1"/>
    <col min="8" max="8" width="6" style="304" bestFit="1" customWidth="1"/>
    <col min="9" max="9" width="11.875" style="64" bestFit="1" customWidth="1"/>
    <col min="10" max="11" width="11.25" style="64" bestFit="1" customWidth="1"/>
    <col min="12" max="12" width="8.75" style="56" bestFit="1" customWidth="1"/>
    <col min="13" max="13" width="10.25" style="56" bestFit="1" customWidth="1"/>
    <col min="14" max="14" width="9.125" style="304" bestFit="1" customWidth="1"/>
    <col min="15" max="15" width="33.75" style="56" bestFit="1" customWidth="1"/>
    <col min="16" max="16384" width="9" style="56"/>
  </cols>
  <sheetData>
    <row r="1" spans="1:20">
      <c r="A1" s="56" t="s">
        <v>131</v>
      </c>
      <c r="B1" s="56" t="s">
        <v>380</v>
      </c>
      <c r="C1" s="56" t="s">
        <v>531</v>
      </c>
      <c r="D1" s="56" t="s">
        <v>532</v>
      </c>
      <c r="E1" s="56" t="s">
        <v>383</v>
      </c>
      <c r="F1" s="56" t="s">
        <v>384</v>
      </c>
      <c r="G1" s="56" t="s">
        <v>376</v>
      </c>
      <c r="H1" s="304" t="s">
        <v>533</v>
      </c>
      <c r="I1" s="64" t="s">
        <v>389</v>
      </c>
      <c r="J1" s="64" t="s">
        <v>129</v>
      </c>
      <c r="K1" s="64" t="s">
        <v>130</v>
      </c>
      <c r="L1" s="56" t="s">
        <v>385</v>
      </c>
      <c r="M1" s="56" t="s">
        <v>386</v>
      </c>
      <c r="N1" s="304" t="s">
        <v>534</v>
      </c>
    </row>
    <row r="2" spans="1:20">
      <c r="A2" s="56" t="s">
        <v>134</v>
      </c>
      <c r="B2" s="56">
        <v>1</v>
      </c>
      <c r="C2" s="56">
        <v>-1E-4</v>
      </c>
      <c r="D2" s="56">
        <v>0.31</v>
      </c>
      <c r="E2" s="56">
        <v>20</v>
      </c>
      <c r="F2" s="56">
        <v>126</v>
      </c>
      <c r="G2" s="56">
        <v>146</v>
      </c>
      <c r="H2" s="304">
        <v>0.13698630136986301</v>
      </c>
      <c r="I2" s="64">
        <v>-0.105779363831489</v>
      </c>
      <c r="J2" s="64">
        <v>6.2274504267200901E-4</v>
      </c>
      <c r="K2" s="64">
        <v>0.16873706546978401</v>
      </c>
      <c r="L2" s="304">
        <f t="shared" ref="L2:L47" si="0">E2/R$2</f>
        <v>5.865102639296188E-2</v>
      </c>
      <c r="M2" s="304">
        <f t="shared" ref="M2:M47" si="1">F2/S$2</f>
        <v>5.2763819095477386E-2</v>
      </c>
      <c r="N2" s="304">
        <f t="shared" ref="N2:N47" si="2">G2/T$2</f>
        <v>5.3499450348112862E-2</v>
      </c>
      <c r="O2" s="56" t="str">
        <f>VLOOKUP(A2,样本特征!B:C,1,FALSE)</f>
        <v>selfquery_loquery_in6m</v>
      </c>
      <c r="R2" s="56">
        <v>341</v>
      </c>
      <c r="S2" s="56">
        <v>2388</v>
      </c>
      <c r="T2" s="56">
        <v>2729</v>
      </c>
    </row>
    <row r="3" spans="1:20">
      <c r="A3" s="56" t="s">
        <v>562</v>
      </c>
      <c r="B3" s="56">
        <v>1</v>
      </c>
      <c r="C3" s="56">
        <v>-1E-4</v>
      </c>
      <c r="D3" s="56">
        <v>38.28</v>
      </c>
      <c r="E3" s="56">
        <v>83</v>
      </c>
      <c r="F3" s="56">
        <v>365</v>
      </c>
      <c r="G3" s="56">
        <v>448</v>
      </c>
      <c r="H3" s="304">
        <v>0.18526785714285701</v>
      </c>
      <c r="I3" s="64">
        <v>-0.46527225144308199</v>
      </c>
      <c r="J3" s="64">
        <v>4.2132351087256201E-2</v>
      </c>
      <c r="K3" s="64">
        <v>0.13042231403340801</v>
      </c>
      <c r="L3" s="304">
        <f t="shared" si="0"/>
        <v>0.24340175953079179</v>
      </c>
      <c r="M3" s="304">
        <f t="shared" si="1"/>
        <v>0.15284757118927972</v>
      </c>
      <c r="N3" s="304">
        <f t="shared" si="2"/>
        <v>0.1641626969585929</v>
      </c>
      <c r="O3" s="56" t="str">
        <f>VLOOKUP(A3,样本特征!B:C,1,FALSE)</f>
        <v>far_open_card</v>
      </c>
    </row>
    <row r="4" spans="1:20">
      <c r="A4" s="56" t="s">
        <v>132</v>
      </c>
      <c r="B4" s="56">
        <v>1</v>
      </c>
      <c r="C4" s="56">
        <v>-1E-4</v>
      </c>
      <c r="D4" s="56">
        <v>0.15</v>
      </c>
      <c r="E4" s="56">
        <v>34</v>
      </c>
      <c r="F4" s="56">
        <v>291</v>
      </c>
      <c r="G4" s="56">
        <v>325</v>
      </c>
      <c r="H4" s="304">
        <v>0.104615384615384</v>
      </c>
      <c r="I4" s="64">
        <v>0.200633745326355</v>
      </c>
      <c r="J4" s="64">
        <v>4.4445493989278204E-3</v>
      </c>
      <c r="K4" s="64">
        <v>0.11742966285327699</v>
      </c>
      <c r="L4" s="304">
        <f t="shared" si="0"/>
        <v>9.9706744868035185E-2</v>
      </c>
      <c r="M4" s="304">
        <f t="shared" si="1"/>
        <v>0.12185929648241206</v>
      </c>
      <c r="N4" s="304">
        <f t="shared" si="2"/>
        <v>0.11909124221326493</v>
      </c>
      <c r="O4" s="56" t="str">
        <f>VLOOKUP(A4,样本特征!B:C,1,FALSE)</f>
        <v>selfquery_cardquery_in3m</v>
      </c>
    </row>
    <row r="5" spans="1:20">
      <c r="A5" s="56" t="s">
        <v>137</v>
      </c>
      <c r="B5" s="56">
        <v>1</v>
      </c>
      <c r="C5" s="56">
        <v>-1E-4</v>
      </c>
      <c r="D5" s="56">
        <v>2413.11</v>
      </c>
      <c r="E5" s="56">
        <v>33</v>
      </c>
      <c r="F5" s="56">
        <v>124</v>
      </c>
      <c r="G5" s="56">
        <v>157</v>
      </c>
      <c r="H5" s="304">
        <v>0.210191082802547</v>
      </c>
      <c r="I5" s="64">
        <v>-0.62255499309041895</v>
      </c>
      <c r="J5" s="64">
        <v>2.7920281205222199E-2</v>
      </c>
      <c r="K5" s="64">
        <v>9.7666840057321805E-2</v>
      </c>
      <c r="L5" s="304">
        <f t="shared" si="0"/>
        <v>9.6774193548387094E-2</v>
      </c>
      <c r="M5" s="304">
        <f t="shared" si="1"/>
        <v>5.1926298157453935E-2</v>
      </c>
      <c r="N5" s="304">
        <f t="shared" si="2"/>
        <v>5.7530230853792601E-2</v>
      </c>
      <c r="O5" s="56" t="str">
        <f>VLOOKUP(A5,样本特征!B:C,1,FALSE)</f>
        <v>fund_month</v>
      </c>
    </row>
    <row r="6" spans="1:20">
      <c r="A6" s="56" t="s">
        <v>152</v>
      </c>
      <c r="B6" s="56">
        <v>1</v>
      </c>
      <c r="C6" s="56">
        <v>-1E-4</v>
      </c>
      <c r="D6" s="56">
        <v>0.89</v>
      </c>
      <c r="E6" s="56">
        <v>137</v>
      </c>
      <c r="F6" s="56">
        <v>1234</v>
      </c>
      <c r="G6" s="56">
        <v>1371</v>
      </c>
      <c r="H6" s="304">
        <v>9.9927060539752005E-2</v>
      </c>
      <c r="I6" s="64">
        <v>0.25170628140823198</v>
      </c>
      <c r="J6" s="64">
        <v>2.8943928806427099E-2</v>
      </c>
      <c r="K6" s="64">
        <v>9.2093763656731303E-2</v>
      </c>
      <c r="L6" s="304">
        <f t="shared" si="0"/>
        <v>0.40175953079178883</v>
      </c>
      <c r="M6" s="304">
        <f t="shared" si="1"/>
        <v>0.51675041876046901</v>
      </c>
      <c r="N6" s="304">
        <f t="shared" si="2"/>
        <v>0.5023818248442653</v>
      </c>
      <c r="O6" s="56" t="str">
        <f>VLOOKUP(A6,样本特征!B:C,1,FALSE)</f>
        <v>selfquery_in3m_min_interval</v>
      </c>
    </row>
    <row r="7" spans="1:20">
      <c r="A7" s="56" t="s">
        <v>563</v>
      </c>
      <c r="B7" s="56">
        <v>1</v>
      </c>
      <c r="C7" s="56">
        <v>-1E-4</v>
      </c>
      <c r="D7" s="56">
        <v>3.2</v>
      </c>
      <c r="E7" s="56">
        <v>261</v>
      </c>
      <c r="F7" s="56">
        <v>1574</v>
      </c>
      <c r="G7" s="56">
        <v>1835</v>
      </c>
      <c r="H7" s="304">
        <v>0.142234332425068</v>
      </c>
      <c r="I7" s="64">
        <v>-0.14947397557431999</v>
      </c>
      <c r="J7" s="64">
        <v>1.58841384369897E-2</v>
      </c>
      <c r="K7" s="64">
        <v>8.1558377115216796E-2</v>
      </c>
      <c r="L7" s="304">
        <f t="shared" si="0"/>
        <v>0.76539589442815248</v>
      </c>
      <c r="M7" s="304">
        <f t="shared" si="1"/>
        <v>0.6591289782244556</v>
      </c>
      <c r="N7" s="304">
        <f t="shared" si="2"/>
        <v>0.67240747526566513</v>
      </c>
      <c r="O7" s="56" t="str">
        <f>VLOOKUP(A7,样本特征!B:C,1,FALSE)</f>
        <v>max_od_in5y</v>
      </c>
    </row>
    <row r="8" spans="1:20">
      <c r="A8" s="56" t="s">
        <v>564</v>
      </c>
      <c r="B8" s="56">
        <v>1</v>
      </c>
      <c r="C8" s="56">
        <v>-1E-4</v>
      </c>
      <c r="D8" s="56">
        <v>0.01</v>
      </c>
      <c r="E8" s="56">
        <v>87</v>
      </c>
      <c r="F8" s="56">
        <v>520</v>
      </c>
      <c r="G8" s="56">
        <v>607</v>
      </c>
      <c r="H8" s="304">
        <v>0.14332784184514</v>
      </c>
      <c r="I8" s="64">
        <v>-0.158408304308086</v>
      </c>
      <c r="J8" s="64">
        <v>5.9207513003935999E-3</v>
      </c>
      <c r="K8" s="64">
        <v>7.5876087567048695E-2</v>
      </c>
      <c r="L8" s="304">
        <f t="shared" si="0"/>
        <v>0.25513196480938416</v>
      </c>
      <c r="M8" s="304">
        <f t="shared" si="1"/>
        <v>0.21775544388609716</v>
      </c>
      <c r="N8" s="304">
        <f t="shared" si="2"/>
        <v>0.22242579699523635</v>
      </c>
      <c r="O8" s="56" t="str">
        <f>VLOOKUP(A8,样本特征!B:C,1,FALSE)</f>
        <v>max_loan_balance_rate</v>
      </c>
    </row>
    <row r="9" spans="1:20">
      <c r="A9" s="56" t="s">
        <v>45</v>
      </c>
      <c r="B9" s="56">
        <v>1</v>
      </c>
      <c r="C9" s="56">
        <v>-1E-4</v>
      </c>
      <c r="D9" s="56">
        <v>2.2000000000000002</v>
      </c>
      <c r="E9" s="56">
        <v>204</v>
      </c>
      <c r="F9" s="56">
        <v>1688</v>
      </c>
      <c r="G9" s="56">
        <v>1892</v>
      </c>
      <c r="H9" s="304">
        <v>0.107822410147991</v>
      </c>
      <c r="I9" s="64">
        <v>0.16685068408271</v>
      </c>
      <c r="J9" s="64">
        <v>1.8124523044376499E-2</v>
      </c>
      <c r="K9" s="64">
        <v>7.5759648673788704E-2</v>
      </c>
      <c r="L9" s="304">
        <f t="shared" si="0"/>
        <v>0.59824046920821117</v>
      </c>
      <c r="M9" s="304">
        <f t="shared" si="1"/>
        <v>0.70686767169179232</v>
      </c>
      <c r="N9" s="304">
        <f t="shared" si="2"/>
        <v>0.69329424697691466</v>
      </c>
      <c r="O9" s="56" t="str">
        <f>VLOOKUP(A9,样本特征!B:C,1,FALSE)</f>
        <v>CARD_REJECT_06_MONTH_FREQUENCY</v>
      </c>
    </row>
    <row r="10" spans="1:20">
      <c r="A10" s="56" t="s">
        <v>180</v>
      </c>
      <c r="B10" s="56">
        <v>1</v>
      </c>
      <c r="C10" s="56">
        <v>-1E-4</v>
      </c>
      <c r="D10" s="56">
        <v>3.24</v>
      </c>
      <c r="E10" s="56">
        <v>93</v>
      </c>
      <c r="F10" s="56">
        <v>474</v>
      </c>
      <c r="G10" s="56">
        <v>567</v>
      </c>
      <c r="H10" s="304">
        <v>0.16402116402116401</v>
      </c>
      <c r="I10" s="64">
        <v>-0.317721168687155</v>
      </c>
      <c r="J10" s="64">
        <v>2.3585970722550299E-2</v>
      </c>
      <c r="K10" s="64">
        <v>7.2041242746178694E-2</v>
      </c>
      <c r="L10" s="304">
        <f t="shared" si="0"/>
        <v>0.27272727272727271</v>
      </c>
      <c r="M10" s="304">
        <f t="shared" si="1"/>
        <v>0.19849246231155779</v>
      </c>
      <c r="N10" s="304">
        <f t="shared" si="2"/>
        <v>0.20776841333821913</v>
      </c>
      <c r="O10" s="56" t="str">
        <f>VLOOKUP(A10,样本特征!B:C,1,FALSE)</f>
        <v>card_num_cn</v>
      </c>
    </row>
    <row r="11" spans="1:20">
      <c r="A11" s="56" t="s">
        <v>157</v>
      </c>
      <c r="B11" s="56">
        <v>1</v>
      </c>
      <c r="C11" s="56">
        <v>-1E-4</v>
      </c>
      <c r="D11" s="56">
        <v>0.15</v>
      </c>
      <c r="E11" s="56">
        <v>78</v>
      </c>
      <c r="F11" s="56">
        <v>606</v>
      </c>
      <c r="G11" s="56">
        <v>684</v>
      </c>
      <c r="H11" s="304">
        <v>0.114035087719298</v>
      </c>
      <c r="I11" s="64">
        <v>0.103842162150746</v>
      </c>
      <c r="J11" s="64">
        <v>2.5991528376935E-3</v>
      </c>
      <c r="K11" s="64">
        <v>7.0647719851024499E-2</v>
      </c>
      <c r="L11" s="304">
        <f t="shared" si="0"/>
        <v>0.22873900293255131</v>
      </c>
      <c r="M11" s="304">
        <f t="shared" si="1"/>
        <v>0.25376884422110552</v>
      </c>
      <c r="N11" s="304">
        <f t="shared" si="2"/>
        <v>0.25064126053499453</v>
      </c>
      <c r="O11" s="56" t="str">
        <f>VLOOKUP(A11,样本特征!B:C,1,FALSE)</f>
        <v>selfquery_loquery_cardquery_in1m</v>
      </c>
    </row>
    <row r="12" spans="1:20">
      <c r="A12" s="56" t="s">
        <v>147</v>
      </c>
      <c r="B12" s="56">
        <v>1</v>
      </c>
      <c r="C12" s="56">
        <v>-1E-4</v>
      </c>
      <c r="D12" s="56">
        <v>3998.6657141999999</v>
      </c>
      <c r="E12" s="56">
        <v>41</v>
      </c>
      <c r="F12" s="56">
        <v>162</v>
      </c>
      <c r="G12" s="56">
        <v>203</v>
      </c>
      <c r="H12" s="304">
        <v>0.201970443349753</v>
      </c>
      <c r="I12" s="64">
        <v>-0.57230472870089899</v>
      </c>
      <c r="J12" s="64">
        <v>2.9986139832535799E-2</v>
      </c>
      <c r="K12" s="64">
        <v>7.0541825653448603E-2</v>
      </c>
      <c r="L12" s="304">
        <f t="shared" si="0"/>
        <v>0.12023460410557185</v>
      </c>
      <c r="M12" s="304">
        <f t="shared" si="1"/>
        <v>6.78391959798995E-2</v>
      </c>
      <c r="N12" s="304">
        <f t="shared" si="2"/>
        <v>7.4386222059362406E-2</v>
      </c>
      <c r="O12" s="56" t="str">
        <f>VLOOKUP(A12,样本特征!B:C,1,FALSE)</f>
        <v>mean_cardline</v>
      </c>
    </row>
    <row r="13" spans="1:20">
      <c r="A13" s="56" t="s">
        <v>550</v>
      </c>
      <c r="B13" s="56">
        <v>1</v>
      </c>
      <c r="C13" s="56">
        <v>24999.999899999999</v>
      </c>
      <c r="D13" s="56">
        <v>124500</v>
      </c>
      <c r="E13" s="56">
        <v>272</v>
      </c>
      <c r="F13" s="56">
        <v>1732</v>
      </c>
      <c r="G13" s="56">
        <v>2004</v>
      </c>
      <c r="H13" s="304">
        <v>0.135728542914171</v>
      </c>
      <c r="I13" s="64">
        <v>-9.5098974402592795E-2</v>
      </c>
      <c r="J13" s="64">
        <v>6.8814403981029004E-3</v>
      </c>
      <c r="K13" s="64">
        <v>6.9204134710054793E-2</v>
      </c>
      <c r="L13" s="304">
        <f t="shared" si="0"/>
        <v>0.79765395894428148</v>
      </c>
      <c r="M13" s="304">
        <f t="shared" si="1"/>
        <v>0.72529313232830817</v>
      </c>
      <c r="N13" s="304">
        <f t="shared" si="2"/>
        <v>0.73433492121656285</v>
      </c>
      <c r="O13" s="56" t="str">
        <f>VLOOKUP(A13,样本特征!B:C,1,FALSE)</f>
        <v>DESIRED_LOAN_AMOUNT</v>
      </c>
    </row>
    <row r="14" spans="1:20">
      <c r="A14" s="56" t="s">
        <v>72</v>
      </c>
      <c r="B14" s="56">
        <v>1</v>
      </c>
      <c r="C14" s="56">
        <v>-1E-4</v>
      </c>
      <c r="D14" s="56">
        <v>32000</v>
      </c>
      <c r="E14" s="56">
        <v>116</v>
      </c>
      <c r="F14" s="56">
        <v>594</v>
      </c>
      <c r="G14" s="56">
        <v>710</v>
      </c>
      <c r="H14" s="304">
        <v>0.16338028169013999</v>
      </c>
      <c r="I14" s="64">
        <v>-0.31303986897269498</v>
      </c>
      <c r="J14" s="64">
        <v>2.86219347034452E-2</v>
      </c>
      <c r="K14" s="64">
        <v>6.050636718842E-2</v>
      </c>
      <c r="L14" s="304">
        <f t="shared" si="0"/>
        <v>0.34017595307917886</v>
      </c>
      <c r="M14" s="304">
        <f t="shared" si="1"/>
        <v>0.24874371859296482</v>
      </c>
      <c r="N14" s="304">
        <f t="shared" si="2"/>
        <v>0.26016855991205567</v>
      </c>
      <c r="O14" s="56" t="str">
        <f>VLOOKUP(A14,样本特征!B:C,1,FALSE)</f>
        <v>LOAN_MAX_CREDIT_LINE_AMT</v>
      </c>
    </row>
    <row r="15" spans="1:20">
      <c r="A15" s="56" t="s">
        <v>171</v>
      </c>
      <c r="B15" s="56">
        <v>1</v>
      </c>
      <c r="C15" s="56">
        <v>-1E-4</v>
      </c>
      <c r="D15" s="56">
        <v>1.1000000000000001</v>
      </c>
      <c r="E15" s="56">
        <v>212</v>
      </c>
      <c r="F15" s="56">
        <v>1616</v>
      </c>
      <c r="G15" s="56">
        <v>1828</v>
      </c>
      <c r="H15" s="304">
        <v>0.11597374179431</v>
      </c>
      <c r="I15" s="64">
        <v>8.4793967180052193E-2</v>
      </c>
      <c r="J15" s="64">
        <v>4.6650281339079801E-3</v>
      </c>
      <c r="K15" s="64">
        <v>5.9448652033571497E-2</v>
      </c>
      <c r="L15" s="304">
        <f t="shared" si="0"/>
        <v>0.6217008797653959</v>
      </c>
      <c r="M15" s="304">
        <f t="shared" si="1"/>
        <v>0.67671691792294808</v>
      </c>
      <c r="N15" s="304">
        <f t="shared" si="2"/>
        <v>0.66984243312568703</v>
      </c>
      <c r="O15" s="56" t="str">
        <f>VLOOKUP(A15,样本特征!B:C,1,FALSE)</f>
        <v>loquery_pettyloan_com_num</v>
      </c>
    </row>
    <row r="16" spans="1:20">
      <c r="A16" s="56" t="s">
        <v>87</v>
      </c>
      <c r="B16" s="56">
        <v>1</v>
      </c>
      <c r="C16" s="56">
        <v>-1E-4</v>
      </c>
      <c r="D16" s="56">
        <v>3.5999999999999899</v>
      </c>
      <c r="E16" s="56">
        <v>123</v>
      </c>
      <c r="F16" s="56">
        <v>640</v>
      </c>
      <c r="G16" s="56">
        <v>763</v>
      </c>
      <c r="H16" s="304">
        <v>0.161205766710353</v>
      </c>
      <c r="I16" s="64">
        <v>-0.29704517624767501</v>
      </c>
      <c r="J16" s="64">
        <v>2.7535230016013001E-2</v>
      </c>
      <c r="K16" s="64">
        <v>5.6316607155290202E-2</v>
      </c>
      <c r="L16" s="304">
        <f t="shared" si="0"/>
        <v>0.36070381231671556</v>
      </c>
      <c r="M16" s="304">
        <f t="shared" si="1"/>
        <v>0.26800670016750416</v>
      </c>
      <c r="N16" s="304">
        <f t="shared" si="2"/>
        <v>0.27958959325760352</v>
      </c>
      <c r="O16" s="56" t="str">
        <f>VLOOKUP(A16,样本特征!B:C,1,FALSE)</f>
        <v>LOCAL_RES_YEARS</v>
      </c>
    </row>
    <row r="17" spans="1:15">
      <c r="A17" s="56" t="s">
        <v>565</v>
      </c>
      <c r="B17" s="56">
        <v>1</v>
      </c>
      <c r="C17" s="56">
        <v>-1E-4</v>
      </c>
      <c r="D17" s="56">
        <v>1.2E-2</v>
      </c>
      <c r="E17" s="56">
        <v>38</v>
      </c>
      <c r="F17" s="56">
        <v>170</v>
      </c>
      <c r="G17" s="56">
        <v>208</v>
      </c>
      <c r="H17" s="304">
        <v>0.18269230769230699</v>
      </c>
      <c r="I17" s="64">
        <v>-0.44811671990509899</v>
      </c>
      <c r="J17" s="64">
        <v>1.8035654050027401E-2</v>
      </c>
      <c r="K17" s="64">
        <v>5.6031210538058901E-2</v>
      </c>
      <c r="L17" s="304">
        <f t="shared" si="0"/>
        <v>0.11143695014662756</v>
      </c>
      <c r="M17" s="304">
        <f t="shared" si="1"/>
        <v>7.1189279731993294E-2</v>
      </c>
      <c r="N17" s="304">
        <f t="shared" si="2"/>
        <v>7.6218395016489554E-2</v>
      </c>
      <c r="O17" s="56" t="str">
        <f>VLOOKUP(A17,样本特征!B:C,1,FALSE)</f>
        <v>card_usage_rate</v>
      </c>
    </row>
    <row r="18" spans="1:15">
      <c r="A18" s="56" t="s">
        <v>264</v>
      </c>
      <c r="B18" s="56">
        <v>1</v>
      </c>
      <c r="C18" s="56">
        <v>-1E-4</v>
      </c>
      <c r="D18" s="56">
        <v>4.16</v>
      </c>
      <c r="E18" s="56">
        <v>270</v>
      </c>
      <c r="F18" s="56">
        <v>2021</v>
      </c>
      <c r="G18" s="56">
        <v>2291</v>
      </c>
      <c r="H18" s="304">
        <v>0.11785246617197701</v>
      </c>
      <c r="I18" s="64">
        <v>6.6596761176270405E-2</v>
      </c>
      <c r="J18" s="64">
        <v>3.6312584341398799E-3</v>
      </c>
      <c r="K18" s="64">
        <v>5.4303125130449999E-2</v>
      </c>
      <c r="L18" s="304">
        <f t="shared" si="0"/>
        <v>0.7917888563049853</v>
      </c>
      <c r="M18" s="304">
        <f t="shared" si="1"/>
        <v>0.84631490787269681</v>
      </c>
      <c r="N18" s="304">
        <f t="shared" si="2"/>
        <v>0.83950164895566137</v>
      </c>
      <c r="O18" s="56" t="str">
        <f>VLOOKUP(A18,样本特征!B:C,1,FALSE)</f>
        <v>selfquery5_in24m</v>
      </c>
    </row>
    <row r="19" spans="1:15">
      <c r="A19" s="56" t="s">
        <v>111</v>
      </c>
      <c r="B19" s="56">
        <v>1</v>
      </c>
      <c r="C19" s="56">
        <v>-1E-4</v>
      </c>
      <c r="D19" s="56">
        <v>261.97629999999998</v>
      </c>
      <c r="E19" s="56">
        <v>131</v>
      </c>
      <c r="F19" s="56">
        <v>952</v>
      </c>
      <c r="G19" s="56">
        <v>1083</v>
      </c>
      <c r="H19" s="304">
        <v>0.12096029547553</v>
      </c>
      <c r="I19" s="64">
        <v>3.7038714361237901E-2</v>
      </c>
      <c r="J19" s="64">
        <v>5.3690370758982097E-4</v>
      </c>
      <c r="K19" s="64">
        <v>5.3892684004585398E-2</v>
      </c>
      <c r="L19" s="304">
        <f t="shared" si="0"/>
        <v>0.38416422287390029</v>
      </c>
      <c r="M19" s="304">
        <f t="shared" si="1"/>
        <v>0.39865996649916247</v>
      </c>
      <c r="N19" s="304">
        <f t="shared" si="2"/>
        <v>0.39684866251374129</v>
      </c>
      <c r="O19" s="56" t="str">
        <f>VLOOKUP(A19,样本特征!B:C,1,FALSE)</f>
        <v>social_security_month</v>
      </c>
    </row>
    <row r="20" spans="1:15">
      <c r="A20" s="56" t="s">
        <v>237</v>
      </c>
      <c r="B20" s="56">
        <v>1</v>
      </c>
      <c r="C20" s="56">
        <v>-1E-4</v>
      </c>
      <c r="D20" s="56">
        <v>2.34</v>
      </c>
      <c r="E20" s="56">
        <v>42</v>
      </c>
      <c r="F20" s="56">
        <v>404</v>
      </c>
      <c r="G20" s="56">
        <v>446</v>
      </c>
      <c r="H20" s="304">
        <v>9.4170403587443899E-2</v>
      </c>
      <c r="I20" s="64">
        <v>0.317416262448805</v>
      </c>
      <c r="J20" s="64">
        <v>1.4604980574219901E-2</v>
      </c>
      <c r="K20" s="64">
        <v>5.2042900941027599E-2</v>
      </c>
      <c r="L20" s="304">
        <f t="shared" si="0"/>
        <v>0.12316715542521994</v>
      </c>
      <c r="M20" s="304">
        <f t="shared" si="1"/>
        <v>0.16917922948073702</v>
      </c>
      <c r="N20" s="304">
        <f t="shared" si="2"/>
        <v>0.16342982777574203</v>
      </c>
      <c r="O20" s="56" t="str">
        <f>VLOOKUP(A20,样本特征!B:C,1,FALSE)</f>
        <v>cardquery_card_num_dvalue</v>
      </c>
    </row>
    <row r="21" spans="1:15">
      <c r="A21" s="56" t="s">
        <v>368</v>
      </c>
      <c r="B21" s="56">
        <v>1</v>
      </c>
      <c r="C21" s="56">
        <v>31127.999899999999</v>
      </c>
      <c r="D21" s="56">
        <v>203500.32</v>
      </c>
      <c r="E21" s="56">
        <v>124</v>
      </c>
      <c r="F21" s="56">
        <v>712</v>
      </c>
      <c r="G21" s="56">
        <v>836</v>
      </c>
      <c r="H21" s="304">
        <v>0.148325358851674</v>
      </c>
      <c r="I21" s="64">
        <v>-0.19853265142203699</v>
      </c>
      <c r="J21" s="64">
        <v>1.29997015549681E-2</v>
      </c>
      <c r="K21" s="64">
        <v>5.1972157614688201E-2</v>
      </c>
      <c r="L21" s="304">
        <f t="shared" si="0"/>
        <v>0.36363636363636365</v>
      </c>
      <c r="M21" s="304">
        <f t="shared" si="1"/>
        <v>0.2981574539363484</v>
      </c>
      <c r="N21" s="304">
        <f t="shared" si="2"/>
        <v>0.30633931843165996</v>
      </c>
      <c r="O21" s="56" t="str">
        <f>VLOOKUP(A21,样本特征!B:C,1,FALSE)</f>
        <v>YEAR_INCOME</v>
      </c>
    </row>
    <row r="22" spans="1:15">
      <c r="A22" s="56" t="s">
        <v>66</v>
      </c>
      <c r="B22" s="56">
        <v>1</v>
      </c>
      <c r="C22" s="56">
        <v>-1E-4</v>
      </c>
      <c r="D22" s="56">
        <v>19.62</v>
      </c>
      <c r="E22" s="56">
        <v>136</v>
      </c>
      <c r="F22" s="56">
        <v>876</v>
      </c>
      <c r="G22" s="56">
        <v>1012</v>
      </c>
      <c r="H22" s="304">
        <v>0.13438735177865599</v>
      </c>
      <c r="I22" s="64">
        <v>-8.3617792028636395E-2</v>
      </c>
      <c r="J22" s="64">
        <v>2.67516801742097E-3</v>
      </c>
      <c r="K22" s="64">
        <v>4.9010945122912403E-2</v>
      </c>
      <c r="L22" s="304">
        <f t="shared" si="0"/>
        <v>0.39882697947214074</v>
      </c>
      <c r="M22" s="304">
        <f t="shared" si="1"/>
        <v>0.36683417085427134</v>
      </c>
      <c r="N22" s="304">
        <f t="shared" si="2"/>
        <v>0.37083180652253572</v>
      </c>
      <c r="O22" s="56" t="str">
        <f>VLOOKUP(A22,样本特征!B:C,1,FALSE)</f>
        <v>LOAN_FIRST_OPEN_MONTH</v>
      </c>
    </row>
    <row r="23" spans="1:15">
      <c r="A23" s="56" t="s">
        <v>184</v>
      </c>
      <c r="B23" s="56">
        <v>1</v>
      </c>
      <c r="C23" s="56">
        <v>-1E-4</v>
      </c>
      <c r="D23" s="56">
        <v>0.11</v>
      </c>
      <c r="E23" s="56">
        <v>118</v>
      </c>
      <c r="F23" s="56">
        <v>797</v>
      </c>
      <c r="G23" s="56">
        <v>915</v>
      </c>
      <c r="H23" s="304">
        <v>0.12896174863387899</v>
      </c>
      <c r="I23" s="64">
        <v>-3.6158942904425603E-2</v>
      </c>
      <c r="J23" s="64">
        <v>4.4435587228000702E-4</v>
      </c>
      <c r="K23" s="64">
        <v>4.8730176642145497E-2</v>
      </c>
      <c r="L23" s="304">
        <f t="shared" si="0"/>
        <v>0.3460410557184751</v>
      </c>
      <c r="M23" s="304">
        <f t="shared" si="1"/>
        <v>0.33375209380234505</v>
      </c>
      <c r="N23" s="304">
        <f t="shared" si="2"/>
        <v>0.33528765115426895</v>
      </c>
      <c r="O23" s="56" t="str">
        <f>VLOOKUP(A23,样本特征!B:C,1,FALSE)</f>
        <v>manaquery_in3m_def</v>
      </c>
    </row>
    <row r="24" spans="1:15">
      <c r="A24" s="56" t="s">
        <v>280</v>
      </c>
      <c r="B24" s="56">
        <v>1</v>
      </c>
      <c r="C24" s="56">
        <v>-1E-4</v>
      </c>
      <c r="D24" s="56">
        <v>0.05</v>
      </c>
      <c r="E24" s="56">
        <v>194</v>
      </c>
      <c r="F24" s="56">
        <v>1512</v>
      </c>
      <c r="G24" s="56">
        <v>1706</v>
      </c>
      <c r="H24" s="304">
        <v>0.113716295427901</v>
      </c>
      <c r="I24" s="64">
        <v>0.107001400447174</v>
      </c>
      <c r="J24" s="64">
        <v>6.8749334052915397E-3</v>
      </c>
      <c r="K24" s="64">
        <v>4.7068954117870501E-2</v>
      </c>
      <c r="L24" s="304">
        <f t="shared" si="0"/>
        <v>0.56891495601173026</v>
      </c>
      <c r="M24" s="304">
        <f t="shared" si="1"/>
        <v>0.63316582914572861</v>
      </c>
      <c r="N24" s="304">
        <f t="shared" si="2"/>
        <v>0.62513741297178449</v>
      </c>
      <c r="O24" s="56" t="str">
        <f>VLOOKUP(A24,样本特征!B:C,1,FALSE)</f>
        <v>selfquery6_in1m</v>
      </c>
    </row>
    <row r="25" spans="1:15">
      <c r="A25" s="56" t="s">
        <v>570</v>
      </c>
      <c r="B25" s="56">
        <v>1</v>
      </c>
      <c r="C25" s="56">
        <v>-1E-4</v>
      </c>
      <c r="D25" s="56">
        <v>1500</v>
      </c>
      <c r="E25" s="56">
        <v>117</v>
      </c>
      <c r="F25" s="56">
        <v>654</v>
      </c>
      <c r="G25" s="56">
        <v>771</v>
      </c>
      <c r="H25" s="304">
        <v>0.15175097276264499</v>
      </c>
      <c r="I25" s="64">
        <v>-0.22539558056953299</v>
      </c>
      <c r="J25" s="64">
        <v>1.5606200140083799E-2</v>
      </c>
      <c r="K25" s="64">
        <v>4.5604046042636598E-2</v>
      </c>
      <c r="L25" s="304">
        <f t="shared" si="0"/>
        <v>0.34310850439882695</v>
      </c>
      <c r="M25" s="304">
        <f t="shared" si="1"/>
        <v>0.27386934673366836</v>
      </c>
      <c r="N25" s="304">
        <f t="shared" si="2"/>
        <v>0.28252106998900695</v>
      </c>
      <c r="O25" s="56" t="str">
        <f>VLOOKUP(A25,样本特征!B:C,1,FALSE)</f>
        <v>max_month_repay</v>
      </c>
    </row>
    <row r="26" spans="1:15">
      <c r="A26" s="56" t="s">
        <v>185</v>
      </c>
      <c r="B26" s="56">
        <v>1</v>
      </c>
      <c r="C26" s="56">
        <v>-1E-4</v>
      </c>
      <c r="D26" s="56">
        <v>1.89</v>
      </c>
      <c r="E26" s="56">
        <v>132</v>
      </c>
      <c r="F26" s="56">
        <v>787</v>
      </c>
      <c r="G26" s="56">
        <v>919</v>
      </c>
      <c r="H26" s="304">
        <v>0.143634385201305</v>
      </c>
      <c r="I26" s="64">
        <v>-0.16090267139794301</v>
      </c>
      <c r="J26" s="64">
        <v>9.2570983612125304E-3</v>
      </c>
      <c r="K26" s="64">
        <v>4.44434119261886E-2</v>
      </c>
      <c r="L26" s="304">
        <f t="shared" si="0"/>
        <v>0.38709677419354838</v>
      </c>
      <c r="M26" s="304">
        <f t="shared" si="1"/>
        <v>0.3295644891122278</v>
      </c>
      <c r="N26" s="304">
        <f t="shared" si="2"/>
        <v>0.33675338951997069</v>
      </c>
      <c r="O26" s="56" t="str">
        <f>VLOOKUP(A26,样本特征!B:C,1,FALSE)</f>
        <v>near_open_loan</v>
      </c>
    </row>
    <row r="27" spans="1:15">
      <c r="A27" s="56" t="s">
        <v>186</v>
      </c>
      <c r="B27" s="56">
        <v>1</v>
      </c>
      <c r="C27" s="56">
        <v>-1E-4</v>
      </c>
      <c r="D27" s="56">
        <v>0.01</v>
      </c>
      <c r="E27" s="56">
        <v>193</v>
      </c>
      <c r="F27" s="56">
        <v>1402</v>
      </c>
      <c r="G27" s="56">
        <v>1595</v>
      </c>
      <c r="H27" s="304">
        <v>0.121003134796238</v>
      </c>
      <c r="I27" s="64">
        <v>3.6635881460673897E-2</v>
      </c>
      <c r="J27" s="64">
        <v>7.7374149506165605E-4</v>
      </c>
      <c r="K27" s="64">
        <v>4.4136874580096699E-2</v>
      </c>
      <c r="L27" s="304">
        <f t="shared" si="0"/>
        <v>0.56598240469208216</v>
      </c>
      <c r="M27" s="304">
        <f t="shared" si="1"/>
        <v>0.58710217755443883</v>
      </c>
      <c r="N27" s="304">
        <f t="shared" si="2"/>
        <v>0.58446317332356179</v>
      </c>
      <c r="O27" s="56" t="str">
        <f>VLOOKUP(A27,样本特征!B:C,1,FALSE)</f>
        <v>inac_card_rate</v>
      </c>
    </row>
    <row r="28" spans="1:15">
      <c r="A28" s="56" t="s">
        <v>140</v>
      </c>
      <c r="B28" s="56">
        <v>1</v>
      </c>
      <c r="C28" s="56">
        <v>-1E-4</v>
      </c>
      <c r="D28" s="56">
        <v>0.04</v>
      </c>
      <c r="E28" s="56">
        <v>56</v>
      </c>
      <c r="F28" s="56">
        <v>377</v>
      </c>
      <c r="G28" s="56">
        <v>433</v>
      </c>
      <c r="H28" s="304">
        <v>0.12933025404157</v>
      </c>
      <c r="I28" s="64">
        <v>-3.9435500516114198E-2</v>
      </c>
      <c r="J28" s="64">
        <v>2.5042241162904702E-4</v>
      </c>
      <c r="K28" s="64">
        <v>4.2782068758487002E-2</v>
      </c>
      <c r="L28" s="304">
        <f t="shared" si="0"/>
        <v>0.16422287390029325</v>
      </c>
      <c r="M28" s="304">
        <f t="shared" si="1"/>
        <v>0.15787269681742044</v>
      </c>
      <c r="N28" s="304">
        <f t="shared" si="2"/>
        <v>0.15866617808721142</v>
      </c>
      <c r="O28" s="56" t="str">
        <f>VLOOKUP(A28,样本特征!B:C,1,FALSE)</f>
        <v>card_cardquery_rate</v>
      </c>
    </row>
    <row r="29" spans="1:15">
      <c r="A29" s="56" t="s">
        <v>189</v>
      </c>
      <c r="B29" s="56">
        <v>1</v>
      </c>
      <c r="C29" s="56">
        <v>19.9999</v>
      </c>
      <c r="D29" s="56">
        <v>26.4</v>
      </c>
      <c r="E29" s="56">
        <v>31</v>
      </c>
      <c r="F29" s="56">
        <v>137</v>
      </c>
      <c r="G29" s="56">
        <v>168</v>
      </c>
      <c r="H29" s="304">
        <v>0.18452380952380901</v>
      </c>
      <c r="I29" s="64">
        <v>-0.46033527588599699</v>
      </c>
      <c r="J29" s="64">
        <v>1.5439141847706801E-2</v>
      </c>
      <c r="K29" s="64">
        <v>4.22199887080804E-2</v>
      </c>
      <c r="L29" s="304">
        <f t="shared" si="0"/>
        <v>9.0909090909090912E-2</v>
      </c>
      <c r="M29" s="304">
        <f t="shared" si="1"/>
        <v>5.7370184254606368E-2</v>
      </c>
      <c r="N29" s="304">
        <f t="shared" si="2"/>
        <v>6.1561011359472333E-2</v>
      </c>
      <c r="O29" s="56" t="str">
        <f>VLOOKUP(A29,样本特征!B:C,1,FALSE)</f>
        <v>age</v>
      </c>
    </row>
    <row r="30" spans="1:15">
      <c r="A30" s="56" t="s">
        <v>566</v>
      </c>
      <c r="B30" s="56">
        <v>1</v>
      </c>
      <c r="C30" s="56">
        <v>-1E-4</v>
      </c>
      <c r="D30" s="56">
        <v>628.30999999999995</v>
      </c>
      <c r="E30" s="56">
        <v>311</v>
      </c>
      <c r="F30" s="56">
        <v>2193</v>
      </c>
      <c r="G30" s="56">
        <v>2504</v>
      </c>
      <c r="H30" s="304">
        <v>0.124201277955271</v>
      </c>
      <c r="I30" s="64">
        <v>6.9038390096781196E-3</v>
      </c>
      <c r="J30" s="64">
        <v>4.3620167927607399E-5</v>
      </c>
      <c r="K30" s="64">
        <v>3.93648840985888E-2</v>
      </c>
      <c r="L30" s="304">
        <f t="shared" si="0"/>
        <v>0.91202346041055715</v>
      </c>
      <c r="M30" s="304">
        <f t="shared" si="1"/>
        <v>0.91834170854271358</v>
      </c>
      <c r="N30" s="304">
        <f t="shared" si="2"/>
        <v>0.91755221692927813</v>
      </c>
      <c r="O30" s="56" t="str">
        <f>VLOOKUP(A30,样本特征!B:C,1,FALSE)</f>
        <v>max_card_usage_rate</v>
      </c>
    </row>
    <row r="31" spans="1:15">
      <c r="A31" s="56" t="s">
        <v>162</v>
      </c>
      <c r="B31" s="56">
        <v>1</v>
      </c>
      <c r="C31" s="56">
        <v>-1E-4</v>
      </c>
      <c r="D31" s="56">
        <v>0.01</v>
      </c>
      <c r="E31" s="56">
        <v>154</v>
      </c>
      <c r="F31" s="56">
        <v>952</v>
      </c>
      <c r="G31" s="56">
        <v>1106</v>
      </c>
      <c r="H31" s="304">
        <v>0.139240506329113</v>
      </c>
      <c r="I31" s="64">
        <v>-0.124716564851239</v>
      </c>
      <c r="J31" s="64">
        <v>6.6041083673320797E-3</v>
      </c>
      <c r="K31" s="64">
        <v>3.7216024404657301E-2</v>
      </c>
      <c r="L31" s="304">
        <f t="shared" si="0"/>
        <v>0.45161290322580644</v>
      </c>
      <c r="M31" s="304">
        <f t="shared" si="1"/>
        <v>0.39865996649916247</v>
      </c>
      <c r="N31" s="304">
        <f t="shared" si="2"/>
        <v>0.40527665811652619</v>
      </c>
      <c r="O31" s="56" t="str">
        <f>VLOOKUP(A31,样本特征!B:C,1,FALSE)</f>
        <v>can_card_rate</v>
      </c>
    </row>
    <row r="32" spans="1:15">
      <c r="A32" s="56" t="s">
        <v>236</v>
      </c>
      <c r="B32" s="56">
        <v>1</v>
      </c>
      <c r="C32" s="56">
        <v>-1E-4</v>
      </c>
      <c r="D32" s="56">
        <v>0.81</v>
      </c>
      <c r="E32" s="56">
        <v>247</v>
      </c>
      <c r="F32" s="56">
        <v>1644</v>
      </c>
      <c r="G32" s="56">
        <v>1891</v>
      </c>
      <c r="H32" s="304">
        <v>0.130618720253833</v>
      </c>
      <c r="I32" s="64">
        <v>-5.0829758240827798E-2</v>
      </c>
      <c r="J32" s="64">
        <v>1.8246848770930399E-3</v>
      </c>
      <c r="K32" s="64">
        <v>3.4159992559450902E-2</v>
      </c>
      <c r="L32" s="304">
        <f t="shared" si="0"/>
        <v>0.7243401759530792</v>
      </c>
      <c r="M32" s="304">
        <f t="shared" si="1"/>
        <v>0.68844221105527637</v>
      </c>
      <c r="N32" s="304">
        <f t="shared" si="2"/>
        <v>0.69292781238548917</v>
      </c>
      <c r="O32" s="56" t="str">
        <f>VLOOKUP(A32,样本特征!B:C,1,FALSE)</f>
        <v>clear_loan_num_24m</v>
      </c>
    </row>
    <row r="33" spans="1:15">
      <c r="A33" s="56" t="s">
        <v>324</v>
      </c>
      <c r="B33" s="56">
        <v>1</v>
      </c>
      <c r="C33" s="56">
        <v>-1E-4</v>
      </c>
      <c r="D33" s="56">
        <v>0.18</v>
      </c>
      <c r="E33" s="56">
        <v>251</v>
      </c>
      <c r="F33" s="56">
        <v>1764</v>
      </c>
      <c r="G33" s="56">
        <v>2015</v>
      </c>
      <c r="H33" s="304">
        <v>0.124565756823821</v>
      </c>
      <c r="I33" s="64">
        <v>3.5573002059768499E-3</v>
      </c>
      <c r="J33" s="64">
        <v>9.3311047416536092E-6</v>
      </c>
      <c r="K33" s="64">
        <v>3.4044968426520501E-2</v>
      </c>
      <c r="L33" s="304">
        <f t="shared" si="0"/>
        <v>0.73607038123167157</v>
      </c>
      <c r="M33" s="304">
        <f t="shared" si="1"/>
        <v>0.7386934673366834</v>
      </c>
      <c r="N33" s="304">
        <f t="shared" si="2"/>
        <v>0.73836570172224258</v>
      </c>
      <c r="O33" s="56" t="str">
        <f>VLOOKUP(A33,样本特征!B:C,1,FALSE)</f>
        <v>pettyloan_loan_num</v>
      </c>
    </row>
    <row r="34" spans="1:15">
      <c r="A34" s="56" t="s">
        <v>206</v>
      </c>
      <c r="B34" s="56">
        <v>1</v>
      </c>
      <c r="C34" s="56">
        <v>-212.0001</v>
      </c>
      <c r="D34" s="56">
        <v>-1.18</v>
      </c>
      <c r="E34" s="56">
        <v>15</v>
      </c>
      <c r="F34" s="56">
        <v>174</v>
      </c>
      <c r="G34" s="56">
        <v>189</v>
      </c>
      <c r="H34" s="304">
        <v>7.9365079365079305E-2</v>
      </c>
      <c r="I34" s="64">
        <v>0.50467610088334303</v>
      </c>
      <c r="J34" s="64">
        <v>1.45730532380511E-2</v>
      </c>
      <c r="K34" s="64">
        <v>3.2625625791039899E-2</v>
      </c>
      <c r="L34" s="304">
        <f t="shared" si="0"/>
        <v>4.398826979472141E-2</v>
      </c>
      <c r="M34" s="304">
        <f t="shared" si="1"/>
        <v>7.2864321608040197E-2</v>
      </c>
      <c r="N34" s="304">
        <f t="shared" si="2"/>
        <v>6.9256137779406382E-2</v>
      </c>
      <c r="O34" s="56" t="str">
        <f>VLOOKUP(A34,样本特征!B:C,1,FALSE)</f>
        <v>loquerry_loan_num_dvalue</v>
      </c>
    </row>
    <row r="35" spans="1:15">
      <c r="A35" s="56" t="s">
        <v>567</v>
      </c>
      <c r="B35" s="56">
        <v>1</v>
      </c>
      <c r="C35" s="56">
        <v>-1E-4</v>
      </c>
      <c r="D35" s="56">
        <v>3.61</v>
      </c>
      <c r="E35" s="56">
        <v>65</v>
      </c>
      <c r="F35" s="56">
        <v>370</v>
      </c>
      <c r="G35" s="56">
        <v>435</v>
      </c>
      <c r="H35" s="304">
        <v>0.14942528735632099</v>
      </c>
      <c r="I35" s="64">
        <v>-0.207213261486343</v>
      </c>
      <c r="J35" s="64">
        <v>7.3922216730994399E-3</v>
      </c>
      <c r="K35" s="64">
        <v>3.2585741660758998E-2</v>
      </c>
      <c r="L35" s="304">
        <f t="shared" si="0"/>
        <v>0.1906158357771261</v>
      </c>
      <c r="M35" s="304">
        <f t="shared" si="1"/>
        <v>0.15494137353433834</v>
      </c>
      <c r="N35" s="304">
        <f t="shared" si="2"/>
        <v>0.15939904727006229</v>
      </c>
      <c r="O35" s="56" t="str">
        <f>VLOOKUP(A35,样本特征!B:C,1,FALSE)</f>
        <v>max_loan_period</v>
      </c>
    </row>
    <row r="36" spans="1:15">
      <c r="A36" s="56" t="s">
        <v>265</v>
      </c>
      <c r="B36" s="56">
        <v>1</v>
      </c>
      <c r="C36" s="56">
        <v>-1E-4</v>
      </c>
      <c r="D36" s="56">
        <v>0.41</v>
      </c>
      <c r="E36" s="56">
        <v>182</v>
      </c>
      <c r="F36" s="56">
        <v>1157</v>
      </c>
      <c r="G36" s="56">
        <v>1339</v>
      </c>
      <c r="H36" s="304">
        <v>0.13592233009708701</v>
      </c>
      <c r="I36" s="64">
        <v>-9.6749957112094595E-2</v>
      </c>
      <c r="J36" s="64">
        <v>4.7618855900907701E-3</v>
      </c>
      <c r="K36" s="64">
        <v>3.1225851533578701E-2</v>
      </c>
      <c r="L36" s="304">
        <f t="shared" si="0"/>
        <v>0.53372434017595305</v>
      </c>
      <c r="M36" s="304">
        <f t="shared" si="1"/>
        <v>0.48450586264656614</v>
      </c>
      <c r="N36" s="304">
        <f t="shared" si="2"/>
        <v>0.49065591791865154</v>
      </c>
      <c r="O36" s="56" t="str">
        <f>VLOOKUP(A36,样本特征!B:C,1,FALSE)</f>
        <v>manaquery_in24m_f</v>
      </c>
    </row>
    <row r="37" spans="1:15">
      <c r="A37" s="56" t="s">
        <v>202</v>
      </c>
      <c r="B37" s="56">
        <v>1</v>
      </c>
      <c r="C37" s="56">
        <v>-1E-4</v>
      </c>
      <c r="D37" s="56">
        <v>0.12</v>
      </c>
      <c r="E37" s="56">
        <v>184</v>
      </c>
      <c r="F37" s="56">
        <v>1134</v>
      </c>
      <c r="G37" s="56">
        <v>1318</v>
      </c>
      <c r="H37" s="304">
        <v>0.139605462822458</v>
      </c>
      <c r="I37" s="64">
        <v>-0.12775827055026401</v>
      </c>
      <c r="J37" s="64">
        <v>8.2678855438701494E-3</v>
      </c>
      <c r="K37" s="64">
        <v>3.0248202352902299E-2</v>
      </c>
      <c r="L37" s="304">
        <f t="shared" si="0"/>
        <v>0.53958944281524923</v>
      </c>
      <c r="M37" s="304">
        <f t="shared" si="1"/>
        <v>0.47487437185929648</v>
      </c>
      <c r="N37" s="304">
        <f t="shared" si="2"/>
        <v>0.48296079149871746</v>
      </c>
      <c r="O37" s="56" t="str">
        <f>VLOOKUP(A37,样本特征!B:C,1,FALSE)</f>
        <v>CARD_60_PASTDUE_CNT</v>
      </c>
    </row>
    <row r="38" spans="1:15">
      <c r="A38" s="56" t="s">
        <v>181</v>
      </c>
      <c r="B38" s="56">
        <v>1</v>
      </c>
      <c r="C38" s="56">
        <v>-1E-4</v>
      </c>
      <c r="D38" s="56">
        <v>0.11</v>
      </c>
      <c r="E38" s="56">
        <v>255</v>
      </c>
      <c r="F38" s="56">
        <v>1762</v>
      </c>
      <c r="G38" s="56">
        <v>2017</v>
      </c>
      <c r="H38" s="304">
        <v>0.12642538423401001</v>
      </c>
      <c r="I38" s="64">
        <v>-1.33877358912773E-2</v>
      </c>
      <c r="J38" s="64">
        <v>1.33136215347957E-4</v>
      </c>
      <c r="K38" s="64">
        <v>3.0037786691103099E-2</v>
      </c>
      <c r="L38" s="304">
        <f t="shared" si="0"/>
        <v>0.74780058651026393</v>
      </c>
      <c r="M38" s="304">
        <f t="shared" si="1"/>
        <v>0.73785594639865992</v>
      </c>
      <c r="N38" s="304">
        <f t="shared" si="2"/>
        <v>0.73909857090509345</v>
      </c>
      <c r="O38" s="56" t="str">
        <f>VLOOKUP(A38,样本特征!B:C,1,FALSE)</f>
        <v>od_card_rate</v>
      </c>
    </row>
    <row r="39" spans="1:15">
      <c r="A39" s="56" t="s">
        <v>273</v>
      </c>
      <c r="B39" s="56">
        <v>1</v>
      </c>
      <c r="C39" s="56">
        <v>-1E-4</v>
      </c>
      <c r="D39" s="56">
        <v>1.04</v>
      </c>
      <c r="E39" s="56">
        <v>188</v>
      </c>
      <c r="F39" s="56">
        <v>1469</v>
      </c>
      <c r="G39" s="56">
        <v>1657</v>
      </c>
      <c r="H39" s="304">
        <v>0.11345805672902801</v>
      </c>
      <c r="I39" s="64">
        <v>0.109566216114952</v>
      </c>
      <c r="J39" s="64">
        <v>6.9946503592446503E-3</v>
      </c>
      <c r="K39" s="64">
        <v>2.84183950010896E-2</v>
      </c>
      <c r="L39" s="304">
        <f t="shared" si="0"/>
        <v>0.5513196480938416</v>
      </c>
      <c r="M39" s="304">
        <f t="shared" si="1"/>
        <v>0.61515912897822445</v>
      </c>
      <c r="N39" s="304">
        <f t="shared" si="2"/>
        <v>0.60718211799193844</v>
      </c>
      <c r="O39" s="56" t="str">
        <f>VLOOKUP(A39,样本特征!B:C,1,FALSE)</f>
        <v>loquery_in3m_def</v>
      </c>
    </row>
    <row r="40" spans="1:15">
      <c r="A40" s="56" t="s">
        <v>196</v>
      </c>
      <c r="B40" s="56">
        <v>1</v>
      </c>
      <c r="C40" s="56">
        <v>-1E-4</v>
      </c>
      <c r="D40" s="56">
        <v>6462.48</v>
      </c>
      <c r="E40" s="56">
        <v>278</v>
      </c>
      <c r="F40" s="56">
        <v>1825</v>
      </c>
      <c r="G40" s="56">
        <v>2103</v>
      </c>
      <c r="H40" s="304">
        <v>0.132192106514503</v>
      </c>
      <c r="I40" s="64">
        <v>-6.4614844903021204E-2</v>
      </c>
      <c r="J40" s="64">
        <v>3.29609440460685E-3</v>
      </c>
      <c r="K40" s="64">
        <v>2.8209412341929901E-2</v>
      </c>
      <c r="L40" s="304">
        <f t="shared" si="0"/>
        <v>0.81524926686217014</v>
      </c>
      <c r="M40" s="304">
        <f t="shared" si="1"/>
        <v>0.7642378559463987</v>
      </c>
      <c r="N40" s="304">
        <f t="shared" si="2"/>
        <v>0.77061194576768044</v>
      </c>
      <c r="O40" s="56" t="str">
        <f>VLOOKUP(A40,样本特征!B:C,1,FALSE)</f>
        <v>min_cardline</v>
      </c>
    </row>
    <row r="41" spans="1:15">
      <c r="A41" s="56" t="s">
        <v>198</v>
      </c>
      <c r="B41" s="56">
        <v>1</v>
      </c>
      <c r="C41" s="56">
        <v>-1E-4</v>
      </c>
      <c r="D41" s="56">
        <v>6000</v>
      </c>
      <c r="E41" s="56">
        <v>245</v>
      </c>
      <c r="F41" s="56">
        <v>1619</v>
      </c>
      <c r="G41" s="56">
        <v>1864</v>
      </c>
      <c r="H41" s="304">
        <v>0.13143776824034301</v>
      </c>
      <c r="I41" s="64">
        <v>-5.8023254096067699E-2</v>
      </c>
      <c r="J41" s="64">
        <v>2.3500505255289301E-3</v>
      </c>
      <c r="K41" s="64">
        <v>2.6998027637685901E-2</v>
      </c>
      <c r="L41" s="304">
        <f t="shared" si="0"/>
        <v>0.71847507331378302</v>
      </c>
      <c r="M41" s="304">
        <f t="shared" si="1"/>
        <v>0.67797319932998323</v>
      </c>
      <c r="N41" s="304">
        <f t="shared" si="2"/>
        <v>0.68303407841700259</v>
      </c>
      <c r="O41" s="56" t="str">
        <f>VLOOKUP(A41,样本特征!B:C,1,FALSE)</f>
        <v>min_cardline_f</v>
      </c>
    </row>
    <row r="42" spans="1:15">
      <c r="A42" s="56" t="s">
        <v>568</v>
      </c>
      <c r="B42" s="56">
        <v>1</v>
      </c>
      <c r="C42" s="56">
        <v>-1E-4</v>
      </c>
      <c r="D42" s="56">
        <v>15.68</v>
      </c>
      <c r="E42" s="56">
        <v>279</v>
      </c>
      <c r="F42" s="56">
        <v>1839</v>
      </c>
      <c r="G42" s="56">
        <v>2118</v>
      </c>
      <c r="H42" s="304">
        <v>0.131728045325779</v>
      </c>
      <c r="I42" s="64">
        <v>-6.0563554446020497E-2</v>
      </c>
      <c r="J42" s="64">
        <v>2.9119753793712499E-3</v>
      </c>
      <c r="K42" s="64">
        <v>2.5659318678560701E-2</v>
      </c>
      <c r="L42" s="304">
        <f t="shared" si="0"/>
        <v>0.81818181818181823</v>
      </c>
      <c r="M42" s="304">
        <f t="shared" si="1"/>
        <v>0.77010050251256279</v>
      </c>
      <c r="N42" s="304">
        <f t="shared" si="2"/>
        <v>0.77610846463906191</v>
      </c>
      <c r="O42" s="56" t="str">
        <f>VLOOKUP(A42,样本特征!B:C,1,FALSE)</f>
        <v>near_open_card</v>
      </c>
    </row>
    <row r="43" spans="1:15">
      <c r="A43" s="56" t="s">
        <v>282</v>
      </c>
      <c r="B43" s="56">
        <v>1</v>
      </c>
      <c r="C43" s="56">
        <v>-1E-4</v>
      </c>
      <c r="D43" s="56">
        <v>0.1</v>
      </c>
      <c r="E43" s="56">
        <v>231</v>
      </c>
      <c r="F43" s="56">
        <v>1474</v>
      </c>
      <c r="G43" s="56">
        <v>1705</v>
      </c>
      <c r="H43" s="304">
        <v>0.135483870967741</v>
      </c>
      <c r="I43" s="64">
        <v>-9.3011635001487403E-2</v>
      </c>
      <c r="J43" s="64">
        <v>5.5961774233617596E-3</v>
      </c>
      <c r="K43" s="64">
        <v>2.3229549750253799E-2</v>
      </c>
      <c r="L43" s="304">
        <f t="shared" si="0"/>
        <v>0.67741935483870963</v>
      </c>
      <c r="M43" s="304">
        <f t="shared" si="1"/>
        <v>0.61725293132328307</v>
      </c>
      <c r="N43" s="304">
        <f t="shared" si="2"/>
        <v>0.62477097838035911</v>
      </c>
      <c r="O43" s="56" t="str">
        <f>VLOOKUP(A43,样本特征!B:C,1,FALSE)</f>
        <v>highconsum_loan_num</v>
      </c>
    </row>
    <row r="44" spans="1:15">
      <c r="A44" s="56" t="s">
        <v>569</v>
      </c>
      <c r="B44" s="56">
        <v>1</v>
      </c>
      <c r="C44" s="56">
        <v>-1E-4</v>
      </c>
      <c r="D44" s="56">
        <v>1.1000000000000001</v>
      </c>
      <c r="E44" s="56">
        <v>232</v>
      </c>
      <c r="F44" s="56">
        <v>1748</v>
      </c>
      <c r="G44" s="56">
        <v>1980</v>
      </c>
      <c r="H44" s="304">
        <v>0.117171717171717</v>
      </c>
      <c r="I44" s="64">
        <v>7.3161187320194804E-2</v>
      </c>
      <c r="J44" s="64">
        <v>3.7781456760695399E-3</v>
      </c>
      <c r="K44" s="64">
        <v>2.26243038703541E-2</v>
      </c>
      <c r="L44" s="304">
        <f t="shared" si="0"/>
        <v>0.68035190615835772</v>
      </c>
      <c r="M44" s="304">
        <f t="shared" si="1"/>
        <v>0.73199329983249584</v>
      </c>
      <c r="N44" s="304">
        <f t="shared" si="2"/>
        <v>0.72554049102235252</v>
      </c>
      <c r="O44" s="56" t="e">
        <f>VLOOKUP(A44,样本特征!B:C,1,FALSE)</f>
        <v>#N/A</v>
      </c>
    </row>
    <row r="45" spans="1:15">
      <c r="A45" s="56" t="s">
        <v>252</v>
      </c>
      <c r="B45" s="56">
        <v>1</v>
      </c>
      <c r="C45" s="56">
        <v>-1E-4</v>
      </c>
      <c r="D45" s="56">
        <v>7.0000000000000007E-2</v>
      </c>
      <c r="E45" s="56">
        <v>207</v>
      </c>
      <c r="F45" s="56">
        <v>1350</v>
      </c>
      <c r="G45" s="56">
        <v>1557</v>
      </c>
      <c r="H45" s="304">
        <v>0.13294797687861201</v>
      </c>
      <c r="I45" s="64">
        <v>-7.11879190618699E-2</v>
      </c>
      <c r="J45" s="64">
        <v>2.9693541741644099E-3</v>
      </c>
      <c r="K45" s="64">
        <v>2.1889872477173E-2</v>
      </c>
      <c r="L45" s="304">
        <f t="shared" si="0"/>
        <v>0.60703812316715544</v>
      </c>
      <c r="M45" s="304">
        <f t="shared" si="1"/>
        <v>0.5653266331658291</v>
      </c>
      <c r="N45" s="304">
        <f t="shared" si="2"/>
        <v>0.57053865884939536</v>
      </c>
      <c r="O45" s="56" t="str">
        <f>VLOOKUP(A45,样本特征!B:C,1,FALSE)</f>
        <v>insurquery_in24m</v>
      </c>
    </row>
    <row r="46" spans="1:15">
      <c r="A46" s="56" t="s">
        <v>207</v>
      </c>
      <c r="B46" s="56">
        <v>1</v>
      </c>
      <c r="C46" s="56">
        <v>-1E-4</v>
      </c>
      <c r="D46" s="56">
        <v>40000</v>
      </c>
      <c r="E46" s="56">
        <v>267</v>
      </c>
      <c r="F46" s="56">
        <v>1776</v>
      </c>
      <c r="G46" s="56">
        <v>2043</v>
      </c>
      <c r="H46" s="304">
        <v>0.13069016152716501</v>
      </c>
      <c r="I46" s="64">
        <v>-5.1458732077109999E-2</v>
      </c>
      <c r="J46" s="64">
        <v>2.02091868411703E-3</v>
      </c>
      <c r="K46" s="64">
        <v>2.1721704547164999E-2</v>
      </c>
      <c r="L46" s="304">
        <f t="shared" si="0"/>
        <v>0.78299120234604103</v>
      </c>
      <c r="M46" s="304">
        <f t="shared" si="1"/>
        <v>0.74371859296482412</v>
      </c>
      <c r="N46" s="304">
        <f t="shared" si="2"/>
        <v>0.74862587028215466</v>
      </c>
      <c r="O46" s="56" t="str">
        <f>VLOOKUP(A46,样本特征!B:C,1,FALSE)</f>
        <v>max_cardline_f</v>
      </c>
    </row>
    <row r="47" spans="1:15">
      <c r="A47" s="56" t="s">
        <v>220</v>
      </c>
      <c r="B47" s="56">
        <v>1</v>
      </c>
      <c r="C47" s="56">
        <v>-1E-4</v>
      </c>
      <c r="D47" s="56">
        <v>0.4</v>
      </c>
      <c r="E47" s="56">
        <v>84</v>
      </c>
      <c r="F47" s="56">
        <v>515</v>
      </c>
      <c r="G47" s="56">
        <v>599</v>
      </c>
      <c r="H47" s="304">
        <v>0.140233722871452</v>
      </c>
      <c r="I47" s="64">
        <v>-0.13297889540855301</v>
      </c>
      <c r="J47" s="64">
        <v>4.0788176839960198E-3</v>
      </c>
      <c r="K47" s="64">
        <v>2.0278192791497101E-2</v>
      </c>
      <c r="L47" s="304">
        <f t="shared" si="0"/>
        <v>0.24633431085043989</v>
      </c>
      <c r="M47" s="304">
        <f t="shared" si="1"/>
        <v>0.21566164154103853</v>
      </c>
      <c r="N47" s="304">
        <f t="shared" si="2"/>
        <v>0.21949432026383289</v>
      </c>
      <c r="O47" s="56" t="str">
        <f>VLOOKUP(A47,样本特征!B:C,1,FALSE)</f>
        <v>unclear_loan_num</v>
      </c>
    </row>
    <row r="49" spans="1:20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</sheetData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showGridLines="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O79" sqref="O79"/>
    </sheetView>
  </sheetViews>
  <sheetFormatPr defaultRowHeight="16.5"/>
  <cols>
    <col min="1" max="1" width="3.5" style="48" bestFit="1" customWidth="1"/>
    <col min="2" max="2" width="5" style="48" bestFit="1" customWidth="1"/>
    <col min="3" max="4" width="11.375" style="48" bestFit="1" customWidth="1"/>
    <col min="5" max="5" width="5.5" style="48" bestFit="1" customWidth="1"/>
    <col min="6" max="6" width="6.375" style="48" bestFit="1" customWidth="1"/>
    <col min="7" max="7" width="5.5" style="48" bestFit="1" customWidth="1"/>
    <col min="8" max="8" width="9" style="57" bestFit="1" customWidth="1"/>
    <col min="9" max="9" width="10.5" style="57" bestFit="1" customWidth="1"/>
    <col min="10" max="10" width="9.375" style="57" bestFit="1" customWidth="1"/>
    <col min="11" max="11" width="6.875" style="57" bestFit="1" customWidth="1"/>
    <col min="12" max="12" width="6.5" style="52" bestFit="1" customWidth="1"/>
    <col min="13" max="13" width="5.875" style="52" bestFit="1" customWidth="1"/>
    <col min="14" max="14" width="13.875" style="61" customWidth="1"/>
    <col min="15" max="15" width="31.25" style="48" bestFit="1" customWidth="1"/>
    <col min="16" max="16" width="10.875" style="65" customWidth="1"/>
    <col min="17" max="17" width="31.125" style="65" bestFit="1" customWidth="1"/>
    <col min="18" max="18" width="9" style="46"/>
    <col min="19" max="19" width="10.5" style="46" bestFit="1" customWidth="1"/>
    <col min="20" max="16384" width="9" style="46"/>
  </cols>
  <sheetData>
    <row r="1" spans="1:19" s="56" customFormat="1" ht="17.25" thickBot="1">
      <c r="B1" s="56" t="s">
        <v>380</v>
      </c>
      <c r="C1" s="56" t="s">
        <v>381</v>
      </c>
      <c r="D1" s="56" t="s">
        <v>382</v>
      </c>
      <c r="E1" s="56" t="s">
        <v>383</v>
      </c>
      <c r="F1" s="56" t="s">
        <v>384</v>
      </c>
      <c r="G1" s="56" t="s">
        <v>376</v>
      </c>
      <c r="H1" s="63" t="s">
        <v>385</v>
      </c>
      <c r="I1" s="63" t="s">
        <v>386</v>
      </c>
      <c r="J1" s="63" t="s">
        <v>387</v>
      </c>
      <c r="K1" s="63" t="s">
        <v>388</v>
      </c>
      <c r="L1" s="64" t="s">
        <v>389</v>
      </c>
      <c r="M1" s="64" t="s">
        <v>129</v>
      </c>
      <c r="N1" s="62" t="s">
        <v>130</v>
      </c>
      <c r="O1" s="56" t="s">
        <v>131</v>
      </c>
      <c r="P1" s="65" t="s">
        <v>393</v>
      </c>
      <c r="Q1" s="65"/>
    </row>
    <row r="2" spans="1:19" s="56" customFormat="1" ht="15" customHeight="1">
      <c r="A2" s="245">
        <v>1</v>
      </c>
      <c r="B2" s="49">
        <v>0</v>
      </c>
      <c r="C2" s="49">
        <v>0</v>
      </c>
      <c r="D2" s="49">
        <v>0</v>
      </c>
      <c r="E2" s="49">
        <v>18</v>
      </c>
      <c r="F2" s="49">
        <v>102</v>
      </c>
      <c r="G2" s="49">
        <v>120</v>
      </c>
      <c r="H2" s="58">
        <v>7.1713147410358571E-2</v>
      </c>
      <c r="I2" s="58">
        <v>5.1437216338880487E-2</v>
      </c>
      <c r="J2" s="58">
        <v>5.371530886302596E-2</v>
      </c>
      <c r="K2" s="58">
        <v>0.15</v>
      </c>
      <c r="L2" s="53">
        <v>-0.33231213399990572</v>
      </c>
      <c r="M2" s="53">
        <v>6.7379379231978769E-3</v>
      </c>
      <c r="N2" s="246">
        <v>0.17605666932460701</v>
      </c>
      <c r="O2" s="247" t="s">
        <v>439</v>
      </c>
      <c r="P2" s="248" t="s">
        <v>442</v>
      </c>
      <c r="Q2" s="249"/>
    </row>
    <row r="3" spans="1:19" s="56" customFormat="1" ht="15" customHeight="1">
      <c r="A3" s="250"/>
      <c r="B3" s="51">
        <v>1</v>
      </c>
      <c r="C3" s="51">
        <v>1</v>
      </c>
      <c r="D3" s="51">
        <v>2</v>
      </c>
      <c r="E3" s="51">
        <v>14</v>
      </c>
      <c r="F3" s="51">
        <v>338</v>
      </c>
      <c r="G3" s="51">
        <v>352</v>
      </c>
      <c r="H3" s="59">
        <v>5.5776892430278883E-2</v>
      </c>
      <c r="I3" s="59">
        <v>0.17044881492687847</v>
      </c>
      <c r="J3" s="59">
        <v>0.15756490599820949</v>
      </c>
      <c r="K3" s="59">
        <v>3.9772727272727272E-2</v>
      </c>
      <c r="L3" s="54">
        <v>1.1170753764797481</v>
      </c>
      <c r="M3" s="54">
        <v>0.12809718099454548</v>
      </c>
      <c r="N3" s="251"/>
      <c r="O3" s="252"/>
      <c r="P3" s="253"/>
      <c r="Q3" s="254"/>
    </row>
    <row r="4" spans="1:19" s="56" customFormat="1" ht="15" customHeight="1">
      <c r="A4" s="250"/>
      <c r="B4" s="51">
        <v>2</v>
      </c>
      <c r="C4" s="51">
        <v>3</v>
      </c>
      <c r="D4" s="51">
        <v>11</v>
      </c>
      <c r="E4" s="51">
        <v>165</v>
      </c>
      <c r="F4" s="51">
        <v>1282</v>
      </c>
      <c r="G4" s="51">
        <v>1447</v>
      </c>
      <c r="H4" s="59">
        <v>0.65737051792828682</v>
      </c>
      <c r="I4" s="59">
        <v>0.64649520927887039</v>
      </c>
      <c r="J4" s="59">
        <v>0.64771709937332145</v>
      </c>
      <c r="K4" s="59">
        <v>0.11402902557014513</v>
      </c>
      <c r="L4" s="54">
        <v>-1.6682025807977282E-2</v>
      </c>
      <c r="M4" s="54">
        <v>1.8142217955928358E-4</v>
      </c>
      <c r="N4" s="251"/>
      <c r="O4" s="252"/>
      <c r="P4" s="253"/>
      <c r="Q4" s="254"/>
    </row>
    <row r="5" spans="1:19" s="56" customFormat="1" ht="15.75" customHeight="1" thickBot="1">
      <c r="A5" s="255"/>
      <c r="B5" s="50">
        <v>3</v>
      </c>
      <c r="C5" s="50">
        <v>12</v>
      </c>
      <c r="D5" s="50">
        <v>15</v>
      </c>
      <c r="E5" s="50">
        <v>54</v>
      </c>
      <c r="F5" s="50">
        <v>261</v>
      </c>
      <c r="G5" s="50">
        <v>315</v>
      </c>
      <c r="H5" s="60">
        <v>0.2151394422310757</v>
      </c>
      <c r="I5" s="60">
        <v>0.13161875945537066</v>
      </c>
      <c r="J5" s="60">
        <v>0.14100268576544314</v>
      </c>
      <c r="K5" s="60">
        <v>0.17142857142857143</v>
      </c>
      <c r="L5" s="55">
        <v>-0.49137682862959303</v>
      </c>
      <c r="M5" s="55">
        <v>4.1040128227304219E-2</v>
      </c>
      <c r="N5" s="256"/>
      <c r="O5" s="257"/>
      <c r="P5" s="258"/>
      <c r="Q5" s="259"/>
    </row>
    <row r="6" spans="1:19">
      <c r="A6" s="245">
        <v>2</v>
      </c>
      <c r="B6" s="49">
        <v>0</v>
      </c>
      <c r="C6" s="49">
        <v>0</v>
      </c>
      <c r="D6" s="49">
        <v>0</v>
      </c>
      <c r="E6" s="49">
        <v>66</v>
      </c>
      <c r="F6" s="49">
        <v>733</v>
      </c>
      <c r="G6" s="49">
        <v>799</v>
      </c>
      <c r="H6" s="58">
        <v>0.26294820717131401</v>
      </c>
      <c r="I6" s="58">
        <v>0.36964195663136601</v>
      </c>
      <c r="J6" s="58">
        <v>0.35765443151298121</v>
      </c>
      <c r="K6" s="58">
        <v>8.2603254067584397E-2</v>
      </c>
      <c r="L6" s="53">
        <v>0.34057777047221299</v>
      </c>
      <c r="M6" s="53">
        <v>3.6337519314425401E-2</v>
      </c>
      <c r="N6" s="246">
        <v>0.139585997803783</v>
      </c>
      <c r="O6" s="247" t="s">
        <v>390</v>
      </c>
      <c r="P6" s="260" t="s">
        <v>394</v>
      </c>
      <c r="Q6" s="69" t="s">
        <v>401</v>
      </c>
    </row>
    <row r="7" spans="1:19">
      <c r="A7" s="250"/>
      <c r="B7" s="51">
        <v>1</v>
      </c>
      <c r="C7" s="51">
        <v>1</v>
      </c>
      <c r="D7" s="51">
        <v>1</v>
      </c>
      <c r="E7" s="51">
        <v>33</v>
      </c>
      <c r="F7" s="51">
        <v>340</v>
      </c>
      <c r="G7" s="51">
        <v>373</v>
      </c>
      <c r="H7" s="59">
        <v>0.131474103585657</v>
      </c>
      <c r="I7" s="59">
        <v>0.17145738779626801</v>
      </c>
      <c r="J7" s="59">
        <v>0.16696508504923904</v>
      </c>
      <c r="K7" s="59">
        <v>8.8471849865951704E-2</v>
      </c>
      <c r="L7" s="54">
        <v>0.26552486675571402</v>
      </c>
      <c r="M7" s="54">
        <v>1.06165562124783E-2</v>
      </c>
      <c r="N7" s="251"/>
      <c r="O7" s="252"/>
      <c r="P7" s="261"/>
      <c r="Q7" s="67" t="s">
        <v>520</v>
      </c>
      <c r="S7" s="47"/>
    </row>
    <row r="8" spans="1:19">
      <c r="A8" s="250"/>
      <c r="B8" s="51">
        <v>2</v>
      </c>
      <c r="C8" s="51">
        <v>2</v>
      </c>
      <c r="D8" s="51">
        <v>2</v>
      </c>
      <c r="E8" s="51">
        <v>78</v>
      </c>
      <c r="F8" s="51">
        <v>606</v>
      </c>
      <c r="G8" s="51">
        <v>684</v>
      </c>
      <c r="H8" s="59">
        <v>0.31075697211155301</v>
      </c>
      <c r="I8" s="59">
        <v>0.30559757942511301</v>
      </c>
      <c r="J8" s="59">
        <v>0.30617726051924798</v>
      </c>
      <c r="K8" s="59">
        <v>0.114035087719298</v>
      </c>
      <c r="L8" s="54">
        <v>-1.6742030008289301E-2</v>
      </c>
      <c r="M8" s="54">
        <v>8.6378707180932701E-5</v>
      </c>
      <c r="N8" s="251"/>
      <c r="O8" s="252"/>
      <c r="P8" s="261"/>
      <c r="Q8" s="67" t="s">
        <v>402</v>
      </c>
    </row>
    <row r="9" spans="1:19" ht="17.25" thickBot="1">
      <c r="A9" s="255"/>
      <c r="B9" s="50">
        <v>3</v>
      </c>
      <c r="C9" s="50">
        <v>3</v>
      </c>
      <c r="D9" s="50">
        <v>3</v>
      </c>
      <c r="E9" s="50">
        <v>74</v>
      </c>
      <c r="F9" s="50">
        <v>304</v>
      </c>
      <c r="G9" s="50">
        <v>378</v>
      </c>
      <c r="H9" s="60">
        <v>0.29482071713147401</v>
      </c>
      <c r="I9" s="60">
        <v>0.153303076147251</v>
      </c>
      <c r="J9" s="60">
        <v>0.16920322291853179</v>
      </c>
      <c r="K9" s="60">
        <v>0.19576719576719501</v>
      </c>
      <c r="L9" s="55">
        <v>-0.65395058118595994</v>
      </c>
      <c r="M9" s="55">
        <v>9.2545543569698296E-2</v>
      </c>
      <c r="N9" s="256"/>
      <c r="O9" s="257"/>
      <c r="P9" s="262"/>
      <c r="Q9" s="68" t="s">
        <v>523</v>
      </c>
    </row>
    <row r="10" spans="1:19" ht="15" customHeight="1">
      <c r="A10" s="245">
        <v>3</v>
      </c>
      <c r="B10" s="49">
        <v>0</v>
      </c>
      <c r="C10" s="49">
        <v>0</v>
      </c>
      <c r="D10" s="49">
        <v>39</v>
      </c>
      <c r="E10" s="49">
        <v>81</v>
      </c>
      <c r="F10" s="49">
        <v>361</v>
      </c>
      <c r="G10" s="49">
        <v>442</v>
      </c>
      <c r="H10" s="58">
        <v>0.32270916334661354</v>
      </c>
      <c r="I10" s="58">
        <v>0.18204740292486132</v>
      </c>
      <c r="J10" s="58">
        <v>0.19785138764547897</v>
      </c>
      <c r="K10" s="58">
        <v>0.18325791855203619</v>
      </c>
      <c r="L10" s="53">
        <v>-0.57248438572756988</v>
      </c>
      <c r="M10" s="53">
        <v>8.0526661510405412E-2</v>
      </c>
      <c r="N10" s="246">
        <v>0.13714897711682592</v>
      </c>
      <c r="O10" s="247" t="s">
        <v>35</v>
      </c>
      <c r="P10" s="263" t="s">
        <v>395</v>
      </c>
      <c r="Q10" s="66"/>
    </row>
    <row r="11" spans="1:19" ht="15" customHeight="1">
      <c r="A11" s="250"/>
      <c r="B11" s="51">
        <v>1</v>
      </c>
      <c r="C11" s="51">
        <v>40</v>
      </c>
      <c r="D11" s="51">
        <v>105</v>
      </c>
      <c r="E11" s="51">
        <v>99</v>
      </c>
      <c r="F11" s="51">
        <v>818</v>
      </c>
      <c r="G11" s="51">
        <v>917</v>
      </c>
      <c r="H11" s="59">
        <v>0.39442231075697209</v>
      </c>
      <c r="I11" s="59">
        <v>0.41250630358043366</v>
      </c>
      <c r="J11" s="59">
        <v>0.41047448522829005</v>
      </c>
      <c r="K11" s="59">
        <v>0.10796074154852781</v>
      </c>
      <c r="L11" s="54">
        <v>4.4829297080145054E-2</v>
      </c>
      <c r="M11" s="54">
        <v>8.1069268667816985E-4</v>
      </c>
      <c r="N11" s="251"/>
      <c r="O11" s="252"/>
      <c r="P11" s="264"/>
      <c r="Q11" s="67"/>
    </row>
    <row r="12" spans="1:19" ht="15" customHeight="1">
      <c r="A12" s="250"/>
      <c r="B12" s="51">
        <v>2</v>
      </c>
      <c r="C12" s="51">
        <v>106</v>
      </c>
      <c r="D12" s="51">
        <v>144</v>
      </c>
      <c r="E12" s="51">
        <v>57</v>
      </c>
      <c r="F12" s="51">
        <v>583</v>
      </c>
      <c r="G12" s="51">
        <v>640</v>
      </c>
      <c r="H12" s="59">
        <v>0.22709163346613545</v>
      </c>
      <c r="I12" s="59">
        <v>0.2939989914271306</v>
      </c>
      <c r="J12" s="59">
        <v>0.28648164726947178</v>
      </c>
      <c r="K12" s="59">
        <v>8.9062500000000003E-2</v>
      </c>
      <c r="L12" s="54">
        <v>0.25822272912793004</v>
      </c>
      <c r="M12" s="54">
        <v>1.7277000571427503E-2</v>
      </c>
      <c r="N12" s="251"/>
      <c r="O12" s="252"/>
      <c r="P12" s="264"/>
      <c r="Q12" s="67"/>
    </row>
    <row r="13" spans="1:19" ht="15.75" customHeight="1" thickBot="1">
      <c r="A13" s="255"/>
      <c r="B13" s="50">
        <v>3</v>
      </c>
      <c r="C13" s="50">
        <v>145</v>
      </c>
      <c r="D13" s="50">
        <v>169</v>
      </c>
      <c r="E13" s="50">
        <v>14</v>
      </c>
      <c r="F13" s="50">
        <v>221</v>
      </c>
      <c r="G13" s="50">
        <v>235</v>
      </c>
      <c r="H13" s="60">
        <v>5.5776892430278883E-2</v>
      </c>
      <c r="I13" s="60">
        <v>0.11144730206757439</v>
      </c>
      <c r="J13" s="60">
        <v>0.10519247985675918</v>
      </c>
      <c r="K13" s="60">
        <v>5.9574468085106386E-2</v>
      </c>
      <c r="L13" s="55">
        <v>0.69219218251448211</v>
      </c>
      <c r="M13" s="55">
        <v>3.8534622348314833E-2</v>
      </c>
      <c r="N13" s="256"/>
      <c r="O13" s="257"/>
      <c r="P13" s="265"/>
      <c r="Q13" s="68"/>
    </row>
    <row r="14" spans="1:19" ht="15" customHeight="1">
      <c r="A14" s="245">
        <v>4</v>
      </c>
      <c r="B14" s="49">
        <v>0</v>
      </c>
      <c r="C14" s="49">
        <v>0</v>
      </c>
      <c r="D14" s="49">
        <v>0</v>
      </c>
      <c r="E14" s="49">
        <v>26</v>
      </c>
      <c r="F14" s="49">
        <v>242</v>
      </c>
      <c r="G14" s="49">
        <v>268</v>
      </c>
      <c r="H14" s="58">
        <v>0.10358565737051793</v>
      </c>
      <c r="I14" s="58">
        <v>0.12203731719616742</v>
      </c>
      <c r="J14" s="58">
        <v>0.11996418979409132</v>
      </c>
      <c r="K14" s="58">
        <v>9.7014925373134331E-2</v>
      </c>
      <c r="L14" s="53">
        <v>0.1639279987471923</v>
      </c>
      <c r="M14" s="53">
        <v>3.024743668782688E-3</v>
      </c>
      <c r="N14" s="246">
        <v>0.12898592023101652</v>
      </c>
      <c r="O14" s="247" t="s">
        <v>441</v>
      </c>
      <c r="P14" s="263"/>
      <c r="Q14" s="66"/>
    </row>
    <row r="15" spans="1:19" ht="15" customHeight="1">
      <c r="A15" s="250"/>
      <c r="B15" s="51">
        <v>1</v>
      </c>
      <c r="C15" s="51">
        <v>1</v>
      </c>
      <c r="D15" s="51">
        <v>1</v>
      </c>
      <c r="E15" s="51">
        <v>20</v>
      </c>
      <c r="F15" s="51">
        <v>343</v>
      </c>
      <c r="G15" s="51">
        <v>363</v>
      </c>
      <c r="H15" s="59">
        <v>7.9681274900398405E-2</v>
      </c>
      <c r="I15" s="59">
        <v>0.172970247100353</v>
      </c>
      <c r="J15" s="59">
        <v>0.16248880931065354</v>
      </c>
      <c r="K15" s="59">
        <v>5.5096418732782371E-2</v>
      </c>
      <c r="L15" s="54">
        <v>0.7750849842239369</v>
      </c>
      <c r="M15" s="54">
        <v>7.2306881545869089E-2</v>
      </c>
      <c r="N15" s="251"/>
      <c r="O15" s="252" t="s">
        <v>132</v>
      </c>
      <c r="P15" s="264"/>
      <c r="Q15" s="67"/>
    </row>
    <row r="16" spans="1:19" ht="15" customHeight="1">
      <c r="A16" s="250"/>
      <c r="B16" s="51">
        <v>2</v>
      </c>
      <c r="C16" s="51">
        <v>2</v>
      </c>
      <c r="D16" s="51">
        <v>5</v>
      </c>
      <c r="E16" s="51">
        <v>141</v>
      </c>
      <c r="F16" s="51">
        <v>1097</v>
      </c>
      <c r="G16" s="51">
        <v>1238</v>
      </c>
      <c r="H16" s="59">
        <v>0.56175298804780871</v>
      </c>
      <c r="I16" s="59">
        <v>0.55320221886031262</v>
      </c>
      <c r="J16" s="59">
        <v>0.55416293643688452</v>
      </c>
      <c r="K16" s="59">
        <v>0.11389337641357028</v>
      </c>
      <c r="L16" s="54">
        <v>-1.5338619490950075E-2</v>
      </c>
      <c r="M16" s="54">
        <v>1.3115699492194282E-4</v>
      </c>
      <c r="N16" s="251"/>
      <c r="O16" s="252"/>
      <c r="P16" s="264"/>
      <c r="Q16" s="67"/>
    </row>
    <row r="17" spans="1:17" ht="15.75" customHeight="1" thickBot="1">
      <c r="A17" s="255"/>
      <c r="B17" s="50">
        <v>3</v>
      </c>
      <c r="C17" s="50">
        <v>6</v>
      </c>
      <c r="D17" s="50">
        <v>15</v>
      </c>
      <c r="E17" s="50">
        <v>64</v>
      </c>
      <c r="F17" s="50">
        <v>301</v>
      </c>
      <c r="G17" s="50">
        <v>365</v>
      </c>
      <c r="H17" s="60">
        <v>0.2549800796812749</v>
      </c>
      <c r="I17" s="60">
        <v>0.15179021684316693</v>
      </c>
      <c r="J17" s="60">
        <v>0.16338406445837064</v>
      </c>
      <c r="K17" s="60">
        <v>0.17534246575342466</v>
      </c>
      <c r="L17" s="55">
        <v>-0.51868600799880804</v>
      </c>
      <c r="M17" s="55">
        <v>5.3523138021442776E-2</v>
      </c>
      <c r="N17" s="256"/>
      <c r="O17" s="257"/>
      <c r="P17" s="265"/>
      <c r="Q17" s="68"/>
    </row>
    <row r="18" spans="1:17" ht="15" customHeight="1">
      <c r="A18" s="245">
        <v>5</v>
      </c>
      <c r="B18" s="49">
        <v>0</v>
      </c>
      <c r="C18" s="49">
        <v>0</v>
      </c>
      <c r="D18" s="49">
        <v>0</v>
      </c>
      <c r="E18" s="49">
        <v>33</v>
      </c>
      <c r="F18" s="49">
        <v>407</v>
      </c>
      <c r="G18" s="49">
        <v>440</v>
      </c>
      <c r="H18" s="58">
        <v>0.131474103585657</v>
      </c>
      <c r="I18" s="58">
        <v>0.20524457892082701</v>
      </c>
      <c r="J18" s="58">
        <v>0.19695613249776187</v>
      </c>
      <c r="K18" s="58">
        <v>7.4999999999999997E-2</v>
      </c>
      <c r="L18" s="53">
        <v>0.44539243458810202</v>
      </c>
      <c r="M18" s="53">
        <v>3.2856811610252799E-2</v>
      </c>
      <c r="N18" s="246">
        <v>0.101244512890144</v>
      </c>
      <c r="O18" s="247" t="s">
        <v>124</v>
      </c>
      <c r="P18" s="263" t="s">
        <v>437</v>
      </c>
      <c r="Q18" s="66"/>
    </row>
    <row r="19" spans="1:17" ht="15" customHeight="1">
      <c r="A19" s="250"/>
      <c r="B19" s="51">
        <v>1</v>
      </c>
      <c r="C19" s="51">
        <v>1</v>
      </c>
      <c r="D19" s="51">
        <v>1</v>
      </c>
      <c r="E19" s="51">
        <v>53</v>
      </c>
      <c r="F19" s="51">
        <v>532</v>
      </c>
      <c r="G19" s="51">
        <v>585</v>
      </c>
      <c r="H19" s="59">
        <v>0.21115537848605501</v>
      </c>
      <c r="I19" s="59">
        <v>0.26828038325768999</v>
      </c>
      <c r="J19" s="59">
        <v>0.26186213070725156</v>
      </c>
      <c r="K19" s="59">
        <v>9.0598290598290596E-2</v>
      </c>
      <c r="L19" s="54">
        <v>0.23943838640150999</v>
      </c>
      <c r="M19" s="54">
        <v>1.3677918965698701E-2</v>
      </c>
      <c r="N19" s="251"/>
      <c r="O19" s="252"/>
      <c r="P19" s="264"/>
      <c r="Q19" s="67"/>
    </row>
    <row r="20" spans="1:17" ht="15" customHeight="1">
      <c r="A20" s="250"/>
      <c r="B20" s="51">
        <v>2</v>
      </c>
      <c r="C20" s="51">
        <v>2</v>
      </c>
      <c r="D20" s="51">
        <v>2</v>
      </c>
      <c r="E20" s="51">
        <v>72</v>
      </c>
      <c r="F20" s="51">
        <v>564</v>
      </c>
      <c r="G20" s="51">
        <v>636</v>
      </c>
      <c r="H20" s="59">
        <v>0.28685258964143401</v>
      </c>
      <c r="I20" s="59">
        <v>0.284417549167927</v>
      </c>
      <c r="J20" s="59">
        <v>0.28469113697403758</v>
      </c>
      <c r="K20" s="59">
        <v>0.113207547169811</v>
      </c>
      <c r="L20" s="54">
        <v>-8.5250569060085508E-3</v>
      </c>
      <c r="M20" s="54">
        <v>2.07588586050803E-5</v>
      </c>
      <c r="N20" s="251"/>
      <c r="O20" s="252"/>
      <c r="P20" s="264"/>
      <c r="Q20" s="67"/>
    </row>
    <row r="21" spans="1:17" ht="15.75" customHeight="1" thickBot="1">
      <c r="A21" s="255"/>
      <c r="B21" s="50">
        <v>3</v>
      </c>
      <c r="C21" s="50">
        <v>3</v>
      </c>
      <c r="D21" s="50">
        <v>3</v>
      </c>
      <c r="E21" s="50">
        <v>93</v>
      </c>
      <c r="F21" s="50">
        <v>480</v>
      </c>
      <c r="G21" s="50">
        <v>573</v>
      </c>
      <c r="H21" s="60">
        <v>0.37051792828685198</v>
      </c>
      <c r="I21" s="60">
        <v>0.242057488653555</v>
      </c>
      <c r="J21" s="60">
        <v>0.25649059982094896</v>
      </c>
      <c r="K21" s="60">
        <v>0.162303664921465</v>
      </c>
      <c r="L21" s="55">
        <v>-0.425726578639331</v>
      </c>
      <c r="M21" s="55">
        <v>5.4689023455588001E-2</v>
      </c>
      <c r="N21" s="256"/>
      <c r="O21" s="257"/>
      <c r="P21" s="265"/>
      <c r="Q21" s="68"/>
    </row>
    <row r="22" spans="1:17" ht="15" customHeight="1">
      <c r="A22" s="245">
        <v>6</v>
      </c>
      <c r="B22" s="49">
        <v>0</v>
      </c>
      <c r="C22" s="49">
        <v>-1E-4</v>
      </c>
      <c r="D22" s="49">
        <v>3102.57</v>
      </c>
      <c r="E22" s="49">
        <v>74</v>
      </c>
      <c r="F22" s="49">
        <v>556</v>
      </c>
      <c r="G22" s="49">
        <v>630</v>
      </c>
      <c r="H22" s="58">
        <v>0.29482071713147401</v>
      </c>
      <c r="I22" s="58">
        <v>0.28038325769036798</v>
      </c>
      <c r="J22" s="58">
        <v>0.28200537153088628</v>
      </c>
      <c r="K22" s="58">
        <v>0.117460317460317</v>
      </c>
      <c r="L22" s="53">
        <v>-5.0209988341599399E-2</v>
      </c>
      <c r="M22" s="53">
        <v>7.2490467022024504E-4</v>
      </c>
      <c r="N22" s="246">
        <v>0.100033549145537</v>
      </c>
      <c r="O22" s="247" t="s">
        <v>137</v>
      </c>
      <c r="P22" s="263" t="s">
        <v>396</v>
      </c>
      <c r="Q22" s="66"/>
    </row>
    <row r="23" spans="1:17" ht="15" customHeight="1">
      <c r="A23" s="250"/>
      <c r="B23" s="51">
        <v>1</v>
      </c>
      <c r="C23" s="51">
        <v>3102.57</v>
      </c>
      <c r="D23" s="51">
        <v>5860.41</v>
      </c>
      <c r="E23" s="51">
        <v>97</v>
      </c>
      <c r="F23" s="51">
        <v>558</v>
      </c>
      <c r="G23" s="51">
        <v>655</v>
      </c>
      <c r="H23" s="59">
        <v>0.38645418326693198</v>
      </c>
      <c r="I23" s="59">
        <v>0.28139183055975697</v>
      </c>
      <c r="J23" s="59">
        <v>0.29319606087735006</v>
      </c>
      <c r="K23" s="59">
        <v>0.14809160305343499</v>
      </c>
      <c r="L23" s="54">
        <v>-0.31726520551008403</v>
      </c>
      <c r="M23" s="54">
        <v>3.3332628923014598E-2</v>
      </c>
      <c r="N23" s="251"/>
      <c r="O23" s="252"/>
      <c r="P23" s="264"/>
      <c r="Q23" s="67"/>
    </row>
    <row r="24" spans="1:17" ht="15" customHeight="1">
      <c r="A24" s="250"/>
      <c r="B24" s="51">
        <v>2</v>
      </c>
      <c r="C24" s="51">
        <v>5860.41</v>
      </c>
      <c r="D24" s="51">
        <v>8618.25</v>
      </c>
      <c r="E24" s="51">
        <v>26</v>
      </c>
      <c r="F24" s="51">
        <v>397</v>
      </c>
      <c r="G24" s="51">
        <v>423</v>
      </c>
      <c r="H24" s="59">
        <v>0.103585657370517</v>
      </c>
      <c r="I24" s="59">
        <v>0.200201714573877</v>
      </c>
      <c r="J24" s="59">
        <v>0.18934646374216652</v>
      </c>
      <c r="K24" s="59">
        <v>6.1465721040189103E-2</v>
      </c>
      <c r="L24" s="54">
        <v>0.658926553277696</v>
      </c>
      <c r="M24" s="54">
        <v>6.36628855642907E-2</v>
      </c>
      <c r="N24" s="251"/>
      <c r="O24" s="252"/>
      <c r="P24" s="264"/>
      <c r="Q24" s="67"/>
    </row>
    <row r="25" spans="1:17" ht="15.75" customHeight="1" thickBot="1">
      <c r="A25" s="255"/>
      <c r="B25" s="50">
        <v>3</v>
      </c>
      <c r="C25" s="50">
        <v>8618.25</v>
      </c>
      <c r="D25" s="50">
        <v>34128.269999999997</v>
      </c>
      <c r="E25" s="50">
        <v>54</v>
      </c>
      <c r="F25" s="50">
        <v>472</v>
      </c>
      <c r="G25" s="50">
        <v>526</v>
      </c>
      <c r="H25" s="60">
        <v>0.21513944223107501</v>
      </c>
      <c r="I25" s="60">
        <v>0.23802319717599499</v>
      </c>
      <c r="J25" s="60">
        <v>0.23545210384959714</v>
      </c>
      <c r="K25" s="60">
        <v>0.10266159695817401</v>
      </c>
      <c r="L25" s="55">
        <v>0.10108174963326801</v>
      </c>
      <c r="M25" s="55">
        <v>2.3131299880115E-3</v>
      </c>
      <c r="N25" s="256"/>
      <c r="O25" s="257"/>
      <c r="P25" s="265"/>
      <c r="Q25" s="68"/>
    </row>
    <row r="26" spans="1:17" ht="15" customHeight="1">
      <c r="A26" s="245">
        <v>7</v>
      </c>
      <c r="B26" s="49">
        <v>0</v>
      </c>
      <c r="C26" s="49">
        <v>0</v>
      </c>
      <c r="D26" s="49">
        <v>1</v>
      </c>
      <c r="E26" s="49">
        <v>1004</v>
      </c>
      <c r="F26" s="49">
        <v>100</v>
      </c>
      <c r="G26" s="49">
        <v>1104</v>
      </c>
      <c r="H26" s="58">
        <v>0.50630358043368595</v>
      </c>
      <c r="I26" s="58">
        <v>0.39840637450199201</v>
      </c>
      <c r="J26" s="58">
        <v>0.49418084153983888</v>
      </c>
      <c r="K26" s="58">
        <v>9.0579710144927494E-2</v>
      </c>
      <c r="L26" s="53">
        <v>0.239663924875571</v>
      </c>
      <c r="M26" s="53">
        <v>2.5859067856697501E-2</v>
      </c>
      <c r="N26" s="246">
        <v>9.8698502216327894E-2</v>
      </c>
      <c r="O26" s="247" t="s">
        <v>152</v>
      </c>
      <c r="P26" s="263" t="s">
        <v>500</v>
      </c>
      <c r="Q26" s="249"/>
    </row>
    <row r="27" spans="1:17" ht="15" customHeight="1">
      <c r="A27" s="250"/>
      <c r="B27" s="51">
        <v>1</v>
      </c>
      <c r="C27" s="51">
        <v>2</v>
      </c>
      <c r="D27" s="51">
        <v>5</v>
      </c>
      <c r="E27" s="51">
        <v>268</v>
      </c>
      <c r="F27" s="51">
        <v>60</v>
      </c>
      <c r="G27" s="51">
        <v>328</v>
      </c>
      <c r="H27" s="59">
        <v>0.13514876449823399</v>
      </c>
      <c r="I27" s="59">
        <v>0.23904382470119501</v>
      </c>
      <c r="J27" s="59">
        <v>0.14682184422560429</v>
      </c>
      <c r="K27" s="59">
        <v>0.18292682926829201</v>
      </c>
      <c r="L27" s="54">
        <v>-0.57027077109925595</v>
      </c>
      <c r="M27" s="54">
        <v>5.9248316095345699E-2</v>
      </c>
      <c r="N27" s="251"/>
      <c r="O27" s="252"/>
      <c r="P27" s="253"/>
      <c r="Q27" s="254"/>
    </row>
    <row r="28" spans="1:17" ht="15" customHeight="1">
      <c r="A28" s="250"/>
      <c r="B28" s="51">
        <v>2</v>
      </c>
      <c r="C28" s="51">
        <v>6</v>
      </c>
      <c r="D28" s="51">
        <v>21</v>
      </c>
      <c r="E28" s="51">
        <v>460</v>
      </c>
      <c r="F28" s="51">
        <v>67</v>
      </c>
      <c r="G28" s="51">
        <v>527</v>
      </c>
      <c r="H28" s="59">
        <v>0.23197175995965699</v>
      </c>
      <c r="I28" s="59">
        <v>0.26693227091633398</v>
      </c>
      <c r="J28" s="59">
        <v>0.23589973142345569</v>
      </c>
      <c r="K28" s="59">
        <v>0.12713472485768501</v>
      </c>
      <c r="L28" s="54">
        <v>-0.140379319295837</v>
      </c>
      <c r="M28" s="54">
        <v>4.9077327303330602E-3</v>
      </c>
      <c r="N28" s="251"/>
      <c r="O28" s="252"/>
      <c r="P28" s="253"/>
      <c r="Q28" s="254"/>
    </row>
    <row r="29" spans="1:17" ht="15.75" customHeight="1" thickBot="1">
      <c r="A29" s="255"/>
      <c r="B29" s="50">
        <v>3</v>
      </c>
      <c r="C29" s="50">
        <v>22</v>
      </c>
      <c r="D29" s="50">
        <v>81</v>
      </c>
      <c r="E29" s="50">
        <v>251</v>
      </c>
      <c r="F29" s="50">
        <v>24</v>
      </c>
      <c r="G29" s="50">
        <v>275</v>
      </c>
      <c r="H29" s="60">
        <v>0.12657589510842099</v>
      </c>
      <c r="I29" s="60">
        <v>9.5617529880478003E-2</v>
      </c>
      <c r="J29" s="60">
        <v>0.12309758281110117</v>
      </c>
      <c r="K29" s="60">
        <v>8.7272727272727196E-2</v>
      </c>
      <c r="L29" s="55">
        <v>0.28048591939582601</v>
      </c>
      <c r="M29" s="55">
        <v>8.6833855339514994E-3</v>
      </c>
      <c r="N29" s="256"/>
      <c r="O29" s="257"/>
      <c r="P29" s="258"/>
      <c r="Q29" s="259"/>
    </row>
    <row r="30" spans="1:17">
      <c r="A30" s="266">
        <v>8</v>
      </c>
      <c r="B30" s="49">
        <v>0</v>
      </c>
      <c r="C30" s="49">
        <v>0</v>
      </c>
      <c r="D30" s="49">
        <v>0</v>
      </c>
      <c r="E30" s="49">
        <v>3</v>
      </c>
      <c r="F30" s="49">
        <v>93</v>
      </c>
      <c r="G30" s="49">
        <v>96</v>
      </c>
      <c r="H30" s="58">
        <v>1.19521912350597E-2</v>
      </c>
      <c r="I30" s="58">
        <v>4.6898638426626303E-2</v>
      </c>
      <c r="J30" s="58">
        <v>4.2972247090420773E-2</v>
      </c>
      <c r="K30" s="58">
        <v>3.125E-2</v>
      </c>
      <c r="L30" s="53">
        <v>1.3670740150971299</v>
      </c>
      <c r="M30" s="53">
        <v>4.7774379875554801E-2</v>
      </c>
      <c r="N30" s="246">
        <v>9.0753648866508094E-2</v>
      </c>
      <c r="O30" s="247" t="s">
        <v>391</v>
      </c>
      <c r="P30" s="248" t="s">
        <v>397</v>
      </c>
      <c r="Q30" s="66" t="s">
        <v>398</v>
      </c>
    </row>
    <row r="31" spans="1:17">
      <c r="A31" s="267"/>
      <c r="B31" s="51">
        <v>1</v>
      </c>
      <c r="C31" s="51">
        <v>1</v>
      </c>
      <c r="D31" s="51">
        <v>1</v>
      </c>
      <c r="E31" s="51">
        <v>54</v>
      </c>
      <c r="F31" s="51">
        <v>518</v>
      </c>
      <c r="G31" s="51">
        <v>572</v>
      </c>
      <c r="H31" s="59">
        <v>0.21513944223107501</v>
      </c>
      <c r="I31" s="59">
        <v>0.26122037317196101</v>
      </c>
      <c r="J31" s="59">
        <v>0.25604297224709044</v>
      </c>
      <c r="K31" s="59">
        <v>9.4405594405594401E-2</v>
      </c>
      <c r="L31" s="54">
        <v>0.19407800630719599</v>
      </c>
      <c r="M31" s="54">
        <v>8.9432952057867596E-3</v>
      </c>
      <c r="N31" s="251"/>
      <c r="O31" s="252"/>
      <c r="P31" s="253"/>
      <c r="Q31" s="67" t="s">
        <v>526</v>
      </c>
    </row>
    <row r="32" spans="1:17">
      <c r="A32" s="267"/>
      <c r="B32" s="51">
        <v>2</v>
      </c>
      <c r="C32" s="51">
        <v>2</v>
      </c>
      <c r="D32" s="51">
        <v>2</v>
      </c>
      <c r="E32" s="51">
        <v>121</v>
      </c>
      <c r="F32" s="51">
        <v>975</v>
      </c>
      <c r="G32" s="51">
        <v>1096</v>
      </c>
      <c r="H32" s="59">
        <v>0.48207171314740999</v>
      </c>
      <c r="I32" s="59">
        <v>0.49167927382753401</v>
      </c>
      <c r="J32" s="59">
        <v>0.49059982094897048</v>
      </c>
      <c r="K32" s="59">
        <v>0.11040145985401401</v>
      </c>
      <c r="L32" s="54">
        <v>1.9733736013093899E-2</v>
      </c>
      <c r="M32" s="54">
        <v>1.8959306619134101E-4</v>
      </c>
      <c r="N32" s="251"/>
      <c r="O32" s="252"/>
      <c r="P32" s="253"/>
      <c r="Q32" s="67" t="s">
        <v>399</v>
      </c>
    </row>
    <row r="33" spans="1:17" ht="17.25" thickBot="1">
      <c r="A33" s="268"/>
      <c r="B33" s="50">
        <v>3</v>
      </c>
      <c r="C33" s="50">
        <v>3</v>
      </c>
      <c r="D33" s="50">
        <v>3</v>
      </c>
      <c r="E33" s="50">
        <v>73</v>
      </c>
      <c r="F33" s="50">
        <v>397</v>
      </c>
      <c r="G33" s="50">
        <v>470</v>
      </c>
      <c r="H33" s="60">
        <v>0.29083665338645398</v>
      </c>
      <c r="I33" s="60">
        <v>0.200201714573877</v>
      </c>
      <c r="J33" s="60">
        <v>0.21038495971351837</v>
      </c>
      <c r="K33" s="60">
        <v>0.15531914893616999</v>
      </c>
      <c r="L33" s="55">
        <v>-0.37343634984921198</v>
      </c>
      <c r="M33" s="55">
        <v>3.3846380718975201E-2</v>
      </c>
      <c r="N33" s="256"/>
      <c r="O33" s="257"/>
      <c r="P33" s="258"/>
      <c r="Q33" s="68" t="s">
        <v>529</v>
      </c>
    </row>
    <row r="34" spans="1:17" ht="15" customHeight="1">
      <c r="A34" s="245">
        <v>9</v>
      </c>
      <c r="B34" s="49">
        <v>0</v>
      </c>
      <c r="C34" s="49">
        <v>36000</v>
      </c>
      <c r="D34" s="49">
        <v>208080</v>
      </c>
      <c r="E34" s="49">
        <v>104</v>
      </c>
      <c r="F34" s="49">
        <v>600</v>
      </c>
      <c r="G34" s="49">
        <v>704</v>
      </c>
      <c r="H34" s="58">
        <v>0.41434262948207173</v>
      </c>
      <c r="I34" s="58">
        <v>0.30257186081694404</v>
      </c>
      <c r="J34" s="58">
        <v>0.31512981199641898</v>
      </c>
      <c r="K34" s="58">
        <v>0.14772727272727273</v>
      </c>
      <c r="L34" s="53">
        <v>-0.31437443331323844</v>
      </c>
      <c r="M34" s="53">
        <v>3.5137872060084591E-2</v>
      </c>
      <c r="N34" s="246">
        <v>8.527593100640192E-2</v>
      </c>
      <c r="O34" s="247" t="s">
        <v>368</v>
      </c>
      <c r="P34" s="263" t="s">
        <v>405</v>
      </c>
      <c r="Q34" s="66"/>
    </row>
    <row r="35" spans="1:17" ht="15" customHeight="1">
      <c r="A35" s="250"/>
      <c r="B35" s="51">
        <v>1</v>
      </c>
      <c r="C35" s="51">
        <v>208081</v>
      </c>
      <c r="D35" s="51">
        <v>753000</v>
      </c>
      <c r="E35" s="51">
        <v>139</v>
      </c>
      <c r="F35" s="51">
        <v>1226</v>
      </c>
      <c r="G35" s="51">
        <v>1365</v>
      </c>
      <c r="H35" s="59">
        <v>0.55378486055776888</v>
      </c>
      <c r="I35" s="59">
        <v>0.61825516893595567</v>
      </c>
      <c r="J35" s="59">
        <v>0.61101163831692029</v>
      </c>
      <c r="K35" s="59">
        <v>0.10183150183150183</v>
      </c>
      <c r="L35" s="54">
        <v>0.11012499397745301</v>
      </c>
      <c r="M35" s="54">
        <v>7.0997923218723592E-3</v>
      </c>
      <c r="N35" s="251"/>
      <c r="O35" s="252"/>
      <c r="P35" s="264"/>
      <c r="Q35" s="67"/>
    </row>
    <row r="36" spans="1:17" ht="15.75" customHeight="1" thickBot="1">
      <c r="A36" s="255"/>
      <c r="B36" s="50">
        <v>2</v>
      </c>
      <c r="C36" s="50">
        <v>753001</v>
      </c>
      <c r="D36" s="50">
        <v>1699440</v>
      </c>
      <c r="E36" s="50">
        <v>8</v>
      </c>
      <c r="F36" s="50">
        <v>157</v>
      </c>
      <c r="G36" s="50">
        <v>165</v>
      </c>
      <c r="H36" s="60">
        <v>3.1872509960159362E-2</v>
      </c>
      <c r="I36" s="60">
        <v>7.9172970247100349E-2</v>
      </c>
      <c r="J36" s="60">
        <v>7.3858549686660696E-2</v>
      </c>
      <c r="K36" s="60">
        <v>4.8484848484848485E-2</v>
      </c>
      <c r="L36" s="55">
        <v>0.90989107428046001</v>
      </c>
      <c r="M36" s="55">
        <v>4.3038266624444974E-2</v>
      </c>
      <c r="N36" s="256"/>
      <c r="O36" s="257"/>
      <c r="P36" s="265"/>
      <c r="Q36" s="68"/>
    </row>
    <row r="37" spans="1:17">
      <c r="A37" s="245">
        <v>10</v>
      </c>
      <c r="B37" s="51">
        <v>0</v>
      </c>
      <c r="C37" s="51">
        <v>0</v>
      </c>
      <c r="D37" s="51">
        <v>69871.98</v>
      </c>
      <c r="E37" s="51">
        <v>127</v>
      </c>
      <c r="F37" s="51">
        <v>760</v>
      </c>
      <c r="G37" s="51">
        <v>887</v>
      </c>
      <c r="H37" s="59">
        <v>0.50597609561752988</v>
      </c>
      <c r="I37" s="59">
        <v>0.38325769036812912</v>
      </c>
      <c r="J37" s="59">
        <v>0.39704565801253355</v>
      </c>
      <c r="K37" s="59">
        <v>0.14317925591882752</v>
      </c>
      <c r="L37" s="54">
        <v>-0.27778184256622651</v>
      </c>
      <c r="M37" s="54">
        <v>3.4088944726967427E-2</v>
      </c>
      <c r="N37" s="246">
        <v>8.000527178119328E-2</v>
      </c>
      <c r="O37" s="247" t="s">
        <v>32</v>
      </c>
      <c r="P37" s="229"/>
      <c r="Q37" s="230"/>
    </row>
    <row r="38" spans="1:17">
      <c r="A38" s="250"/>
      <c r="B38" s="51">
        <v>1</v>
      </c>
      <c r="C38" s="51">
        <v>69872</v>
      </c>
      <c r="D38" s="51">
        <v>163034.62</v>
      </c>
      <c r="E38" s="51">
        <v>37</v>
      </c>
      <c r="F38" s="51">
        <v>471</v>
      </c>
      <c r="G38" s="51">
        <v>508</v>
      </c>
      <c r="H38" s="59">
        <v>0.14741035856573706</v>
      </c>
      <c r="I38" s="59">
        <v>0.23751891074130105</v>
      </c>
      <c r="J38" s="59">
        <v>0.22739480752014324</v>
      </c>
      <c r="K38" s="59">
        <v>7.2834645669291334E-2</v>
      </c>
      <c r="L38" s="54">
        <v>0.47702699198418108</v>
      </c>
      <c r="M38" s="54">
        <v>4.2984211596358929E-2</v>
      </c>
      <c r="N38" s="251"/>
      <c r="O38" s="252"/>
      <c r="P38" s="229"/>
      <c r="Q38" s="230"/>
    </row>
    <row r="39" spans="1:17" ht="17.25" thickBot="1">
      <c r="A39" s="255"/>
      <c r="B39" s="51">
        <v>2</v>
      </c>
      <c r="C39" s="51">
        <v>163035</v>
      </c>
      <c r="D39" s="51">
        <v>1334404</v>
      </c>
      <c r="E39" s="51">
        <v>87</v>
      </c>
      <c r="F39" s="51">
        <v>752</v>
      </c>
      <c r="G39" s="51">
        <v>839</v>
      </c>
      <c r="H39" s="59">
        <v>0.34661354581673309</v>
      </c>
      <c r="I39" s="59">
        <v>0.37922339889056983</v>
      </c>
      <c r="J39" s="59">
        <v>0.37555953446732321</v>
      </c>
      <c r="K39" s="59">
        <v>0.10369487485101311</v>
      </c>
      <c r="L39" s="54">
        <v>8.9915015907243975E-2</v>
      </c>
      <c r="M39" s="54">
        <v>2.9321154578669192E-3</v>
      </c>
      <c r="N39" s="256"/>
      <c r="O39" s="257"/>
      <c r="P39" s="229"/>
      <c r="Q39" s="230"/>
    </row>
    <row r="40" spans="1:17" ht="15" customHeight="1">
      <c r="A40" s="245">
        <v>11</v>
      </c>
      <c r="B40" s="49">
        <v>0</v>
      </c>
      <c r="C40" s="49">
        <v>-1E-4</v>
      </c>
      <c r="D40" s="49">
        <v>0.08</v>
      </c>
      <c r="E40" s="49">
        <v>151</v>
      </c>
      <c r="F40" s="49">
        <v>1005</v>
      </c>
      <c r="G40" s="49">
        <v>1156</v>
      </c>
      <c r="H40" s="58">
        <v>0.60159362549800799</v>
      </c>
      <c r="I40" s="58">
        <v>0.5068078668683812</v>
      </c>
      <c r="J40" s="58">
        <v>0.51745747538048348</v>
      </c>
      <c r="K40" s="58">
        <v>0.13062283737024222</v>
      </c>
      <c r="L40" s="53">
        <v>-0.17145020570976036</v>
      </c>
      <c r="M40" s="53">
        <v>1.6251037815405208E-2</v>
      </c>
      <c r="N40" s="246">
        <v>7.9542193422178359E-2</v>
      </c>
      <c r="O40" s="247" t="s">
        <v>162</v>
      </c>
      <c r="P40" s="263"/>
      <c r="Q40" s="66"/>
    </row>
    <row r="41" spans="1:17" ht="15" customHeight="1">
      <c r="A41" s="250"/>
      <c r="B41" s="51">
        <v>1</v>
      </c>
      <c r="C41" s="51">
        <v>0.08</v>
      </c>
      <c r="D41" s="51">
        <v>0.14000000000000001</v>
      </c>
      <c r="E41" s="51">
        <v>36</v>
      </c>
      <c r="F41" s="51">
        <v>315</v>
      </c>
      <c r="G41" s="51">
        <v>351</v>
      </c>
      <c r="H41" s="59">
        <v>0.14342629482071714</v>
      </c>
      <c r="I41" s="59">
        <v>0.15885022692889561</v>
      </c>
      <c r="J41" s="59">
        <v>0.15711727842435094</v>
      </c>
      <c r="K41" s="59">
        <v>0.10256410256410256</v>
      </c>
      <c r="L41" s="54">
        <v>0.10214051098151092</v>
      </c>
      <c r="M41" s="54">
        <v>1.5754083068734816E-3</v>
      </c>
      <c r="N41" s="251"/>
      <c r="O41" s="252"/>
      <c r="P41" s="264"/>
      <c r="Q41" s="67"/>
    </row>
    <row r="42" spans="1:17" ht="15" customHeight="1">
      <c r="A42" s="250"/>
      <c r="B42" s="51">
        <v>2</v>
      </c>
      <c r="C42" s="51">
        <v>0.14000000000000001</v>
      </c>
      <c r="D42" s="51">
        <v>0.22</v>
      </c>
      <c r="E42" s="51">
        <v>19</v>
      </c>
      <c r="F42" s="51">
        <v>315</v>
      </c>
      <c r="G42" s="51">
        <v>334</v>
      </c>
      <c r="H42" s="59">
        <v>7.5697211155378488E-2</v>
      </c>
      <c r="I42" s="59">
        <v>0.15885022692889561</v>
      </c>
      <c r="J42" s="59">
        <v>0.14950760966875559</v>
      </c>
      <c r="K42" s="59">
        <v>5.6886227544910177E-2</v>
      </c>
      <c r="L42" s="54">
        <v>0.74122047027118054</v>
      </c>
      <c r="M42" s="54">
        <v>6.1634717456113257E-2</v>
      </c>
      <c r="N42" s="251"/>
      <c r="O42" s="252"/>
      <c r="P42" s="264"/>
      <c r="Q42" s="67"/>
    </row>
    <row r="43" spans="1:17" ht="15.75" customHeight="1" thickBot="1">
      <c r="A43" s="255"/>
      <c r="B43" s="50">
        <v>3</v>
      </c>
      <c r="C43" s="50">
        <v>0.22</v>
      </c>
      <c r="D43" s="50">
        <v>0.31</v>
      </c>
      <c r="E43" s="50">
        <v>45</v>
      </c>
      <c r="F43" s="50">
        <v>348</v>
      </c>
      <c r="G43" s="50">
        <v>393</v>
      </c>
      <c r="H43" s="60">
        <v>0.17928286852589642</v>
      </c>
      <c r="I43" s="60">
        <v>0.17549167927382753</v>
      </c>
      <c r="J43" s="60">
        <v>0.17591763652641002</v>
      </c>
      <c r="K43" s="60">
        <v>0.11450381679389313</v>
      </c>
      <c r="L43" s="55">
        <v>-2.137319938385757E-2</v>
      </c>
      <c r="M43" s="55">
        <v>8.1029843786406319E-5</v>
      </c>
      <c r="N43" s="256"/>
      <c r="O43" s="257"/>
      <c r="P43" s="265"/>
      <c r="Q43" s="68"/>
    </row>
    <row r="44" spans="1:17">
      <c r="A44" s="245">
        <v>12</v>
      </c>
      <c r="B44" s="49">
        <v>0</v>
      </c>
      <c r="C44" s="49">
        <v>0</v>
      </c>
      <c r="D44" s="49">
        <v>0</v>
      </c>
      <c r="E44" s="49">
        <v>109</v>
      </c>
      <c r="F44" s="49">
        <v>1090</v>
      </c>
      <c r="G44" s="49">
        <v>1199</v>
      </c>
      <c r="H44" s="58">
        <v>0.43426294820717098</v>
      </c>
      <c r="I44" s="58">
        <v>0.54967221381744802</v>
      </c>
      <c r="J44" s="58">
        <v>0.53670546105640105</v>
      </c>
      <c r="K44" s="58">
        <v>9.0909090909090898E-2</v>
      </c>
      <c r="L44" s="53">
        <v>0.23567190360603299</v>
      </c>
      <c r="M44" s="53">
        <v>2.7198721320148299E-2</v>
      </c>
      <c r="N44" s="246">
        <v>7.7546706771183596E-2</v>
      </c>
      <c r="O44" s="247" t="s">
        <v>126</v>
      </c>
      <c r="P44" s="263" t="s">
        <v>400</v>
      </c>
      <c r="Q44" s="66" t="s">
        <v>404</v>
      </c>
    </row>
    <row r="45" spans="1:17">
      <c r="A45" s="250"/>
      <c r="B45" s="51">
        <v>1</v>
      </c>
      <c r="C45" s="51">
        <v>1</v>
      </c>
      <c r="D45" s="51">
        <v>1</v>
      </c>
      <c r="E45" s="51">
        <v>83</v>
      </c>
      <c r="F45" s="51">
        <v>615</v>
      </c>
      <c r="G45" s="51">
        <v>698</v>
      </c>
      <c r="H45" s="59">
        <v>0.33067729083665298</v>
      </c>
      <c r="I45" s="59">
        <v>0.31013615733736699</v>
      </c>
      <c r="J45" s="59">
        <v>0.31244404655326768</v>
      </c>
      <c r="K45" s="59">
        <v>0.11891117478509999</v>
      </c>
      <c r="L45" s="54">
        <v>-6.4131529378092106E-2</v>
      </c>
      <c r="M45" s="54">
        <v>1.31733430646875E-3</v>
      </c>
      <c r="N45" s="251"/>
      <c r="O45" s="252"/>
      <c r="P45" s="264"/>
      <c r="Q45" s="67" t="s">
        <v>517</v>
      </c>
    </row>
    <row r="46" spans="1:17" ht="17.25" thickBot="1">
      <c r="A46" s="255"/>
      <c r="B46" s="50">
        <v>2</v>
      </c>
      <c r="C46" s="50">
        <v>2</v>
      </c>
      <c r="D46" s="50">
        <v>2</v>
      </c>
      <c r="E46" s="50">
        <v>59</v>
      </c>
      <c r="F46" s="50">
        <v>278</v>
      </c>
      <c r="G46" s="50">
        <v>337</v>
      </c>
      <c r="H46" s="60">
        <v>0.23505976095617501</v>
      </c>
      <c r="I46" s="60">
        <v>0.14019162884518399</v>
      </c>
      <c r="J46" s="60">
        <v>0.15085049239033124</v>
      </c>
      <c r="K46" s="60">
        <v>0.17507418397626101</v>
      </c>
      <c r="L46" s="55">
        <v>-0.51682951960309398</v>
      </c>
      <c r="M46" s="55">
        <v>4.9030651144566499E-2</v>
      </c>
      <c r="N46" s="256"/>
      <c r="O46" s="257"/>
      <c r="P46" s="265"/>
      <c r="Q46" s="68" t="s">
        <v>403</v>
      </c>
    </row>
    <row r="47" spans="1:17" ht="15" customHeight="1">
      <c r="A47" s="245">
        <v>13</v>
      </c>
      <c r="B47" s="49">
        <v>0</v>
      </c>
      <c r="C47" s="49">
        <v>0</v>
      </c>
      <c r="D47" s="49">
        <v>10550.125</v>
      </c>
      <c r="E47" s="49">
        <v>500</v>
      </c>
      <c r="F47" s="49">
        <v>94</v>
      </c>
      <c r="G47" s="49">
        <v>594</v>
      </c>
      <c r="H47" s="58">
        <v>0.37450199203187251</v>
      </c>
      <c r="I47" s="58">
        <v>0.25163563160543534</v>
      </c>
      <c r="J47" s="58">
        <v>0.26541554959785524</v>
      </c>
      <c r="K47" s="58">
        <v>0.15824915824915825</v>
      </c>
      <c r="L47" s="53">
        <v>-0.39761498726784505</v>
      </c>
      <c r="M47" s="53">
        <v>4.8853506336604277E-2</v>
      </c>
      <c r="N47" s="246">
        <v>7.0888585205986301E-2</v>
      </c>
      <c r="O47" s="247" t="s">
        <v>147</v>
      </c>
      <c r="P47" s="263" t="s">
        <v>438</v>
      </c>
      <c r="Q47" s="66"/>
    </row>
    <row r="48" spans="1:17" ht="15.75" customHeight="1" thickBot="1">
      <c r="A48" s="255"/>
      <c r="B48" s="50">
        <v>1</v>
      </c>
      <c r="C48" s="50">
        <v>10551</v>
      </c>
      <c r="D48" s="50">
        <v>140000</v>
      </c>
      <c r="E48" s="50">
        <v>1487</v>
      </c>
      <c r="F48" s="50">
        <v>157</v>
      </c>
      <c r="G48" s="50">
        <v>1644</v>
      </c>
      <c r="H48" s="60">
        <v>0.62549800796812749</v>
      </c>
      <c r="I48" s="60">
        <v>0.74836436839456466</v>
      </c>
      <c r="J48" s="60">
        <v>0.73458445040214482</v>
      </c>
      <c r="K48" s="60">
        <v>9.5498783454987829E-2</v>
      </c>
      <c r="L48" s="55">
        <v>0.17934183769181405</v>
      </c>
      <c r="M48" s="55">
        <v>2.2035078869382021E-2</v>
      </c>
      <c r="N48" s="256"/>
      <c r="O48" s="257"/>
      <c r="P48" s="265"/>
      <c r="Q48" s="68"/>
    </row>
    <row r="49" spans="1:18" s="103" customFormat="1">
      <c r="A49" s="269">
        <v>14</v>
      </c>
      <c r="B49" s="73">
        <v>0</v>
      </c>
      <c r="C49" s="73">
        <v>1</v>
      </c>
      <c r="D49" s="73">
        <v>8</v>
      </c>
      <c r="E49" s="73">
        <v>46</v>
      </c>
      <c r="F49" s="73">
        <v>215</v>
      </c>
      <c r="G49" s="73">
        <v>261</v>
      </c>
      <c r="H49" s="74">
        <v>0.18326693227091634</v>
      </c>
      <c r="I49" s="74">
        <v>0.10842158345940495</v>
      </c>
      <c r="J49" s="74">
        <v>0.11683079677708147</v>
      </c>
      <c r="K49" s="74">
        <v>0.17624521072796934</v>
      </c>
      <c r="L49" s="75">
        <v>-0.52491655774944435</v>
      </c>
      <c r="M49" s="75">
        <v>3.9287562861695026E-2</v>
      </c>
      <c r="N49" s="270">
        <v>6.9125021729848621E-2</v>
      </c>
      <c r="O49" s="271" t="s">
        <v>87</v>
      </c>
      <c r="P49" s="233"/>
      <c r="Q49" s="234"/>
    </row>
    <row r="50" spans="1:18" s="103" customFormat="1">
      <c r="A50" s="272"/>
      <c r="B50" s="73">
        <v>1</v>
      </c>
      <c r="C50" s="73">
        <v>9</v>
      </c>
      <c r="D50" s="73">
        <v>26</v>
      </c>
      <c r="E50" s="73">
        <v>58</v>
      </c>
      <c r="F50" s="73">
        <v>419</v>
      </c>
      <c r="G50" s="73">
        <v>477</v>
      </c>
      <c r="H50" s="74">
        <v>0.23107569721115537</v>
      </c>
      <c r="I50" s="74">
        <v>0.21129601613716592</v>
      </c>
      <c r="J50" s="74">
        <v>0.21351835273052819</v>
      </c>
      <c r="K50" s="74">
        <v>0.12159329140461216</v>
      </c>
      <c r="L50" s="75">
        <v>-8.9485280012293625E-2</v>
      </c>
      <c r="M50" s="75">
        <v>1.7699902994598104E-3</v>
      </c>
      <c r="N50" s="273"/>
      <c r="O50" s="274"/>
      <c r="P50" s="233"/>
      <c r="Q50" s="234"/>
      <c r="R50" s="104" t="s">
        <v>440</v>
      </c>
    </row>
    <row r="51" spans="1:18" s="103" customFormat="1">
      <c r="A51" s="272"/>
      <c r="B51" s="73">
        <v>2</v>
      </c>
      <c r="C51" s="73">
        <v>27</v>
      </c>
      <c r="D51" s="73">
        <v>39</v>
      </c>
      <c r="E51" s="73">
        <v>64</v>
      </c>
      <c r="F51" s="73">
        <v>687</v>
      </c>
      <c r="G51" s="73">
        <v>751</v>
      </c>
      <c r="H51" s="74">
        <v>0.2549800796812749</v>
      </c>
      <c r="I51" s="74">
        <v>0.34644478063540091</v>
      </c>
      <c r="J51" s="74">
        <v>0.33616830796777081</v>
      </c>
      <c r="K51" s="74">
        <v>8.5219707057256996E-2</v>
      </c>
      <c r="L51" s="75">
        <v>0.30653801947466541</v>
      </c>
      <c r="M51" s="75">
        <v>2.8037408282320327E-2</v>
      </c>
      <c r="N51" s="273"/>
      <c r="O51" s="274"/>
      <c r="P51" s="233"/>
      <c r="Q51" s="234"/>
    </row>
    <row r="52" spans="1:18" s="103" customFormat="1" ht="17.25" thickBot="1">
      <c r="A52" s="275"/>
      <c r="B52" s="73">
        <v>3</v>
      </c>
      <c r="C52" s="73">
        <v>40</v>
      </c>
      <c r="D52" s="73">
        <v>58</v>
      </c>
      <c r="E52" s="73">
        <v>83</v>
      </c>
      <c r="F52" s="73">
        <v>662</v>
      </c>
      <c r="G52" s="73">
        <v>745</v>
      </c>
      <c r="H52" s="74">
        <v>0.33067729083665337</v>
      </c>
      <c r="I52" s="74">
        <v>0.33383761976802823</v>
      </c>
      <c r="J52" s="74">
        <v>0.33348254252461951</v>
      </c>
      <c r="K52" s="74">
        <v>0.11140939597315436</v>
      </c>
      <c r="L52" s="75">
        <v>9.5117587523981563E-3</v>
      </c>
      <c r="M52" s="75">
        <v>3.0060286373461901E-5</v>
      </c>
      <c r="N52" s="276"/>
      <c r="O52" s="277"/>
      <c r="P52" s="233"/>
      <c r="Q52" s="234"/>
    </row>
    <row r="53" spans="1:18" ht="15" customHeight="1">
      <c r="A53" s="245">
        <v>15</v>
      </c>
      <c r="B53" s="49">
        <v>0</v>
      </c>
      <c r="C53" s="49">
        <v>0</v>
      </c>
      <c r="D53" s="49">
        <v>5.72</v>
      </c>
      <c r="E53" s="49">
        <v>188</v>
      </c>
      <c r="F53" s="49">
        <v>1248</v>
      </c>
      <c r="G53" s="49">
        <v>1436</v>
      </c>
      <c r="H53" s="58">
        <v>0.74900398406374502</v>
      </c>
      <c r="I53" s="58">
        <v>0.62934947049924361</v>
      </c>
      <c r="J53" s="58">
        <v>0.64279319606087737</v>
      </c>
      <c r="K53" s="58">
        <v>0.1309192200557103</v>
      </c>
      <c r="L53" s="53">
        <v>-0.17405760328858821</v>
      </c>
      <c r="M53" s="53">
        <v>2.0826777853698984E-2</v>
      </c>
      <c r="N53" s="246">
        <v>6.7470809450866823E-2</v>
      </c>
      <c r="O53" s="247" t="s">
        <v>443</v>
      </c>
      <c r="P53" s="263" t="s">
        <v>435</v>
      </c>
      <c r="Q53" s="66"/>
    </row>
    <row r="54" spans="1:18" ht="15.75" customHeight="1" thickBot="1">
      <c r="A54" s="250"/>
      <c r="B54" s="51">
        <v>1</v>
      </c>
      <c r="C54" s="51">
        <v>5.72</v>
      </c>
      <c r="D54" s="51">
        <v>74.36</v>
      </c>
      <c r="E54" s="51">
        <v>63</v>
      </c>
      <c r="F54" s="51">
        <v>735</v>
      </c>
      <c r="G54" s="51">
        <v>798</v>
      </c>
      <c r="H54" s="59">
        <v>0.25099601593625498</v>
      </c>
      <c r="I54" s="59">
        <v>0.37065052950075644</v>
      </c>
      <c r="J54" s="59">
        <v>0.35720680393912263</v>
      </c>
      <c r="K54" s="59">
        <v>7.8947368421052627E-2</v>
      </c>
      <c r="L54" s="54">
        <v>0.38982258343329196</v>
      </c>
      <c r="M54" s="54">
        <v>4.6644031597167838E-2</v>
      </c>
      <c r="N54" s="251"/>
      <c r="O54" s="252"/>
      <c r="P54" s="264"/>
      <c r="Q54" s="67"/>
    </row>
    <row r="55" spans="1:18">
      <c r="A55" s="245">
        <v>16</v>
      </c>
      <c r="B55" s="49">
        <v>0</v>
      </c>
      <c r="C55" s="49">
        <v>-1E-4</v>
      </c>
      <c r="D55" s="49">
        <v>1.95</v>
      </c>
      <c r="E55" s="49">
        <v>112</v>
      </c>
      <c r="F55" s="49">
        <v>1007</v>
      </c>
      <c r="G55" s="49">
        <v>1119</v>
      </c>
      <c r="H55" s="58">
        <v>0.44621513944223107</v>
      </c>
      <c r="I55" s="58">
        <v>0.50781643973777102</v>
      </c>
      <c r="J55" s="58">
        <v>0.50089525514771704</v>
      </c>
      <c r="K55" s="58">
        <v>0.10008936550491511</v>
      </c>
      <c r="L55" s="53">
        <v>0.12931883203545569</v>
      </c>
      <c r="M55" s="53">
        <v>7.966208206084598E-3</v>
      </c>
      <c r="N55" s="246">
        <v>5.9907741620847062E-2</v>
      </c>
      <c r="O55" s="247" t="s">
        <v>157</v>
      </c>
      <c r="P55" s="227"/>
      <c r="Q55" s="228"/>
    </row>
    <row r="56" spans="1:18">
      <c r="A56" s="250"/>
      <c r="B56" s="51">
        <v>1</v>
      </c>
      <c r="C56" s="51">
        <v>1.95</v>
      </c>
      <c r="D56" s="51">
        <v>3.15</v>
      </c>
      <c r="E56" s="51">
        <v>84</v>
      </c>
      <c r="F56" s="51">
        <v>699</v>
      </c>
      <c r="G56" s="51">
        <v>783</v>
      </c>
      <c r="H56" s="59">
        <v>0.33466135458167329</v>
      </c>
      <c r="I56" s="59">
        <v>0.35249621785173979</v>
      </c>
      <c r="J56" s="59">
        <v>0.35049239033124441</v>
      </c>
      <c r="K56" s="59">
        <v>0.10727969348659004</v>
      </c>
      <c r="L56" s="54">
        <v>5.1920754002484651E-2</v>
      </c>
      <c r="M56" s="54">
        <v>9.2599954851307193E-4</v>
      </c>
      <c r="N56" s="251"/>
      <c r="O56" s="252"/>
      <c r="P56" s="229"/>
      <c r="Q56" s="230"/>
    </row>
    <row r="57" spans="1:18">
      <c r="A57" s="250"/>
      <c r="B57" s="51">
        <v>2</v>
      </c>
      <c r="C57" s="51">
        <v>3.9</v>
      </c>
      <c r="D57" s="51">
        <v>4.05</v>
      </c>
      <c r="E57" s="51">
        <v>22</v>
      </c>
      <c r="F57" s="51">
        <v>151</v>
      </c>
      <c r="G57" s="51">
        <v>173</v>
      </c>
      <c r="H57" s="59">
        <v>8.7649402390438252E-2</v>
      </c>
      <c r="I57" s="59">
        <v>7.6147251638930907E-2</v>
      </c>
      <c r="J57" s="59">
        <v>7.7439570277529096E-2</v>
      </c>
      <c r="K57" s="59">
        <v>0.12716763005780346</v>
      </c>
      <c r="L57" s="54">
        <v>-0.14067580593140377</v>
      </c>
      <c r="M57" s="54">
        <v>1.6180743269127973E-3</v>
      </c>
      <c r="N57" s="251"/>
      <c r="O57" s="252"/>
      <c r="P57" s="229"/>
      <c r="Q57" s="230"/>
    </row>
    <row r="58" spans="1:18" ht="17.25" thickBot="1">
      <c r="A58" s="255"/>
      <c r="B58" s="50">
        <v>3</v>
      </c>
      <c r="C58" s="50">
        <v>4.95</v>
      </c>
      <c r="D58" s="50">
        <v>9.15</v>
      </c>
      <c r="E58" s="50">
        <v>33</v>
      </c>
      <c r="F58" s="50">
        <v>126</v>
      </c>
      <c r="G58" s="50">
        <v>159</v>
      </c>
      <c r="H58" s="60">
        <v>0.13147410358565736</v>
      </c>
      <c r="I58" s="60">
        <v>6.3540090771558241E-2</v>
      </c>
      <c r="J58" s="60">
        <v>7.1172784243509396E-2</v>
      </c>
      <c r="K58" s="60">
        <v>0.20754716981132076</v>
      </c>
      <c r="L58" s="55">
        <v>-0.72713884390301431</v>
      </c>
      <c r="M58" s="55">
        <v>4.9397459539336594E-2</v>
      </c>
      <c r="N58" s="256"/>
      <c r="O58" s="257"/>
      <c r="P58" s="231"/>
      <c r="Q58" s="232"/>
    </row>
    <row r="59" spans="1:18" ht="15" customHeight="1">
      <c r="A59" s="245">
        <v>17</v>
      </c>
      <c r="B59" s="49">
        <v>0</v>
      </c>
      <c r="C59" s="49">
        <v>20</v>
      </c>
      <c r="D59" s="49">
        <v>26</v>
      </c>
      <c r="E59" s="49">
        <v>25</v>
      </c>
      <c r="F59" s="49">
        <v>122</v>
      </c>
      <c r="G59" s="49">
        <v>147</v>
      </c>
      <c r="H59" s="58">
        <v>9.9601593625498003E-2</v>
      </c>
      <c r="I59" s="58">
        <v>6.1522945032778602E-2</v>
      </c>
      <c r="J59" s="58">
        <v>6.580125335720681E-2</v>
      </c>
      <c r="K59" s="58">
        <v>0.17006802721088399</v>
      </c>
      <c r="L59" s="53">
        <v>-0.48176796952295597</v>
      </c>
      <c r="M59" s="53">
        <v>1.83450732146926E-2</v>
      </c>
      <c r="N59" s="246">
        <v>5.7131892120755201E-2</v>
      </c>
      <c r="O59" s="247" t="s">
        <v>189</v>
      </c>
      <c r="P59" s="263" t="s">
        <v>406</v>
      </c>
      <c r="Q59" s="66"/>
    </row>
    <row r="60" spans="1:18" ht="15" customHeight="1">
      <c r="A60" s="250"/>
      <c r="B60" s="51">
        <v>1</v>
      </c>
      <c r="C60" s="51">
        <v>27</v>
      </c>
      <c r="D60" s="51">
        <v>33</v>
      </c>
      <c r="E60" s="51">
        <v>55</v>
      </c>
      <c r="F60" s="51">
        <v>501</v>
      </c>
      <c r="G60" s="51">
        <v>556</v>
      </c>
      <c r="H60" s="59">
        <v>0.21912350597609501</v>
      </c>
      <c r="I60" s="59">
        <v>0.25264750378214801</v>
      </c>
      <c r="J60" s="59">
        <v>0.24888093106535364</v>
      </c>
      <c r="K60" s="59">
        <v>9.89208633093525E-2</v>
      </c>
      <c r="L60" s="54">
        <v>0.142359726464381</v>
      </c>
      <c r="M60" s="54">
        <v>4.7724671576621896E-3</v>
      </c>
      <c r="N60" s="251"/>
      <c r="O60" s="252"/>
      <c r="P60" s="264"/>
      <c r="Q60" s="67"/>
    </row>
    <row r="61" spans="1:18" ht="15" customHeight="1">
      <c r="A61" s="250"/>
      <c r="B61" s="51">
        <v>2</v>
      </c>
      <c r="C61" s="51">
        <v>34</v>
      </c>
      <c r="D61" s="51">
        <v>35</v>
      </c>
      <c r="E61" s="51">
        <v>13</v>
      </c>
      <c r="F61" s="51">
        <v>197</v>
      </c>
      <c r="G61" s="51">
        <v>210</v>
      </c>
      <c r="H61" s="59">
        <v>5.1792828685258897E-2</v>
      </c>
      <c r="I61" s="59">
        <v>9.9344427634896607E-2</v>
      </c>
      <c r="J61" s="59">
        <v>9.4001790510295433E-2</v>
      </c>
      <c r="K61" s="59">
        <v>6.19047619047619E-2</v>
      </c>
      <c r="L61" s="54">
        <v>0.65134118188843904</v>
      </c>
      <c r="M61" s="54">
        <v>3.0972314660542E-2</v>
      </c>
      <c r="N61" s="251"/>
      <c r="O61" s="252"/>
      <c r="P61" s="264"/>
      <c r="Q61" s="67"/>
    </row>
    <row r="62" spans="1:18" ht="15.75" customHeight="1" thickBot="1">
      <c r="A62" s="255"/>
      <c r="B62" s="50">
        <v>3</v>
      </c>
      <c r="C62" s="50">
        <v>36</v>
      </c>
      <c r="D62" s="50">
        <v>70</v>
      </c>
      <c r="E62" s="50">
        <v>158</v>
      </c>
      <c r="F62" s="50">
        <v>1163</v>
      </c>
      <c r="G62" s="50">
        <v>1321</v>
      </c>
      <c r="H62" s="60">
        <v>0.62948207171314696</v>
      </c>
      <c r="I62" s="60">
        <v>0.58648512355017601</v>
      </c>
      <c r="J62" s="60">
        <v>0.59131602506714409</v>
      </c>
      <c r="K62" s="60">
        <v>0.119606358819076</v>
      </c>
      <c r="L62" s="55">
        <v>-7.0750069896314494E-2</v>
      </c>
      <c r="M62" s="55">
        <v>3.0420370878583998E-3</v>
      </c>
      <c r="N62" s="256"/>
      <c r="O62" s="257"/>
      <c r="P62" s="265"/>
      <c r="Q62" s="68"/>
    </row>
    <row r="63" spans="1:18" ht="15" customHeight="1">
      <c r="A63" s="245">
        <v>18</v>
      </c>
      <c r="B63" s="49">
        <v>0</v>
      </c>
      <c r="C63" s="49">
        <v>-1E-4</v>
      </c>
      <c r="D63" s="49">
        <v>47.96</v>
      </c>
      <c r="E63" s="49">
        <v>152</v>
      </c>
      <c r="F63" s="49">
        <v>1051</v>
      </c>
      <c r="G63" s="49">
        <v>1203</v>
      </c>
      <c r="H63" s="58">
        <v>0.60557768924302702</v>
      </c>
      <c r="I63" s="58">
        <v>0.53000504286434602</v>
      </c>
      <c r="J63" s="58">
        <v>0.53849597135183525</v>
      </c>
      <c r="K63" s="58">
        <v>0.12635078969243499</v>
      </c>
      <c r="L63" s="53">
        <v>-0.13329633935733701</v>
      </c>
      <c r="M63" s="53">
        <v>1.00735571178247E-2</v>
      </c>
      <c r="N63" s="246">
        <v>5.48556134425352E-2</v>
      </c>
      <c r="O63" s="247" t="s">
        <v>392</v>
      </c>
      <c r="P63" s="263"/>
      <c r="Q63" s="66"/>
    </row>
    <row r="64" spans="1:18" ht="15" customHeight="1">
      <c r="A64" s="250"/>
      <c r="B64" s="51">
        <v>1</v>
      </c>
      <c r="C64" s="51">
        <v>48</v>
      </c>
      <c r="D64" s="51">
        <v>106</v>
      </c>
      <c r="E64" s="51">
        <v>57</v>
      </c>
      <c r="F64" s="51">
        <v>430</v>
      </c>
      <c r="G64" s="51">
        <v>487</v>
      </c>
      <c r="H64" s="59">
        <v>0.22709163346613501</v>
      </c>
      <c r="I64" s="59">
        <v>0.216843166918809</v>
      </c>
      <c r="J64" s="59">
        <v>0.21799462846911369</v>
      </c>
      <c r="K64" s="59">
        <v>0.117043121149897</v>
      </c>
      <c r="L64" s="54">
        <v>-4.6179248534953997E-2</v>
      </c>
      <c r="M64" s="54">
        <v>4.7326648379110903E-4</v>
      </c>
      <c r="N64" s="251"/>
      <c r="O64" s="252"/>
      <c r="P64" s="264"/>
      <c r="Q64" s="67"/>
    </row>
    <row r="65" spans="1:17" ht="15" customHeight="1">
      <c r="A65" s="250"/>
      <c r="B65" s="51">
        <v>2</v>
      </c>
      <c r="C65" s="51">
        <v>106.82</v>
      </c>
      <c r="D65" s="51">
        <v>146.06</v>
      </c>
      <c r="E65" s="51">
        <v>28</v>
      </c>
      <c r="F65" s="51">
        <v>285</v>
      </c>
      <c r="G65" s="51">
        <v>313</v>
      </c>
      <c r="H65" s="59">
        <v>0.111553784860557</v>
      </c>
      <c r="I65" s="59">
        <v>0.14372163388804801</v>
      </c>
      <c r="J65" s="59">
        <v>0.14010743061772604</v>
      </c>
      <c r="K65" s="59">
        <v>8.9456869009584605E-2</v>
      </c>
      <c r="L65" s="54">
        <v>0.25337148070543403</v>
      </c>
      <c r="M65" s="54">
        <v>8.1504155392041703E-3</v>
      </c>
      <c r="N65" s="251"/>
      <c r="O65" s="252"/>
      <c r="P65" s="264"/>
      <c r="Q65" s="67"/>
    </row>
    <row r="66" spans="1:17" ht="15.75" customHeight="1" thickBot="1">
      <c r="A66" s="255"/>
      <c r="B66" s="50">
        <v>3</v>
      </c>
      <c r="C66" s="50">
        <v>146.06</v>
      </c>
      <c r="D66" s="50">
        <v>194.02</v>
      </c>
      <c r="E66" s="50">
        <v>14</v>
      </c>
      <c r="F66" s="50">
        <v>217</v>
      </c>
      <c r="G66" s="50">
        <v>231</v>
      </c>
      <c r="H66" s="60">
        <v>5.57768924302788E-2</v>
      </c>
      <c r="I66" s="60">
        <v>0.10943015632879401</v>
      </c>
      <c r="J66" s="60">
        <v>0.10340196956132498</v>
      </c>
      <c r="K66" s="60">
        <v>6.0606060606060601E-2</v>
      </c>
      <c r="L66" s="55">
        <v>0.67392683453718805</v>
      </c>
      <c r="M66" s="55">
        <v>3.6158374301715202E-2</v>
      </c>
      <c r="N66" s="256"/>
      <c r="O66" s="257"/>
      <c r="P66" s="265"/>
      <c r="Q66" s="68"/>
    </row>
    <row r="67" spans="1:17" ht="15" customHeight="1">
      <c r="A67" s="245">
        <v>19</v>
      </c>
      <c r="B67" s="49">
        <v>0</v>
      </c>
      <c r="C67" s="49">
        <v>-1E-4</v>
      </c>
      <c r="D67" s="49">
        <v>32000</v>
      </c>
      <c r="E67" s="49">
        <v>84</v>
      </c>
      <c r="F67" s="49">
        <v>470</v>
      </c>
      <c r="G67" s="49">
        <v>554</v>
      </c>
      <c r="H67" s="58">
        <v>0.237014624306606</v>
      </c>
      <c r="I67" s="58">
        <v>0.237014624306606</v>
      </c>
      <c r="J67" s="58">
        <v>0.24798567591763654</v>
      </c>
      <c r="K67" s="58">
        <v>0.151624548736462</v>
      </c>
      <c r="L67" s="53">
        <v>-0.34499729352722103</v>
      </c>
      <c r="M67" s="53">
        <v>3.3687857666680698E-2</v>
      </c>
      <c r="N67" s="246">
        <v>5.3999999999999999E-2</v>
      </c>
      <c r="O67" s="247" t="s">
        <v>151</v>
      </c>
      <c r="P67" s="263" t="s">
        <v>407</v>
      </c>
      <c r="Q67" s="66"/>
    </row>
    <row r="68" spans="1:17" ht="15" customHeight="1">
      <c r="A68" s="250"/>
      <c r="B68" s="51">
        <v>1</v>
      </c>
      <c r="C68" s="51">
        <v>32000</v>
      </c>
      <c r="D68" s="51">
        <v>224000</v>
      </c>
      <c r="E68" s="51">
        <v>106</v>
      </c>
      <c r="F68" s="51">
        <v>890</v>
      </c>
      <c r="G68" s="51">
        <v>996</v>
      </c>
      <c r="H68" s="59">
        <v>0.44881492687846603</v>
      </c>
      <c r="I68" s="59">
        <v>0.44881492687846603</v>
      </c>
      <c r="J68" s="59">
        <v>0.44583706356311548</v>
      </c>
      <c r="K68" s="59">
        <v>0.106425702811244</v>
      </c>
      <c r="L68" s="54">
        <v>6.0869179226106303E-2</v>
      </c>
      <c r="M68" s="54">
        <v>1.6132870682691201E-3</v>
      </c>
      <c r="N68" s="251"/>
      <c r="O68" s="252"/>
      <c r="P68" s="264"/>
      <c r="Q68" s="67"/>
    </row>
    <row r="69" spans="1:17" ht="15.75" customHeight="1" thickBot="1">
      <c r="A69" s="255"/>
      <c r="B69" s="50">
        <v>2</v>
      </c>
      <c r="C69" s="50">
        <v>224000</v>
      </c>
      <c r="D69" s="50">
        <v>1000000</v>
      </c>
      <c r="E69" s="50">
        <v>61</v>
      </c>
      <c r="F69" s="50">
        <v>623</v>
      </c>
      <c r="G69" s="50">
        <v>684</v>
      </c>
      <c r="H69" s="60">
        <v>0.31417044881492601</v>
      </c>
      <c r="I69" s="60">
        <v>0.31417044881492601</v>
      </c>
      <c r="J69" s="60">
        <v>0.30617726051924798</v>
      </c>
      <c r="K69" s="60">
        <v>8.9181286549707597E-2</v>
      </c>
      <c r="L69" s="55">
        <v>0.25675946522612902</v>
      </c>
      <c r="M69" s="55">
        <v>1.8266525755088001E-2</v>
      </c>
      <c r="N69" s="256"/>
      <c r="O69" s="257"/>
      <c r="P69" s="265"/>
      <c r="Q69" s="68"/>
    </row>
    <row r="70" spans="1:17" ht="15" customHeight="1">
      <c r="A70" s="245">
        <v>20</v>
      </c>
      <c r="B70" s="49">
        <v>0</v>
      </c>
      <c r="C70" s="49">
        <v>0</v>
      </c>
      <c r="D70" s="49">
        <v>0</v>
      </c>
      <c r="E70" s="49">
        <v>177</v>
      </c>
      <c r="F70" s="49">
        <v>1304</v>
      </c>
      <c r="G70" s="49">
        <v>1481</v>
      </c>
      <c r="H70" s="58">
        <v>0.70517928286852505</v>
      </c>
      <c r="I70" s="58">
        <v>0.657589510842158</v>
      </c>
      <c r="J70" s="58">
        <v>0.66293643688451209</v>
      </c>
      <c r="K70" s="58">
        <v>0.11951384199864901</v>
      </c>
      <c r="L70" s="53">
        <v>-6.9871179475243003E-2</v>
      </c>
      <c r="M70" s="53">
        <v>3.32515350244023E-3</v>
      </c>
      <c r="N70" s="246">
        <v>5.12993847858167E-2</v>
      </c>
      <c r="O70" s="247" t="s">
        <v>52</v>
      </c>
      <c r="P70" s="263" t="s">
        <v>408</v>
      </c>
      <c r="Q70" s="66"/>
    </row>
    <row r="71" spans="1:17" ht="15" customHeight="1">
      <c r="A71" s="250"/>
      <c r="B71" s="51">
        <v>1</v>
      </c>
      <c r="C71" s="51">
        <v>1</v>
      </c>
      <c r="D71" s="51">
        <v>1</v>
      </c>
      <c r="E71" s="51">
        <v>68</v>
      </c>
      <c r="F71" s="51">
        <v>542</v>
      </c>
      <c r="G71" s="51">
        <v>610</v>
      </c>
      <c r="H71" s="59">
        <v>0.27091633466135401</v>
      </c>
      <c r="I71" s="59">
        <v>0.273323247604639</v>
      </c>
      <c r="J71" s="59">
        <v>0.27305282005371528</v>
      </c>
      <c r="K71" s="59">
        <v>0.11147540983606501</v>
      </c>
      <c r="L71" s="54">
        <v>8.8451068755275395E-3</v>
      </c>
      <c r="M71" s="54">
        <v>2.1289402223445301E-5</v>
      </c>
      <c r="N71" s="251"/>
      <c r="O71" s="252"/>
      <c r="P71" s="264"/>
      <c r="Q71" s="67"/>
    </row>
    <row r="72" spans="1:17" ht="15.75" customHeight="1" thickBot="1">
      <c r="A72" s="255"/>
      <c r="B72" s="50">
        <v>2</v>
      </c>
      <c r="C72" s="50">
        <v>2</v>
      </c>
      <c r="D72" s="50">
        <v>100</v>
      </c>
      <c r="E72" s="50">
        <v>6</v>
      </c>
      <c r="F72" s="50">
        <v>137</v>
      </c>
      <c r="G72" s="50">
        <v>143</v>
      </c>
      <c r="H72" s="60">
        <v>2.3904382470119501E-2</v>
      </c>
      <c r="I72" s="60">
        <v>6.90872415532022E-2</v>
      </c>
      <c r="J72" s="60">
        <v>6.401074306177261E-2</v>
      </c>
      <c r="K72" s="60">
        <v>4.1958041958041897E-2</v>
      </c>
      <c r="L72" s="55">
        <v>1.06130826721205</v>
      </c>
      <c r="M72" s="55">
        <v>4.7952941881152997E-2</v>
      </c>
      <c r="N72" s="256"/>
      <c r="O72" s="257"/>
      <c r="P72" s="265"/>
      <c r="Q72" s="68"/>
    </row>
    <row r="73" spans="1:17" ht="15" customHeight="1">
      <c r="A73" s="245">
        <v>21</v>
      </c>
      <c r="B73" s="49">
        <v>0</v>
      </c>
      <c r="C73" s="49">
        <v>0</v>
      </c>
      <c r="D73" s="49">
        <v>3</v>
      </c>
      <c r="E73" s="49">
        <v>102</v>
      </c>
      <c r="F73" s="49">
        <v>659</v>
      </c>
      <c r="G73" s="49">
        <v>761</v>
      </c>
      <c r="H73" s="58">
        <v>0.40637450199203101</v>
      </c>
      <c r="I73" s="58">
        <v>0.33232476046394299</v>
      </c>
      <c r="J73" s="58">
        <v>0.34064458370635631</v>
      </c>
      <c r="K73" s="58">
        <v>0.13403416557161599</v>
      </c>
      <c r="L73" s="53">
        <v>-0.20116246816977501</v>
      </c>
      <c r="M73" s="53">
        <v>1.48960287731242E-2</v>
      </c>
      <c r="N73" s="246">
        <v>4.8541686498139301E-2</v>
      </c>
      <c r="O73" s="247" t="s">
        <v>168</v>
      </c>
      <c r="P73" s="263"/>
      <c r="Q73" s="66"/>
    </row>
    <row r="74" spans="1:17" ht="15" customHeight="1">
      <c r="A74" s="250"/>
      <c r="B74" s="51">
        <v>1</v>
      </c>
      <c r="C74" s="51">
        <v>4</v>
      </c>
      <c r="D74" s="51">
        <v>11</v>
      </c>
      <c r="E74" s="51">
        <v>88</v>
      </c>
      <c r="F74" s="51">
        <v>651</v>
      </c>
      <c r="G74" s="51">
        <v>739</v>
      </c>
      <c r="H74" s="59">
        <v>0.35059760956175301</v>
      </c>
      <c r="I74" s="59">
        <v>0.32829046898638398</v>
      </c>
      <c r="J74" s="59">
        <v>0.33079677708146821</v>
      </c>
      <c r="K74" s="59">
        <v>0.119079837618403</v>
      </c>
      <c r="L74" s="54">
        <v>-6.5740361657649404E-2</v>
      </c>
      <c r="M74" s="54">
        <v>1.46647948897276E-3</v>
      </c>
      <c r="N74" s="251"/>
      <c r="O74" s="252"/>
      <c r="P74" s="264"/>
      <c r="Q74" s="67"/>
    </row>
    <row r="75" spans="1:17" ht="15.75" customHeight="1" thickBot="1">
      <c r="A75" s="255"/>
      <c r="B75" s="50">
        <v>2</v>
      </c>
      <c r="C75" s="50">
        <v>12</v>
      </c>
      <c r="D75" s="50">
        <v>60</v>
      </c>
      <c r="E75" s="50">
        <v>61</v>
      </c>
      <c r="F75" s="50">
        <v>673</v>
      </c>
      <c r="G75" s="50">
        <v>734</v>
      </c>
      <c r="H75" s="60">
        <v>0.24302788844621501</v>
      </c>
      <c r="I75" s="60">
        <v>0.33938477054967198</v>
      </c>
      <c r="J75" s="60">
        <v>0.32855863921217549</v>
      </c>
      <c r="K75" s="60">
        <v>8.3106267029972702E-2</v>
      </c>
      <c r="L75" s="55">
        <v>0.333958276083404</v>
      </c>
      <c r="M75" s="55">
        <v>3.21791782360423E-2</v>
      </c>
      <c r="N75" s="256"/>
      <c r="O75" s="257"/>
      <c r="P75" s="265"/>
      <c r="Q75" s="68"/>
    </row>
    <row r="76" spans="1:17" ht="15" customHeight="1">
      <c r="A76" s="245">
        <v>22</v>
      </c>
      <c r="B76" s="49">
        <v>0</v>
      </c>
      <c r="C76" s="49">
        <v>0</v>
      </c>
      <c r="D76" s="49">
        <v>0</v>
      </c>
      <c r="E76" s="49">
        <v>166</v>
      </c>
      <c r="F76" s="49">
        <v>1168</v>
      </c>
      <c r="G76" s="49">
        <v>1334</v>
      </c>
      <c r="H76" s="58">
        <v>0.66135458167330596</v>
      </c>
      <c r="I76" s="58">
        <v>0.58900655572365102</v>
      </c>
      <c r="J76" s="58">
        <v>0.59713518352730532</v>
      </c>
      <c r="K76" s="58">
        <v>0.12443778110944501</v>
      </c>
      <c r="L76" s="53">
        <v>-0.11585281435638201</v>
      </c>
      <c r="M76" s="53">
        <v>8.3817224193962394E-3</v>
      </c>
      <c r="N76" s="246">
        <v>4.7362467327133402E-2</v>
      </c>
      <c r="O76" s="247" t="s">
        <v>190</v>
      </c>
      <c r="P76" s="263"/>
      <c r="Q76" s="66"/>
    </row>
    <row r="77" spans="1:17" ht="15" customHeight="1">
      <c r="A77" s="250"/>
      <c r="B77" s="51">
        <v>1</v>
      </c>
      <c r="C77" s="51">
        <v>1</v>
      </c>
      <c r="D77" s="51">
        <v>1</v>
      </c>
      <c r="E77" s="51">
        <v>68</v>
      </c>
      <c r="F77" s="51">
        <v>561</v>
      </c>
      <c r="G77" s="51">
        <v>629</v>
      </c>
      <c r="H77" s="59">
        <v>0.27091633466135401</v>
      </c>
      <c r="I77" s="59">
        <v>0.28290468986384198</v>
      </c>
      <c r="J77" s="59">
        <v>0.28155774395702776</v>
      </c>
      <c r="K77" s="59">
        <v>0.108108108108108</v>
      </c>
      <c r="L77" s="54">
        <v>4.3300010958577502E-2</v>
      </c>
      <c r="M77" s="54">
        <v>5.1909591164305403E-4</v>
      </c>
      <c r="N77" s="251"/>
      <c r="O77" s="252"/>
      <c r="P77" s="264"/>
      <c r="Q77" s="67"/>
    </row>
    <row r="78" spans="1:17" ht="15.75" customHeight="1" thickBot="1">
      <c r="A78" s="255"/>
      <c r="B78" s="50">
        <v>2</v>
      </c>
      <c r="C78" s="50">
        <v>2</v>
      </c>
      <c r="D78" s="50">
        <v>6</v>
      </c>
      <c r="E78" s="50">
        <v>17</v>
      </c>
      <c r="F78" s="50">
        <v>254</v>
      </c>
      <c r="G78" s="50">
        <v>271</v>
      </c>
      <c r="H78" s="60">
        <v>6.7729083665338599E-2</v>
      </c>
      <c r="I78" s="60">
        <v>0.128088754412506</v>
      </c>
      <c r="J78" s="60">
        <v>0.12130707251566697</v>
      </c>
      <c r="K78" s="60">
        <v>6.2730627306273004E-2</v>
      </c>
      <c r="L78" s="55">
        <v>0.63720773357430804</v>
      </c>
      <c r="M78" s="55">
        <v>3.8461648996094097E-2</v>
      </c>
      <c r="N78" s="256"/>
      <c r="O78" s="257"/>
      <c r="P78" s="265"/>
      <c r="Q78" s="68"/>
    </row>
    <row r="79" spans="1:17" ht="15" customHeight="1">
      <c r="A79" s="245">
        <v>23</v>
      </c>
      <c r="B79" s="49">
        <v>0</v>
      </c>
      <c r="C79" s="49">
        <v>0</v>
      </c>
      <c r="D79" s="49">
        <v>3</v>
      </c>
      <c r="E79" s="49">
        <v>65</v>
      </c>
      <c r="F79" s="49">
        <v>381</v>
      </c>
      <c r="G79" s="49">
        <v>446</v>
      </c>
      <c r="H79" s="58">
        <v>0.25896414342629398</v>
      </c>
      <c r="I79" s="58">
        <v>0.192133131618759</v>
      </c>
      <c r="J79" s="58">
        <v>0.19964189794091317</v>
      </c>
      <c r="K79" s="58">
        <v>0.14573991031390099</v>
      </c>
      <c r="L79" s="53">
        <v>-0.29850108415694798</v>
      </c>
      <c r="M79" s="53">
        <v>1.99491294798551E-2</v>
      </c>
      <c r="N79" s="246">
        <v>4.5040138531056401E-2</v>
      </c>
      <c r="O79" s="247" t="s">
        <v>561</v>
      </c>
      <c r="P79" s="263" t="s">
        <v>409</v>
      </c>
      <c r="Q79" s="66"/>
    </row>
    <row r="80" spans="1:17" ht="15" customHeight="1">
      <c r="A80" s="250"/>
      <c r="B80" s="51">
        <v>1</v>
      </c>
      <c r="C80" s="51">
        <v>4</v>
      </c>
      <c r="D80" s="51">
        <v>8</v>
      </c>
      <c r="E80" s="51">
        <v>93</v>
      </c>
      <c r="F80" s="51">
        <v>675</v>
      </c>
      <c r="G80" s="51">
        <v>768</v>
      </c>
      <c r="H80" s="59">
        <v>0.37051792828685198</v>
      </c>
      <c r="I80" s="59">
        <v>0.34039334341906202</v>
      </c>
      <c r="J80" s="59">
        <v>0.34377797672336619</v>
      </c>
      <c r="K80" s="59">
        <v>0.12109375</v>
      </c>
      <c r="L80" s="54">
        <v>-8.4799991668738098E-2</v>
      </c>
      <c r="M80" s="54">
        <v>2.5545645458128299E-3</v>
      </c>
      <c r="N80" s="251"/>
      <c r="O80" s="252"/>
      <c r="P80" s="264"/>
      <c r="Q80" s="67"/>
    </row>
    <row r="81" spans="1:17" ht="15.75" customHeight="1" thickBot="1">
      <c r="A81" s="255"/>
      <c r="B81" s="50">
        <v>2</v>
      </c>
      <c r="C81" s="50">
        <v>9</v>
      </c>
      <c r="D81" s="50">
        <v>32</v>
      </c>
      <c r="E81" s="50">
        <v>93</v>
      </c>
      <c r="F81" s="50">
        <v>927</v>
      </c>
      <c r="G81" s="50">
        <v>1020</v>
      </c>
      <c r="H81" s="60">
        <v>0.37051792828685198</v>
      </c>
      <c r="I81" s="60">
        <v>0.46747352496217798</v>
      </c>
      <c r="J81" s="60">
        <v>0.45658012533572068</v>
      </c>
      <c r="K81" s="60">
        <v>9.1176470588235206E-2</v>
      </c>
      <c r="L81" s="55">
        <v>0.23244088302458699</v>
      </c>
      <c r="M81" s="55">
        <v>2.25364445053884E-2</v>
      </c>
      <c r="N81" s="256"/>
      <c r="O81" s="257"/>
      <c r="P81" s="265"/>
      <c r="Q81" s="68"/>
    </row>
    <row r="82" spans="1:17" ht="15" customHeight="1">
      <c r="A82" s="245">
        <v>24</v>
      </c>
      <c r="B82" s="49">
        <v>0</v>
      </c>
      <c r="C82" s="49">
        <v>0</v>
      </c>
      <c r="D82" s="49">
        <v>1</v>
      </c>
      <c r="E82" s="49">
        <v>112</v>
      </c>
      <c r="F82" s="49">
        <v>1007</v>
      </c>
      <c r="G82" s="49">
        <v>1119</v>
      </c>
      <c r="H82" s="58">
        <v>0.44621513944223101</v>
      </c>
      <c r="I82" s="58">
        <v>0.50781643973777102</v>
      </c>
      <c r="J82" s="58">
        <v>0.50089525514771704</v>
      </c>
      <c r="K82" s="58">
        <v>0.100089365504915</v>
      </c>
      <c r="L82" s="53">
        <v>0.12931883203545499</v>
      </c>
      <c r="M82" s="53">
        <v>7.9662082060845893E-3</v>
      </c>
      <c r="N82" s="246">
        <v>4.4656661789410801E-2</v>
      </c>
      <c r="O82" s="247" t="s">
        <v>157</v>
      </c>
      <c r="P82" s="263" t="s">
        <v>410</v>
      </c>
      <c r="Q82" s="66"/>
    </row>
    <row r="83" spans="1:17" ht="15" customHeight="1">
      <c r="A83" s="250"/>
      <c r="B83" s="51">
        <v>1</v>
      </c>
      <c r="C83" s="51">
        <v>2</v>
      </c>
      <c r="D83" s="51">
        <v>3</v>
      </c>
      <c r="E83" s="51">
        <v>84</v>
      </c>
      <c r="F83" s="51">
        <v>699</v>
      </c>
      <c r="G83" s="51">
        <v>783</v>
      </c>
      <c r="H83" s="59">
        <v>0.33466135458167301</v>
      </c>
      <c r="I83" s="59">
        <v>0.35249621785173901</v>
      </c>
      <c r="J83" s="59">
        <v>0.35049239033124441</v>
      </c>
      <c r="K83" s="59">
        <v>0.10727969348659</v>
      </c>
      <c r="L83" s="54">
        <v>5.1920754002484602E-2</v>
      </c>
      <c r="M83" s="54">
        <v>9.2599954851307095E-4</v>
      </c>
      <c r="N83" s="251"/>
      <c r="O83" s="252"/>
      <c r="P83" s="264"/>
      <c r="Q83" s="67"/>
    </row>
    <row r="84" spans="1:17" ht="15.75" customHeight="1" thickBot="1">
      <c r="A84" s="255"/>
      <c r="B84" s="50">
        <v>2</v>
      </c>
      <c r="C84" s="50">
        <v>4</v>
      </c>
      <c r="D84" s="50">
        <v>15</v>
      </c>
      <c r="E84" s="50">
        <v>55</v>
      </c>
      <c r="F84" s="50">
        <v>277</v>
      </c>
      <c r="G84" s="50">
        <v>332</v>
      </c>
      <c r="H84" s="60">
        <v>0.21912350597609501</v>
      </c>
      <c r="I84" s="60">
        <v>0.139687342410489</v>
      </c>
      <c r="J84" s="60">
        <v>0.14861235452103849</v>
      </c>
      <c r="K84" s="60">
        <v>0.16566265060240901</v>
      </c>
      <c r="L84" s="55">
        <v>-0.45022886843314402</v>
      </c>
      <c r="M84" s="55">
        <v>3.5764454034813098E-2</v>
      </c>
      <c r="N84" s="256"/>
      <c r="O84" s="257"/>
      <c r="P84" s="265"/>
      <c r="Q84" s="68"/>
    </row>
    <row r="85" spans="1:17">
      <c r="A85" s="245">
        <v>25</v>
      </c>
      <c r="B85" s="51">
        <v>0</v>
      </c>
      <c r="C85" s="51">
        <v>0</v>
      </c>
      <c r="D85" s="51">
        <v>0</v>
      </c>
      <c r="E85" s="51">
        <v>40</v>
      </c>
      <c r="F85" s="51">
        <v>371</v>
      </c>
      <c r="G85" s="51">
        <v>411</v>
      </c>
      <c r="H85" s="59">
        <v>0.15936254980079681</v>
      </c>
      <c r="I85" s="59">
        <v>0.18709026727181038</v>
      </c>
      <c r="J85" s="59">
        <v>0.18397493285586392</v>
      </c>
      <c r="K85" s="59">
        <v>9.7323600973236016E-2</v>
      </c>
      <c r="L85" s="54">
        <v>0.16040941910548678</v>
      </c>
      <c r="M85" s="54">
        <v>4.4477870526463447E-3</v>
      </c>
      <c r="N85" s="246">
        <v>4.2213109948100493E-2</v>
      </c>
      <c r="O85" s="247" t="s">
        <v>197</v>
      </c>
      <c r="P85" s="229"/>
      <c r="Q85" s="230"/>
    </row>
    <row r="86" spans="1:17">
      <c r="A86" s="250"/>
      <c r="B86" s="51">
        <v>1</v>
      </c>
      <c r="C86" s="51">
        <v>1</v>
      </c>
      <c r="D86" s="51">
        <v>1</v>
      </c>
      <c r="E86" s="51">
        <v>128</v>
      </c>
      <c r="F86" s="51">
        <v>1139</v>
      </c>
      <c r="G86" s="51">
        <v>1267</v>
      </c>
      <c r="H86" s="59">
        <v>0.50996015936254979</v>
      </c>
      <c r="I86" s="59">
        <v>0.57438224911749869</v>
      </c>
      <c r="J86" s="59">
        <v>0.56714413607878245</v>
      </c>
      <c r="K86" s="59">
        <v>0.10102604577742699</v>
      </c>
      <c r="L86" s="54">
        <v>0.11896251013955286</v>
      </c>
      <c r="M86" s="54">
        <v>7.6638135056842924E-3</v>
      </c>
      <c r="N86" s="251"/>
      <c r="O86" s="252"/>
      <c r="P86" s="229"/>
      <c r="Q86" s="230"/>
    </row>
    <row r="87" spans="1:17" ht="17.25" thickBot="1">
      <c r="A87" s="255"/>
      <c r="B87" s="51">
        <v>2</v>
      </c>
      <c r="C87" s="51">
        <v>8</v>
      </c>
      <c r="D87" s="51">
        <v>8</v>
      </c>
      <c r="E87" s="51">
        <v>83</v>
      </c>
      <c r="F87" s="51">
        <v>473</v>
      </c>
      <c r="G87" s="51">
        <v>556</v>
      </c>
      <c r="H87" s="59">
        <v>0.33067729083665337</v>
      </c>
      <c r="I87" s="59">
        <v>0.23852748361069087</v>
      </c>
      <c r="J87" s="59">
        <v>0.24888093106535364</v>
      </c>
      <c r="K87" s="59">
        <v>0.14928057553956833</v>
      </c>
      <c r="L87" s="54">
        <v>-0.32665840869267698</v>
      </c>
      <c r="M87" s="54">
        <v>3.0101509389769857E-2</v>
      </c>
      <c r="N87" s="256"/>
      <c r="O87" s="257"/>
      <c r="P87" s="229"/>
      <c r="Q87" s="230"/>
    </row>
    <row r="88" spans="1:17" ht="15" customHeight="1">
      <c r="A88" s="245">
        <v>26</v>
      </c>
      <c r="B88" s="49">
        <v>0</v>
      </c>
      <c r="C88" s="49">
        <v>0</v>
      </c>
      <c r="D88" s="49">
        <v>14000</v>
      </c>
      <c r="E88" s="49">
        <v>105</v>
      </c>
      <c r="F88" s="49">
        <v>641</v>
      </c>
      <c r="G88" s="49">
        <v>746</v>
      </c>
      <c r="H88" s="58">
        <v>0.41832669322709098</v>
      </c>
      <c r="I88" s="58">
        <v>0.32324760463943503</v>
      </c>
      <c r="J88" s="58">
        <v>0.33393017009847809</v>
      </c>
      <c r="K88" s="58">
        <v>0.14075067024128601</v>
      </c>
      <c r="L88" s="53">
        <v>-0.25784408262486502</v>
      </c>
      <c r="M88" s="53">
        <v>2.4515580373692499E-2</v>
      </c>
      <c r="N88" s="246">
        <v>4.1350402478237999E-2</v>
      </c>
      <c r="O88" s="247" t="s">
        <v>29</v>
      </c>
      <c r="P88" s="263" t="s">
        <v>411</v>
      </c>
      <c r="Q88" s="66"/>
    </row>
    <row r="89" spans="1:17" ht="15" customHeight="1">
      <c r="A89" s="250"/>
      <c r="B89" s="51">
        <v>1</v>
      </c>
      <c r="C89" s="51">
        <v>14092</v>
      </c>
      <c r="D89" s="51">
        <v>29847</v>
      </c>
      <c r="E89" s="51">
        <v>77</v>
      </c>
      <c r="F89" s="51">
        <v>666</v>
      </c>
      <c r="G89" s="51">
        <v>743</v>
      </c>
      <c r="H89" s="59">
        <v>0.30677290836653298</v>
      </c>
      <c r="I89" s="59">
        <v>0.33585476550680698</v>
      </c>
      <c r="J89" s="59">
        <v>0.33258728737690241</v>
      </c>
      <c r="K89" s="59">
        <v>0.103633916554508</v>
      </c>
      <c r="L89" s="54">
        <v>9.0571059298693204E-2</v>
      </c>
      <c r="M89" s="54">
        <v>2.63397460756788E-3</v>
      </c>
      <c r="N89" s="251"/>
      <c r="O89" s="252"/>
      <c r="P89" s="264"/>
      <c r="Q89" s="67"/>
    </row>
    <row r="90" spans="1:17" ht="15.75" customHeight="1" thickBot="1">
      <c r="A90" s="255"/>
      <c r="B90" s="50">
        <v>2</v>
      </c>
      <c r="C90" s="50">
        <v>29875</v>
      </c>
      <c r="D90" s="50">
        <v>212628</v>
      </c>
      <c r="E90" s="50">
        <v>69</v>
      </c>
      <c r="F90" s="50">
        <v>676</v>
      </c>
      <c r="G90" s="50">
        <v>745</v>
      </c>
      <c r="H90" s="60">
        <v>0.27490039840637398</v>
      </c>
      <c r="I90" s="60">
        <v>0.34089762985375599</v>
      </c>
      <c r="J90" s="60">
        <v>0.33348254252461951</v>
      </c>
      <c r="K90" s="60">
        <v>9.2617449664429502E-2</v>
      </c>
      <c r="L90" s="55">
        <v>0.21517338205769199</v>
      </c>
      <c r="M90" s="55">
        <v>1.42008474969775E-2</v>
      </c>
      <c r="N90" s="256"/>
      <c r="O90" s="257"/>
      <c r="P90" s="265"/>
      <c r="Q90" s="68"/>
    </row>
    <row r="91" spans="1:17">
      <c r="A91" s="245">
        <v>27</v>
      </c>
      <c r="B91" s="51">
        <v>0</v>
      </c>
      <c r="C91" s="51">
        <v>-1E-4</v>
      </c>
      <c r="D91" s="51">
        <v>0.16</v>
      </c>
      <c r="E91" s="51">
        <v>77</v>
      </c>
      <c r="F91" s="51">
        <v>488</v>
      </c>
      <c r="G91" s="51">
        <v>565</v>
      </c>
      <c r="H91" s="59">
        <v>0.30677290836653387</v>
      </c>
      <c r="I91" s="59">
        <v>0.24609178013111446</v>
      </c>
      <c r="J91" s="59">
        <v>0.25290957923008056</v>
      </c>
      <c r="K91" s="59">
        <v>0.13628318584070798</v>
      </c>
      <c r="L91" s="54">
        <v>-0.22040320538854882</v>
      </c>
      <c r="M91" s="54">
        <v>1.3374315169680013E-2</v>
      </c>
      <c r="N91" s="246">
        <v>3.8964303852356344E-2</v>
      </c>
      <c r="O91" s="247" t="s">
        <v>62</v>
      </c>
      <c r="P91" s="229"/>
      <c r="Q91" s="230"/>
    </row>
    <row r="92" spans="1:17">
      <c r="A92" s="250"/>
      <c r="B92" s="51">
        <v>1</v>
      </c>
      <c r="C92" s="51">
        <v>0.38</v>
      </c>
      <c r="D92" s="51">
        <v>0.78</v>
      </c>
      <c r="E92" s="51">
        <v>57</v>
      </c>
      <c r="F92" s="51">
        <v>614</v>
      </c>
      <c r="G92" s="51">
        <v>671</v>
      </c>
      <c r="H92" s="59">
        <v>0.22709163346613545</v>
      </c>
      <c r="I92" s="59">
        <v>0.30963187090267275</v>
      </c>
      <c r="J92" s="59">
        <v>0.30035810205908686</v>
      </c>
      <c r="K92" s="59">
        <v>8.4947839046199708E-2</v>
      </c>
      <c r="L92" s="54">
        <v>0.3100304709245803</v>
      </c>
      <c r="M92" s="54">
        <v>2.558998868267633E-2</v>
      </c>
      <c r="N92" s="251"/>
      <c r="O92" s="252"/>
      <c r="P92" s="229"/>
      <c r="Q92" s="230"/>
    </row>
    <row r="93" spans="1:17" ht="17.25" thickBot="1">
      <c r="A93" s="255"/>
      <c r="B93" s="51">
        <v>2</v>
      </c>
      <c r="C93" s="51">
        <v>0.78</v>
      </c>
      <c r="D93" s="51">
        <v>1.0001</v>
      </c>
      <c r="E93" s="51">
        <v>117</v>
      </c>
      <c r="F93" s="51">
        <v>881</v>
      </c>
      <c r="G93" s="51">
        <v>998</v>
      </c>
      <c r="H93" s="59">
        <v>0.46613545816733065</v>
      </c>
      <c r="I93" s="59">
        <v>0.44427634896621282</v>
      </c>
      <c r="J93" s="59">
        <v>0.44673231871083258</v>
      </c>
      <c r="K93" s="59">
        <v>0.11723446893787576</v>
      </c>
      <c r="L93" s="54">
        <v>-4.8029498249588659E-2</v>
      </c>
      <c r="M93" s="54">
        <v>1.0498820471126563E-3</v>
      </c>
      <c r="N93" s="256"/>
      <c r="O93" s="257"/>
      <c r="P93" s="229"/>
      <c r="Q93" s="230"/>
    </row>
    <row r="94" spans="1:17" ht="15" customHeight="1">
      <c r="A94" s="245">
        <v>28</v>
      </c>
      <c r="B94" s="49">
        <v>0</v>
      </c>
      <c r="C94" s="49">
        <v>0</v>
      </c>
      <c r="D94" s="49">
        <v>0</v>
      </c>
      <c r="E94" s="49">
        <v>124</v>
      </c>
      <c r="F94" s="49">
        <v>1156</v>
      </c>
      <c r="G94" s="49">
        <v>1280</v>
      </c>
      <c r="H94" s="58">
        <v>0.49402390438247001</v>
      </c>
      <c r="I94" s="58">
        <v>0.58295511850731196</v>
      </c>
      <c r="J94" s="58">
        <v>0.57296329453894357</v>
      </c>
      <c r="K94" s="58">
        <v>9.6875000000000003E-2</v>
      </c>
      <c r="L94" s="53">
        <v>0.16552629423927301</v>
      </c>
      <c r="M94" s="53">
        <v>1.4720454316284401E-2</v>
      </c>
      <c r="N94" s="246">
        <v>3.7713788687065701E-2</v>
      </c>
      <c r="O94" s="247" t="s">
        <v>169</v>
      </c>
      <c r="P94" s="263" t="s">
        <v>412</v>
      </c>
      <c r="Q94" s="66"/>
    </row>
    <row r="95" spans="1:17" ht="15" customHeight="1">
      <c r="A95" s="250"/>
      <c r="B95" s="51">
        <v>1</v>
      </c>
      <c r="C95" s="51">
        <v>1</v>
      </c>
      <c r="D95" s="51">
        <v>1</v>
      </c>
      <c r="E95" s="51">
        <v>64</v>
      </c>
      <c r="F95" s="51">
        <v>463</v>
      </c>
      <c r="G95" s="51">
        <v>527</v>
      </c>
      <c r="H95" s="59">
        <v>0.25498007968127401</v>
      </c>
      <c r="I95" s="59">
        <v>0.23348461926374101</v>
      </c>
      <c r="J95" s="59">
        <v>0.23589973142345569</v>
      </c>
      <c r="K95" s="59">
        <v>0.121442125237191</v>
      </c>
      <c r="L95" s="54">
        <v>-8.8069218661449802E-2</v>
      </c>
      <c r="M95" s="54">
        <v>1.89308840374026E-3</v>
      </c>
      <c r="N95" s="251"/>
      <c r="O95" s="252"/>
      <c r="P95" s="264"/>
      <c r="Q95" s="67"/>
    </row>
    <row r="96" spans="1:17" ht="15.75" customHeight="1" thickBot="1">
      <c r="A96" s="255"/>
      <c r="B96" s="50">
        <v>2</v>
      </c>
      <c r="C96" s="50">
        <v>2</v>
      </c>
      <c r="D96" s="50">
        <v>7</v>
      </c>
      <c r="E96" s="50">
        <v>63</v>
      </c>
      <c r="F96" s="50">
        <v>364</v>
      </c>
      <c r="G96" s="50">
        <v>427</v>
      </c>
      <c r="H96" s="60">
        <v>0.25099601593625498</v>
      </c>
      <c r="I96" s="60">
        <v>0.183560262228946</v>
      </c>
      <c r="J96" s="60">
        <v>0.19113697403760072</v>
      </c>
      <c r="K96" s="60">
        <v>0.14754098360655701</v>
      </c>
      <c r="L96" s="55">
        <v>-0.31289404814280403</v>
      </c>
      <c r="M96" s="55">
        <v>2.1100245967040999E-2</v>
      </c>
      <c r="N96" s="256"/>
      <c r="O96" s="257"/>
      <c r="P96" s="265"/>
      <c r="Q96" s="68"/>
    </row>
    <row r="97" spans="1:18">
      <c r="A97" s="245">
        <v>29</v>
      </c>
      <c r="B97" s="49">
        <v>0</v>
      </c>
      <c r="C97" s="49">
        <v>0</v>
      </c>
      <c r="D97" s="49">
        <v>0</v>
      </c>
      <c r="E97" s="49">
        <v>98</v>
      </c>
      <c r="F97" s="49">
        <v>950</v>
      </c>
      <c r="G97" s="49">
        <v>1048</v>
      </c>
      <c r="H97" s="58">
        <v>0.39043824701195201</v>
      </c>
      <c r="I97" s="58">
        <v>0.479072112960161</v>
      </c>
      <c r="J97" s="58">
        <v>0.46911369740376008</v>
      </c>
      <c r="K97" s="58">
        <v>9.3511450381679295E-2</v>
      </c>
      <c r="L97" s="53">
        <v>0.20458131653600201</v>
      </c>
      <c r="M97" s="53">
        <v>1.8132832985360201E-2</v>
      </c>
      <c r="N97" s="246">
        <v>3.2059751946948503E-2</v>
      </c>
      <c r="O97" s="247" t="s">
        <v>116</v>
      </c>
      <c r="P97" s="263" t="s">
        <v>413</v>
      </c>
      <c r="Q97" s="66" t="s">
        <v>415</v>
      </c>
    </row>
    <row r="98" spans="1:18" ht="17.25" thickBot="1">
      <c r="A98" s="255"/>
      <c r="B98" s="50">
        <v>1</v>
      </c>
      <c r="C98" s="50">
        <v>1</v>
      </c>
      <c r="D98" s="50">
        <v>1</v>
      </c>
      <c r="E98" s="50">
        <v>153</v>
      </c>
      <c r="F98" s="50">
        <v>1033</v>
      </c>
      <c r="G98" s="50">
        <v>1186</v>
      </c>
      <c r="H98" s="60">
        <v>0.60956175298804705</v>
      </c>
      <c r="I98" s="60">
        <v>0.52092788703983794</v>
      </c>
      <c r="J98" s="60">
        <v>0.53088630259623992</v>
      </c>
      <c r="K98" s="60">
        <v>0.129005059021922</v>
      </c>
      <c r="L98" s="55">
        <v>-0.157128641660809</v>
      </c>
      <c r="M98" s="55">
        <v>1.39269189615883E-2</v>
      </c>
      <c r="N98" s="256"/>
      <c r="O98" s="257"/>
      <c r="P98" s="265"/>
      <c r="Q98" s="68" t="s">
        <v>414</v>
      </c>
    </row>
    <row r="99" spans="1:18" ht="15" customHeight="1">
      <c r="A99" s="269">
        <v>30</v>
      </c>
      <c r="B99" s="70">
        <v>0</v>
      </c>
      <c r="C99" s="70">
        <v>0</v>
      </c>
      <c r="D99" s="70">
        <v>1</v>
      </c>
      <c r="E99" s="70">
        <v>106</v>
      </c>
      <c r="F99" s="70">
        <v>697</v>
      </c>
      <c r="G99" s="70">
        <v>803</v>
      </c>
      <c r="H99" s="71">
        <v>0.42231075697211101</v>
      </c>
      <c r="I99" s="71">
        <v>0.35148764498234902</v>
      </c>
      <c r="J99" s="71">
        <v>0.35944494180841541</v>
      </c>
      <c r="K99" s="71">
        <v>0.13200498132004901</v>
      </c>
      <c r="L99" s="72">
        <v>-0.18356687273955499</v>
      </c>
      <c r="M99" s="72">
        <v>1.30007771856438E-2</v>
      </c>
      <c r="N99" s="270">
        <v>3.1932657717918998E-2</v>
      </c>
      <c r="O99" s="271" t="s">
        <v>196</v>
      </c>
      <c r="P99" s="278" t="s">
        <v>416</v>
      </c>
      <c r="Q99" s="279"/>
      <c r="R99" s="79" t="s">
        <v>417</v>
      </c>
    </row>
    <row r="100" spans="1:18" ht="15" customHeight="1">
      <c r="A100" s="272"/>
      <c r="B100" s="73">
        <v>1</v>
      </c>
      <c r="C100" s="73">
        <v>10</v>
      </c>
      <c r="D100" s="73">
        <v>5000</v>
      </c>
      <c r="E100" s="73">
        <v>94</v>
      </c>
      <c r="F100" s="73">
        <v>751</v>
      </c>
      <c r="G100" s="73">
        <v>845</v>
      </c>
      <c r="H100" s="74">
        <v>0.37450199203187201</v>
      </c>
      <c r="I100" s="74">
        <v>0.37871911245587397</v>
      </c>
      <c r="J100" s="74">
        <v>0.37824529991047451</v>
      </c>
      <c r="K100" s="74">
        <v>0.111242603550295</v>
      </c>
      <c r="L100" s="75">
        <v>1.11976801061186E-2</v>
      </c>
      <c r="M100" s="75">
        <v>4.7221965476958398E-5</v>
      </c>
      <c r="N100" s="273"/>
      <c r="O100" s="274"/>
      <c r="P100" s="280"/>
      <c r="Q100" s="281"/>
    </row>
    <row r="101" spans="1:18" ht="15.75" customHeight="1" thickBot="1">
      <c r="A101" s="275"/>
      <c r="B101" s="76">
        <v>2</v>
      </c>
      <c r="C101" s="76">
        <v>5500</v>
      </c>
      <c r="D101" s="76">
        <v>161562</v>
      </c>
      <c r="E101" s="76">
        <v>51</v>
      </c>
      <c r="F101" s="76">
        <v>535</v>
      </c>
      <c r="G101" s="76">
        <v>586</v>
      </c>
      <c r="H101" s="77">
        <v>0.20318725099601501</v>
      </c>
      <c r="I101" s="77">
        <v>0.269793242561775</v>
      </c>
      <c r="J101" s="77">
        <v>0.26230975828111014</v>
      </c>
      <c r="K101" s="77">
        <v>8.7030716723549395E-2</v>
      </c>
      <c r="L101" s="78">
        <v>0.28352792478366801</v>
      </c>
      <c r="M101" s="78">
        <v>1.8884658566798201E-2</v>
      </c>
      <c r="N101" s="276"/>
      <c r="O101" s="277"/>
      <c r="P101" s="282"/>
      <c r="Q101" s="283"/>
    </row>
    <row r="102" spans="1:18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</row>
    <row r="103" spans="1:18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</row>
    <row r="104" spans="1:18"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</row>
    <row r="105" spans="1:18"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</row>
  </sheetData>
  <sortState ref="B2:O79">
    <sortCondition descending="1" ref="N2:N79"/>
    <sortCondition ref="C2:C79"/>
  </sortState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34"/>
  <sheetViews>
    <sheetView showGridLines="0" topLeftCell="A13" zoomScale="80" zoomScaleNormal="80" workbookViewId="0">
      <selection activeCell="P18" sqref="P18"/>
    </sheetView>
  </sheetViews>
  <sheetFormatPr defaultColWidth="9.375" defaultRowHeight="16.5"/>
  <cols>
    <col min="1" max="1" width="9.375" style="324"/>
    <col min="2" max="2" width="6.25" style="221" bestFit="1" customWidth="1"/>
    <col min="3" max="3" width="5.125" style="324" bestFit="1" customWidth="1"/>
    <col min="4" max="4" width="5.625" style="324" bestFit="1" customWidth="1"/>
    <col min="5" max="5" width="7.5" style="324" hidden="1" customWidth="1"/>
    <col min="6" max="7" width="8.75" style="324" hidden="1" customWidth="1"/>
    <col min="8" max="8" width="5.125" style="324" hidden="1" customWidth="1"/>
    <col min="9" max="9" width="10" style="325" hidden="1" customWidth="1"/>
    <col min="10" max="10" width="11.625" style="324" hidden="1" customWidth="1"/>
    <col min="11" max="12" width="12" style="324" hidden="1" customWidth="1"/>
    <col min="13" max="13" width="9.5" style="325" hidden="1" customWidth="1"/>
    <col min="14" max="14" width="8.375" style="325" bestFit="1" customWidth="1"/>
    <col min="15" max="15" width="14.375" style="325" bestFit="1" customWidth="1"/>
    <col min="16" max="16" width="15.375" style="324" bestFit="1" customWidth="1"/>
    <col min="17" max="19" width="14.5" style="324" bestFit="1" customWidth="1"/>
    <col min="20" max="16384" width="9.375" style="324"/>
  </cols>
  <sheetData>
    <row r="5" spans="3:19">
      <c r="C5" s="437" t="s">
        <v>1056</v>
      </c>
    </row>
    <row r="6" spans="3:19">
      <c r="C6" s="431" t="s">
        <v>531</v>
      </c>
      <c r="D6" s="429" t="s">
        <v>532</v>
      </c>
      <c r="E6" s="429" t="s">
        <v>1045</v>
      </c>
      <c r="F6" s="429" t="s">
        <v>1046</v>
      </c>
      <c r="G6" s="429" t="s">
        <v>1047</v>
      </c>
      <c r="H6" s="429" t="s">
        <v>1048</v>
      </c>
      <c r="I6" s="86" t="s">
        <v>1049</v>
      </c>
      <c r="J6" s="429" t="s">
        <v>1050</v>
      </c>
      <c r="K6" s="429" t="s">
        <v>1051</v>
      </c>
      <c r="L6" s="429" t="s">
        <v>1052</v>
      </c>
      <c r="M6" s="86" t="s">
        <v>1053</v>
      </c>
      <c r="N6" s="86" t="s">
        <v>1054</v>
      </c>
      <c r="O6" s="86" t="s">
        <v>1055</v>
      </c>
      <c r="P6" s="429" t="s">
        <v>389</v>
      </c>
      <c r="Q6" s="429" t="s">
        <v>129</v>
      </c>
      <c r="R6" s="429" t="s">
        <v>130</v>
      </c>
      <c r="S6" s="432" t="s">
        <v>432</v>
      </c>
    </row>
    <row r="7" spans="3:19">
      <c r="C7" s="433">
        <v>288</v>
      </c>
      <c r="D7" s="4">
        <v>347</v>
      </c>
      <c r="E7" s="4">
        <v>0</v>
      </c>
      <c r="F7" s="4">
        <v>19</v>
      </c>
      <c r="G7" s="4">
        <v>24</v>
      </c>
      <c r="H7" s="4">
        <v>43</v>
      </c>
      <c r="I7" s="87">
        <v>5.0802139037433101E-2</v>
      </c>
      <c r="J7" s="87">
        <v>1.07478728168383E-2</v>
      </c>
      <c r="K7" s="87">
        <v>5.0802139037433101E-2</v>
      </c>
      <c r="L7" s="87">
        <v>1.07478728168383E-2</v>
      </c>
      <c r="M7" s="87">
        <v>0.211563391236712</v>
      </c>
      <c r="N7" s="87">
        <v>0.44186046511627902</v>
      </c>
      <c r="O7" s="87">
        <v>1.6494054468738001E-2</v>
      </c>
      <c r="P7" s="4">
        <v>-1.5532306032441201</v>
      </c>
      <c r="Q7" s="4">
        <v>6.2213512084315102E-2</v>
      </c>
      <c r="R7" s="4">
        <v>0.47555818182648601</v>
      </c>
      <c r="S7" s="434">
        <v>4.0054266220594797E-2</v>
      </c>
    </row>
    <row r="8" spans="3:19">
      <c r="C8" s="433">
        <v>349</v>
      </c>
      <c r="D8" s="4">
        <v>374</v>
      </c>
      <c r="E8" s="4">
        <v>1</v>
      </c>
      <c r="F8" s="4">
        <v>27</v>
      </c>
      <c r="G8" s="4">
        <v>55</v>
      </c>
      <c r="H8" s="4">
        <v>82</v>
      </c>
      <c r="I8" s="87">
        <v>0.12299465240641699</v>
      </c>
      <c r="J8" s="87">
        <v>3.5378414688759498E-2</v>
      </c>
      <c r="K8" s="87">
        <v>7.2192513368983899E-2</v>
      </c>
      <c r="L8" s="87">
        <v>2.46305418719211E-2</v>
      </c>
      <c r="M8" s="87">
        <v>0.34117861704068603</v>
      </c>
      <c r="N8" s="87">
        <v>0.32926829268292601</v>
      </c>
      <c r="O8" s="87">
        <v>3.1453778289221301E-2</v>
      </c>
      <c r="P8" s="4">
        <v>-1.07534913519748</v>
      </c>
      <c r="Q8" s="4">
        <v>5.1145724917653797E-2</v>
      </c>
      <c r="R8" s="4">
        <v>0.47555818182648601</v>
      </c>
      <c r="S8" s="434">
        <v>8.76162377176576E-2</v>
      </c>
    </row>
    <row r="9" spans="3:19">
      <c r="C9" s="433">
        <v>375</v>
      </c>
      <c r="D9" s="4">
        <v>398</v>
      </c>
      <c r="E9" s="4">
        <v>2</v>
      </c>
      <c r="F9" s="4">
        <v>55</v>
      </c>
      <c r="G9" s="4">
        <v>138</v>
      </c>
      <c r="H9" s="4">
        <v>193</v>
      </c>
      <c r="I9" s="87">
        <v>0.27005347593582801</v>
      </c>
      <c r="J9" s="87">
        <v>9.7178683385579903E-2</v>
      </c>
      <c r="K9" s="87">
        <v>0.14705882352941099</v>
      </c>
      <c r="L9" s="87">
        <v>6.1800268696820398E-2</v>
      </c>
      <c r="M9" s="87">
        <v>0.42024182713837799</v>
      </c>
      <c r="N9" s="87">
        <v>0.284974093264248</v>
      </c>
      <c r="O9" s="87">
        <v>7.4031453778289194E-2</v>
      </c>
      <c r="P9" s="4">
        <v>-0.86692495450089202</v>
      </c>
      <c r="Q9" s="4">
        <v>7.3912768769056003E-2</v>
      </c>
      <c r="R9" s="4">
        <v>0.47555818182648601</v>
      </c>
      <c r="S9" s="434">
        <v>0.17287479255024801</v>
      </c>
    </row>
    <row r="10" spans="3:19">
      <c r="C10" s="433">
        <v>399</v>
      </c>
      <c r="D10" s="4">
        <v>423</v>
      </c>
      <c r="E10" s="4">
        <v>3</v>
      </c>
      <c r="F10" s="4">
        <v>66</v>
      </c>
      <c r="G10" s="4">
        <v>246</v>
      </c>
      <c r="H10" s="4">
        <v>312</v>
      </c>
      <c r="I10" s="87">
        <v>0.446524064171123</v>
      </c>
      <c r="J10" s="87">
        <v>0.20734437975817199</v>
      </c>
      <c r="K10" s="87">
        <v>0.17647058823529399</v>
      </c>
      <c r="L10" s="87">
        <v>0.11016569637259201</v>
      </c>
      <c r="M10" s="87">
        <v>0.62427227944469299</v>
      </c>
      <c r="N10" s="87">
        <v>0.21153846153846101</v>
      </c>
      <c r="O10" s="87">
        <v>0.119677790563866</v>
      </c>
      <c r="P10" s="4">
        <v>-0.47116866051968798</v>
      </c>
      <c r="Q10" s="4">
        <v>3.1240787084851701E-2</v>
      </c>
      <c r="R10" s="4">
        <v>0.47555818182648601</v>
      </c>
      <c r="S10" s="434">
        <v>0.23917968441295001</v>
      </c>
    </row>
    <row r="11" spans="3:19">
      <c r="C11" s="433">
        <v>424</v>
      </c>
      <c r="D11" s="4">
        <v>447</v>
      </c>
      <c r="E11" s="4">
        <v>4</v>
      </c>
      <c r="F11" s="4">
        <v>85</v>
      </c>
      <c r="G11" s="4">
        <v>375</v>
      </c>
      <c r="H11" s="4">
        <v>460</v>
      </c>
      <c r="I11" s="87">
        <v>0.67379679144384996</v>
      </c>
      <c r="J11" s="87">
        <v>0.37527989252127097</v>
      </c>
      <c r="K11" s="87">
        <v>0.22727272727272699</v>
      </c>
      <c r="L11" s="87">
        <v>0.16793551276309801</v>
      </c>
      <c r="M11" s="87">
        <v>0.73891625615763501</v>
      </c>
      <c r="N11" s="87">
        <v>0.184782608695652</v>
      </c>
      <c r="O11" s="87">
        <v>0.17644802454929001</v>
      </c>
      <c r="P11" s="4">
        <v>-0.30257068494553102</v>
      </c>
      <c r="Q11" s="4">
        <v>1.7953701636938098E-2</v>
      </c>
      <c r="R11" s="4">
        <v>0.47555818182648601</v>
      </c>
      <c r="S11" s="434">
        <v>0.29851689892257799</v>
      </c>
    </row>
    <row r="12" spans="3:19">
      <c r="C12" s="433">
        <v>448</v>
      </c>
      <c r="D12" s="4">
        <v>471</v>
      </c>
      <c r="E12" s="4">
        <v>5</v>
      </c>
      <c r="F12" s="4">
        <v>51</v>
      </c>
      <c r="G12" s="4">
        <v>456</v>
      </c>
      <c r="H12" s="4">
        <v>507</v>
      </c>
      <c r="I12" s="87">
        <v>0.81016042780748598</v>
      </c>
      <c r="J12" s="87">
        <v>0.57948947604120005</v>
      </c>
      <c r="K12" s="87">
        <v>0.13636363636363599</v>
      </c>
      <c r="L12" s="87">
        <v>0.20420958351992799</v>
      </c>
      <c r="M12" s="87">
        <v>1.4975369458128001</v>
      </c>
      <c r="N12" s="87">
        <v>0.100591715976331</v>
      </c>
      <c r="O12" s="87">
        <v>0.19447640966628299</v>
      </c>
      <c r="P12" s="4">
        <v>0.40382172236443398</v>
      </c>
      <c r="Q12" s="4">
        <v>2.7397667236100199E-2</v>
      </c>
      <c r="R12" s="4">
        <v>0.47555818182648601</v>
      </c>
      <c r="S12" s="434">
        <v>0.23067095176628599</v>
      </c>
    </row>
    <row r="13" spans="3:19">
      <c r="C13" s="433">
        <v>472</v>
      </c>
      <c r="D13" s="4">
        <v>496</v>
      </c>
      <c r="E13" s="4">
        <v>6</v>
      </c>
      <c r="F13" s="4">
        <v>38</v>
      </c>
      <c r="G13" s="4">
        <v>405</v>
      </c>
      <c r="H13" s="4">
        <v>443</v>
      </c>
      <c r="I13" s="87">
        <v>0.91176470588235203</v>
      </c>
      <c r="J13" s="87">
        <v>0.76085982982534694</v>
      </c>
      <c r="K13" s="87">
        <v>0.10160427807486599</v>
      </c>
      <c r="L13" s="87">
        <v>0.18137035378414601</v>
      </c>
      <c r="M13" s="87">
        <v>1.7850661135597601</v>
      </c>
      <c r="N13" s="87">
        <v>8.5778781038374705E-2</v>
      </c>
      <c r="O13" s="87">
        <v>0.16992711929420701</v>
      </c>
      <c r="P13" s="4">
        <v>0.57945545295452705</v>
      </c>
      <c r="Q13" s="4">
        <v>4.6220887530526299E-2</v>
      </c>
      <c r="R13" s="4">
        <v>0.47555818182648601</v>
      </c>
      <c r="S13" s="434">
        <v>0.15090487605700501</v>
      </c>
    </row>
    <row r="14" spans="3:19">
      <c r="C14" s="433">
        <v>497</v>
      </c>
      <c r="D14" s="4">
        <v>520</v>
      </c>
      <c r="E14" s="4">
        <v>7</v>
      </c>
      <c r="F14" s="4">
        <v>21</v>
      </c>
      <c r="G14" s="4">
        <v>287</v>
      </c>
      <c r="H14" s="4">
        <v>308</v>
      </c>
      <c r="I14" s="87">
        <v>0.967914438502673</v>
      </c>
      <c r="J14" s="87">
        <v>0.88938647559337203</v>
      </c>
      <c r="K14" s="87">
        <v>5.6149732620320802E-2</v>
      </c>
      <c r="L14" s="87">
        <v>0.128526645768025</v>
      </c>
      <c r="M14" s="87">
        <v>2.28899835796387</v>
      </c>
      <c r="N14" s="87">
        <v>6.8181818181818094E-2</v>
      </c>
      <c r="O14" s="87">
        <v>0.118143459915611</v>
      </c>
      <c r="P14" s="4">
        <v>0.82811432361057202</v>
      </c>
      <c r="Q14" s="4">
        <v>5.9936358476332198E-2</v>
      </c>
      <c r="R14" s="4">
        <v>0.47555818182648601</v>
      </c>
      <c r="S14" s="434">
        <v>7.8527962909301599E-2</v>
      </c>
    </row>
    <row r="15" spans="3:19">
      <c r="C15" s="433">
        <v>521</v>
      </c>
      <c r="D15" s="4">
        <v>544</v>
      </c>
      <c r="E15" s="4">
        <v>8</v>
      </c>
      <c r="F15" s="4">
        <v>10</v>
      </c>
      <c r="G15" s="4">
        <v>171</v>
      </c>
      <c r="H15" s="4">
        <v>181</v>
      </c>
      <c r="I15" s="87">
        <v>0.99465240641711195</v>
      </c>
      <c r="J15" s="87">
        <v>0.96596506941334503</v>
      </c>
      <c r="K15" s="87">
        <v>2.6737967914438499E-2</v>
      </c>
      <c r="L15" s="87">
        <v>7.6578593819973104E-2</v>
      </c>
      <c r="M15" s="87">
        <v>2.86403940886699</v>
      </c>
      <c r="N15" s="87">
        <v>5.5248618784530301E-2</v>
      </c>
      <c r="O15" s="87">
        <v>6.9428461833525107E-2</v>
      </c>
      <c r="P15" s="4">
        <v>1.0522330090829799</v>
      </c>
      <c r="Q15" s="4">
        <v>5.2443951771160201E-2</v>
      </c>
      <c r="R15" s="4">
        <v>0.47555818182648601</v>
      </c>
      <c r="S15" s="434">
        <v>2.8687337003767001E-2</v>
      </c>
    </row>
    <row r="16" spans="3:19">
      <c r="C16" s="435">
        <v>545</v>
      </c>
      <c r="D16" s="430">
        <v>579</v>
      </c>
      <c r="E16" s="430">
        <v>9</v>
      </c>
      <c r="F16" s="430">
        <v>2</v>
      </c>
      <c r="G16" s="430">
        <v>76</v>
      </c>
      <c r="H16" s="430">
        <v>78</v>
      </c>
      <c r="I16" s="88">
        <v>1</v>
      </c>
      <c r="J16" s="88">
        <v>1</v>
      </c>
      <c r="K16" s="88">
        <v>5.3475935828877002E-3</v>
      </c>
      <c r="L16" s="88">
        <v>3.4034930586654702E-2</v>
      </c>
      <c r="M16" s="88">
        <v>6.3645320197044297</v>
      </c>
      <c r="N16" s="88">
        <v>2.5641025641025599E-2</v>
      </c>
      <c r="O16" s="88">
        <v>2.9919447640966601E-2</v>
      </c>
      <c r="P16" s="430">
        <v>1.8507407053007501</v>
      </c>
      <c r="Q16" s="430">
        <v>5.3092822319552299E-2</v>
      </c>
      <c r="R16" s="430">
        <v>0.47555818182648601</v>
      </c>
      <c r="S16" s="436">
        <v>0</v>
      </c>
    </row>
    <row r="17" spans="3:19">
      <c r="F17" s="324">
        <f>SUM(F7:F16)</f>
        <v>374</v>
      </c>
      <c r="G17" s="324">
        <f t="shared" ref="G17:H17" si="0">SUM(G7:G16)</f>
        <v>2233</v>
      </c>
      <c r="H17" s="324">
        <f t="shared" si="0"/>
        <v>2607</v>
      </c>
      <c r="R17" s="437" t="s">
        <v>1058</v>
      </c>
      <c r="S17" s="324">
        <v>0.29851689892257799</v>
      </c>
    </row>
    <row r="19" spans="3:19">
      <c r="I19" s="445"/>
    </row>
    <row r="22" spans="3:19">
      <c r="C22" s="437" t="s">
        <v>1057</v>
      </c>
    </row>
    <row r="23" spans="3:19">
      <c r="C23" s="431" t="s">
        <v>531</v>
      </c>
      <c r="D23" s="429" t="s">
        <v>532</v>
      </c>
      <c r="E23" s="429" t="s">
        <v>1045</v>
      </c>
      <c r="F23" s="429" t="s">
        <v>1046</v>
      </c>
      <c r="G23" s="429" t="s">
        <v>1047</v>
      </c>
      <c r="H23" s="429" t="s">
        <v>1048</v>
      </c>
      <c r="I23" s="86" t="s">
        <v>1049</v>
      </c>
      <c r="J23" s="429" t="s">
        <v>1050</v>
      </c>
      <c r="K23" s="429" t="s">
        <v>1051</v>
      </c>
      <c r="L23" s="429" t="s">
        <v>1052</v>
      </c>
      <c r="M23" s="86" t="s">
        <v>1053</v>
      </c>
      <c r="N23" s="86" t="s">
        <v>1054</v>
      </c>
      <c r="O23" s="86" t="s">
        <v>1055</v>
      </c>
      <c r="P23" s="429" t="s">
        <v>389</v>
      </c>
      <c r="Q23" s="429" t="s">
        <v>129</v>
      </c>
      <c r="R23" s="429" t="s">
        <v>130</v>
      </c>
      <c r="S23" s="432" t="s">
        <v>432</v>
      </c>
    </row>
    <row r="24" spans="3:19">
      <c r="C24" s="433">
        <v>288</v>
      </c>
      <c r="D24" s="4">
        <v>345</v>
      </c>
      <c r="E24" s="4">
        <v>0</v>
      </c>
      <c r="F24" s="4">
        <v>22</v>
      </c>
      <c r="G24" s="4">
        <v>29</v>
      </c>
      <c r="H24" s="4">
        <v>51</v>
      </c>
      <c r="I24" s="87">
        <v>3.6666666666666597E-2</v>
      </c>
      <c r="J24" s="87">
        <v>8.3453237410071896E-3</v>
      </c>
      <c r="K24" s="87">
        <v>3.6666666666666597E-2</v>
      </c>
      <c r="L24" s="87">
        <v>8.3453237410071896E-3</v>
      </c>
      <c r="M24" s="87">
        <v>0.22759973839110501</v>
      </c>
      <c r="N24" s="441">
        <v>0.43137254901960698</v>
      </c>
      <c r="O24" s="87">
        <v>1.2515337423312799E-2</v>
      </c>
      <c r="P24" s="4">
        <v>-1.4801667261545799</v>
      </c>
      <c r="Q24" s="4">
        <v>4.19203094385747E-2</v>
      </c>
      <c r="R24" s="4">
        <v>0.37646513767805201</v>
      </c>
      <c r="S24" s="434">
        <v>2.8321342925659399E-2</v>
      </c>
    </row>
    <row r="25" spans="3:19">
      <c r="C25" s="433">
        <v>346</v>
      </c>
      <c r="D25" s="4">
        <v>372</v>
      </c>
      <c r="E25" s="4">
        <v>1</v>
      </c>
      <c r="F25" s="4">
        <v>38</v>
      </c>
      <c r="G25" s="4">
        <v>74</v>
      </c>
      <c r="H25" s="4">
        <v>112</v>
      </c>
      <c r="I25" s="87">
        <v>0.1</v>
      </c>
      <c r="J25" s="87">
        <v>2.9640287769784099E-2</v>
      </c>
      <c r="K25" s="87">
        <v>6.3333333333333297E-2</v>
      </c>
      <c r="L25" s="87">
        <v>2.1294964028776901E-2</v>
      </c>
      <c r="M25" s="87">
        <v>0.33623627413858298</v>
      </c>
      <c r="N25" s="441">
        <v>0.33928571428571402</v>
      </c>
      <c r="O25" s="87">
        <v>2.7484662576687101E-2</v>
      </c>
      <c r="P25" s="4">
        <v>-1.0899411693049601</v>
      </c>
      <c r="Q25" s="4">
        <v>4.58193493954819E-2</v>
      </c>
      <c r="R25" s="4">
        <v>0.37646513767805201</v>
      </c>
      <c r="S25" s="434">
        <v>7.0359712230215796E-2</v>
      </c>
    </row>
    <row r="26" spans="3:19">
      <c r="C26" s="433">
        <v>373</v>
      </c>
      <c r="D26" s="4">
        <v>398</v>
      </c>
      <c r="E26" s="4">
        <v>2</v>
      </c>
      <c r="F26" s="4">
        <v>91</v>
      </c>
      <c r="G26" s="4">
        <v>236</v>
      </c>
      <c r="H26" s="4">
        <v>327</v>
      </c>
      <c r="I26" s="87">
        <v>0.25166666666666598</v>
      </c>
      <c r="J26" s="87">
        <v>9.7553956834532302E-2</v>
      </c>
      <c r="K26" s="87">
        <v>0.15166666666666601</v>
      </c>
      <c r="L26" s="87">
        <v>6.7913669064748203E-2</v>
      </c>
      <c r="M26" s="87">
        <v>0.44778243339394402</v>
      </c>
      <c r="N26" s="441">
        <v>0.27828746177370001</v>
      </c>
      <c r="O26" s="87">
        <v>8.0245398773006099E-2</v>
      </c>
      <c r="P26" s="4">
        <v>-0.80344780427398599</v>
      </c>
      <c r="Q26" s="4">
        <v>6.7291162024625803E-2</v>
      </c>
      <c r="R26" s="4">
        <v>0.37646513767805201</v>
      </c>
      <c r="S26" s="434">
        <v>0.15411270983213399</v>
      </c>
    </row>
    <row r="27" spans="3:19">
      <c r="C27" s="433">
        <v>399</v>
      </c>
      <c r="D27" s="4">
        <v>423</v>
      </c>
      <c r="E27" s="4">
        <v>3</v>
      </c>
      <c r="F27" s="4">
        <v>104</v>
      </c>
      <c r="G27" s="4">
        <v>402</v>
      </c>
      <c r="H27" s="4">
        <v>506</v>
      </c>
      <c r="I27" s="87">
        <v>0.42499999999999999</v>
      </c>
      <c r="J27" s="87">
        <v>0.213237410071942</v>
      </c>
      <c r="K27" s="87">
        <v>0.17333333333333301</v>
      </c>
      <c r="L27" s="87">
        <v>0.11568345323741</v>
      </c>
      <c r="M27" s="87">
        <v>0.66740453790813503</v>
      </c>
      <c r="N27" s="441">
        <v>0.205533596837944</v>
      </c>
      <c r="O27" s="87">
        <v>0.124171779141104</v>
      </c>
      <c r="P27" s="4">
        <v>-0.40435891330509699</v>
      </c>
      <c r="Q27" s="4">
        <v>2.3311242867756699E-2</v>
      </c>
      <c r="R27" s="4">
        <v>0.37646513767805201</v>
      </c>
      <c r="S27" s="434">
        <v>0.21176258992805699</v>
      </c>
    </row>
    <row r="28" spans="3:19">
      <c r="C28" s="433">
        <v>424</v>
      </c>
      <c r="D28" s="4">
        <v>449</v>
      </c>
      <c r="E28" s="4">
        <v>4</v>
      </c>
      <c r="F28" s="4">
        <v>146</v>
      </c>
      <c r="G28" s="4">
        <v>652</v>
      </c>
      <c r="H28" s="4">
        <v>798</v>
      </c>
      <c r="I28" s="87">
        <v>0.668333333333333</v>
      </c>
      <c r="J28" s="87">
        <v>0.40086330935251702</v>
      </c>
      <c r="K28" s="87">
        <v>0.24333333333333301</v>
      </c>
      <c r="L28" s="87">
        <v>0.18762589928057499</v>
      </c>
      <c r="M28" s="87">
        <v>0.77106533950921397</v>
      </c>
      <c r="N28" s="441">
        <v>0.18295739348370901</v>
      </c>
      <c r="O28" s="87">
        <v>0.19582822085889501</v>
      </c>
      <c r="P28" s="4">
        <v>-0.25998216256442902</v>
      </c>
      <c r="Q28" s="4">
        <v>1.4482939175951301E-2</v>
      </c>
      <c r="R28" s="4">
        <v>0.37646513767805201</v>
      </c>
      <c r="S28" s="434">
        <v>0.26747002398081499</v>
      </c>
    </row>
    <row r="29" spans="3:19">
      <c r="C29" s="433">
        <v>450</v>
      </c>
      <c r="D29" s="4">
        <v>475</v>
      </c>
      <c r="E29" s="4">
        <v>5</v>
      </c>
      <c r="F29" s="4">
        <v>92</v>
      </c>
      <c r="G29" s="4">
        <v>756</v>
      </c>
      <c r="H29" s="4">
        <v>848</v>
      </c>
      <c r="I29" s="87">
        <v>0.82166666666666599</v>
      </c>
      <c r="J29" s="87">
        <v>0.61841726618704995</v>
      </c>
      <c r="K29" s="87">
        <v>0.15333333333333299</v>
      </c>
      <c r="L29" s="87">
        <v>0.21755395683453199</v>
      </c>
      <c r="M29" s="87">
        <v>1.41883015326868</v>
      </c>
      <c r="N29" s="441">
        <v>0.10849056603773501</v>
      </c>
      <c r="O29" s="87">
        <v>0.20809815950920199</v>
      </c>
      <c r="P29" s="4">
        <v>0.349832696347746</v>
      </c>
      <c r="Q29" s="4">
        <v>2.2466473880557902E-2</v>
      </c>
      <c r="R29" s="4">
        <v>0.37646513767805201</v>
      </c>
      <c r="S29" s="434">
        <v>0.20324940047961601</v>
      </c>
    </row>
    <row r="30" spans="3:19">
      <c r="C30" s="433">
        <v>476</v>
      </c>
      <c r="D30" s="4">
        <v>500</v>
      </c>
      <c r="E30" s="4">
        <v>6</v>
      </c>
      <c r="F30" s="4">
        <v>68</v>
      </c>
      <c r="G30" s="4">
        <v>609</v>
      </c>
      <c r="H30" s="4">
        <v>677</v>
      </c>
      <c r="I30" s="87">
        <v>0.93500000000000005</v>
      </c>
      <c r="J30" s="87">
        <v>0.79366906474820098</v>
      </c>
      <c r="K30" s="87">
        <v>0.11333333333333299</v>
      </c>
      <c r="L30" s="87">
        <v>0.175251798561151</v>
      </c>
      <c r="M30" s="87">
        <v>1.54633939906898</v>
      </c>
      <c r="N30" s="441">
        <v>0.100443131462333</v>
      </c>
      <c r="O30" s="87">
        <v>0.16613496932515301</v>
      </c>
      <c r="P30" s="4">
        <v>0.43589045975104401</v>
      </c>
      <c r="Q30" s="4">
        <v>2.6989668275232501E-2</v>
      </c>
      <c r="R30" s="4">
        <v>0.37646513767805201</v>
      </c>
      <c r="S30" s="434">
        <v>0.14133093525179799</v>
      </c>
    </row>
    <row r="31" spans="3:19">
      <c r="C31" s="433">
        <v>501</v>
      </c>
      <c r="D31" s="4">
        <v>526</v>
      </c>
      <c r="E31" s="4">
        <v>7</v>
      </c>
      <c r="F31" s="4">
        <v>28</v>
      </c>
      <c r="G31" s="4">
        <v>426</v>
      </c>
      <c r="H31" s="4">
        <v>454</v>
      </c>
      <c r="I31" s="87">
        <v>0.98166666666666602</v>
      </c>
      <c r="J31" s="87">
        <v>0.91625899280575496</v>
      </c>
      <c r="K31" s="87">
        <v>4.6666666666666599E-2</v>
      </c>
      <c r="L31" s="87">
        <v>0.122589928057553</v>
      </c>
      <c r="M31" s="87">
        <v>2.6269270298047198</v>
      </c>
      <c r="N31" s="441">
        <v>6.1674008810572598E-2</v>
      </c>
      <c r="O31" s="87">
        <v>0.111411042944785</v>
      </c>
      <c r="P31" s="4">
        <v>0.96581473331141998</v>
      </c>
      <c r="Q31" s="4">
        <v>7.3327804452372997E-2</v>
      </c>
      <c r="R31" s="4">
        <v>0.37646513767805201</v>
      </c>
      <c r="S31" s="434">
        <v>6.5407673860911203E-2</v>
      </c>
    </row>
    <row r="32" spans="3:19">
      <c r="C32" s="433">
        <v>527</v>
      </c>
      <c r="D32" s="4">
        <v>552</v>
      </c>
      <c r="E32" s="4">
        <v>8</v>
      </c>
      <c r="F32" s="4">
        <v>11</v>
      </c>
      <c r="G32" s="4">
        <v>229</v>
      </c>
      <c r="H32" s="4">
        <v>240</v>
      </c>
      <c r="I32" s="87">
        <v>1</v>
      </c>
      <c r="J32" s="87">
        <v>0.98215827338129402</v>
      </c>
      <c r="K32" s="87">
        <v>1.8333333333333299E-2</v>
      </c>
      <c r="L32" s="87">
        <v>6.5899280575539496E-2</v>
      </c>
      <c r="M32" s="87">
        <v>3.5945062132112402</v>
      </c>
      <c r="N32" s="441">
        <v>4.5833333333333302E-2</v>
      </c>
      <c r="O32" s="87">
        <v>5.8895705521472302E-2</v>
      </c>
      <c r="P32" s="4">
        <v>1.27940662797312</v>
      </c>
      <c r="Q32" s="4">
        <v>6.08561881674985E-2</v>
      </c>
      <c r="R32" s="4">
        <v>0.37646513767805201</v>
      </c>
      <c r="S32" s="434">
        <v>1.7841726618704999E-2</v>
      </c>
    </row>
    <row r="33" spans="3:19">
      <c r="C33" s="435">
        <v>553</v>
      </c>
      <c r="D33" s="430">
        <v>595</v>
      </c>
      <c r="E33" s="430">
        <v>9</v>
      </c>
      <c r="F33" s="430">
        <v>0</v>
      </c>
      <c r="G33" s="430">
        <v>62</v>
      </c>
      <c r="H33" s="430">
        <v>62</v>
      </c>
      <c r="I33" s="88">
        <v>1</v>
      </c>
      <c r="J33" s="88">
        <v>1</v>
      </c>
      <c r="K33" s="88">
        <v>0</v>
      </c>
      <c r="L33" s="88">
        <v>1.7841726618704999E-2</v>
      </c>
      <c r="M33" s="88" t="s">
        <v>1062</v>
      </c>
      <c r="N33" s="442">
        <v>0</v>
      </c>
      <c r="O33" s="88">
        <v>1.52147239263803E-2</v>
      </c>
      <c r="P33" s="430">
        <v>0</v>
      </c>
      <c r="Q33" s="430">
        <v>0</v>
      </c>
      <c r="R33" s="430">
        <v>0.37646513767805201</v>
      </c>
      <c r="S33" s="436">
        <v>0</v>
      </c>
    </row>
    <row r="34" spans="3:19">
      <c r="F34" s="324">
        <f>SUM(F24:F33)</f>
        <v>600</v>
      </c>
      <c r="G34" s="324">
        <f t="shared" ref="G34:H34" si="1">SUM(G24:G33)</f>
        <v>3475</v>
      </c>
      <c r="H34" s="324">
        <f t="shared" si="1"/>
        <v>4075</v>
      </c>
      <c r="I34" s="324"/>
      <c r="M34" s="324"/>
      <c r="N34" s="324"/>
      <c r="R34" s="437" t="s">
        <v>1059</v>
      </c>
      <c r="S34" s="324">
        <v>0.26747002398081499</v>
      </c>
    </row>
  </sheetData>
  <phoneticPr fontId="7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I27"/>
  <sheetViews>
    <sheetView showGridLines="0" topLeftCell="A16" workbookViewId="0">
      <selection activeCell="P44" sqref="P44"/>
    </sheetView>
  </sheetViews>
  <sheetFormatPr defaultColWidth="6.875" defaultRowHeight="13.5"/>
  <cols>
    <col min="1" max="6" width="6.875" style="239"/>
    <col min="7" max="7" width="9.125" style="239" bestFit="1" customWidth="1"/>
    <col min="8" max="8" width="6.875" style="239"/>
    <col min="9" max="9" width="11.25" style="239" bestFit="1" customWidth="1"/>
    <col min="10" max="16384" width="6.875" style="239"/>
  </cols>
  <sheetData>
    <row r="7" spans="7:9">
      <c r="G7" s="240" t="s">
        <v>535</v>
      </c>
      <c r="H7" s="240" t="s">
        <v>544</v>
      </c>
      <c r="I7" s="240" t="s">
        <v>545</v>
      </c>
    </row>
    <row r="8" spans="7:9" ht="121.5">
      <c r="G8" s="237" t="s">
        <v>546</v>
      </c>
      <c r="H8" s="237" t="s">
        <v>548</v>
      </c>
      <c r="I8" s="237" t="s">
        <v>549</v>
      </c>
    </row>
    <row r="9" spans="7:9">
      <c r="G9" s="238" t="s">
        <v>547</v>
      </c>
      <c r="H9" s="238"/>
      <c r="I9" s="238"/>
    </row>
    <row r="10" spans="7:9">
      <c r="G10" s="237" t="s">
        <v>537</v>
      </c>
      <c r="H10" s="237">
        <v>70</v>
      </c>
      <c r="I10" s="237"/>
    </row>
    <row r="11" spans="7:9">
      <c r="G11" s="238" t="s">
        <v>538</v>
      </c>
      <c r="H11" s="238">
        <v>32</v>
      </c>
      <c r="I11" s="238">
        <v>31</v>
      </c>
    </row>
    <row r="12" spans="7:9">
      <c r="G12" s="237" t="s">
        <v>512</v>
      </c>
      <c r="H12" s="237"/>
      <c r="I12" s="237"/>
    </row>
    <row r="13" spans="7:9">
      <c r="G13" s="238" t="s">
        <v>539</v>
      </c>
      <c r="H13" s="238">
        <v>20</v>
      </c>
      <c r="I13" s="238">
        <v>12</v>
      </c>
    </row>
    <row r="14" spans="7:9">
      <c r="G14" s="237" t="s">
        <v>540</v>
      </c>
      <c r="H14" s="237"/>
      <c r="I14" s="237"/>
    </row>
    <row r="20" spans="7:9">
      <c r="G20" s="241" t="s">
        <v>535</v>
      </c>
      <c r="H20" s="242" t="s">
        <v>541</v>
      </c>
      <c r="I20" s="242" t="s">
        <v>542</v>
      </c>
    </row>
    <row r="21" spans="7:9" ht="27">
      <c r="G21" s="235" t="s">
        <v>536</v>
      </c>
      <c r="H21" s="236" t="s">
        <v>551</v>
      </c>
      <c r="I21" s="236"/>
    </row>
    <row r="22" spans="7:9">
      <c r="G22" s="235" t="s">
        <v>543</v>
      </c>
      <c r="H22" s="236"/>
      <c r="I22" s="236"/>
    </row>
    <row r="23" spans="7:9">
      <c r="G23" s="235" t="s">
        <v>537</v>
      </c>
      <c r="H23" s="236">
        <v>73</v>
      </c>
      <c r="I23" s="236"/>
    </row>
    <row r="24" spans="7:9">
      <c r="G24" s="235" t="s">
        <v>538</v>
      </c>
      <c r="H24" s="236">
        <v>38</v>
      </c>
      <c r="I24" s="236"/>
    </row>
    <row r="25" spans="7:9">
      <c r="G25" s="235" t="s">
        <v>512</v>
      </c>
      <c r="H25" s="236"/>
      <c r="I25" s="236"/>
    </row>
    <row r="26" spans="7:9">
      <c r="G26" s="235" t="s">
        <v>539</v>
      </c>
      <c r="H26" s="236">
        <v>22</v>
      </c>
      <c r="I26" s="236"/>
    </row>
    <row r="27" spans="7:9">
      <c r="G27" s="243" t="s">
        <v>540</v>
      </c>
      <c r="H27" s="244">
        <v>34</v>
      </c>
      <c r="I27" s="244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3"/>
  <sheetViews>
    <sheetView showGridLines="0" topLeftCell="D1" workbookViewId="0">
      <selection activeCell="J24" sqref="J24"/>
    </sheetView>
  </sheetViews>
  <sheetFormatPr defaultRowHeight="16.5"/>
  <cols>
    <col min="1" max="2" width="9" style="83"/>
    <col min="3" max="3" width="36" style="83" bestFit="1" customWidth="1"/>
    <col min="4" max="4" width="6.5" style="83" customWidth="1"/>
    <col min="5" max="5" width="5.375" style="83" customWidth="1"/>
    <col min="6" max="6" width="3.75" style="83" customWidth="1"/>
    <col min="7" max="7" width="5.125" style="83" customWidth="1"/>
    <col min="8" max="8" width="6" style="83" customWidth="1"/>
    <col min="9" max="10" width="9" style="83"/>
    <col min="11" max="11" width="7" style="83" customWidth="1"/>
    <col min="12" max="18" width="9" style="83"/>
    <col min="19" max="19" width="9" style="221"/>
    <col min="20" max="20" width="10.25" style="83" bestFit="1" customWidth="1"/>
    <col min="21" max="21" width="9" style="83"/>
    <col min="22" max="22" width="26.75" style="83" customWidth="1"/>
    <col min="23" max="23" width="9.625" style="83" bestFit="1" customWidth="1"/>
    <col min="24" max="24" width="18.625" style="83" customWidth="1"/>
    <col min="25" max="16384" width="9" style="83"/>
  </cols>
  <sheetData>
    <row r="2" spans="2:16">
      <c r="C2" s="101"/>
    </row>
    <row r="5" spans="2:16" hidden="1">
      <c r="D5" s="4"/>
      <c r="E5" s="5" t="s">
        <v>419</v>
      </c>
    </row>
    <row r="6" spans="2:16" hidden="1">
      <c r="C6" s="82"/>
      <c r="D6" s="38"/>
      <c r="E6" s="5" t="s">
        <v>421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hidden="1">
      <c r="C7" s="102" t="s">
        <v>418</v>
      </c>
      <c r="D7" s="5" t="s">
        <v>436</v>
      </c>
      <c r="E7" s="5">
        <v>40.200000000000003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hidden="1">
      <c r="B8" s="35"/>
      <c r="C8" s="5" t="s">
        <v>134</v>
      </c>
      <c r="D8" s="5"/>
      <c r="E8" s="5" t="s">
        <v>420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hidden="1">
      <c r="B9" s="35"/>
      <c r="C9" s="5" t="s">
        <v>132</v>
      </c>
      <c r="D9" s="5"/>
      <c r="E9" s="5" t="s">
        <v>420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hidden="1">
      <c r="B10" s="35"/>
      <c r="C10" s="5" t="s">
        <v>137</v>
      </c>
      <c r="D10" s="5"/>
      <c r="E10" s="5" t="s">
        <v>420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hidden="1">
      <c r="B11" s="35"/>
      <c r="C11" s="5" t="s">
        <v>152</v>
      </c>
      <c r="D11" s="5"/>
      <c r="E11" s="5" t="s">
        <v>420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hidden="1">
      <c r="B12" s="35"/>
      <c r="C12" s="5" t="s">
        <v>368</v>
      </c>
      <c r="D12" s="5"/>
      <c r="E12" s="5" t="s">
        <v>420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2:16" hidden="1">
      <c r="B13" s="35"/>
      <c r="C13" s="5" t="s">
        <v>32</v>
      </c>
      <c r="D13" s="5"/>
      <c r="E13" s="5" t="s">
        <v>420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2:16" hidden="1">
      <c r="B14" s="35"/>
      <c r="C14" s="5" t="s">
        <v>162</v>
      </c>
      <c r="D14" s="5"/>
      <c r="E14" s="5" t="s">
        <v>420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2:16" hidden="1">
      <c r="B15" s="35"/>
      <c r="C15" s="5" t="s">
        <v>18</v>
      </c>
      <c r="D15" s="5"/>
      <c r="E15" s="5" t="s">
        <v>420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16" hidden="1">
      <c r="B16" s="35"/>
      <c r="C16" s="5" t="s">
        <v>189</v>
      </c>
      <c r="D16" s="5"/>
      <c r="E16" s="5" t="s">
        <v>420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26" hidden="1">
      <c r="B17" s="35"/>
      <c r="C17" s="5" t="s">
        <v>190</v>
      </c>
      <c r="D17" s="5"/>
      <c r="E17" s="5" t="s">
        <v>420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2:26" hidden="1">
      <c r="B18" s="35"/>
      <c r="C18" s="5" t="s">
        <v>196</v>
      </c>
      <c r="D18" s="5"/>
      <c r="E18" s="5" t="s">
        <v>420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2:26" hidden="1">
      <c r="B19" s="35"/>
      <c r="C19" s="5" t="s">
        <v>126</v>
      </c>
      <c r="D19" s="5"/>
      <c r="E19" s="5" t="s">
        <v>420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2:26" hidden="1">
      <c r="B20" s="35"/>
      <c r="C20" s="5" t="s">
        <v>390</v>
      </c>
      <c r="D20" s="5"/>
      <c r="E20" s="5" t="s">
        <v>420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2:26" hidden="1">
      <c r="B21" s="35"/>
      <c r="C21" s="5" t="s">
        <v>391</v>
      </c>
      <c r="D21" s="5"/>
      <c r="E21" s="5" t="s">
        <v>420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2:26" hidden="1">
      <c r="D22" s="81"/>
      <c r="E22" s="83">
        <v>14</v>
      </c>
    </row>
    <row r="26" spans="2:26" ht="17.25" thickBot="1"/>
    <row r="27" spans="2:26" ht="18" customHeight="1" thickBot="1">
      <c r="D27" s="474" t="s">
        <v>454</v>
      </c>
      <c r="E27" s="475"/>
      <c r="F27" s="475"/>
      <c r="G27" s="475"/>
      <c r="H27" s="476"/>
      <c r="I27" s="106" t="s">
        <v>455</v>
      </c>
      <c r="J27" s="106" t="s">
        <v>456</v>
      </c>
      <c r="K27" s="477" t="s">
        <v>457</v>
      </c>
      <c r="L27" s="475"/>
      <c r="M27" s="478"/>
      <c r="N27" s="107"/>
      <c r="O27" s="107"/>
      <c r="P27" s="107"/>
      <c r="Q27" s="107"/>
      <c r="V27" s="206" t="s">
        <v>508</v>
      </c>
      <c r="W27" s="204" t="s">
        <v>509</v>
      </c>
      <c r="X27" s="205" t="s">
        <v>510</v>
      </c>
      <c r="Y27" s="206" t="s">
        <v>511</v>
      </c>
      <c r="Z27" s="205" t="s">
        <v>512</v>
      </c>
    </row>
    <row r="28" spans="2:26" ht="17.25" thickTop="1">
      <c r="D28" s="182" t="s">
        <v>458</v>
      </c>
      <c r="E28" s="178"/>
      <c r="F28" s="178"/>
      <c r="G28" s="178"/>
      <c r="H28" s="179"/>
      <c r="I28" s="108">
        <v>1</v>
      </c>
      <c r="J28" s="109">
        <v>0.2469102477850838</v>
      </c>
      <c r="K28" s="479" t="s">
        <v>459</v>
      </c>
      <c r="L28" s="480"/>
      <c r="M28" s="481"/>
      <c r="N28" s="107"/>
      <c r="O28" s="107"/>
      <c r="P28" s="107"/>
      <c r="Q28" s="107"/>
      <c r="V28" s="494" t="s">
        <v>134</v>
      </c>
      <c r="W28" s="32">
        <v>0</v>
      </c>
      <c r="X28" s="34">
        <v>0</v>
      </c>
      <c r="Y28" s="207">
        <v>-0.33231213399990572</v>
      </c>
      <c r="Z28" s="34">
        <v>-5</v>
      </c>
    </row>
    <row r="29" spans="2:26">
      <c r="D29" s="182" t="s">
        <v>134</v>
      </c>
      <c r="E29" s="178"/>
      <c r="F29" s="178"/>
      <c r="G29" s="178"/>
      <c r="H29" s="179"/>
      <c r="I29" s="108">
        <v>1</v>
      </c>
      <c r="J29" s="203">
        <v>-1.000414631770342</v>
      </c>
      <c r="K29" s="210" t="s">
        <v>496</v>
      </c>
      <c r="L29" s="211"/>
      <c r="M29" s="212"/>
      <c r="N29" s="107"/>
      <c r="O29" s="107"/>
      <c r="P29" s="107"/>
      <c r="Q29" s="107"/>
      <c r="V29" s="495"/>
      <c r="W29" s="3">
        <v>1</v>
      </c>
      <c r="X29" s="35">
        <v>2</v>
      </c>
      <c r="Y29" s="208">
        <v>1.1170753764797481</v>
      </c>
      <c r="Z29" s="35">
        <v>99</v>
      </c>
    </row>
    <row r="30" spans="2:26">
      <c r="D30" s="182" t="s">
        <v>132</v>
      </c>
      <c r="E30" s="178"/>
      <c r="F30" s="178"/>
      <c r="G30" s="178"/>
      <c r="H30" s="179"/>
      <c r="I30" s="108">
        <v>1</v>
      </c>
      <c r="J30" s="109">
        <v>-0.64683946637347733</v>
      </c>
      <c r="K30" s="210" t="s">
        <v>497</v>
      </c>
      <c r="L30" s="211"/>
      <c r="M30" s="212"/>
      <c r="N30" s="107"/>
      <c r="O30" s="107"/>
      <c r="P30" s="107"/>
      <c r="Q30" s="107"/>
      <c r="V30" s="495"/>
      <c r="W30" s="3">
        <v>3</v>
      </c>
      <c r="X30" s="35">
        <v>11</v>
      </c>
      <c r="Y30" s="208">
        <v>-1.6682025807977278E-2</v>
      </c>
      <c r="Z30" s="35">
        <v>18</v>
      </c>
    </row>
    <row r="31" spans="2:26">
      <c r="D31" s="182" t="s">
        <v>137</v>
      </c>
      <c r="E31" s="178"/>
      <c r="F31" s="178"/>
      <c r="G31" s="178"/>
      <c r="H31" s="179"/>
      <c r="I31" s="108">
        <v>1</v>
      </c>
      <c r="J31" s="109">
        <v>-0.41197642458380412</v>
      </c>
      <c r="K31" s="210" t="s">
        <v>498</v>
      </c>
      <c r="L31" s="211"/>
      <c r="M31" s="212"/>
      <c r="N31" s="107"/>
      <c r="O31" s="107"/>
      <c r="P31" s="107"/>
      <c r="Q31" s="107"/>
      <c r="V31" s="496"/>
      <c r="W31" s="36">
        <v>12</v>
      </c>
      <c r="X31" s="38">
        <v>21</v>
      </c>
      <c r="Y31" s="102">
        <v>-0.49137682862959298</v>
      </c>
      <c r="Z31" s="38">
        <v>-17</v>
      </c>
    </row>
    <row r="32" spans="2:26" s="105" customFormat="1">
      <c r="D32" s="182" t="s">
        <v>152</v>
      </c>
      <c r="E32" s="176"/>
      <c r="F32" s="176"/>
      <c r="G32" s="176"/>
      <c r="H32" s="177"/>
      <c r="I32" s="108">
        <v>1</v>
      </c>
      <c r="J32" s="109">
        <v>-0.41654517604433278</v>
      </c>
      <c r="K32" s="213" t="s">
        <v>499</v>
      </c>
      <c r="L32" s="214"/>
      <c r="M32" s="215"/>
      <c r="N32" s="209" t="s">
        <v>513</v>
      </c>
      <c r="O32" s="107"/>
      <c r="P32" s="107"/>
      <c r="Q32" s="107"/>
      <c r="S32" s="221"/>
      <c r="V32" s="494" t="s">
        <v>132</v>
      </c>
      <c r="W32" s="32">
        <v>0</v>
      </c>
      <c r="X32" s="34">
        <v>0</v>
      </c>
      <c r="Y32" s="207">
        <v>0.1639279987471923</v>
      </c>
      <c r="Z32" s="34">
        <v>26</v>
      </c>
    </row>
    <row r="33" spans="4:26" s="105" customFormat="1">
      <c r="D33" s="182" t="s">
        <v>493</v>
      </c>
      <c r="E33" s="176"/>
      <c r="F33" s="176"/>
      <c r="G33" s="176"/>
      <c r="H33" s="177"/>
      <c r="I33" s="108">
        <v>1</v>
      </c>
      <c r="J33" s="109">
        <v>-0.60717172341881342</v>
      </c>
      <c r="K33" s="213" t="s">
        <v>501</v>
      </c>
      <c r="L33" s="214"/>
      <c r="M33" s="215"/>
      <c r="N33" s="107" t="s">
        <v>507</v>
      </c>
      <c r="O33" s="107"/>
      <c r="P33" s="107"/>
      <c r="Q33" s="107"/>
      <c r="S33" s="221"/>
      <c r="V33" s="495"/>
      <c r="W33" s="3">
        <v>1</v>
      </c>
      <c r="X33" s="35">
        <v>1</v>
      </c>
      <c r="Y33" s="208">
        <v>0.7750849842239369</v>
      </c>
      <c r="Z33" s="35">
        <v>55</v>
      </c>
    </row>
    <row r="34" spans="4:26" s="105" customFormat="1">
      <c r="D34" s="182" t="s">
        <v>502</v>
      </c>
      <c r="E34" s="176"/>
      <c r="F34" s="176"/>
      <c r="G34" s="176"/>
      <c r="H34" s="177"/>
      <c r="I34" s="108">
        <v>1</v>
      </c>
      <c r="J34" s="109">
        <v>-0.62753660279101897</v>
      </c>
      <c r="K34" s="213" t="s">
        <v>503</v>
      </c>
      <c r="L34" s="214"/>
      <c r="M34" s="215"/>
      <c r="N34" s="107" t="s">
        <v>514</v>
      </c>
      <c r="P34" s="107"/>
      <c r="Q34" s="107"/>
      <c r="S34" s="221"/>
      <c r="V34" s="495"/>
      <c r="W34" s="3">
        <v>2</v>
      </c>
      <c r="X34" s="35">
        <v>5</v>
      </c>
      <c r="Y34" s="208">
        <v>-1.533861949095008E-2</v>
      </c>
      <c r="Z34" s="35">
        <v>18</v>
      </c>
    </row>
    <row r="35" spans="4:26" s="105" customFormat="1">
      <c r="D35" s="182" t="s">
        <v>162</v>
      </c>
      <c r="E35" s="176"/>
      <c r="F35" s="176"/>
      <c r="G35" s="176"/>
      <c r="H35" s="177"/>
      <c r="I35" s="108">
        <v>1</v>
      </c>
      <c r="J35" s="109">
        <v>-0.57806118834868536</v>
      </c>
      <c r="K35" s="213"/>
      <c r="L35" s="214"/>
      <c r="M35" s="215"/>
      <c r="N35" s="107"/>
      <c r="P35" s="107"/>
      <c r="Q35" s="107"/>
      <c r="S35" s="221"/>
      <c r="V35" s="496"/>
      <c r="W35" s="36">
        <v>6</v>
      </c>
      <c r="X35" s="38">
        <v>15</v>
      </c>
      <c r="Y35" s="102">
        <v>-0.51868600799880804</v>
      </c>
      <c r="Z35" s="38">
        <v>-5</v>
      </c>
    </row>
    <row r="36" spans="4:26" s="105" customFormat="1">
      <c r="D36" s="182" t="s">
        <v>494</v>
      </c>
      <c r="E36" s="176"/>
      <c r="F36" s="176"/>
      <c r="G36" s="176"/>
      <c r="H36" s="177"/>
      <c r="I36" s="108">
        <v>1</v>
      </c>
      <c r="J36" s="109">
        <v>-0.7989134887450583</v>
      </c>
      <c r="K36" s="213" t="s">
        <v>504</v>
      </c>
      <c r="L36" s="214"/>
      <c r="M36" s="215"/>
      <c r="N36" s="107"/>
      <c r="O36" s="107"/>
      <c r="P36" s="107"/>
      <c r="Q36" s="107"/>
      <c r="S36" s="221"/>
      <c r="V36" s="494" t="s">
        <v>137</v>
      </c>
      <c r="W36" s="32">
        <v>0</v>
      </c>
      <c r="X36" s="34">
        <v>3102.57</v>
      </c>
      <c r="Y36" s="207">
        <v>-5.0209988341599399E-2</v>
      </c>
      <c r="Z36" s="34">
        <v>17</v>
      </c>
    </row>
    <row r="37" spans="4:26" s="105" customFormat="1">
      <c r="D37" s="182" t="s">
        <v>189</v>
      </c>
      <c r="E37" s="176"/>
      <c r="F37" s="176"/>
      <c r="G37" s="176"/>
      <c r="H37" s="177"/>
      <c r="I37" s="108">
        <v>1</v>
      </c>
      <c r="J37" s="109">
        <v>-0.53752964205528608</v>
      </c>
      <c r="K37" s="213" t="s">
        <v>505</v>
      </c>
      <c r="L37" s="214"/>
      <c r="M37" s="215"/>
      <c r="N37" s="107"/>
      <c r="O37" s="107"/>
      <c r="P37" s="107"/>
      <c r="Q37" s="107"/>
      <c r="S37" s="221"/>
      <c r="V37" s="495"/>
      <c r="W37" s="3">
        <v>3103.57</v>
      </c>
      <c r="X37" s="35">
        <v>5860.41</v>
      </c>
      <c r="Y37" s="208">
        <v>-0.31726520551008403</v>
      </c>
      <c r="Z37" s="35">
        <v>9</v>
      </c>
    </row>
    <row r="38" spans="4:26" s="105" customFormat="1">
      <c r="D38" s="182" t="s">
        <v>560</v>
      </c>
      <c r="E38" s="176"/>
      <c r="F38" s="176"/>
      <c r="G38" s="176"/>
      <c r="H38" s="177"/>
      <c r="I38" s="108">
        <v>1</v>
      </c>
      <c r="J38" s="109">
        <v>-0.44030438809889327</v>
      </c>
      <c r="K38" s="213" t="s">
        <v>506</v>
      </c>
      <c r="L38" s="214"/>
      <c r="M38" s="215"/>
      <c r="N38" s="107"/>
      <c r="O38" s="107"/>
      <c r="P38" s="107"/>
      <c r="Q38" s="107"/>
      <c r="S38" s="221"/>
      <c r="V38" s="495"/>
      <c r="W38" s="3">
        <v>5861.41</v>
      </c>
      <c r="X38" s="35">
        <v>8618.25</v>
      </c>
      <c r="Y38" s="208">
        <v>0.658926553277696</v>
      </c>
      <c r="Z38" s="35">
        <v>38</v>
      </c>
    </row>
    <row r="39" spans="4:26">
      <c r="D39" s="182" t="s">
        <v>190</v>
      </c>
      <c r="E39" s="178"/>
      <c r="F39" s="178"/>
      <c r="G39" s="178"/>
      <c r="H39" s="179"/>
      <c r="I39" s="108">
        <v>1</v>
      </c>
      <c r="J39" s="109">
        <v>-0.48275176662637909</v>
      </c>
      <c r="K39" s="210"/>
      <c r="L39" s="211"/>
      <c r="M39" s="212"/>
      <c r="N39" s="107"/>
      <c r="O39" s="107"/>
      <c r="P39" s="107"/>
      <c r="Q39" s="107"/>
      <c r="V39" s="496"/>
      <c r="W39" s="36">
        <v>8619.25</v>
      </c>
      <c r="X39" s="38">
        <v>34128.269999999997</v>
      </c>
      <c r="Y39" s="102">
        <v>0.10108174963326801</v>
      </c>
      <c r="Z39" s="38">
        <v>22</v>
      </c>
    </row>
    <row r="40" spans="4:26">
      <c r="D40" s="182" t="s">
        <v>197</v>
      </c>
      <c r="E40" s="178"/>
      <c r="F40" s="178"/>
      <c r="G40" s="178"/>
      <c r="H40" s="179"/>
      <c r="I40" s="108">
        <v>1</v>
      </c>
      <c r="J40" s="109">
        <v>-0.39211595328329241</v>
      </c>
      <c r="K40" s="210"/>
      <c r="L40" s="211"/>
      <c r="M40" s="212"/>
      <c r="N40" s="107"/>
      <c r="O40" s="107"/>
      <c r="P40" s="107"/>
      <c r="Q40" s="107"/>
      <c r="V40" s="495" t="s">
        <v>152</v>
      </c>
      <c r="W40" s="3">
        <v>0</v>
      </c>
      <c r="X40" s="35">
        <v>1</v>
      </c>
      <c r="Y40" s="208">
        <v>0.239663924875571</v>
      </c>
      <c r="Z40" s="35">
        <v>26</v>
      </c>
    </row>
    <row r="41" spans="4:26">
      <c r="D41" s="182" t="s">
        <v>196</v>
      </c>
      <c r="E41" s="178"/>
      <c r="F41" s="178"/>
      <c r="G41" s="178"/>
      <c r="H41" s="179"/>
      <c r="I41" s="108">
        <v>1</v>
      </c>
      <c r="J41" s="109">
        <v>-0.60861358566251811</v>
      </c>
      <c r="K41" s="210"/>
      <c r="L41" s="211"/>
      <c r="M41" s="212"/>
      <c r="N41" s="107"/>
      <c r="O41" s="107"/>
      <c r="P41" s="107"/>
      <c r="Q41" s="107"/>
      <c r="V41" s="495"/>
      <c r="W41" s="3">
        <v>2</v>
      </c>
      <c r="X41" s="35">
        <v>5</v>
      </c>
      <c r="Y41" s="208">
        <v>-0.57027077109925595</v>
      </c>
      <c r="Z41" s="35">
        <v>2</v>
      </c>
    </row>
    <row r="42" spans="4:26">
      <c r="D42" s="182" t="s">
        <v>126</v>
      </c>
      <c r="E42" s="178"/>
      <c r="F42" s="178"/>
      <c r="G42" s="178"/>
      <c r="H42" s="179"/>
      <c r="I42" s="108">
        <v>1</v>
      </c>
      <c r="J42" s="109">
        <v>-0.51863057724509753</v>
      </c>
      <c r="K42" s="210"/>
      <c r="L42" s="211"/>
      <c r="M42" s="212"/>
      <c r="N42" s="107"/>
      <c r="O42" s="107"/>
      <c r="P42" s="107"/>
      <c r="Q42" s="107"/>
      <c r="V42" s="495"/>
      <c r="W42" s="3">
        <v>6</v>
      </c>
      <c r="X42" s="35">
        <v>21</v>
      </c>
      <c r="Y42" s="208">
        <v>-0.140379319295837</v>
      </c>
      <c r="Z42" s="35">
        <v>15</v>
      </c>
    </row>
    <row r="43" spans="4:26">
      <c r="D43" s="182" t="s">
        <v>390</v>
      </c>
      <c r="E43" s="178"/>
      <c r="F43" s="178"/>
      <c r="G43" s="178"/>
      <c r="H43" s="179"/>
      <c r="I43" s="108">
        <v>1</v>
      </c>
      <c r="J43" s="109">
        <v>-0.49341253926531492</v>
      </c>
      <c r="K43" s="210"/>
      <c r="L43" s="211"/>
      <c r="M43" s="212"/>
      <c r="N43" s="107"/>
      <c r="O43" s="107"/>
      <c r="P43" s="107"/>
      <c r="Q43" s="107"/>
      <c r="V43" s="495"/>
      <c r="W43" s="3">
        <v>22</v>
      </c>
      <c r="X43" s="35">
        <v>81</v>
      </c>
      <c r="Y43" s="208">
        <v>0.28048591939582601</v>
      </c>
      <c r="Z43" s="35">
        <v>27</v>
      </c>
    </row>
    <row r="44" spans="4:26" ht="17.25" thickBot="1">
      <c r="D44" s="183" t="s">
        <v>495</v>
      </c>
      <c r="E44" s="180"/>
      <c r="F44" s="180"/>
      <c r="G44" s="180"/>
      <c r="H44" s="181"/>
      <c r="I44" s="110">
        <v>1</v>
      </c>
      <c r="J44" s="111">
        <v>-0.74356216663861874</v>
      </c>
      <c r="K44" s="216"/>
      <c r="L44" s="217"/>
      <c r="M44" s="218"/>
      <c r="N44" s="107"/>
      <c r="O44" s="107"/>
      <c r="P44" s="107"/>
      <c r="Q44" s="107"/>
      <c r="V44" s="494" t="s">
        <v>368</v>
      </c>
      <c r="W44" s="32">
        <v>0</v>
      </c>
      <c r="X44" s="34">
        <v>208080</v>
      </c>
      <c r="Y44" s="207">
        <v>-0.31437443331323839</v>
      </c>
      <c r="Z44" s="34">
        <v>5</v>
      </c>
    </row>
    <row r="45" spans="4:26" ht="17.25" thickBot="1"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222"/>
      <c r="T45" s="107"/>
      <c r="V45" s="495"/>
      <c r="W45" s="3">
        <v>208081</v>
      </c>
      <c r="X45" s="35">
        <v>753000</v>
      </c>
      <c r="Y45" s="208">
        <v>0.110124993977453</v>
      </c>
      <c r="Z45" s="35">
        <v>24</v>
      </c>
    </row>
    <row r="46" spans="4:26" ht="17.25" thickTop="1">
      <c r="D46" s="112" t="s">
        <v>460</v>
      </c>
      <c r="E46" s="113"/>
      <c r="F46" s="113"/>
      <c r="G46" s="113"/>
      <c r="H46" s="114"/>
      <c r="I46" s="115"/>
      <c r="J46" s="116"/>
      <c r="K46" s="115"/>
      <c r="L46" s="117"/>
      <c r="M46" s="117"/>
      <c r="N46" s="117"/>
      <c r="O46" s="118"/>
      <c r="P46" s="118"/>
      <c r="Q46" s="119" t="s">
        <v>461</v>
      </c>
      <c r="R46" s="119"/>
      <c r="S46" s="223"/>
      <c r="T46" s="120">
        <f>T61</f>
        <v>-0.52438480186217817</v>
      </c>
      <c r="V46" s="496"/>
      <c r="W46" s="36">
        <v>753001</v>
      </c>
      <c r="X46" s="38">
        <v>1699440</v>
      </c>
      <c r="Y46" s="102">
        <v>0.90989107428046001</v>
      </c>
      <c r="Z46" s="38">
        <v>59</v>
      </c>
    </row>
    <row r="47" spans="4:26" ht="18" customHeight="1" thickBot="1">
      <c r="D47" s="121"/>
      <c r="E47" s="122"/>
      <c r="F47" s="122"/>
      <c r="G47" s="122"/>
      <c r="H47" s="123"/>
      <c r="I47" s="124"/>
      <c r="J47" s="125"/>
      <c r="K47" s="125"/>
      <c r="L47" s="126"/>
      <c r="M47" s="126"/>
      <c r="N47" s="126"/>
      <c r="O47" s="124"/>
      <c r="P47" s="124"/>
      <c r="Q47" s="124" t="s">
        <v>462</v>
      </c>
      <c r="R47" s="124"/>
      <c r="S47" s="224"/>
      <c r="T47" s="220">
        <f>S61</f>
        <v>39.814103826872127</v>
      </c>
      <c r="V47" s="495" t="s">
        <v>32</v>
      </c>
      <c r="W47" s="3">
        <v>0</v>
      </c>
      <c r="X47" s="35">
        <v>69871.98</v>
      </c>
      <c r="Y47" s="208">
        <v>-0.27778184256622651</v>
      </c>
      <c r="Z47" s="35">
        <v>6</v>
      </c>
    </row>
    <row r="48" spans="4:26" ht="16.5" customHeight="1">
      <c r="D48" s="488" t="s">
        <v>463</v>
      </c>
      <c r="E48" s="489"/>
      <c r="F48" s="489"/>
      <c r="G48" s="490"/>
      <c r="H48" s="127" t="s">
        <v>464</v>
      </c>
      <c r="I48" s="128" t="s">
        <v>465</v>
      </c>
      <c r="J48" s="129" t="s">
        <v>464</v>
      </c>
      <c r="K48" s="130" t="s">
        <v>464</v>
      </c>
      <c r="L48" s="482" t="s">
        <v>466</v>
      </c>
      <c r="M48" s="493"/>
      <c r="N48" s="483"/>
      <c r="O48" s="482" t="s">
        <v>467</v>
      </c>
      <c r="P48" s="483"/>
      <c r="Q48" s="482" t="s">
        <v>468</v>
      </c>
      <c r="R48" s="483"/>
      <c r="S48" s="484" t="s">
        <v>469</v>
      </c>
      <c r="T48" s="486" t="s">
        <v>470</v>
      </c>
      <c r="V48" s="495"/>
      <c r="W48" s="3">
        <v>69872</v>
      </c>
      <c r="X48" s="35">
        <v>163034.62</v>
      </c>
      <c r="Y48" s="208">
        <v>0.47702699198418108</v>
      </c>
      <c r="Z48" s="35">
        <v>40</v>
      </c>
    </row>
    <row r="49" spans="4:26" ht="18" customHeight="1">
      <c r="D49" s="491"/>
      <c r="E49" s="492"/>
      <c r="F49" s="492"/>
      <c r="G49" s="492"/>
      <c r="H49" s="131" t="s">
        <v>471</v>
      </c>
      <c r="I49" s="132" t="s">
        <v>472</v>
      </c>
      <c r="J49" s="133" t="s">
        <v>473</v>
      </c>
      <c r="K49" s="134" t="s">
        <v>474</v>
      </c>
      <c r="L49" s="135" t="s">
        <v>475</v>
      </c>
      <c r="M49" s="135" t="s">
        <v>472</v>
      </c>
      <c r="N49" s="135" t="s">
        <v>474</v>
      </c>
      <c r="O49" s="136" t="s">
        <v>476</v>
      </c>
      <c r="P49" s="137" t="s">
        <v>466</v>
      </c>
      <c r="Q49" s="135" t="s">
        <v>476</v>
      </c>
      <c r="R49" s="135" t="s">
        <v>466</v>
      </c>
      <c r="S49" s="485"/>
      <c r="T49" s="487"/>
      <c r="V49" s="495"/>
      <c r="W49" s="3">
        <v>163035</v>
      </c>
      <c r="X49" s="35">
        <v>13344040</v>
      </c>
      <c r="Y49" s="208">
        <v>8.9915015907243975E-2</v>
      </c>
      <c r="Z49" s="35">
        <v>23</v>
      </c>
    </row>
    <row r="50" spans="4:26" ht="17.25" thickBot="1">
      <c r="D50" s="138" t="s">
        <v>477</v>
      </c>
      <c r="E50" s="191"/>
      <c r="F50" s="191"/>
      <c r="G50" s="191"/>
      <c r="H50" s="139" t="s">
        <v>478</v>
      </c>
      <c r="I50" s="140" t="s">
        <v>479</v>
      </c>
      <c r="J50" s="140" t="s">
        <v>480</v>
      </c>
      <c r="K50" s="141" t="s">
        <v>481</v>
      </c>
      <c r="L50" s="135" t="s">
        <v>482</v>
      </c>
      <c r="M50" s="135" t="s">
        <v>483</v>
      </c>
      <c r="N50" s="135" t="s">
        <v>484</v>
      </c>
      <c r="O50" s="143" t="s">
        <v>485</v>
      </c>
      <c r="P50" s="144" t="s">
        <v>486</v>
      </c>
      <c r="Q50" s="142" t="s">
        <v>487</v>
      </c>
      <c r="R50" s="142" t="s">
        <v>488</v>
      </c>
      <c r="S50" s="225" t="s">
        <v>489</v>
      </c>
      <c r="T50" s="145" t="s">
        <v>490</v>
      </c>
      <c r="V50" s="494" t="s">
        <v>162</v>
      </c>
      <c r="W50" s="32">
        <v>0</v>
      </c>
      <c r="X50" s="34">
        <v>0.08</v>
      </c>
      <c r="Y50" s="207">
        <v>-0.17145020570976041</v>
      </c>
      <c r="Z50" s="34">
        <v>12</v>
      </c>
    </row>
    <row r="51" spans="4:26" ht="17.25" thickTop="1">
      <c r="D51" s="146">
        <v>1</v>
      </c>
      <c r="E51" s="192">
        <v>130</v>
      </c>
      <c r="F51" s="193" t="s">
        <v>491</v>
      </c>
      <c r="G51" s="194">
        <v>243</v>
      </c>
      <c r="H51" s="148">
        <v>224</v>
      </c>
      <c r="I51" s="149">
        <v>146</v>
      </c>
      <c r="J51" s="150"/>
      <c r="K51" s="151">
        <v>78</v>
      </c>
      <c r="L51" s="184">
        <f>SUM(H$51:H51)/H$61</f>
        <v>0.10031347962382445</v>
      </c>
      <c r="M51" s="185">
        <f>SUM(I$51:I51)/I$61</f>
        <v>7.3662966700302729E-2</v>
      </c>
      <c r="N51" s="186">
        <f>SUM(K$51:K51)/K$61</f>
        <v>0.31075697211155379</v>
      </c>
      <c r="O51" s="200">
        <f>K51/SUM(I51,K51)</f>
        <v>0.3482142857142857</v>
      </c>
      <c r="P51" s="153">
        <f>SUM(K$19:K51)/SUM(I$19:I51,K$19:K51)</f>
        <v>0.32365145228215769</v>
      </c>
      <c r="Q51" s="154">
        <f>I51/K51</f>
        <v>1.8717948717948718</v>
      </c>
      <c r="R51" s="155">
        <f>SUM($G$19:I51)/SUM($I$19:K51)</f>
        <v>2.7161900729570481</v>
      </c>
      <c r="S51" s="226">
        <f>ABS(M51-N51)*100</f>
        <v>23.709400541125106</v>
      </c>
      <c r="T51" s="157">
        <f>((M$60)+(M$60-M51))*((N$60)-(N$60-N51))/2</f>
        <v>0.29931133186728359</v>
      </c>
      <c r="V51" s="495"/>
      <c r="W51" s="3">
        <v>8.1000000000000003E-2</v>
      </c>
      <c r="X51" s="35">
        <v>0.14000000000000001</v>
      </c>
      <c r="Y51" s="208">
        <v>0.1021405109815109</v>
      </c>
      <c r="Z51" s="35">
        <v>23</v>
      </c>
    </row>
    <row r="52" spans="4:26">
      <c r="D52" s="146">
        <v>2</v>
      </c>
      <c r="E52" s="195">
        <v>244</v>
      </c>
      <c r="F52" s="147" t="s">
        <v>491</v>
      </c>
      <c r="G52" s="196">
        <v>272</v>
      </c>
      <c r="H52" s="148">
        <v>222</v>
      </c>
      <c r="I52" s="149">
        <v>170</v>
      </c>
      <c r="J52" s="150"/>
      <c r="K52" s="151">
        <v>52</v>
      </c>
      <c r="L52" s="187">
        <f>SUM(H$51:H52)/H$61</f>
        <v>0.19973130317957905</v>
      </c>
      <c r="M52" s="152">
        <f>SUM(I$51:I52)/I$61</f>
        <v>0.15943491422805248</v>
      </c>
      <c r="N52" s="188">
        <f>SUM(K$51:K52)/K$61</f>
        <v>0.51792828685258963</v>
      </c>
      <c r="O52" s="156">
        <f t="shared" ref="O52:O61" si="0">K52/SUM(I52,K52)</f>
        <v>0.23423423423423423</v>
      </c>
      <c r="P52" s="153">
        <f>SUM(K$19:K52)/SUM(I$19:I52,K$19:K52)</f>
        <v>0.28077753779697623</v>
      </c>
      <c r="Q52" s="154">
        <f>I52/K52</f>
        <v>3.2692307692307692</v>
      </c>
      <c r="R52" s="155">
        <f>SUM($G$19:I52)/SUM($I$19:K52)</f>
        <v>2.8505811018808571</v>
      </c>
      <c r="S52" s="226">
        <f>ABS(M52-N52)*100</f>
        <v>35.849337262453716</v>
      </c>
      <c r="T52" s="157">
        <f>((M$60-M51)+(M$60-M52))*((N$60-N51)-(N$60-N52))/2</f>
        <v>0.18302571751339752</v>
      </c>
      <c r="V52" s="495"/>
      <c r="W52" s="3">
        <v>0.14099999999999999</v>
      </c>
      <c r="X52" s="35">
        <v>0.22</v>
      </c>
      <c r="Y52" s="208">
        <v>0.74122047027118054</v>
      </c>
      <c r="Z52" s="35">
        <v>50</v>
      </c>
    </row>
    <row r="53" spans="4:26">
      <c r="D53" s="146">
        <v>3</v>
      </c>
      <c r="E53" s="195">
        <v>273</v>
      </c>
      <c r="F53" s="147" t="s">
        <v>491</v>
      </c>
      <c r="G53" s="196">
        <v>291</v>
      </c>
      <c r="H53" s="148">
        <v>215</v>
      </c>
      <c r="I53" s="149">
        <v>182</v>
      </c>
      <c r="J53" s="150"/>
      <c r="K53" s="151">
        <v>33</v>
      </c>
      <c r="L53" s="187">
        <f>SUM(H$51:H53)/H$61</f>
        <v>0.29601433049708914</v>
      </c>
      <c r="M53" s="152">
        <f>SUM(I$51:I53)/I$61</f>
        <v>0.25126135216952572</v>
      </c>
      <c r="N53" s="188">
        <f>SUM(K$51:K53)/K$61</f>
        <v>0.64940239043824699</v>
      </c>
      <c r="O53" s="156">
        <f t="shared" si="0"/>
        <v>0.15348837209302327</v>
      </c>
      <c r="P53" s="153">
        <f>SUM(K$19:K53)/SUM(I$19:I53,K$19:K53)</f>
        <v>0.24041297935103245</v>
      </c>
      <c r="Q53" s="154">
        <f t="shared" ref="Q53:Q61" si="1">I53/K53</f>
        <v>5.5151515151515156</v>
      </c>
      <c r="R53" s="155">
        <f>SUM($G$19:I53)/SUM($I$19:K53)</f>
        <v>2.9628853128143859</v>
      </c>
      <c r="S53" s="226">
        <f t="shared" ref="S53:S60" si="2">ABS(M53-N53)*100</f>
        <v>39.814103826872127</v>
      </c>
      <c r="T53" s="157">
        <f t="shared" ref="T53:T60" si="3">((M$60-M52)+(M$60-M53))*((N$60-N52)-(N$60-N53))/2</f>
        <v>0.1044761418503584</v>
      </c>
      <c r="V53" s="496"/>
      <c r="W53" s="36">
        <v>0.221</v>
      </c>
      <c r="X53" s="38">
        <v>0.99</v>
      </c>
      <c r="Y53" s="102">
        <v>-2.137319938385757E-2</v>
      </c>
      <c r="Z53" s="38">
        <v>18</v>
      </c>
    </row>
    <row r="54" spans="4:26">
      <c r="D54" s="146">
        <v>4</v>
      </c>
      <c r="E54" s="195">
        <v>292</v>
      </c>
      <c r="F54" s="147" t="s">
        <v>491</v>
      </c>
      <c r="G54" s="196">
        <v>309</v>
      </c>
      <c r="H54" s="148">
        <v>231</v>
      </c>
      <c r="I54" s="149">
        <v>208</v>
      </c>
      <c r="J54" s="150"/>
      <c r="K54" s="151">
        <v>23</v>
      </c>
      <c r="L54" s="187">
        <f>SUM(H$51:H54)/H$61</f>
        <v>0.39946260635915809</v>
      </c>
      <c r="M54" s="152">
        <f>SUM(I$51:I54)/I$61</f>
        <v>0.35620585267406663</v>
      </c>
      <c r="N54" s="188">
        <f>SUM(K$51:K54)/K$61</f>
        <v>0.74103585657370519</v>
      </c>
      <c r="O54" s="156">
        <f t="shared" si="0"/>
        <v>9.9567099567099568E-2</v>
      </c>
      <c r="P54" s="153">
        <f>SUM(K$19:K54)/SUM(I$19:I54,K$19:K54)</f>
        <v>0.20462046204620463</v>
      </c>
      <c r="Q54" s="154">
        <f t="shared" si="1"/>
        <v>9.0434782608695645</v>
      </c>
      <c r="R54" s="155">
        <f>SUM($G$19:I54)/SUM($I$19:K54)</f>
        <v>3.0335270377636485</v>
      </c>
      <c r="S54" s="226">
        <f t="shared" si="2"/>
        <v>38.483000389963856</v>
      </c>
      <c r="T54" s="157">
        <f t="shared" si="3"/>
        <v>6.380130336373982E-2</v>
      </c>
      <c r="V54" s="495" t="s">
        <v>18</v>
      </c>
      <c r="W54" s="3">
        <v>0</v>
      </c>
      <c r="X54" s="35">
        <v>5.72</v>
      </c>
      <c r="Y54" s="208">
        <v>-0.17405760328858819</v>
      </c>
      <c r="Z54" s="35">
        <v>9</v>
      </c>
    </row>
    <row r="55" spans="4:26">
      <c r="D55" s="146">
        <v>5</v>
      </c>
      <c r="E55" s="195">
        <v>310</v>
      </c>
      <c r="F55" s="147" t="s">
        <v>491</v>
      </c>
      <c r="G55" s="196">
        <v>324</v>
      </c>
      <c r="H55" s="148">
        <v>222</v>
      </c>
      <c r="I55" s="149">
        <v>198</v>
      </c>
      <c r="J55" s="150"/>
      <c r="K55" s="151">
        <v>24</v>
      </c>
      <c r="L55" s="187">
        <f>SUM(H$51:H55)/H$61</f>
        <v>0.49888042991491266</v>
      </c>
      <c r="M55" s="152">
        <f>SUM(I$51:I55)/I$61</f>
        <v>0.45610494450050454</v>
      </c>
      <c r="N55" s="188">
        <f>SUM(K$51:K55)/K$61</f>
        <v>0.8366533864541833</v>
      </c>
      <c r="O55" s="201">
        <f t="shared" si="0"/>
        <v>0.10810810810810811</v>
      </c>
      <c r="P55" s="153">
        <f>SUM(K$19:K55)/SUM(I$19:I55,K$19:K55)</f>
        <v>0.1856763925729443</v>
      </c>
      <c r="Q55" s="154">
        <f t="shared" si="1"/>
        <v>8.25</v>
      </c>
      <c r="R55" s="155">
        <f>SUM($G$19:I55)/SUM($I$19:K55)</f>
        <v>3.0964152835262757</v>
      </c>
      <c r="S55" s="226">
        <f t="shared" si="2"/>
        <v>38.054844195367878</v>
      </c>
      <c r="T55" s="157">
        <f t="shared" si="3"/>
        <v>5.6781953919940842E-2</v>
      </c>
      <c r="V55" s="495"/>
      <c r="W55" s="3">
        <v>5.73</v>
      </c>
      <c r="X55" s="35">
        <v>74.36</v>
      </c>
      <c r="Y55" s="208">
        <v>0.38982258343329201</v>
      </c>
      <c r="Z55" s="35">
        <v>41</v>
      </c>
    </row>
    <row r="56" spans="4:26">
      <c r="D56" s="146">
        <v>6</v>
      </c>
      <c r="E56" s="195">
        <v>325</v>
      </c>
      <c r="F56" s="147" t="s">
        <v>491</v>
      </c>
      <c r="G56" s="196">
        <v>341</v>
      </c>
      <c r="H56" s="148">
        <v>214</v>
      </c>
      <c r="I56" s="150">
        <v>198</v>
      </c>
      <c r="J56" s="158"/>
      <c r="K56" s="151">
        <v>16</v>
      </c>
      <c r="L56" s="187">
        <f>SUM(H$51:H56)/H$61</f>
        <v>0.59471562919838783</v>
      </c>
      <c r="M56" s="152">
        <f>SUM(I$51:I56)/I$61</f>
        <v>0.55600403632694251</v>
      </c>
      <c r="N56" s="188">
        <f>SUM(K$51:K56)/K$61</f>
        <v>0.90039840637450197</v>
      </c>
      <c r="O56" s="156">
        <f t="shared" si="0"/>
        <v>7.476635514018691E-2</v>
      </c>
      <c r="P56" s="153">
        <f>SUM(K$19:K56)/SUM(I$19:I56,K$19:K56)</f>
        <v>0.16802973977695168</v>
      </c>
      <c r="Q56" s="154">
        <f t="shared" si="1"/>
        <v>12.375</v>
      </c>
      <c r="R56" s="155">
        <f>SUM($G$19:I56)/SUM($I$19:K56)</f>
        <v>3.1640582601015352</v>
      </c>
      <c r="S56" s="226">
        <f t="shared" si="2"/>
        <v>34.439437004755945</v>
      </c>
      <c r="T56" s="157">
        <f t="shared" si="3"/>
        <v>3.1486566348129151E-2</v>
      </c>
      <c r="V56" s="494" t="s">
        <v>189</v>
      </c>
      <c r="W56" s="32">
        <v>0</v>
      </c>
      <c r="X56" s="34">
        <v>26</v>
      </c>
      <c r="Y56" s="207">
        <v>-0.48176796952295597</v>
      </c>
      <c r="Z56" s="34">
        <v>0</v>
      </c>
    </row>
    <row r="57" spans="4:26">
      <c r="D57" s="146">
        <v>7</v>
      </c>
      <c r="E57" s="195">
        <v>342</v>
      </c>
      <c r="F57" s="147" t="s">
        <v>491</v>
      </c>
      <c r="G57" s="196">
        <v>358</v>
      </c>
      <c r="H57" s="148">
        <v>224</v>
      </c>
      <c r="I57" s="150">
        <v>215</v>
      </c>
      <c r="J57" s="158"/>
      <c r="K57" s="151">
        <v>9</v>
      </c>
      <c r="L57" s="187">
        <f>SUM(H$51:H57)/H$61</f>
        <v>0.69502910882221225</v>
      </c>
      <c r="M57" s="152">
        <f>SUM(I$51:I57)/I$61</f>
        <v>0.66448032290615544</v>
      </c>
      <c r="N57" s="188">
        <f>SUM(K$51:K57)/K$61</f>
        <v>0.93625498007968122</v>
      </c>
      <c r="O57" s="156">
        <f t="shared" si="0"/>
        <v>4.0178571428571432E-2</v>
      </c>
      <c r="P57" s="153">
        <f>SUM(K$19:K57)/SUM(I$19:I57,K$19:K57)</f>
        <v>0.14977692797960485</v>
      </c>
      <c r="Q57" s="154">
        <f t="shared" si="1"/>
        <v>23.888888888888889</v>
      </c>
      <c r="R57" s="155">
        <f>SUM($G$19:I57)/SUM($I$19:K57)</f>
        <v>3.2206314658367634</v>
      </c>
      <c r="S57" s="226">
        <f t="shared" si="2"/>
        <v>27.177465717352579</v>
      </c>
      <c r="T57" s="157">
        <f t="shared" si="3"/>
        <v>1.3975380013749228E-2</v>
      </c>
      <c r="V57" s="495"/>
      <c r="W57" s="3">
        <v>27</v>
      </c>
      <c r="X57" s="35">
        <v>33</v>
      </c>
      <c r="Y57" s="208">
        <v>0.142359726464381</v>
      </c>
      <c r="Z57" s="35">
        <v>24</v>
      </c>
    </row>
    <row r="58" spans="4:26">
      <c r="D58" s="146">
        <v>8</v>
      </c>
      <c r="E58" s="195">
        <v>359</v>
      </c>
      <c r="F58" s="147" t="s">
        <v>491</v>
      </c>
      <c r="G58" s="196">
        <v>380</v>
      </c>
      <c r="H58" s="148">
        <v>230</v>
      </c>
      <c r="I58" s="150">
        <v>225</v>
      </c>
      <c r="J58" s="158"/>
      <c r="K58" s="151">
        <v>5</v>
      </c>
      <c r="L58" s="187">
        <f>SUM(H$51:H58)/H$61</f>
        <v>0.79802955665024633</v>
      </c>
      <c r="M58" s="152">
        <f>SUM(I$51:I58)/I$61</f>
        <v>0.77800201816347125</v>
      </c>
      <c r="N58" s="188">
        <f>SUM(K$51:K58)/K$61</f>
        <v>0.95617529880478092</v>
      </c>
      <c r="O58" s="156">
        <f t="shared" si="0"/>
        <v>2.1739130434782608E-2</v>
      </c>
      <c r="P58" s="153">
        <f>SUM(K$19:K58)/SUM(I$19:I58,K$19:K58)</f>
        <v>0.13340744858254586</v>
      </c>
      <c r="Q58" s="154">
        <f t="shared" si="1"/>
        <v>45</v>
      </c>
      <c r="R58" s="155">
        <f>SUM($G$19:I58)/SUM($I$19:K58)</f>
        <v>3.2732894485535264</v>
      </c>
      <c r="S58" s="226">
        <f t="shared" si="2"/>
        <v>17.817328064130965</v>
      </c>
      <c r="T58" s="157">
        <f t="shared" si="3"/>
        <v>5.55296473038223E-3</v>
      </c>
      <c r="V58" s="495"/>
      <c r="W58" s="3">
        <v>34</v>
      </c>
      <c r="X58" s="35">
        <v>35</v>
      </c>
      <c r="Y58" s="208">
        <v>0.65134118188843904</v>
      </c>
      <c r="Z58" s="35">
        <v>44</v>
      </c>
    </row>
    <row r="59" spans="4:26">
      <c r="D59" s="146">
        <v>9</v>
      </c>
      <c r="E59" s="195">
        <v>381</v>
      </c>
      <c r="F59" s="147" t="s">
        <v>491</v>
      </c>
      <c r="G59" s="196">
        <v>408</v>
      </c>
      <c r="H59" s="148">
        <v>221</v>
      </c>
      <c r="I59" s="150">
        <v>218</v>
      </c>
      <c r="J59" s="158"/>
      <c r="K59" s="151">
        <v>3</v>
      </c>
      <c r="L59" s="187">
        <f>SUM(H$51:H59)/H$61</f>
        <v>0.89699955217196592</v>
      </c>
      <c r="M59" s="152">
        <f>SUM(I$51:I59)/I$61</f>
        <v>0.88799192734611498</v>
      </c>
      <c r="N59" s="188">
        <f>SUM(K$51:K59)/K$61</f>
        <v>0.96812749003984067</v>
      </c>
      <c r="O59" s="156">
        <f t="shared" si="0"/>
        <v>1.3574660633484163E-2</v>
      </c>
      <c r="P59" s="153">
        <f>SUM(K$19:K59)/SUM(I$19:I59,K$19:K59)</f>
        <v>0.12029702970297029</v>
      </c>
      <c r="Q59" s="154">
        <f t="shared" si="1"/>
        <v>72.666666666666671</v>
      </c>
      <c r="R59" s="155">
        <f>SUM($G$19:I59)/SUM($I$19:K59)</f>
        <v>3.3347546719344763</v>
      </c>
      <c r="S59" s="226">
        <f t="shared" si="2"/>
        <v>8.0135562693725682</v>
      </c>
      <c r="T59" s="157">
        <f t="shared" si="3"/>
        <v>1.9960521184686063E-3</v>
      </c>
      <c r="V59" s="496"/>
      <c r="W59" s="36">
        <v>36</v>
      </c>
      <c r="X59" s="38">
        <v>70</v>
      </c>
      <c r="Y59" s="102">
        <v>-7.0750069896314494E-2</v>
      </c>
      <c r="Z59" s="38">
        <v>16</v>
      </c>
    </row>
    <row r="60" spans="4:26">
      <c r="D60" s="159">
        <v>10</v>
      </c>
      <c r="E60" s="197">
        <v>409</v>
      </c>
      <c r="F60" s="160" t="s">
        <v>491</v>
      </c>
      <c r="G60" s="198">
        <v>539</v>
      </c>
      <c r="H60" s="161">
        <v>230</v>
      </c>
      <c r="I60" s="162">
        <v>222</v>
      </c>
      <c r="J60" s="158"/>
      <c r="K60" s="163">
        <v>8</v>
      </c>
      <c r="L60" s="189">
        <f>SUM(H$51:H60)/H$61</f>
        <v>1</v>
      </c>
      <c r="M60" s="164">
        <f>SUM(I$51:I60)/I$61</f>
        <v>1</v>
      </c>
      <c r="N60" s="190">
        <f>SUM(K$51:K60)/K$61</f>
        <v>1</v>
      </c>
      <c r="O60" s="202">
        <f t="shared" si="0"/>
        <v>3.4782608695652174E-2</v>
      </c>
      <c r="P60" s="165">
        <f>SUM(K$19:K60)/SUM(I$19:I60,K$19:K60)</f>
        <v>0.11155555555555556</v>
      </c>
      <c r="Q60" s="154">
        <f t="shared" si="1"/>
        <v>27.75</v>
      </c>
      <c r="R60" s="155">
        <f>SUM($G$19:I60)/SUM($I$19:K60)</f>
        <v>3.4347154796587258</v>
      </c>
      <c r="S60" s="226">
        <f t="shared" si="2"/>
        <v>0</v>
      </c>
      <c r="T60" s="157">
        <f t="shared" si="3"/>
        <v>1.7849892056396002E-3</v>
      </c>
      <c r="V60" s="494" t="s">
        <v>173</v>
      </c>
      <c r="W60" s="3">
        <v>0</v>
      </c>
      <c r="X60" s="35">
        <v>47.96</v>
      </c>
      <c r="Y60" s="208">
        <v>-0.13329633935733701</v>
      </c>
      <c r="Z60" s="35">
        <v>15</v>
      </c>
    </row>
    <row r="61" spans="4:26" ht="17.25" thickBot="1">
      <c r="D61" s="166" t="s">
        <v>492</v>
      </c>
      <c r="E61" s="167"/>
      <c r="F61" s="167"/>
      <c r="G61" s="167"/>
      <c r="H61" s="168">
        <f>SUM(I61:K61)</f>
        <v>2233</v>
      </c>
      <c r="I61" s="169">
        <f>SUM(I51:I60)</f>
        <v>1982</v>
      </c>
      <c r="J61" s="169">
        <f>SUM(J51:J60)</f>
        <v>0</v>
      </c>
      <c r="K61" s="170">
        <f>SUM(K51:K60)</f>
        <v>251</v>
      </c>
      <c r="L61" s="171"/>
      <c r="M61" s="171"/>
      <c r="N61" s="171"/>
      <c r="O61" s="199">
        <f t="shared" si="0"/>
        <v>0.11240483654276757</v>
      </c>
      <c r="P61" s="172"/>
      <c r="Q61" s="173">
        <f t="shared" si="1"/>
        <v>7.8964143426294822</v>
      </c>
      <c r="R61" s="174"/>
      <c r="S61" s="219">
        <f>MAX(S51:S60)</f>
        <v>39.814103826872127</v>
      </c>
      <c r="T61" s="175">
        <f>1-2*SUM(T51:T60)</f>
        <v>-0.52438480186217817</v>
      </c>
      <c r="V61" s="495"/>
      <c r="W61" s="3">
        <v>48</v>
      </c>
      <c r="X61" s="35">
        <v>106</v>
      </c>
      <c r="Y61" s="208">
        <v>-4.6179248534953997E-2</v>
      </c>
      <c r="Z61" s="35">
        <v>17</v>
      </c>
    </row>
    <row r="62" spans="4:26" ht="17.25" thickTop="1">
      <c r="V62" s="495"/>
      <c r="W62" s="3">
        <v>106.82</v>
      </c>
      <c r="X62" s="35">
        <v>146.06</v>
      </c>
      <c r="Y62" s="208">
        <v>0.25337148070543403</v>
      </c>
      <c r="Z62" s="35">
        <v>27</v>
      </c>
    </row>
    <row r="63" spans="4:26">
      <c r="V63" s="496"/>
      <c r="W63" s="3">
        <v>146.06</v>
      </c>
      <c r="X63" s="35">
        <v>300</v>
      </c>
      <c r="Y63" s="208">
        <v>0.67392683453718805</v>
      </c>
      <c r="Z63" s="35">
        <v>40</v>
      </c>
    </row>
    <row r="64" spans="4:26">
      <c r="V64" s="494" t="s">
        <v>190</v>
      </c>
      <c r="W64" s="32">
        <v>0</v>
      </c>
      <c r="X64" s="34">
        <v>0</v>
      </c>
      <c r="Y64" s="207">
        <v>-0.11585281435638201</v>
      </c>
      <c r="Z64" s="34">
        <v>15</v>
      </c>
    </row>
    <row r="65" spans="22:26">
      <c r="V65" s="495"/>
      <c r="W65" s="3">
        <v>1</v>
      </c>
      <c r="X65" s="35">
        <v>1</v>
      </c>
      <c r="Y65" s="208">
        <v>4.3300010958577502E-2</v>
      </c>
      <c r="Z65" s="35">
        <v>20</v>
      </c>
    </row>
    <row r="66" spans="22:26">
      <c r="V66" s="496"/>
      <c r="W66" s="36">
        <v>2</v>
      </c>
      <c r="X66" s="38">
        <v>6</v>
      </c>
      <c r="Y66" s="102">
        <v>0.63720773357430804</v>
      </c>
      <c r="Z66" s="38">
        <v>41</v>
      </c>
    </row>
    <row r="67" spans="22:26">
      <c r="V67" s="494" t="s">
        <v>197</v>
      </c>
      <c r="W67" s="3">
        <v>0</v>
      </c>
      <c r="X67" s="35">
        <v>0</v>
      </c>
      <c r="Y67" s="208">
        <v>0.16040941910548681</v>
      </c>
      <c r="Z67" s="35">
        <v>23</v>
      </c>
    </row>
    <row r="68" spans="22:26">
      <c r="V68" s="495"/>
      <c r="W68" s="3">
        <v>1</v>
      </c>
      <c r="X68" s="35">
        <v>1</v>
      </c>
      <c r="Y68" s="208">
        <v>0.1189625101395529</v>
      </c>
      <c r="Z68" s="35">
        <v>22</v>
      </c>
    </row>
    <row r="69" spans="22:26">
      <c r="V69" s="495"/>
      <c r="W69" s="3">
        <v>2</v>
      </c>
      <c r="X69" s="35">
        <v>8</v>
      </c>
      <c r="Y69" s="208">
        <v>-0.32665840869267698</v>
      </c>
      <c r="Z69" s="35">
        <v>10</v>
      </c>
    </row>
    <row r="70" spans="22:26">
      <c r="V70" s="494" t="s">
        <v>196</v>
      </c>
      <c r="W70" s="32">
        <v>0</v>
      </c>
      <c r="X70" s="34">
        <v>10</v>
      </c>
      <c r="Y70" s="207">
        <v>-0.18356687273955499</v>
      </c>
      <c r="Z70" s="34">
        <v>11</v>
      </c>
    </row>
    <row r="71" spans="22:26">
      <c r="V71" s="495"/>
      <c r="W71" s="3">
        <v>10</v>
      </c>
      <c r="X71" s="35">
        <v>5000</v>
      </c>
      <c r="Y71" s="208">
        <v>1.11976801061186E-2</v>
      </c>
      <c r="Z71" s="35">
        <v>19</v>
      </c>
    </row>
    <row r="72" spans="22:26">
      <c r="V72" s="496"/>
      <c r="W72" s="36">
        <v>5500</v>
      </c>
      <c r="X72" s="38">
        <v>161562</v>
      </c>
      <c r="Y72" s="102">
        <v>0.28352792478366801</v>
      </c>
      <c r="Z72" s="38">
        <v>31</v>
      </c>
    </row>
    <row r="73" spans="22:26">
      <c r="V73" s="495" t="s">
        <v>126</v>
      </c>
      <c r="W73" s="497" t="s">
        <v>515</v>
      </c>
      <c r="X73" s="498"/>
      <c r="Y73" s="208">
        <v>0.23567190360603371</v>
      </c>
      <c r="Z73" s="35">
        <v>28</v>
      </c>
    </row>
    <row r="74" spans="22:26">
      <c r="V74" s="495"/>
      <c r="W74" s="499" t="s">
        <v>516</v>
      </c>
      <c r="X74" s="500"/>
      <c r="Y74" s="208">
        <v>-6.4131529378092147E-2</v>
      </c>
      <c r="Z74" s="35">
        <v>16</v>
      </c>
    </row>
    <row r="75" spans="22:26">
      <c r="V75" s="495"/>
      <c r="W75" s="501" t="s">
        <v>518</v>
      </c>
      <c r="X75" s="502"/>
      <c r="Y75" s="208">
        <v>-0.51682951960309442</v>
      </c>
      <c r="Z75" s="35">
        <v>-1</v>
      </c>
    </row>
    <row r="76" spans="22:26">
      <c r="V76" s="494" t="s">
        <v>390</v>
      </c>
      <c r="W76" s="497" t="s">
        <v>519</v>
      </c>
      <c r="X76" s="498"/>
      <c r="Y76" s="207">
        <v>0.34057777047221388</v>
      </c>
      <c r="Z76" s="34">
        <v>31</v>
      </c>
    </row>
    <row r="77" spans="22:26">
      <c r="V77" s="495"/>
      <c r="W77" s="499" t="s">
        <v>521</v>
      </c>
      <c r="X77" s="500"/>
      <c r="Y77" s="208">
        <v>0.26552486675571491</v>
      </c>
      <c r="Z77" s="35">
        <v>28</v>
      </c>
    </row>
    <row r="78" spans="22:26">
      <c r="V78" s="495"/>
      <c r="W78" s="499" t="s">
        <v>522</v>
      </c>
      <c r="X78" s="500"/>
      <c r="Y78" s="208">
        <v>-1.6742030008289371E-2</v>
      </c>
      <c r="Z78" s="35">
        <v>18</v>
      </c>
    </row>
    <row r="79" spans="22:26">
      <c r="V79" s="496"/>
      <c r="W79" s="501" t="s">
        <v>524</v>
      </c>
      <c r="X79" s="502"/>
      <c r="Y79" s="102">
        <v>-0.65395058118596028</v>
      </c>
      <c r="Z79" s="38">
        <v>-5</v>
      </c>
    </row>
    <row r="80" spans="22:26">
      <c r="V80" s="495" t="s">
        <v>391</v>
      </c>
      <c r="W80" s="497" t="s">
        <v>525</v>
      </c>
      <c r="X80" s="498"/>
      <c r="Y80" s="208">
        <v>1.3670740150971341</v>
      </c>
      <c r="Z80" s="35">
        <v>92</v>
      </c>
    </row>
    <row r="81" spans="22:26">
      <c r="V81" s="495"/>
      <c r="W81" s="499" t="s">
        <v>527</v>
      </c>
      <c r="X81" s="500"/>
      <c r="Y81" s="208">
        <v>0.1940780063071966</v>
      </c>
      <c r="Z81" s="35">
        <v>29</v>
      </c>
    </row>
    <row r="82" spans="22:26">
      <c r="V82" s="495"/>
      <c r="W82" s="499" t="s">
        <v>528</v>
      </c>
      <c r="X82" s="500"/>
      <c r="Y82" s="208">
        <v>1.9733736013093962E-2</v>
      </c>
      <c r="Z82" s="35">
        <v>20</v>
      </c>
    </row>
    <row r="83" spans="22:26">
      <c r="V83" s="496"/>
      <c r="W83" s="501" t="s">
        <v>530</v>
      </c>
      <c r="X83" s="502"/>
      <c r="Y83" s="102">
        <v>-0.37343634984921281</v>
      </c>
      <c r="Z83" s="38">
        <v>-1</v>
      </c>
    </row>
  </sheetData>
  <mergeCells count="36">
    <mergeCell ref="W80:X80"/>
    <mergeCell ref="W81:X81"/>
    <mergeCell ref="W82:X82"/>
    <mergeCell ref="W83:X83"/>
    <mergeCell ref="V73:V75"/>
    <mergeCell ref="V76:V79"/>
    <mergeCell ref="V80:V83"/>
    <mergeCell ref="W73:X73"/>
    <mergeCell ref="W74:X74"/>
    <mergeCell ref="W75:X75"/>
    <mergeCell ref="W76:X76"/>
    <mergeCell ref="W77:X77"/>
    <mergeCell ref="W78:X78"/>
    <mergeCell ref="W79:X79"/>
    <mergeCell ref="V28:V31"/>
    <mergeCell ref="V32:V35"/>
    <mergeCell ref="V36:V39"/>
    <mergeCell ref="V40:V43"/>
    <mergeCell ref="V44:V46"/>
    <mergeCell ref="T48:T49"/>
    <mergeCell ref="D48:G49"/>
    <mergeCell ref="L48:N48"/>
    <mergeCell ref="O48:P48"/>
    <mergeCell ref="V70:V72"/>
    <mergeCell ref="V47:V49"/>
    <mergeCell ref="V50:V53"/>
    <mergeCell ref="V54:V55"/>
    <mergeCell ref="V56:V59"/>
    <mergeCell ref="V60:V63"/>
    <mergeCell ref="V64:V66"/>
    <mergeCell ref="V67:V69"/>
    <mergeCell ref="D27:H27"/>
    <mergeCell ref="K27:M27"/>
    <mergeCell ref="K28:M28"/>
    <mergeCell ref="Q48:R48"/>
    <mergeCell ref="S48:S4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9"/>
  <sheetViews>
    <sheetView showGridLines="0" workbookViewId="0">
      <selection activeCell="D23" sqref="D23"/>
    </sheetView>
  </sheetViews>
  <sheetFormatPr defaultRowHeight="13.5"/>
  <cols>
    <col min="1" max="16384" width="9" style="1"/>
  </cols>
  <sheetData>
    <row r="2" spans="2:17">
      <c r="B2" s="1" t="s">
        <v>8</v>
      </c>
    </row>
    <row r="4" spans="2:17" ht="16.5">
      <c r="B4" s="285" t="s">
        <v>0</v>
      </c>
      <c r="C4" s="286">
        <v>42400</v>
      </c>
      <c r="D4" s="286">
        <v>42429</v>
      </c>
      <c r="E4" s="286">
        <v>42460</v>
      </c>
      <c r="F4" s="286">
        <v>42490</v>
      </c>
      <c r="G4" s="287">
        <v>42521</v>
      </c>
      <c r="H4" s="287">
        <v>42551</v>
      </c>
      <c r="I4" s="287">
        <v>42582</v>
      </c>
      <c r="J4" s="287">
        <v>42613</v>
      </c>
      <c r="K4" s="287">
        <v>42643</v>
      </c>
      <c r="L4" s="287">
        <v>42674</v>
      </c>
      <c r="M4" s="287">
        <v>42704</v>
      </c>
      <c r="N4" s="288">
        <v>42735</v>
      </c>
      <c r="O4" s="288">
        <v>42766</v>
      </c>
      <c r="P4" s="288">
        <v>42767</v>
      </c>
      <c r="Q4" s="288">
        <v>42795</v>
      </c>
    </row>
    <row r="5" spans="2:17" ht="15">
      <c r="B5" s="289" t="s">
        <v>1</v>
      </c>
      <c r="C5" s="290">
        <v>9.019190200131982E-3</v>
      </c>
      <c r="D5" s="290">
        <v>4.6743232071478139E-2</v>
      </c>
      <c r="E5" s="290">
        <v>1.240908892792532E-2</v>
      </c>
      <c r="F5" s="290">
        <v>2.0906792332831662E-2</v>
      </c>
      <c r="G5" s="290">
        <v>1.2508437698881708E-2</v>
      </c>
      <c r="H5" s="290">
        <v>2.0463503048648805E-2</v>
      </c>
      <c r="I5" s="290">
        <v>2.2224945498083567E-2</v>
      </c>
      <c r="J5" s="290">
        <v>2.3525271249080108E-2</v>
      </c>
      <c r="K5" s="290">
        <v>2.5061772214460758E-2</v>
      </c>
      <c r="L5" s="290">
        <v>2.8118155180792685E-2</v>
      </c>
      <c r="M5" s="290">
        <v>2.8175588567044135E-2</v>
      </c>
      <c r="N5" s="290">
        <v>2.514649805895949E-2</v>
      </c>
      <c r="O5" s="290">
        <v>3.4179751308952414E-2</v>
      </c>
      <c r="P5" s="290">
        <v>3.5202021338473583E-2</v>
      </c>
      <c r="Q5" s="290">
        <v>2.619360675439255E-2</v>
      </c>
    </row>
    <row r="6" spans="2:17" ht="15">
      <c r="B6" s="289" t="s">
        <v>2</v>
      </c>
      <c r="C6" s="290"/>
      <c r="D6" s="290">
        <v>1.0075971620518616</v>
      </c>
      <c r="E6" s="290">
        <v>0.28223662741685474</v>
      </c>
      <c r="F6" s="290">
        <v>0.84330896376350917</v>
      </c>
      <c r="G6" s="290">
        <v>0.19974515412356447</v>
      </c>
      <c r="H6" s="290">
        <v>0.69316556127512263</v>
      </c>
      <c r="I6" s="290">
        <v>0.61144400248148023</v>
      </c>
      <c r="J6" s="290">
        <v>0.67069554466859505</v>
      </c>
      <c r="K6" s="290">
        <v>0.73505747990615233</v>
      </c>
      <c r="L6" s="290">
        <v>0.7078134194801996</v>
      </c>
      <c r="M6" s="290">
        <v>0.60618939773013591</v>
      </c>
      <c r="N6" s="290">
        <v>0.58270379477947287</v>
      </c>
      <c r="O6" s="290">
        <v>0.69212550590714406</v>
      </c>
      <c r="P6" s="290">
        <v>0.46540710744431385</v>
      </c>
      <c r="Q6" s="290">
        <v>0.4935977172477698</v>
      </c>
    </row>
    <row r="7" spans="2:17" ht="15">
      <c r="B7" s="291" t="s">
        <v>3</v>
      </c>
      <c r="C7" s="292"/>
      <c r="D7" s="292"/>
      <c r="E7" s="292">
        <v>1.0081630109670987</v>
      </c>
      <c r="F7" s="292">
        <v>1.0072865668226354</v>
      </c>
      <c r="G7" s="292">
        <v>1.0074756726534868</v>
      </c>
      <c r="H7" s="292">
        <v>0.81059378057981191</v>
      </c>
      <c r="I7" s="292">
        <v>1.2329930107117024</v>
      </c>
      <c r="J7" s="292">
        <v>0.97597647672180321</v>
      </c>
      <c r="K7" s="292">
        <v>1.0080688782306084</v>
      </c>
      <c r="L7" s="292">
        <v>0.99820157440879775</v>
      </c>
      <c r="M7" s="292">
        <v>0.99350872951240798</v>
      </c>
      <c r="N7" s="292">
        <v>0.9904956289985406</v>
      </c>
      <c r="O7" s="292">
        <v>1.0070692384955604</v>
      </c>
      <c r="P7" s="292">
        <v>0.87760670350728998</v>
      </c>
      <c r="Q7" s="292">
        <v>0.98277760792200219</v>
      </c>
    </row>
    <row r="8" spans="2:17" ht="15">
      <c r="B8" s="289" t="s">
        <v>4</v>
      </c>
      <c r="C8" s="290"/>
      <c r="D8" s="290"/>
      <c r="E8" s="290"/>
      <c r="F8" s="290">
        <v>1.0072934050312132</v>
      </c>
      <c r="G8" s="290">
        <v>1.0071262457478674</v>
      </c>
      <c r="H8" s="290">
        <v>1.0068153616880648</v>
      </c>
      <c r="I8" s="290">
        <v>1.0078330184767081</v>
      </c>
      <c r="J8" s="290">
        <v>1.0079551704102896</v>
      </c>
      <c r="K8" s="290">
        <v>1.0077026299500909</v>
      </c>
      <c r="L8" s="290">
        <v>0.96837958331154972</v>
      </c>
      <c r="M8" s="290">
        <v>1.0076155085157155</v>
      </c>
      <c r="N8" s="290">
        <v>0.98825271113693325</v>
      </c>
      <c r="O8" s="290">
        <v>0.98185229775285576</v>
      </c>
      <c r="P8" s="290">
        <v>0.96009125932528283</v>
      </c>
      <c r="Q8" s="290">
        <v>1.0390985825736065</v>
      </c>
    </row>
    <row r="9" spans="2:17" ht="15">
      <c r="B9" s="289" t="s">
        <v>5</v>
      </c>
      <c r="C9" s="290"/>
      <c r="D9" s="290"/>
      <c r="E9" s="290"/>
      <c r="F9" s="290"/>
      <c r="G9" s="290">
        <v>1.0074246793888446</v>
      </c>
      <c r="H9" s="290">
        <v>1.0065831260647864</v>
      </c>
      <c r="I9" s="290">
        <v>1.0065772360744676</v>
      </c>
      <c r="J9" s="290">
        <v>1.007280937022073</v>
      </c>
      <c r="K9" s="290">
        <v>1.0075382740293126</v>
      </c>
      <c r="L9" s="290">
        <v>1.021638627454645</v>
      </c>
      <c r="M9" s="290">
        <v>1.0074138318599297</v>
      </c>
      <c r="N9" s="290">
        <v>1.0075216185332669</v>
      </c>
      <c r="O9" s="290">
        <v>1.0329075447562908</v>
      </c>
      <c r="P9" s="290">
        <v>1.0316147930875237</v>
      </c>
      <c r="Q9" s="290">
        <v>1.0562323058993193</v>
      </c>
    </row>
    <row r="10" spans="2:17" ht="15">
      <c r="B10" s="289" t="s">
        <v>6</v>
      </c>
      <c r="C10" s="290"/>
      <c r="D10" s="290"/>
      <c r="E10" s="290"/>
      <c r="F10" s="290"/>
      <c r="G10" s="290"/>
      <c r="H10" s="290">
        <v>1.0068014780525441</v>
      </c>
      <c r="I10" s="290">
        <v>1.0064162292858405</v>
      </c>
      <c r="J10" s="290">
        <v>1.0060324434420038</v>
      </c>
      <c r="K10" s="290">
        <v>1.0067606784473535</v>
      </c>
      <c r="L10" s="290">
        <v>0.90206982374154809</v>
      </c>
      <c r="M10" s="290">
        <v>1.0070991825189994</v>
      </c>
      <c r="N10" s="290">
        <v>0.97266900912322107</v>
      </c>
      <c r="O10" s="290">
        <v>0.946132555494547</v>
      </c>
      <c r="P10" s="290">
        <v>0.98211116333134241</v>
      </c>
      <c r="Q10" s="290">
        <v>1.0064707507121489</v>
      </c>
    </row>
    <row r="11" spans="2:17" ht="15">
      <c r="B11" s="289" t="s">
        <v>7</v>
      </c>
      <c r="C11" s="290"/>
      <c r="D11" s="290"/>
      <c r="E11" s="290"/>
      <c r="F11" s="290"/>
      <c r="G11" s="290"/>
      <c r="H11" s="290"/>
      <c r="I11" s="290">
        <v>1.0049780259735022</v>
      </c>
      <c r="J11" s="290">
        <v>1.0059771816789604</v>
      </c>
      <c r="K11" s="290">
        <v>1.0055202187743266</v>
      </c>
      <c r="L11" s="290">
        <v>1.8797961589991969</v>
      </c>
      <c r="M11" s="290">
        <v>1.0069559718942962</v>
      </c>
      <c r="N11" s="290">
        <v>1.0551701917734007</v>
      </c>
      <c r="O11" s="290">
        <v>1.0942553023184181</v>
      </c>
      <c r="P11" s="290">
        <v>1.0232611391206923</v>
      </c>
      <c r="Q11" s="290">
        <v>1.0260627357152636</v>
      </c>
    </row>
    <row r="16" spans="2:17">
      <c r="B16" s="1" t="s">
        <v>555</v>
      </c>
    </row>
    <row r="17" spans="2:6">
      <c r="B17" s="1" t="s">
        <v>556</v>
      </c>
    </row>
    <row r="18" spans="2:6">
      <c r="C18" s="1" t="s">
        <v>557</v>
      </c>
    </row>
    <row r="19" spans="2:6">
      <c r="C19" s="1" t="s">
        <v>558</v>
      </c>
    </row>
    <row r="20" spans="2:6">
      <c r="C20" s="1" t="s">
        <v>559</v>
      </c>
    </row>
    <row r="24" spans="2:6">
      <c r="B24" s="448"/>
      <c r="C24" s="449"/>
      <c r="D24" s="449"/>
      <c r="E24" s="294"/>
      <c r="F24" s="294"/>
    </row>
    <row r="25" spans="2:6">
      <c r="B25" s="448"/>
      <c r="C25" s="284"/>
      <c r="D25" s="284"/>
      <c r="E25" s="294"/>
      <c r="F25" s="294"/>
    </row>
    <row r="26" spans="2:6">
      <c r="B26" s="284"/>
      <c r="C26" s="295"/>
      <c r="D26" s="296"/>
      <c r="E26" s="295"/>
      <c r="F26" s="297"/>
    </row>
    <row r="27" spans="2:6">
      <c r="B27" s="284"/>
      <c r="C27" s="295"/>
      <c r="D27" s="298"/>
      <c r="E27" s="295"/>
      <c r="F27" s="297"/>
    </row>
    <row r="28" spans="2:6">
      <c r="B28" s="284"/>
      <c r="C28" s="295"/>
      <c r="D28" s="298"/>
      <c r="E28" s="294"/>
      <c r="F28" s="294"/>
    </row>
    <row r="29" spans="2:6">
      <c r="B29" s="284"/>
      <c r="C29" s="295"/>
      <c r="D29" s="299"/>
      <c r="E29" s="295"/>
      <c r="F29" s="294"/>
    </row>
  </sheetData>
  <mergeCells count="2">
    <mergeCell ref="B24:B25"/>
    <mergeCell ref="C24:D24"/>
  </mergeCells>
  <phoneticPr fontId="7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U17"/>
  <sheetViews>
    <sheetView showGridLines="0" topLeftCell="D1" workbookViewId="0">
      <selection activeCell="S23" sqref="S23"/>
    </sheetView>
  </sheetViews>
  <sheetFormatPr defaultRowHeight="16.5"/>
  <cols>
    <col min="1" max="11" width="9" style="7"/>
    <col min="12" max="12" width="9" style="84"/>
    <col min="13" max="15" width="9" style="7"/>
    <col min="16" max="17" width="9.5" style="84" bestFit="1" customWidth="1"/>
    <col min="18" max="19" width="9" style="7"/>
    <col min="20" max="21" width="9" style="85"/>
    <col min="22" max="16384" width="9" style="7"/>
  </cols>
  <sheetData>
    <row r="5" spans="6:21">
      <c r="F5" s="89" t="s">
        <v>422</v>
      </c>
      <c r="G5" s="42">
        <v>45.462926491779569</v>
      </c>
      <c r="H5" s="42"/>
      <c r="I5" s="42"/>
      <c r="J5" s="42"/>
      <c r="K5" s="42"/>
      <c r="L5" s="92" t="s">
        <v>423</v>
      </c>
      <c r="M5" s="42"/>
      <c r="N5" s="42"/>
      <c r="O5" s="42"/>
      <c r="P5" s="92"/>
      <c r="Q5" s="92"/>
      <c r="R5" s="42"/>
      <c r="S5" s="42"/>
      <c r="T5" s="95"/>
      <c r="U5" s="98"/>
    </row>
    <row r="6" spans="6:21">
      <c r="F6" s="90" t="s">
        <v>424</v>
      </c>
      <c r="G6" s="80"/>
      <c r="H6" s="80"/>
      <c r="I6" s="80"/>
      <c r="J6" s="80" t="s">
        <v>10</v>
      </c>
      <c r="K6" s="80" t="s">
        <v>425</v>
      </c>
      <c r="L6" s="93" t="s">
        <v>426</v>
      </c>
      <c r="M6" s="80" t="s">
        <v>427</v>
      </c>
      <c r="N6" s="80" t="s">
        <v>428</v>
      </c>
      <c r="O6" s="80" t="s">
        <v>429</v>
      </c>
      <c r="P6" s="93" t="s">
        <v>430</v>
      </c>
      <c r="Q6" s="93" t="s">
        <v>431</v>
      </c>
      <c r="R6" s="80" t="s">
        <v>432</v>
      </c>
      <c r="S6" s="80"/>
      <c r="T6" s="96"/>
      <c r="U6" s="99"/>
    </row>
    <row r="7" spans="6:21">
      <c r="F7" s="90">
        <v>0</v>
      </c>
      <c r="G7" s="80">
        <v>274.56475760797639</v>
      </c>
      <c r="H7" s="80">
        <v>1</v>
      </c>
      <c r="I7" s="80" t="s">
        <v>444</v>
      </c>
      <c r="J7" s="80">
        <v>19</v>
      </c>
      <c r="K7" s="80">
        <v>10</v>
      </c>
      <c r="L7" s="93">
        <v>0.52631578947368418</v>
      </c>
      <c r="M7" s="80">
        <v>9</v>
      </c>
      <c r="N7" s="80">
        <v>9</v>
      </c>
      <c r="O7" s="80">
        <v>10</v>
      </c>
      <c r="P7" s="93">
        <v>4.5385779122541605E-3</v>
      </c>
      <c r="Q7" s="93">
        <v>3.9840637450199202E-2</v>
      </c>
      <c r="R7" s="80">
        <v>3.5302059537945039E-2</v>
      </c>
      <c r="S7" s="80" t="s">
        <v>433</v>
      </c>
      <c r="T7" s="96">
        <v>3.9840637450199202E-2</v>
      </c>
      <c r="U7" s="99">
        <v>4.5385779122541605E-3</v>
      </c>
    </row>
    <row r="8" spans="6:21">
      <c r="F8" s="90">
        <v>0.1</v>
      </c>
      <c r="G8" s="80">
        <v>320.02768409975596</v>
      </c>
      <c r="H8" s="80">
        <v>2</v>
      </c>
      <c r="I8" s="80" t="s">
        <v>445</v>
      </c>
      <c r="J8" s="80">
        <v>60</v>
      </c>
      <c r="K8" s="80">
        <v>21</v>
      </c>
      <c r="L8" s="93">
        <v>0.35</v>
      </c>
      <c r="M8" s="80">
        <v>39</v>
      </c>
      <c r="N8" s="80">
        <v>48</v>
      </c>
      <c r="O8" s="80">
        <v>31</v>
      </c>
      <c r="P8" s="93">
        <v>2.4205748865355523E-2</v>
      </c>
      <c r="Q8" s="93">
        <v>0.12350597609561753</v>
      </c>
      <c r="R8" s="80">
        <v>9.9300227230262009E-2</v>
      </c>
      <c r="S8" s="80" t="s">
        <v>433</v>
      </c>
      <c r="T8" s="96">
        <v>8.3665338645418322E-2</v>
      </c>
      <c r="U8" s="99">
        <v>1.9667170953101363E-2</v>
      </c>
    </row>
    <row r="9" spans="6:21">
      <c r="F9" s="90">
        <v>0.2</v>
      </c>
      <c r="G9" s="80">
        <v>365.49061059153553</v>
      </c>
      <c r="H9" s="80">
        <v>3</v>
      </c>
      <c r="I9" s="80" t="s">
        <v>446</v>
      </c>
      <c r="J9" s="80">
        <v>197</v>
      </c>
      <c r="K9" s="80">
        <v>59</v>
      </c>
      <c r="L9" s="93">
        <v>0.29949238578680204</v>
      </c>
      <c r="M9" s="80">
        <v>138</v>
      </c>
      <c r="N9" s="80">
        <v>186</v>
      </c>
      <c r="O9" s="80">
        <v>90</v>
      </c>
      <c r="P9" s="93">
        <v>9.3797276853252648E-2</v>
      </c>
      <c r="Q9" s="93">
        <v>0.35856573705179284</v>
      </c>
      <c r="R9" s="80">
        <v>0.26476846019854017</v>
      </c>
      <c r="S9" s="80">
        <v>0</v>
      </c>
      <c r="T9" s="96">
        <v>0.23505976095617531</v>
      </c>
      <c r="U9" s="99">
        <v>6.9591527987897125E-2</v>
      </c>
    </row>
    <row r="10" spans="6:21">
      <c r="F10" s="90">
        <v>0.3</v>
      </c>
      <c r="G10" s="80">
        <v>410.9535370833151</v>
      </c>
      <c r="H10" s="80">
        <v>4</v>
      </c>
      <c r="I10" s="80" t="s">
        <v>447</v>
      </c>
      <c r="J10" s="80">
        <v>423</v>
      </c>
      <c r="K10" s="80">
        <v>76</v>
      </c>
      <c r="L10" s="93">
        <v>0.17966903073286053</v>
      </c>
      <c r="M10" s="80">
        <v>347</v>
      </c>
      <c r="N10" s="80">
        <v>533</v>
      </c>
      <c r="O10" s="80">
        <v>166</v>
      </c>
      <c r="P10" s="93">
        <v>0.26878466969238529</v>
      </c>
      <c r="Q10" s="93">
        <v>0.66135458167330674</v>
      </c>
      <c r="R10" s="80">
        <v>0.39256991198092145</v>
      </c>
      <c r="S10" s="80" t="s">
        <v>433</v>
      </c>
      <c r="T10" s="96">
        <v>0.30278884462151395</v>
      </c>
      <c r="U10" s="99">
        <v>0.17498739283913262</v>
      </c>
    </row>
    <row r="11" spans="6:21">
      <c r="F11" s="90">
        <v>0.4</v>
      </c>
      <c r="G11" s="80">
        <v>456.41646357509467</v>
      </c>
      <c r="H11" s="80">
        <v>5</v>
      </c>
      <c r="I11" s="80" t="s">
        <v>448</v>
      </c>
      <c r="J11" s="80">
        <v>524</v>
      </c>
      <c r="K11" s="80">
        <v>44</v>
      </c>
      <c r="L11" s="93">
        <v>8.3969465648854963E-2</v>
      </c>
      <c r="M11" s="80">
        <v>480</v>
      </c>
      <c r="N11" s="80">
        <v>1013</v>
      </c>
      <c r="O11" s="80">
        <v>210</v>
      </c>
      <c r="P11" s="93">
        <v>0.51084215834594049</v>
      </c>
      <c r="Q11" s="93">
        <v>0.8366533864541833</v>
      </c>
      <c r="R11" s="80">
        <v>0.32581122810824281</v>
      </c>
      <c r="S11" s="80" t="s">
        <v>433</v>
      </c>
      <c r="T11" s="96">
        <v>0.1752988047808765</v>
      </c>
      <c r="U11" s="99">
        <v>0.24205748865355523</v>
      </c>
    </row>
    <row r="12" spans="6:21">
      <c r="F12" s="90">
        <v>0.5</v>
      </c>
      <c r="G12" s="80">
        <v>501.87939006687424</v>
      </c>
      <c r="H12" s="80">
        <v>6</v>
      </c>
      <c r="I12" s="80" t="s">
        <v>449</v>
      </c>
      <c r="J12" s="80">
        <v>522</v>
      </c>
      <c r="K12" s="80">
        <v>30</v>
      </c>
      <c r="L12" s="93">
        <v>5.7471264367816091E-2</v>
      </c>
      <c r="M12" s="80">
        <v>492</v>
      </c>
      <c r="N12" s="80">
        <v>1505</v>
      </c>
      <c r="O12" s="80">
        <v>240</v>
      </c>
      <c r="P12" s="93">
        <v>0.75895108421583457</v>
      </c>
      <c r="Q12" s="93">
        <v>0.95617529880478092</v>
      </c>
      <c r="R12" s="80">
        <v>0.19722421458894634</v>
      </c>
      <c r="S12" s="80" t="s">
        <v>433</v>
      </c>
      <c r="T12" s="96">
        <v>0.11952191235059761</v>
      </c>
      <c r="U12" s="99">
        <v>0.24810892586989411</v>
      </c>
    </row>
    <row r="13" spans="6:21">
      <c r="F13" s="90">
        <v>0.6</v>
      </c>
      <c r="G13" s="80">
        <v>547.34231655865381</v>
      </c>
      <c r="H13" s="80">
        <v>7</v>
      </c>
      <c r="I13" s="80" t="s">
        <v>450</v>
      </c>
      <c r="J13" s="80">
        <v>290</v>
      </c>
      <c r="K13" s="80">
        <v>3</v>
      </c>
      <c r="L13" s="93">
        <v>1.0344827586206896E-2</v>
      </c>
      <c r="M13" s="80">
        <v>287</v>
      </c>
      <c r="N13" s="80">
        <v>1792</v>
      </c>
      <c r="O13" s="80">
        <v>243</v>
      </c>
      <c r="P13" s="93">
        <v>0.90368129097327277</v>
      </c>
      <c r="Q13" s="93">
        <v>0.96812749003984067</v>
      </c>
      <c r="R13" s="80">
        <v>6.44461990665679E-2</v>
      </c>
      <c r="S13" s="80" t="s">
        <v>433</v>
      </c>
      <c r="T13" s="96">
        <v>1.1952191235059761E-2</v>
      </c>
      <c r="U13" s="99">
        <v>0.14473020675743822</v>
      </c>
    </row>
    <row r="14" spans="6:21">
      <c r="F14" s="90">
        <v>0.7</v>
      </c>
      <c r="G14" s="80">
        <v>592.80524305043332</v>
      </c>
      <c r="H14" s="80">
        <v>8</v>
      </c>
      <c r="I14" s="80" t="s">
        <v>451</v>
      </c>
      <c r="J14" s="80">
        <v>148</v>
      </c>
      <c r="K14" s="80">
        <v>6</v>
      </c>
      <c r="L14" s="93">
        <v>4.0540540540540543E-2</v>
      </c>
      <c r="M14" s="80">
        <v>142</v>
      </c>
      <c r="N14" s="80">
        <v>1934</v>
      </c>
      <c r="O14" s="80">
        <v>249</v>
      </c>
      <c r="P14" s="93">
        <v>0.97528996469994955</v>
      </c>
      <c r="Q14" s="93">
        <v>0.99203187250996017</v>
      </c>
      <c r="R14" s="80">
        <v>1.6741907810010614E-2</v>
      </c>
      <c r="S14" s="80" t="s">
        <v>433</v>
      </c>
      <c r="T14" s="96">
        <v>2.3904382470119521E-2</v>
      </c>
      <c r="U14" s="99">
        <v>7.1608673726676758E-2</v>
      </c>
    </row>
    <row r="15" spans="6:21">
      <c r="F15" s="90">
        <v>0.8</v>
      </c>
      <c r="G15" s="80">
        <v>638.26816954221295</v>
      </c>
      <c r="H15" s="80">
        <v>9</v>
      </c>
      <c r="I15" s="80" t="s">
        <v>452</v>
      </c>
      <c r="J15" s="80">
        <v>38</v>
      </c>
      <c r="K15" s="80">
        <v>1</v>
      </c>
      <c r="L15" s="93">
        <v>2.6315789473684209E-2</v>
      </c>
      <c r="M15" s="80">
        <v>37</v>
      </c>
      <c r="N15" s="80">
        <v>1971</v>
      </c>
      <c r="O15" s="80">
        <v>250</v>
      </c>
      <c r="P15" s="93">
        <v>0.99394856278366117</v>
      </c>
      <c r="Q15" s="93">
        <v>0.99601593625498008</v>
      </c>
      <c r="R15" s="80">
        <v>2.0673734713189118E-3</v>
      </c>
      <c r="S15" s="80" t="s">
        <v>433</v>
      </c>
      <c r="T15" s="96">
        <v>3.9840637450199202E-3</v>
      </c>
      <c r="U15" s="99">
        <v>1.8658598083711547E-2</v>
      </c>
    </row>
    <row r="16" spans="6:21">
      <c r="F16" s="90">
        <v>0.9</v>
      </c>
      <c r="G16" s="80">
        <v>683.73109603399257</v>
      </c>
      <c r="H16" s="80">
        <v>10</v>
      </c>
      <c r="I16" s="80" t="s">
        <v>453</v>
      </c>
      <c r="J16" s="80">
        <v>13</v>
      </c>
      <c r="K16" s="80">
        <v>1</v>
      </c>
      <c r="L16" s="93">
        <v>7.6923076923076927E-2</v>
      </c>
      <c r="M16" s="80">
        <v>12</v>
      </c>
      <c r="N16" s="80">
        <v>1983</v>
      </c>
      <c r="O16" s="80">
        <v>251</v>
      </c>
      <c r="P16" s="93">
        <v>1</v>
      </c>
      <c r="Q16" s="93">
        <v>1</v>
      </c>
      <c r="R16" s="80">
        <v>0</v>
      </c>
      <c r="S16" s="80" t="s">
        <v>433</v>
      </c>
      <c r="T16" s="96">
        <v>3.9840637450199202E-3</v>
      </c>
      <c r="U16" s="99">
        <v>6.0514372163388806E-3</v>
      </c>
    </row>
    <row r="17" spans="6:21">
      <c r="F17" s="91"/>
      <c r="G17" s="44"/>
      <c r="H17" s="44"/>
      <c r="I17" s="44"/>
      <c r="J17" s="44">
        <v>2234</v>
      </c>
      <c r="K17" s="44"/>
      <c r="L17" s="94"/>
      <c r="M17" s="44"/>
      <c r="N17" s="44"/>
      <c r="O17" s="44"/>
      <c r="P17" s="94"/>
      <c r="Q17" s="94"/>
      <c r="R17" s="44">
        <v>0.39256991198092145</v>
      </c>
      <c r="S17" s="44"/>
      <c r="T17" s="97"/>
      <c r="U17" s="100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54"/>
  <sheetViews>
    <sheetView showGridLines="0" workbookViewId="0">
      <selection activeCell="H32" sqref="H32"/>
    </sheetView>
  </sheetViews>
  <sheetFormatPr defaultRowHeight="16.5"/>
  <cols>
    <col min="1" max="1" width="9" style="331"/>
    <col min="2" max="2" width="10.625" style="331" customWidth="1"/>
    <col min="3" max="3" width="12.875" style="331" bestFit="1" customWidth="1"/>
    <col min="4" max="4" width="10.625" style="331" bestFit="1" customWidth="1"/>
    <col min="5" max="5" width="13.125" style="331" bestFit="1" customWidth="1"/>
    <col min="6" max="16384" width="9" style="331"/>
  </cols>
  <sheetData>
    <row r="3" spans="2:22">
      <c r="B3" s="374" t="s">
        <v>9</v>
      </c>
      <c r="C3" s="375" t="s">
        <v>697</v>
      </c>
      <c r="D3" s="375" t="s">
        <v>698</v>
      </c>
      <c r="E3" s="376" t="s">
        <v>699</v>
      </c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</row>
    <row r="4" spans="2:22">
      <c r="B4" s="384">
        <v>201606</v>
      </c>
      <c r="C4" s="373">
        <v>12</v>
      </c>
      <c r="D4" s="373">
        <v>121</v>
      </c>
      <c r="E4" s="377">
        <f>C4+D4</f>
        <v>133</v>
      </c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</row>
    <row r="5" spans="2:22">
      <c r="B5" s="384">
        <v>201607</v>
      </c>
      <c r="C5" s="373">
        <v>5</v>
      </c>
      <c r="D5" s="373">
        <v>76</v>
      </c>
      <c r="E5" s="377">
        <f t="shared" ref="E5:E17" si="0">C5+D5</f>
        <v>81</v>
      </c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</row>
    <row r="6" spans="2:22">
      <c r="B6" s="384">
        <v>201608</v>
      </c>
      <c r="C6" s="373">
        <v>8</v>
      </c>
      <c r="D6" s="373">
        <v>93</v>
      </c>
      <c r="E6" s="377">
        <f t="shared" si="0"/>
        <v>101</v>
      </c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</row>
    <row r="7" spans="2:22">
      <c r="B7" s="384">
        <v>201609</v>
      </c>
      <c r="C7" s="373">
        <v>12</v>
      </c>
      <c r="D7" s="373">
        <v>135</v>
      </c>
      <c r="E7" s="377">
        <f t="shared" si="0"/>
        <v>147</v>
      </c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</row>
    <row r="8" spans="2:22">
      <c r="B8" s="384">
        <v>201610</v>
      </c>
      <c r="C8" s="373">
        <v>31</v>
      </c>
      <c r="D8" s="373">
        <v>183</v>
      </c>
      <c r="E8" s="377">
        <f t="shared" si="0"/>
        <v>214</v>
      </c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</row>
    <row r="9" spans="2:22">
      <c r="B9" s="384">
        <v>201611</v>
      </c>
      <c r="C9" s="373">
        <v>50</v>
      </c>
      <c r="D9" s="373">
        <v>320</v>
      </c>
      <c r="E9" s="377">
        <f t="shared" si="0"/>
        <v>370</v>
      </c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</row>
    <row r="10" spans="2:22">
      <c r="B10" s="384">
        <v>201612</v>
      </c>
      <c r="C10" s="373">
        <v>54</v>
      </c>
      <c r="D10" s="373">
        <v>341</v>
      </c>
      <c r="E10" s="377">
        <f t="shared" si="0"/>
        <v>395</v>
      </c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</row>
    <row r="11" spans="2:22">
      <c r="B11" s="384">
        <v>201701</v>
      </c>
      <c r="C11" s="373">
        <v>22</v>
      </c>
      <c r="D11" s="373">
        <v>201</v>
      </c>
      <c r="E11" s="377">
        <f t="shared" si="0"/>
        <v>223</v>
      </c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332"/>
      <c r="V11" s="332"/>
    </row>
    <row r="12" spans="2:22">
      <c r="B12" s="384">
        <v>201702</v>
      </c>
      <c r="C12" s="373">
        <v>5</v>
      </c>
      <c r="D12" s="373">
        <v>44</v>
      </c>
      <c r="E12" s="377">
        <f t="shared" si="0"/>
        <v>49</v>
      </c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32"/>
      <c r="T12" s="332"/>
      <c r="U12" s="332"/>
      <c r="V12" s="332"/>
    </row>
    <row r="13" spans="2:22">
      <c r="B13" s="384">
        <v>201703</v>
      </c>
      <c r="C13" s="373">
        <v>40</v>
      </c>
      <c r="D13" s="373">
        <v>202</v>
      </c>
      <c r="E13" s="377">
        <f t="shared" si="0"/>
        <v>242</v>
      </c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</row>
    <row r="14" spans="2:22">
      <c r="B14" s="384">
        <v>201704</v>
      </c>
      <c r="C14" s="373">
        <v>52</v>
      </c>
      <c r="D14" s="373">
        <v>249</v>
      </c>
      <c r="E14" s="377">
        <f t="shared" si="0"/>
        <v>301</v>
      </c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</row>
    <row r="15" spans="2:22">
      <c r="B15" s="384">
        <v>201705</v>
      </c>
      <c r="C15" s="373">
        <v>83</v>
      </c>
      <c r="D15" s="373">
        <v>429</v>
      </c>
      <c r="E15" s="377">
        <f t="shared" si="0"/>
        <v>512</v>
      </c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</row>
    <row r="16" spans="2:22">
      <c r="B16" s="384">
        <v>201706</v>
      </c>
      <c r="C16" s="373">
        <v>96</v>
      </c>
      <c r="D16" s="373">
        <v>566</v>
      </c>
      <c r="E16" s="377">
        <f t="shared" si="0"/>
        <v>662</v>
      </c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  <c r="U16" s="332"/>
      <c r="V16" s="332"/>
    </row>
    <row r="17" spans="2:23">
      <c r="B17" s="384">
        <v>201707</v>
      </c>
      <c r="C17" s="373">
        <v>102</v>
      </c>
      <c r="D17" s="373">
        <v>733</v>
      </c>
      <c r="E17" s="377">
        <f t="shared" si="0"/>
        <v>835</v>
      </c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</row>
    <row r="18" spans="2:23">
      <c r="B18" s="383" t="s">
        <v>699</v>
      </c>
      <c r="C18" s="385">
        <f>SUM(C4:C17)</f>
        <v>572</v>
      </c>
      <c r="D18" s="385">
        <f t="shared" ref="D18" si="1">SUM(D4:D17)</f>
        <v>3693</v>
      </c>
      <c r="E18" s="378"/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32"/>
      <c r="U18" s="332"/>
      <c r="V18" s="332"/>
    </row>
    <row r="19" spans="2:23">
      <c r="B19" s="382"/>
      <c r="C19" s="382"/>
      <c r="D19" s="382"/>
      <c r="E19" s="38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</row>
    <row r="20" spans="2:23">
      <c r="B20" s="329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</row>
    <row r="21" spans="2:23">
      <c r="B21" s="379" t="s">
        <v>700</v>
      </c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</row>
    <row r="22" spans="2:23">
      <c r="B22" s="329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</row>
    <row r="23" spans="2:23">
      <c r="B23" s="329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</row>
    <row r="24" spans="2:23">
      <c r="B24" s="342"/>
      <c r="C24" s="451" t="s">
        <v>701</v>
      </c>
      <c r="D24" s="451"/>
      <c r="E24" s="451" t="s">
        <v>913</v>
      </c>
      <c r="F24" s="454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</row>
    <row r="25" spans="2:23">
      <c r="B25" s="343"/>
      <c r="C25" s="450" t="s">
        <v>636</v>
      </c>
      <c r="D25" s="450"/>
      <c r="E25" s="452" t="s">
        <v>912</v>
      </c>
      <c r="F25" s="453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</row>
    <row r="26" spans="2:23">
      <c r="B26" s="343"/>
      <c r="C26" s="380" t="s">
        <v>635</v>
      </c>
      <c r="D26" s="345" t="s">
        <v>702</v>
      </c>
      <c r="E26" s="380" t="s">
        <v>635</v>
      </c>
      <c r="F26" s="346" t="s">
        <v>702</v>
      </c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</row>
    <row r="27" spans="2:23">
      <c r="B27" s="381" t="s">
        <v>12</v>
      </c>
      <c r="C27" s="345">
        <f>SUM(C4:C15)</f>
        <v>374</v>
      </c>
      <c r="D27" s="347">
        <f>C27/C$29</f>
        <v>0.13511560693641619</v>
      </c>
      <c r="E27" s="386">
        <f>SUM(C16:C17)</f>
        <v>198</v>
      </c>
      <c r="F27" s="348">
        <f>E27/E$29</f>
        <v>0.13226452905811623</v>
      </c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</row>
    <row r="28" spans="2:23">
      <c r="B28" s="381" t="s">
        <v>13</v>
      </c>
      <c r="C28" s="345">
        <f>SUM(D4:D15)</f>
        <v>2394</v>
      </c>
      <c r="D28" s="347">
        <f t="shared" ref="D28:F29" si="2">C28/C$29</f>
        <v>0.86488439306358378</v>
      </c>
      <c r="E28" s="386">
        <f>SUM(D16:D17)</f>
        <v>1299</v>
      </c>
      <c r="F28" s="348">
        <f t="shared" si="2"/>
        <v>0.86773547094188375</v>
      </c>
      <c r="G28" s="344"/>
      <c r="H28" s="344"/>
      <c r="I28" s="344"/>
      <c r="J28" s="344"/>
      <c r="K28" s="345"/>
      <c r="L28" s="332"/>
      <c r="M28" s="332"/>
      <c r="N28" s="332"/>
      <c r="O28" s="332"/>
      <c r="P28" s="332"/>
      <c r="Q28" s="332"/>
      <c r="R28" s="332"/>
      <c r="S28" s="332"/>
      <c r="T28" s="332"/>
      <c r="U28" s="332"/>
      <c r="V28" s="332"/>
      <c r="W28" s="332"/>
    </row>
    <row r="29" spans="2:23">
      <c r="B29" s="349" t="s">
        <v>703</v>
      </c>
      <c r="C29" s="350">
        <f>SUM(C27:C28)</f>
        <v>2768</v>
      </c>
      <c r="D29" s="351">
        <f t="shared" si="2"/>
        <v>1</v>
      </c>
      <c r="E29" s="411">
        <f>SUM(E27:E28)</f>
        <v>1497</v>
      </c>
      <c r="F29" s="352">
        <f t="shared" si="2"/>
        <v>1</v>
      </c>
      <c r="G29" s="333"/>
      <c r="H29" s="333"/>
      <c r="I29" s="333"/>
      <c r="J29" s="333"/>
      <c r="K29" s="332"/>
      <c r="L29" s="332"/>
      <c r="M29" s="332"/>
      <c r="N29" s="332"/>
      <c r="O29" s="332"/>
      <c r="P29" s="332"/>
      <c r="Q29" s="332"/>
      <c r="R29" s="332"/>
      <c r="S29" s="332"/>
      <c r="T29" s="332"/>
      <c r="U29" s="332"/>
      <c r="V29" s="332"/>
      <c r="W29" s="332"/>
    </row>
    <row r="30" spans="2:23">
      <c r="B30" s="329"/>
      <c r="C30" s="329"/>
      <c r="D30" s="329"/>
      <c r="E30" s="329"/>
      <c r="F30" s="329"/>
      <c r="G30" s="329"/>
      <c r="H30" s="329"/>
      <c r="I30" s="329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</row>
    <row r="31" spans="2:23">
      <c r="B31" s="329"/>
      <c r="C31" s="329"/>
      <c r="D31" s="329"/>
      <c r="E31" s="329"/>
      <c r="F31" s="329"/>
      <c r="G31" s="329"/>
      <c r="H31" s="329"/>
      <c r="I31" s="329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</row>
    <row r="32" spans="2:23">
      <c r="B32" s="329"/>
      <c r="C32" s="329"/>
      <c r="D32" s="329"/>
      <c r="E32" s="329"/>
      <c r="F32" s="329"/>
      <c r="G32" s="329"/>
      <c r="H32" s="329"/>
      <c r="I32" s="329"/>
      <c r="J32" s="332"/>
      <c r="K32" s="332"/>
      <c r="L32" s="332"/>
      <c r="M32" s="332"/>
      <c r="N32" s="332"/>
      <c r="O32" s="332"/>
      <c r="P32" s="332"/>
      <c r="Q32" s="332"/>
      <c r="R32" s="332"/>
      <c r="S32" s="332"/>
      <c r="T32" s="332"/>
      <c r="U32" s="332"/>
      <c r="V32" s="332"/>
    </row>
    <row r="33" spans="2:22">
      <c r="B33" s="329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2"/>
      <c r="P33" s="332"/>
      <c r="Q33" s="332"/>
      <c r="R33" s="332"/>
      <c r="S33" s="332"/>
      <c r="T33" s="332"/>
      <c r="U33" s="332"/>
      <c r="V33" s="332"/>
    </row>
    <row r="34" spans="2:22">
      <c r="B34" s="329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</row>
    <row r="35" spans="2:22">
      <c r="B35" s="329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</row>
    <row r="36" spans="2:22">
      <c r="C36" s="332"/>
      <c r="D36" s="332"/>
      <c r="E36" s="332"/>
      <c r="F36" s="332"/>
      <c r="G36" s="332"/>
      <c r="H36" s="332"/>
      <c r="I36" s="332"/>
    </row>
    <row r="37" spans="2:22" s="344" customFormat="1">
      <c r="C37" s="345"/>
      <c r="D37" s="345"/>
      <c r="E37" s="345"/>
      <c r="F37" s="345"/>
      <c r="G37" s="345"/>
      <c r="H37" s="345"/>
      <c r="I37" s="345"/>
    </row>
    <row r="38" spans="2:22" ht="13.5" customHeight="1">
      <c r="B38" s="333"/>
      <c r="C38" s="332"/>
      <c r="D38" s="332"/>
      <c r="E38" s="332"/>
      <c r="F38" s="332"/>
      <c r="G38" s="332"/>
      <c r="H38" s="332"/>
      <c r="I38" s="332"/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</row>
    <row r="39" spans="2:22" ht="13.5" customHeight="1">
      <c r="B39" s="333"/>
      <c r="C39" s="332"/>
      <c r="D39" s="332"/>
      <c r="E39" s="332"/>
      <c r="F39" s="332"/>
      <c r="G39" s="332"/>
      <c r="H39" s="332"/>
      <c r="I39" s="332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</row>
    <row r="40" spans="2:22" ht="13.5" customHeight="1">
      <c r="B40" s="333"/>
      <c r="C40" s="332"/>
      <c r="D40" s="332"/>
      <c r="E40" s="332"/>
      <c r="F40" s="332"/>
      <c r="G40" s="332"/>
      <c r="H40" s="332"/>
      <c r="I40" s="332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</row>
    <row r="41" spans="2:22">
      <c r="B41" s="333"/>
      <c r="C41" s="332"/>
      <c r="D41" s="332"/>
      <c r="E41" s="332"/>
      <c r="F41" s="332"/>
      <c r="G41" s="332"/>
      <c r="H41" s="332"/>
      <c r="I41" s="332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</row>
    <row r="42" spans="2:22">
      <c r="B42" s="329"/>
      <c r="C42" s="332"/>
      <c r="D42" s="332"/>
      <c r="E42" s="332"/>
      <c r="F42" s="332"/>
      <c r="G42" s="332"/>
      <c r="H42" s="332"/>
      <c r="I42" s="332"/>
      <c r="J42" s="332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</row>
    <row r="43" spans="2:22">
      <c r="B43" s="329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</row>
    <row r="44" spans="2:22">
      <c r="B44" s="329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2"/>
      <c r="P44" s="332"/>
      <c r="Q44" s="332"/>
      <c r="R44" s="332"/>
      <c r="S44" s="332"/>
      <c r="T44" s="332"/>
      <c r="U44" s="332"/>
      <c r="V44" s="332"/>
    </row>
    <row r="45" spans="2:22">
      <c r="B45" s="329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</row>
    <row r="46" spans="2:22">
      <c r="B46" s="329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</row>
    <row r="47" spans="2:22">
      <c r="B47" s="329"/>
      <c r="C47" s="332"/>
      <c r="D47" s="332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</row>
    <row r="48" spans="2:22">
      <c r="B48" s="329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</row>
    <row r="49" spans="2:22">
      <c r="B49" s="329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</row>
    <row r="50" spans="2:22">
      <c r="B50" s="329"/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</row>
    <row r="51" spans="2:22">
      <c r="B51" s="329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</row>
    <row r="52" spans="2:22">
      <c r="B52" s="329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</row>
    <row r="53" spans="2:22">
      <c r="B53" s="329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</row>
    <row r="54" spans="2:22">
      <c r="B54" s="329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</row>
    <row r="55" spans="2:22">
      <c r="B55" s="329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</row>
    <row r="56" spans="2:22">
      <c r="B56" s="329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</row>
    <row r="57" spans="2:22">
      <c r="B57" s="329"/>
      <c r="C57" s="332"/>
      <c r="D57" s="332"/>
      <c r="E57" s="332"/>
      <c r="F57" s="332"/>
      <c r="G57" s="332"/>
      <c r="H57" s="332"/>
      <c r="I57" s="332"/>
      <c r="J57" s="33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/>
      <c r="V57" s="332"/>
    </row>
    <row r="58" spans="2:22">
      <c r="B58" s="329"/>
      <c r="C58" s="332"/>
      <c r="D58" s="332"/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</row>
    <row r="59" spans="2:22">
      <c r="B59" s="329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/>
      <c r="V59" s="332"/>
    </row>
    <row r="60" spans="2:22">
      <c r="B60" s="329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</row>
    <row r="61" spans="2:22">
      <c r="B61" s="329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</row>
    <row r="62" spans="2:22">
      <c r="B62" s="329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</row>
    <row r="63" spans="2:22">
      <c r="B63" s="329"/>
      <c r="C63" s="332"/>
      <c r="D63" s="332"/>
      <c r="E63" s="332"/>
      <c r="F63" s="332"/>
      <c r="G63" s="332"/>
      <c r="H63" s="332"/>
      <c r="I63" s="332"/>
      <c r="J63" s="33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/>
      <c r="V63" s="332"/>
    </row>
    <row r="64" spans="2:22">
      <c r="B64" s="329"/>
      <c r="C64" s="332"/>
      <c r="D64" s="332"/>
      <c r="E64" s="332"/>
      <c r="F64" s="332"/>
      <c r="G64" s="332"/>
      <c r="H64" s="332"/>
      <c r="I64" s="332"/>
      <c r="J64" s="332"/>
      <c r="K64" s="332"/>
      <c r="L64" s="332"/>
      <c r="M64" s="332"/>
      <c r="N64" s="332"/>
      <c r="O64" s="332"/>
      <c r="P64" s="332"/>
      <c r="Q64" s="332"/>
      <c r="R64" s="332"/>
      <c r="S64" s="332"/>
      <c r="T64" s="332"/>
      <c r="U64" s="332"/>
      <c r="V64" s="332"/>
    </row>
    <row r="65" spans="2:22">
      <c r="B65" s="329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2"/>
      <c r="P65" s="332"/>
      <c r="Q65" s="332"/>
      <c r="R65" s="332"/>
      <c r="S65" s="332"/>
      <c r="T65" s="332"/>
      <c r="U65" s="332"/>
      <c r="V65" s="332"/>
    </row>
    <row r="66" spans="2:22">
      <c r="B66" s="329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2"/>
      <c r="P66" s="332"/>
      <c r="Q66" s="332"/>
      <c r="R66" s="332"/>
      <c r="S66" s="332"/>
      <c r="T66" s="332"/>
      <c r="U66" s="332"/>
      <c r="V66" s="332"/>
    </row>
    <row r="67" spans="2:22">
      <c r="B67" s="329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</row>
    <row r="68" spans="2:22">
      <c r="B68" s="329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</row>
    <row r="69" spans="2:22">
      <c r="B69" s="329"/>
      <c r="C69" s="332"/>
      <c r="D69" s="332"/>
      <c r="E69" s="332"/>
      <c r="F69" s="332"/>
      <c r="G69" s="332"/>
      <c r="H69" s="332"/>
      <c r="I69" s="332"/>
      <c r="J69" s="332"/>
      <c r="K69" s="332"/>
      <c r="L69" s="332"/>
      <c r="M69" s="332"/>
      <c r="N69" s="332"/>
      <c r="O69" s="332"/>
      <c r="P69" s="332"/>
      <c r="Q69" s="332"/>
      <c r="R69" s="332"/>
      <c r="S69" s="332"/>
      <c r="T69" s="332"/>
      <c r="U69" s="332"/>
      <c r="V69" s="332"/>
    </row>
    <row r="70" spans="2:22">
      <c r="B70" s="329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32"/>
      <c r="P70" s="332"/>
      <c r="Q70" s="332"/>
      <c r="R70" s="332"/>
      <c r="S70" s="332"/>
      <c r="T70" s="332"/>
      <c r="U70" s="332"/>
      <c r="V70" s="332"/>
    </row>
    <row r="71" spans="2:22">
      <c r="B71" s="329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2"/>
      <c r="P71" s="332"/>
      <c r="Q71" s="332"/>
      <c r="R71" s="332"/>
      <c r="S71" s="332"/>
      <c r="T71" s="332"/>
      <c r="U71" s="332"/>
      <c r="V71" s="332"/>
    </row>
    <row r="72" spans="2:22">
      <c r="B72" s="329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</row>
    <row r="73" spans="2:22">
      <c r="B73" s="329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</row>
    <row r="74" spans="2:22">
      <c r="B74" s="329"/>
      <c r="C74" s="332"/>
      <c r="D74" s="332"/>
      <c r="E74" s="332"/>
      <c r="F74" s="332"/>
      <c r="G74" s="332"/>
      <c r="H74" s="332"/>
      <c r="I74" s="332"/>
      <c r="J74" s="332"/>
      <c r="K74" s="332"/>
      <c r="L74" s="332"/>
      <c r="M74" s="332"/>
      <c r="N74" s="332"/>
      <c r="O74" s="332"/>
      <c r="P74" s="332"/>
      <c r="Q74" s="332"/>
      <c r="R74" s="332"/>
      <c r="S74" s="332"/>
      <c r="T74" s="332"/>
      <c r="U74" s="332"/>
      <c r="V74" s="332"/>
    </row>
    <row r="75" spans="2:22">
      <c r="B75" s="329"/>
      <c r="C75" s="332"/>
      <c r="D75" s="332"/>
      <c r="E75" s="332"/>
      <c r="F75" s="332"/>
      <c r="G75" s="332"/>
      <c r="H75" s="332"/>
      <c r="I75" s="332"/>
      <c r="J75" s="332"/>
      <c r="K75" s="332"/>
      <c r="L75" s="332"/>
      <c r="M75" s="332"/>
      <c r="N75" s="332"/>
      <c r="O75" s="332"/>
      <c r="P75" s="332"/>
      <c r="Q75" s="332"/>
      <c r="R75" s="332"/>
      <c r="S75" s="332"/>
      <c r="T75" s="332"/>
      <c r="U75" s="332"/>
      <c r="V75" s="332"/>
    </row>
    <row r="76" spans="2:22">
      <c r="B76" s="329"/>
      <c r="C76" s="332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32"/>
      <c r="P76" s="332"/>
      <c r="Q76" s="332"/>
      <c r="R76" s="332"/>
      <c r="S76" s="332"/>
      <c r="T76" s="332"/>
      <c r="U76" s="332"/>
      <c r="V76" s="332"/>
    </row>
    <row r="77" spans="2:22">
      <c r="B77" s="329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2"/>
      <c r="P77" s="332"/>
      <c r="Q77" s="332"/>
      <c r="R77" s="332"/>
      <c r="S77" s="332"/>
      <c r="T77" s="332"/>
      <c r="U77" s="332"/>
      <c r="V77" s="332"/>
    </row>
    <row r="78" spans="2:22">
      <c r="B78" s="329"/>
      <c r="C78" s="332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</row>
    <row r="79" spans="2:22">
      <c r="B79" s="329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</row>
    <row r="80" spans="2:22">
      <c r="B80" s="329"/>
      <c r="C80" s="332"/>
      <c r="D80" s="332"/>
      <c r="E80" s="332"/>
      <c r="F80" s="332"/>
      <c r="G80" s="332"/>
      <c r="H80" s="332"/>
      <c r="I80" s="332"/>
      <c r="J80" s="332"/>
      <c r="K80" s="332"/>
      <c r="L80" s="332"/>
      <c r="M80" s="332"/>
      <c r="N80" s="332"/>
      <c r="O80" s="332"/>
      <c r="P80" s="332"/>
      <c r="Q80" s="332"/>
      <c r="R80" s="332"/>
      <c r="S80" s="332"/>
      <c r="T80" s="332"/>
      <c r="U80" s="332"/>
      <c r="V80" s="332"/>
    </row>
    <row r="81" spans="2:22">
      <c r="B81" s="329"/>
      <c r="C81" s="332"/>
      <c r="D81" s="332"/>
      <c r="E81" s="332"/>
      <c r="F81" s="332"/>
      <c r="G81" s="332"/>
      <c r="H81" s="332"/>
      <c r="I81" s="332"/>
      <c r="J81" s="332"/>
      <c r="K81" s="332"/>
      <c r="L81" s="332"/>
      <c r="M81" s="332"/>
      <c r="N81" s="332"/>
      <c r="O81" s="332"/>
      <c r="P81" s="332"/>
      <c r="Q81" s="332"/>
      <c r="R81" s="332"/>
      <c r="S81" s="332"/>
      <c r="T81" s="332"/>
      <c r="U81" s="332"/>
      <c r="V81" s="332"/>
    </row>
    <row r="82" spans="2:22">
      <c r="B82" s="329"/>
      <c r="C82" s="332"/>
      <c r="D82" s="332"/>
      <c r="E82" s="332"/>
      <c r="F82" s="332"/>
      <c r="G82" s="332"/>
      <c r="H82" s="332"/>
      <c r="I82" s="332"/>
      <c r="J82" s="332"/>
      <c r="K82" s="332"/>
      <c r="L82" s="332"/>
      <c r="M82" s="332"/>
      <c r="N82" s="332"/>
      <c r="O82" s="332"/>
      <c r="P82" s="332"/>
      <c r="Q82" s="332"/>
      <c r="R82" s="332"/>
      <c r="S82" s="332"/>
      <c r="T82" s="332"/>
      <c r="U82" s="332"/>
      <c r="V82" s="332"/>
    </row>
    <row r="83" spans="2:22">
      <c r="B83" s="329"/>
      <c r="C83" s="332"/>
      <c r="D83" s="332"/>
      <c r="E83" s="332"/>
      <c r="F83" s="332"/>
      <c r="G83" s="332"/>
      <c r="H83" s="332"/>
      <c r="I83" s="332"/>
      <c r="J83" s="332"/>
      <c r="K83" s="332"/>
      <c r="L83" s="332"/>
      <c r="M83" s="332"/>
      <c r="N83" s="332"/>
      <c r="O83" s="332"/>
      <c r="P83" s="332"/>
      <c r="Q83" s="332"/>
      <c r="R83" s="332"/>
      <c r="S83" s="332"/>
      <c r="T83" s="332"/>
      <c r="U83" s="332"/>
      <c r="V83" s="332"/>
    </row>
    <row r="84" spans="2:22">
      <c r="B84" s="329"/>
      <c r="C84" s="332"/>
      <c r="D84" s="332"/>
      <c r="E84" s="332"/>
      <c r="F84" s="332"/>
      <c r="G84" s="332"/>
      <c r="H84" s="332"/>
      <c r="I84" s="332"/>
      <c r="J84" s="332"/>
      <c r="K84" s="332"/>
      <c r="L84" s="332"/>
      <c r="M84" s="332"/>
      <c r="N84" s="332"/>
      <c r="O84" s="332"/>
      <c r="P84" s="332"/>
      <c r="Q84" s="332"/>
      <c r="R84" s="332"/>
      <c r="S84" s="332"/>
      <c r="T84" s="332"/>
      <c r="U84" s="332"/>
      <c r="V84" s="332"/>
    </row>
    <row r="85" spans="2:22">
      <c r="B85" s="329"/>
      <c r="C85" s="332"/>
      <c r="D85" s="332"/>
      <c r="E85" s="332"/>
      <c r="F85" s="332"/>
      <c r="G85" s="332"/>
      <c r="H85" s="332"/>
      <c r="I85" s="332"/>
      <c r="J85" s="332"/>
      <c r="K85" s="332"/>
      <c r="L85" s="332"/>
      <c r="M85" s="332"/>
      <c r="N85" s="332"/>
      <c r="O85" s="332"/>
      <c r="P85" s="332"/>
      <c r="Q85" s="332"/>
      <c r="R85" s="332"/>
      <c r="S85" s="332"/>
      <c r="T85" s="332"/>
      <c r="U85" s="332"/>
      <c r="V85" s="332"/>
    </row>
    <row r="86" spans="2:22">
      <c r="B86" s="329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2"/>
      <c r="P86" s="332"/>
      <c r="Q86" s="332"/>
      <c r="R86" s="332"/>
      <c r="S86" s="332"/>
      <c r="T86" s="332"/>
      <c r="U86" s="332"/>
      <c r="V86" s="332"/>
    </row>
    <row r="87" spans="2:22">
      <c r="B87" s="329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2"/>
      <c r="P87" s="332"/>
      <c r="Q87" s="332"/>
      <c r="R87" s="332"/>
      <c r="S87" s="332"/>
      <c r="T87" s="332"/>
      <c r="U87" s="332"/>
      <c r="V87" s="332"/>
    </row>
    <row r="88" spans="2:22">
      <c r="B88" s="329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</row>
    <row r="89" spans="2:22">
      <c r="B89" s="329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</row>
    <row r="90" spans="2:22">
      <c r="B90" s="329"/>
      <c r="C90" s="332"/>
      <c r="D90" s="332"/>
      <c r="E90" s="332"/>
      <c r="F90" s="332"/>
      <c r="G90" s="332"/>
      <c r="H90" s="332"/>
      <c r="I90" s="332"/>
      <c r="J90" s="332"/>
      <c r="K90" s="332"/>
      <c r="L90" s="332"/>
      <c r="M90" s="332"/>
      <c r="N90" s="332"/>
      <c r="O90" s="332"/>
      <c r="P90" s="332"/>
      <c r="Q90" s="332"/>
      <c r="R90" s="332"/>
      <c r="S90" s="332"/>
      <c r="T90" s="332"/>
      <c r="U90" s="332"/>
      <c r="V90" s="332"/>
    </row>
    <row r="91" spans="2:22">
      <c r="B91" s="329"/>
      <c r="C91" s="332"/>
      <c r="D91" s="332"/>
      <c r="E91" s="332"/>
      <c r="F91" s="332"/>
      <c r="G91" s="332"/>
      <c r="H91" s="332"/>
      <c r="I91" s="332"/>
      <c r="J91" s="332"/>
      <c r="K91" s="332"/>
      <c r="L91" s="332"/>
      <c r="M91" s="332"/>
      <c r="N91" s="332"/>
      <c r="O91" s="332"/>
      <c r="P91" s="332"/>
      <c r="Q91" s="332"/>
      <c r="R91" s="332"/>
      <c r="S91" s="332"/>
      <c r="T91" s="332"/>
      <c r="U91" s="332"/>
      <c r="V91" s="332"/>
    </row>
    <row r="92" spans="2:22">
      <c r="B92" s="329"/>
      <c r="C92" s="332"/>
      <c r="D92" s="332"/>
      <c r="E92" s="332"/>
      <c r="F92" s="332"/>
      <c r="G92" s="332"/>
      <c r="H92" s="332"/>
      <c r="I92" s="332"/>
      <c r="J92" s="332"/>
      <c r="K92" s="332"/>
      <c r="L92" s="332"/>
      <c r="M92" s="332"/>
      <c r="N92" s="332"/>
      <c r="O92" s="332"/>
      <c r="P92" s="332"/>
      <c r="Q92" s="332"/>
      <c r="R92" s="332"/>
      <c r="S92" s="332"/>
      <c r="T92" s="332"/>
      <c r="U92" s="332"/>
      <c r="V92" s="332"/>
    </row>
    <row r="93" spans="2:22">
      <c r="B93" s="329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32"/>
      <c r="P93" s="332"/>
      <c r="Q93" s="332"/>
      <c r="R93" s="332"/>
      <c r="S93" s="332"/>
      <c r="T93" s="332"/>
      <c r="U93" s="332"/>
      <c r="V93" s="332"/>
    </row>
    <row r="94" spans="2:22">
      <c r="B94" s="329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32"/>
      <c r="P94" s="332"/>
      <c r="Q94" s="332"/>
      <c r="R94" s="332"/>
      <c r="S94" s="332"/>
      <c r="T94" s="332"/>
      <c r="U94" s="332"/>
      <c r="V94" s="332"/>
    </row>
    <row r="95" spans="2:22">
      <c r="B95" s="329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</row>
    <row r="96" spans="2:22">
      <c r="B96" s="329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</row>
    <row r="97" spans="2:22">
      <c r="B97" s="329"/>
      <c r="C97" s="332"/>
      <c r="D97" s="332"/>
      <c r="E97" s="332"/>
      <c r="F97" s="332"/>
      <c r="G97" s="332"/>
      <c r="H97" s="332"/>
      <c r="I97" s="332"/>
      <c r="J97" s="332"/>
      <c r="K97" s="332"/>
      <c r="L97" s="332"/>
      <c r="M97" s="332"/>
      <c r="N97" s="332"/>
      <c r="O97" s="332"/>
      <c r="P97" s="332"/>
      <c r="Q97" s="332"/>
      <c r="R97" s="332"/>
      <c r="S97" s="332"/>
      <c r="T97" s="332"/>
      <c r="U97" s="332"/>
      <c r="V97" s="332"/>
    </row>
    <row r="98" spans="2:22">
      <c r="B98" s="329"/>
      <c r="C98" s="332"/>
      <c r="D98" s="332"/>
      <c r="E98" s="332"/>
      <c r="F98" s="332"/>
      <c r="G98" s="332"/>
      <c r="H98" s="332"/>
      <c r="I98" s="332"/>
      <c r="J98" s="332"/>
      <c r="K98" s="332"/>
      <c r="L98" s="332"/>
      <c r="M98" s="332"/>
      <c r="N98" s="332"/>
      <c r="O98" s="332"/>
      <c r="P98" s="332"/>
      <c r="Q98" s="332"/>
      <c r="R98" s="332"/>
      <c r="S98" s="332"/>
      <c r="T98" s="332"/>
      <c r="U98" s="332"/>
      <c r="V98" s="332"/>
    </row>
    <row r="99" spans="2:22">
      <c r="B99" s="329"/>
      <c r="C99" s="332"/>
      <c r="D99" s="332"/>
      <c r="E99" s="332"/>
      <c r="F99" s="332"/>
      <c r="G99" s="332"/>
      <c r="H99" s="332"/>
      <c r="I99" s="332"/>
      <c r="J99" s="332"/>
      <c r="K99" s="332"/>
      <c r="L99" s="332"/>
      <c r="M99" s="332"/>
      <c r="N99" s="332"/>
      <c r="O99" s="332"/>
      <c r="P99" s="332"/>
      <c r="Q99" s="332"/>
      <c r="R99" s="332"/>
      <c r="S99" s="332"/>
      <c r="T99" s="332"/>
      <c r="U99" s="332"/>
      <c r="V99" s="332"/>
    </row>
    <row r="100" spans="2:22">
      <c r="B100" s="329"/>
      <c r="C100" s="332"/>
      <c r="D100" s="332"/>
      <c r="E100" s="332"/>
      <c r="F100" s="332"/>
      <c r="G100" s="332"/>
      <c r="H100" s="332"/>
      <c r="I100" s="332"/>
      <c r="J100" s="332"/>
      <c r="K100" s="332"/>
      <c r="L100" s="332"/>
      <c r="M100" s="332"/>
      <c r="N100" s="332"/>
      <c r="O100" s="332"/>
      <c r="P100" s="332"/>
      <c r="Q100" s="332"/>
      <c r="R100" s="332"/>
      <c r="S100" s="332"/>
      <c r="T100" s="332"/>
      <c r="U100" s="332"/>
      <c r="V100" s="332"/>
    </row>
    <row r="101" spans="2:22">
      <c r="B101" s="329"/>
      <c r="C101" s="332"/>
      <c r="D101" s="332"/>
      <c r="E101" s="332"/>
      <c r="F101" s="332"/>
      <c r="G101" s="332"/>
      <c r="H101" s="332"/>
      <c r="I101" s="332"/>
      <c r="J101" s="332"/>
      <c r="K101" s="332"/>
      <c r="L101" s="332"/>
      <c r="M101" s="332"/>
      <c r="N101" s="332"/>
      <c r="O101" s="332"/>
      <c r="P101" s="332"/>
      <c r="Q101" s="332"/>
      <c r="R101" s="332"/>
      <c r="S101" s="332"/>
      <c r="T101" s="332"/>
      <c r="U101" s="332"/>
      <c r="V101" s="332"/>
    </row>
    <row r="102" spans="2:22">
      <c r="B102" s="329"/>
      <c r="C102" s="332"/>
      <c r="D102" s="332"/>
      <c r="E102" s="332"/>
      <c r="F102" s="332"/>
      <c r="G102" s="332"/>
      <c r="H102" s="332"/>
      <c r="I102" s="332"/>
      <c r="J102" s="332"/>
      <c r="K102" s="332"/>
      <c r="L102" s="332"/>
      <c r="M102" s="332"/>
      <c r="N102" s="332"/>
      <c r="O102" s="332"/>
      <c r="P102" s="332"/>
      <c r="Q102" s="332"/>
      <c r="R102" s="332"/>
      <c r="S102" s="332"/>
      <c r="T102" s="332"/>
      <c r="U102" s="332"/>
      <c r="V102" s="332"/>
    </row>
    <row r="103" spans="2:22">
      <c r="B103" s="329"/>
      <c r="C103" s="332"/>
      <c r="D103" s="332"/>
      <c r="E103" s="332"/>
      <c r="F103" s="332"/>
      <c r="G103" s="332"/>
      <c r="H103" s="332"/>
      <c r="I103" s="332"/>
      <c r="J103" s="332"/>
      <c r="K103" s="332"/>
      <c r="L103" s="332"/>
      <c r="M103" s="332"/>
      <c r="N103" s="332"/>
      <c r="O103" s="332"/>
      <c r="P103" s="332"/>
      <c r="Q103" s="332"/>
      <c r="R103" s="332"/>
      <c r="S103" s="332"/>
      <c r="T103" s="332"/>
      <c r="U103" s="332"/>
      <c r="V103" s="332"/>
    </row>
    <row r="104" spans="2:22">
      <c r="B104" s="329"/>
      <c r="C104" s="332"/>
      <c r="D104" s="332"/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32"/>
      <c r="P104" s="332"/>
      <c r="Q104" s="332"/>
      <c r="R104" s="332"/>
      <c r="S104" s="332"/>
      <c r="T104" s="332"/>
      <c r="U104" s="332"/>
      <c r="V104" s="332"/>
    </row>
    <row r="105" spans="2:22">
      <c r="B105" s="329"/>
      <c r="C105" s="332"/>
      <c r="D105" s="332"/>
      <c r="E105" s="332"/>
      <c r="F105" s="332"/>
      <c r="G105" s="332"/>
      <c r="H105" s="332"/>
      <c r="I105" s="332"/>
      <c r="J105" s="332"/>
      <c r="K105" s="332"/>
      <c r="L105" s="332"/>
      <c r="M105" s="332"/>
      <c r="N105" s="332"/>
      <c r="O105" s="332"/>
      <c r="P105" s="332"/>
      <c r="Q105" s="332"/>
      <c r="R105" s="332"/>
      <c r="S105" s="332"/>
      <c r="T105" s="332"/>
      <c r="U105" s="332"/>
      <c r="V105" s="332"/>
    </row>
    <row r="106" spans="2:22">
      <c r="B106" s="329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32"/>
      <c r="R106" s="332"/>
      <c r="S106" s="332"/>
      <c r="T106" s="332"/>
      <c r="U106" s="332"/>
      <c r="V106" s="332"/>
    </row>
    <row r="107" spans="2:22">
      <c r="B107" s="329"/>
      <c r="C107" s="332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2"/>
      <c r="P107" s="332"/>
      <c r="Q107" s="332"/>
      <c r="R107" s="332"/>
      <c r="S107" s="332"/>
      <c r="T107" s="332"/>
      <c r="U107" s="332"/>
      <c r="V107" s="332"/>
    </row>
    <row r="108" spans="2:22" ht="40.5">
      <c r="B108" s="329"/>
      <c r="C108" s="332"/>
      <c r="D108" s="332"/>
      <c r="E108" s="332"/>
      <c r="F108" s="332"/>
      <c r="G108" s="414" t="s">
        <v>915</v>
      </c>
      <c r="H108" s="332"/>
      <c r="I108" s="332"/>
      <c r="J108" s="332"/>
      <c r="K108" s="332"/>
      <c r="L108" s="332"/>
      <c r="M108" s="332"/>
      <c r="N108" s="332"/>
      <c r="O108" s="332"/>
      <c r="P108" s="332"/>
      <c r="Q108" s="332"/>
      <c r="R108" s="332"/>
      <c r="S108" s="332"/>
      <c r="T108" s="332"/>
      <c r="U108" s="332"/>
      <c r="V108" s="332"/>
    </row>
    <row r="109" spans="2:22">
      <c r="B109" s="329"/>
      <c r="C109" s="332"/>
      <c r="D109" s="332"/>
      <c r="E109" s="332"/>
      <c r="F109" s="332"/>
      <c r="G109" s="332"/>
      <c r="H109" s="332"/>
      <c r="I109" s="332"/>
      <c r="J109" s="332"/>
      <c r="K109" s="332"/>
      <c r="L109" s="332"/>
      <c r="M109" s="332"/>
      <c r="N109" s="332"/>
      <c r="O109" s="332"/>
      <c r="P109" s="332"/>
      <c r="Q109" s="332"/>
      <c r="R109" s="332"/>
      <c r="S109" s="332"/>
      <c r="T109" s="332"/>
      <c r="U109" s="332"/>
      <c r="V109" s="332"/>
    </row>
    <row r="110" spans="2:22">
      <c r="B110" s="329"/>
      <c r="C110" s="332"/>
      <c r="D110" s="332"/>
      <c r="E110" s="332"/>
      <c r="F110" s="332"/>
      <c r="G110" s="332"/>
      <c r="H110" s="332"/>
      <c r="I110" s="332"/>
      <c r="J110" s="332"/>
      <c r="K110" s="332"/>
      <c r="L110" s="332"/>
      <c r="M110" s="332"/>
      <c r="N110" s="332"/>
      <c r="O110" s="332"/>
      <c r="P110" s="332"/>
      <c r="Q110" s="332"/>
      <c r="R110" s="332"/>
      <c r="S110" s="332"/>
      <c r="T110" s="332"/>
      <c r="U110" s="332"/>
      <c r="V110" s="332"/>
    </row>
    <row r="111" spans="2:22">
      <c r="B111" s="329"/>
      <c r="C111" s="332"/>
      <c r="D111" s="332"/>
      <c r="E111" s="332"/>
      <c r="F111" s="332"/>
      <c r="G111" s="332"/>
      <c r="H111" s="332"/>
      <c r="I111" s="332"/>
      <c r="J111" s="332"/>
      <c r="K111" s="332"/>
      <c r="L111" s="332"/>
      <c r="M111" s="332"/>
      <c r="N111" s="332"/>
      <c r="O111" s="332"/>
      <c r="P111" s="332"/>
      <c r="Q111" s="332"/>
      <c r="R111" s="332"/>
      <c r="S111" s="332"/>
      <c r="T111" s="332"/>
      <c r="U111" s="332"/>
      <c r="V111" s="332"/>
    </row>
    <row r="112" spans="2:22">
      <c r="B112" s="329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2"/>
      <c r="P112" s="332"/>
      <c r="Q112" s="332"/>
      <c r="R112" s="332"/>
      <c r="S112" s="332"/>
      <c r="T112" s="332"/>
      <c r="U112" s="332"/>
      <c r="V112" s="332"/>
    </row>
    <row r="113" spans="2:22">
      <c r="B113" s="329"/>
      <c r="C113" s="332"/>
      <c r="D113" s="332"/>
      <c r="E113" s="332"/>
      <c r="F113" s="332"/>
      <c r="G113" s="332"/>
      <c r="H113" s="332"/>
      <c r="I113" s="332"/>
      <c r="J113" s="332"/>
      <c r="K113" s="332"/>
      <c r="L113" s="332"/>
      <c r="M113" s="332"/>
      <c r="N113" s="332"/>
      <c r="O113" s="332"/>
      <c r="P113" s="332"/>
      <c r="Q113" s="332"/>
      <c r="R113" s="332"/>
      <c r="S113" s="332"/>
      <c r="T113" s="332"/>
      <c r="U113" s="332"/>
      <c r="V113" s="332"/>
    </row>
    <row r="114" spans="2:22">
      <c r="B114" s="329"/>
      <c r="C114" s="332"/>
      <c r="D114" s="332"/>
      <c r="E114" s="332"/>
      <c r="F114" s="332"/>
      <c r="G114" s="332"/>
      <c r="H114" s="332"/>
      <c r="I114" s="332"/>
      <c r="J114" s="332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</row>
    <row r="115" spans="2:22">
      <c r="B115" s="329"/>
      <c r="C115" s="332"/>
      <c r="D115" s="332"/>
      <c r="E115" s="332"/>
      <c r="F115" s="332"/>
      <c r="G115" s="332"/>
      <c r="H115" s="332"/>
      <c r="I115" s="332"/>
      <c r="J115" s="332"/>
      <c r="K115" s="332"/>
      <c r="L115" s="332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</row>
    <row r="116" spans="2:22">
      <c r="B116" s="329"/>
      <c r="C116" s="332"/>
      <c r="D116" s="332"/>
      <c r="E116" s="332"/>
      <c r="F116" s="332"/>
      <c r="G116" s="332"/>
      <c r="H116" s="332"/>
      <c r="I116" s="332"/>
      <c r="J116" s="332"/>
      <c r="K116" s="332"/>
      <c r="L116" s="332"/>
      <c r="M116" s="332"/>
      <c r="N116" s="332"/>
      <c r="O116" s="332"/>
      <c r="P116" s="332"/>
      <c r="Q116" s="332"/>
      <c r="R116" s="332"/>
      <c r="S116" s="332"/>
      <c r="T116" s="332"/>
      <c r="U116" s="332"/>
      <c r="V116" s="332"/>
    </row>
    <row r="117" spans="2:22">
      <c r="B117" s="329"/>
      <c r="C117" s="332"/>
      <c r="D117" s="332"/>
      <c r="E117" s="332"/>
      <c r="F117" s="332"/>
      <c r="G117" s="332"/>
      <c r="H117" s="332"/>
      <c r="I117" s="332"/>
      <c r="J117" s="332"/>
      <c r="K117" s="332"/>
      <c r="L117" s="332"/>
      <c r="M117" s="332"/>
      <c r="N117" s="332"/>
      <c r="O117" s="332"/>
      <c r="P117" s="332"/>
      <c r="Q117" s="332"/>
      <c r="R117" s="332"/>
      <c r="S117" s="332"/>
      <c r="T117" s="332"/>
      <c r="U117" s="332"/>
      <c r="V117" s="332"/>
    </row>
    <row r="118" spans="2:22">
      <c r="B118" s="329"/>
      <c r="J118" s="332"/>
      <c r="K118" s="332"/>
      <c r="L118" s="332"/>
      <c r="M118" s="332"/>
      <c r="N118" s="332"/>
      <c r="O118" s="332"/>
      <c r="P118" s="332"/>
      <c r="Q118" s="332"/>
      <c r="R118" s="332"/>
      <c r="S118" s="332"/>
      <c r="T118" s="332"/>
      <c r="U118" s="332"/>
      <c r="V118" s="332"/>
    </row>
    <row r="119" spans="2:22">
      <c r="B119" s="329"/>
      <c r="J119" s="332"/>
      <c r="K119" s="332"/>
      <c r="L119" s="332"/>
      <c r="M119" s="332"/>
      <c r="N119" s="332"/>
      <c r="O119" s="332"/>
      <c r="P119" s="332"/>
      <c r="Q119" s="332"/>
      <c r="R119" s="332"/>
      <c r="S119" s="332"/>
      <c r="T119" s="332"/>
      <c r="U119" s="332"/>
      <c r="V119" s="332"/>
    </row>
    <row r="120" spans="2:22">
      <c r="B120" s="329"/>
      <c r="J120" s="332"/>
      <c r="K120" s="332"/>
      <c r="L120" s="332"/>
      <c r="M120" s="332"/>
      <c r="N120" s="332"/>
      <c r="O120" s="332"/>
      <c r="P120" s="332"/>
      <c r="Q120" s="332"/>
      <c r="R120" s="332"/>
      <c r="S120" s="332"/>
      <c r="T120" s="332"/>
      <c r="U120" s="332"/>
      <c r="V120" s="332"/>
    </row>
    <row r="121" spans="2:22">
      <c r="B121" s="329"/>
      <c r="J121" s="332"/>
      <c r="K121" s="332"/>
      <c r="L121" s="332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</row>
    <row r="122" spans="2:22">
      <c r="B122" s="329"/>
      <c r="J122" s="332"/>
      <c r="K122" s="332"/>
      <c r="L122" s="332"/>
      <c r="M122" s="332"/>
      <c r="N122" s="332"/>
      <c r="O122" s="332"/>
      <c r="P122" s="332"/>
      <c r="Q122" s="332"/>
      <c r="R122" s="332"/>
      <c r="S122" s="332"/>
      <c r="T122" s="332"/>
      <c r="U122" s="332"/>
      <c r="V122" s="332"/>
    </row>
    <row r="123" spans="2:22">
      <c r="B123" s="329"/>
      <c r="J123" s="332"/>
      <c r="K123" s="332"/>
      <c r="L123" s="332"/>
      <c r="M123" s="332"/>
      <c r="N123" s="332"/>
      <c r="O123" s="332"/>
      <c r="P123" s="332"/>
      <c r="Q123" s="332"/>
      <c r="R123" s="332"/>
      <c r="S123" s="332"/>
      <c r="T123" s="332"/>
      <c r="U123" s="332"/>
      <c r="V123" s="332"/>
    </row>
    <row r="124" spans="2:22">
      <c r="B124" s="329"/>
      <c r="C124" s="206"/>
      <c r="D124" s="206"/>
      <c r="J124" s="332"/>
      <c r="K124" s="332"/>
      <c r="L124" s="332"/>
      <c r="M124" s="332"/>
      <c r="N124" s="332"/>
      <c r="O124" s="332"/>
      <c r="P124" s="332"/>
      <c r="Q124" s="332"/>
      <c r="R124" s="332"/>
      <c r="S124" s="332"/>
      <c r="T124" s="332"/>
      <c r="U124" s="332"/>
      <c r="V124" s="332"/>
    </row>
    <row r="125" spans="2:22">
      <c r="B125" s="329"/>
      <c r="C125" s="330"/>
      <c r="D125" s="330"/>
      <c r="J125" s="332"/>
      <c r="K125" s="332"/>
      <c r="L125" s="332"/>
      <c r="M125" s="332"/>
      <c r="N125" s="332"/>
      <c r="O125" s="332"/>
      <c r="P125" s="332"/>
      <c r="Q125" s="332"/>
      <c r="R125" s="332"/>
      <c r="S125" s="332"/>
      <c r="T125" s="332"/>
      <c r="U125" s="332"/>
      <c r="V125" s="332"/>
    </row>
    <row r="126" spans="2:22">
      <c r="B126" s="329"/>
      <c r="C126" s="335"/>
      <c r="D126" s="336"/>
      <c r="E126" s="337"/>
      <c r="J126" s="332"/>
      <c r="K126" s="332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/>
      <c r="V126" s="332"/>
    </row>
    <row r="127" spans="2:22">
      <c r="C127" s="335"/>
      <c r="D127" s="338"/>
      <c r="E127" s="337"/>
    </row>
    <row r="128" spans="2:22">
      <c r="C128" s="335"/>
      <c r="D128" s="338"/>
    </row>
    <row r="129" spans="2:9">
      <c r="C129" s="335"/>
      <c r="D129" s="339"/>
    </row>
    <row r="133" spans="2:9">
      <c r="B133" s="334"/>
    </row>
    <row r="134" spans="2:9">
      <c r="B134" s="334"/>
    </row>
    <row r="135" spans="2:9">
      <c r="B135" s="330"/>
    </row>
    <row r="136" spans="2:9">
      <c r="B136" s="330"/>
      <c r="C136" s="340"/>
    </row>
    <row r="137" spans="2:9">
      <c r="B137" s="330"/>
      <c r="C137" s="340"/>
    </row>
    <row r="138" spans="2:9">
      <c r="B138" s="330"/>
      <c r="C138" s="340"/>
      <c r="D138" s="340"/>
      <c r="E138" s="340"/>
      <c r="F138" s="340"/>
      <c r="G138" s="340"/>
      <c r="H138" s="340"/>
      <c r="I138" s="340"/>
    </row>
    <row r="139" spans="2:9">
      <c r="C139" s="340"/>
      <c r="D139" s="340"/>
      <c r="E139" s="340"/>
      <c r="F139" s="340"/>
      <c r="G139" s="340"/>
      <c r="H139" s="340"/>
      <c r="I139" s="340"/>
    </row>
    <row r="140" spans="2:9">
      <c r="C140" s="340"/>
      <c r="D140" s="340"/>
      <c r="E140" s="340"/>
      <c r="F140" s="340"/>
      <c r="G140" s="340"/>
      <c r="H140" s="340"/>
      <c r="I140" s="340"/>
    </row>
    <row r="141" spans="2:9">
      <c r="C141" s="340"/>
      <c r="D141" s="341"/>
      <c r="E141" s="341"/>
      <c r="F141" s="341"/>
      <c r="G141" s="341"/>
      <c r="H141" s="341"/>
      <c r="I141" s="341"/>
    </row>
    <row r="142" spans="2:9">
      <c r="C142" s="340"/>
      <c r="D142" s="340"/>
      <c r="E142" s="340"/>
      <c r="F142" s="340"/>
      <c r="G142" s="340"/>
      <c r="H142" s="340"/>
      <c r="I142" s="340"/>
    </row>
    <row r="143" spans="2:9">
      <c r="C143" s="340"/>
      <c r="D143" s="341"/>
      <c r="E143" s="341"/>
      <c r="F143" s="341"/>
      <c r="G143" s="341"/>
      <c r="H143" s="341"/>
      <c r="I143" s="341"/>
    </row>
    <row r="144" spans="2:9">
      <c r="C144" s="340"/>
      <c r="D144" s="340"/>
      <c r="E144" s="340"/>
      <c r="F144" s="340"/>
      <c r="G144" s="340"/>
      <c r="H144" s="340"/>
      <c r="I144" s="340"/>
    </row>
    <row r="145" spans="3:20">
      <c r="C145" s="340"/>
      <c r="D145" s="340"/>
      <c r="E145" s="340"/>
      <c r="F145" s="340"/>
      <c r="G145" s="340"/>
      <c r="H145" s="340"/>
      <c r="I145" s="340"/>
    </row>
    <row r="147" spans="3:20"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</row>
    <row r="148" spans="3:20">
      <c r="J148" s="340"/>
      <c r="K148" s="340"/>
      <c r="L148" s="340"/>
      <c r="M148" s="340"/>
      <c r="N148" s="340"/>
      <c r="O148" s="340"/>
      <c r="P148" s="340"/>
      <c r="Q148" s="340"/>
      <c r="R148" s="340"/>
      <c r="S148" s="340"/>
      <c r="T148" s="340"/>
    </row>
    <row r="149" spans="3:20"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</row>
    <row r="150" spans="3:20">
      <c r="J150" s="341"/>
      <c r="K150" s="341"/>
      <c r="L150" s="341"/>
      <c r="M150" s="341"/>
      <c r="N150" s="341"/>
      <c r="O150" s="341"/>
      <c r="P150" s="341"/>
      <c r="Q150" s="341"/>
      <c r="R150" s="341"/>
      <c r="S150" s="341"/>
      <c r="T150" s="341"/>
    </row>
    <row r="151" spans="3:20"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</row>
    <row r="152" spans="3:20">
      <c r="J152" s="341"/>
      <c r="K152" s="341"/>
      <c r="L152" s="341"/>
      <c r="M152" s="341"/>
      <c r="N152" s="341"/>
      <c r="O152" s="341"/>
      <c r="P152" s="341"/>
      <c r="Q152" s="341"/>
      <c r="R152" s="341"/>
      <c r="S152" s="341"/>
      <c r="T152" s="341"/>
    </row>
    <row r="153" spans="3:20"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</row>
    <row r="154" spans="3:20"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</row>
  </sheetData>
  <mergeCells count="4">
    <mergeCell ref="C25:D25"/>
    <mergeCell ref="C24:D24"/>
    <mergeCell ref="E25:F25"/>
    <mergeCell ref="E24:F24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3" zoomScale="98" zoomScaleNormal="98" workbookViewId="0">
      <selection activeCell="F15" sqref="F15"/>
    </sheetView>
  </sheetViews>
  <sheetFormatPr defaultRowHeight="16.5"/>
  <cols>
    <col min="1" max="1" width="5.5" style="388" bestFit="1" customWidth="1"/>
    <col min="2" max="2" width="24.375" style="388" bestFit="1" customWidth="1"/>
    <col min="3" max="3" width="5.5" style="388" bestFit="1" customWidth="1"/>
    <col min="4" max="4" width="13.25" style="388" bestFit="1" customWidth="1"/>
    <col min="5" max="16384" width="9" style="388"/>
  </cols>
  <sheetData>
    <row r="1" spans="1:4">
      <c r="A1" s="387" t="s">
        <v>704</v>
      </c>
      <c r="B1" s="387" t="s">
        <v>705</v>
      </c>
      <c r="C1" s="387" t="s">
        <v>706</v>
      </c>
      <c r="D1" s="387" t="s">
        <v>707</v>
      </c>
    </row>
    <row r="2" spans="1:4">
      <c r="A2" s="388">
        <v>1</v>
      </c>
      <c r="B2" s="388" t="s">
        <v>708</v>
      </c>
      <c r="C2" s="388" t="s">
        <v>709</v>
      </c>
      <c r="D2" s="388" t="s">
        <v>710</v>
      </c>
    </row>
    <row r="3" spans="1:4">
      <c r="A3" s="388">
        <v>2</v>
      </c>
      <c r="B3" s="388" t="s">
        <v>711</v>
      </c>
      <c r="C3" s="388" t="s">
        <v>712</v>
      </c>
      <c r="D3" s="388" t="s">
        <v>713</v>
      </c>
    </row>
    <row r="4" spans="1:4">
      <c r="A4" s="388">
        <v>3</v>
      </c>
      <c r="B4" s="388" t="s">
        <v>714</v>
      </c>
      <c r="C4" s="388" t="s">
        <v>712</v>
      </c>
      <c r="D4" s="388" t="s">
        <v>715</v>
      </c>
    </row>
    <row r="5" spans="1:4">
      <c r="A5" s="388">
        <v>4</v>
      </c>
      <c r="B5" s="388" t="s">
        <v>716</v>
      </c>
      <c r="C5" s="388" t="s">
        <v>709</v>
      </c>
      <c r="D5" s="388" t="s">
        <v>717</v>
      </c>
    </row>
    <row r="6" spans="1:4">
      <c r="A6" s="388">
        <v>5</v>
      </c>
      <c r="B6" s="388" t="s">
        <v>51</v>
      </c>
      <c r="C6" s="388" t="s">
        <v>718</v>
      </c>
      <c r="D6" s="388" t="s">
        <v>719</v>
      </c>
    </row>
    <row r="7" spans="1:4">
      <c r="A7" s="388">
        <v>6</v>
      </c>
      <c r="B7" s="388" t="s">
        <v>720</v>
      </c>
      <c r="C7" s="388" t="s">
        <v>712</v>
      </c>
      <c r="D7" s="388" t="s">
        <v>720</v>
      </c>
    </row>
    <row r="8" spans="1:4">
      <c r="A8" s="388">
        <v>7</v>
      </c>
      <c r="B8" s="388" t="s">
        <v>721</v>
      </c>
      <c r="C8" s="388" t="s">
        <v>712</v>
      </c>
      <c r="D8" s="388" t="s">
        <v>721</v>
      </c>
    </row>
    <row r="9" spans="1:4">
      <c r="A9" s="388">
        <v>8</v>
      </c>
      <c r="B9" s="388" t="s">
        <v>722</v>
      </c>
      <c r="C9" s="388" t="s">
        <v>712</v>
      </c>
      <c r="D9" s="388" t="s">
        <v>722</v>
      </c>
    </row>
    <row r="10" spans="1:4">
      <c r="A10" s="388">
        <v>9</v>
      </c>
      <c r="B10" s="388" t="s">
        <v>723</v>
      </c>
      <c r="C10" s="388" t="s">
        <v>712</v>
      </c>
      <c r="D10" s="388" t="s">
        <v>723</v>
      </c>
    </row>
    <row r="11" spans="1:4">
      <c r="A11" s="388">
        <v>10</v>
      </c>
      <c r="B11" s="388" t="s">
        <v>724</v>
      </c>
      <c r="C11" s="388" t="s">
        <v>712</v>
      </c>
      <c r="D11" s="388" t="s">
        <v>724</v>
      </c>
    </row>
    <row r="12" spans="1:4">
      <c r="A12" s="388">
        <v>11</v>
      </c>
      <c r="B12" s="388" t="s">
        <v>725</v>
      </c>
      <c r="C12" s="388" t="s">
        <v>712</v>
      </c>
      <c r="D12" s="388" t="s">
        <v>725</v>
      </c>
    </row>
    <row r="13" spans="1:4">
      <c r="A13" s="388">
        <v>12</v>
      </c>
      <c r="B13" s="388" t="s">
        <v>726</v>
      </c>
      <c r="C13" s="388" t="s">
        <v>712</v>
      </c>
      <c r="D13" s="388" t="s">
        <v>726</v>
      </c>
    </row>
    <row r="14" spans="1:4">
      <c r="A14" s="388">
        <v>13</v>
      </c>
      <c r="B14" s="388" t="s">
        <v>903</v>
      </c>
      <c r="C14" s="388" t="s">
        <v>712</v>
      </c>
      <c r="D14" s="388" t="s">
        <v>727</v>
      </c>
    </row>
    <row r="15" spans="1:4">
      <c r="A15" s="388">
        <v>14</v>
      </c>
      <c r="B15" s="388" t="s">
        <v>728</v>
      </c>
      <c r="C15" s="388" t="s">
        <v>712</v>
      </c>
      <c r="D15" s="388" t="s">
        <v>728</v>
      </c>
    </row>
    <row r="16" spans="1:4">
      <c r="A16" s="388">
        <v>15</v>
      </c>
      <c r="B16" s="388" t="s">
        <v>729</v>
      </c>
      <c r="C16" s="388" t="s">
        <v>712</v>
      </c>
      <c r="D16" s="388" t="s">
        <v>729</v>
      </c>
    </row>
    <row r="17" spans="1:4">
      <c r="A17" s="388">
        <v>16</v>
      </c>
      <c r="B17" s="388" t="s">
        <v>730</v>
      </c>
      <c r="C17" s="388" t="s">
        <v>712</v>
      </c>
      <c r="D17" s="388" t="s">
        <v>730</v>
      </c>
    </row>
    <row r="18" spans="1:4">
      <c r="A18" s="388">
        <v>17</v>
      </c>
      <c r="B18" s="388" t="s">
        <v>731</v>
      </c>
      <c r="C18" s="388" t="s">
        <v>709</v>
      </c>
      <c r="D18" s="388" t="s">
        <v>732</v>
      </c>
    </row>
    <row r="19" spans="1:4">
      <c r="A19" s="388">
        <v>18</v>
      </c>
      <c r="B19" s="388" t="s">
        <v>112</v>
      </c>
      <c r="C19" s="388" t="s">
        <v>709</v>
      </c>
      <c r="D19" s="388" t="s">
        <v>733</v>
      </c>
    </row>
    <row r="20" spans="1:4">
      <c r="A20" s="388">
        <v>19</v>
      </c>
      <c r="B20" s="388" t="s">
        <v>734</v>
      </c>
      <c r="C20" s="388" t="s">
        <v>742</v>
      </c>
      <c r="D20" s="388" t="s">
        <v>734</v>
      </c>
    </row>
    <row r="21" spans="1:4">
      <c r="A21" s="388">
        <v>20</v>
      </c>
      <c r="B21" s="388" t="s">
        <v>735</v>
      </c>
      <c r="C21" s="388" t="s">
        <v>712</v>
      </c>
      <c r="D21" s="388" t="s">
        <v>735</v>
      </c>
    </row>
    <row r="22" spans="1:4">
      <c r="A22" s="388">
        <v>21</v>
      </c>
      <c r="B22" s="388" t="s">
        <v>736</v>
      </c>
      <c r="C22" s="388" t="s">
        <v>712</v>
      </c>
      <c r="D22" s="388" t="s">
        <v>736</v>
      </c>
    </row>
    <row r="23" spans="1:4">
      <c r="A23" s="388">
        <v>22</v>
      </c>
      <c r="B23" s="388" t="s">
        <v>737</v>
      </c>
      <c r="C23" s="388" t="s">
        <v>712</v>
      </c>
      <c r="D23" s="388" t="s">
        <v>737</v>
      </c>
    </row>
    <row r="24" spans="1:4">
      <c r="A24" s="388">
        <v>23</v>
      </c>
      <c r="B24" s="388" t="s">
        <v>738</v>
      </c>
      <c r="C24" s="388" t="s">
        <v>712</v>
      </c>
      <c r="D24" s="388" t="s">
        <v>738</v>
      </c>
    </row>
    <row r="25" spans="1:4">
      <c r="A25" s="388">
        <v>24</v>
      </c>
      <c r="B25" s="388" t="s">
        <v>739</v>
      </c>
      <c r="C25" s="388" t="s">
        <v>712</v>
      </c>
      <c r="D25" s="388" t="s">
        <v>739</v>
      </c>
    </row>
    <row r="26" spans="1:4">
      <c r="A26" s="388">
        <v>25</v>
      </c>
      <c r="B26" s="388" t="s">
        <v>740</v>
      </c>
      <c r="C26" s="388" t="s">
        <v>712</v>
      </c>
      <c r="D26" s="388" t="s">
        <v>741</v>
      </c>
    </row>
    <row r="27" spans="1:4">
      <c r="A27" s="388">
        <v>26</v>
      </c>
      <c r="B27" s="388" t="s">
        <v>743</v>
      </c>
      <c r="C27" s="388" t="s">
        <v>712</v>
      </c>
      <c r="D27" s="388" t="s">
        <v>745</v>
      </c>
    </row>
    <row r="28" spans="1:4">
      <c r="A28" s="388">
        <v>27</v>
      </c>
      <c r="B28" s="388" t="s">
        <v>744</v>
      </c>
      <c r="C28" s="388" t="s">
        <v>712</v>
      </c>
      <c r="D28" s="388" t="s">
        <v>746</v>
      </c>
    </row>
    <row r="29" spans="1:4">
      <c r="A29" s="388">
        <v>28</v>
      </c>
      <c r="B29" s="388" t="s">
        <v>747</v>
      </c>
      <c r="C29" s="388" t="s">
        <v>709</v>
      </c>
      <c r="D29" s="388" t="s">
        <v>747</v>
      </c>
    </row>
    <row r="30" spans="1:4">
      <c r="A30" s="388">
        <v>29</v>
      </c>
      <c r="B30" s="388" t="s">
        <v>748</v>
      </c>
      <c r="C30" s="388" t="s">
        <v>709</v>
      </c>
      <c r="D30" s="388" t="s">
        <v>748</v>
      </c>
    </row>
    <row r="31" spans="1:4">
      <c r="A31" s="388">
        <v>30</v>
      </c>
      <c r="B31" s="388" t="s">
        <v>749</v>
      </c>
      <c r="C31" s="388" t="s">
        <v>709</v>
      </c>
      <c r="D31" s="388" t="s">
        <v>749</v>
      </c>
    </row>
    <row r="32" spans="1:4">
      <c r="A32" s="388">
        <v>31</v>
      </c>
      <c r="B32" s="388" t="s">
        <v>750</v>
      </c>
      <c r="C32" s="388" t="s">
        <v>709</v>
      </c>
      <c r="D32" s="388" t="s">
        <v>750</v>
      </c>
    </row>
    <row r="33" spans="1:4">
      <c r="A33" s="388">
        <v>32</v>
      </c>
      <c r="B33" s="388" t="s">
        <v>751</v>
      </c>
      <c r="C33" s="388" t="s">
        <v>712</v>
      </c>
      <c r="D33" s="388" t="s">
        <v>752</v>
      </c>
    </row>
    <row r="34" spans="1:4">
      <c r="A34" s="388">
        <v>33</v>
      </c>
      <c r="B34" s="388" t="s">
        <v>753</v>
      </c>
      <c r="C34" s="388" t="s">
        <v>712</v>
      </c>
      <c r="D34" s="388" t="s">
        <v>754</v>
      </c>
    </row>
    <row r="35" spans="1:4">
      <c r="A35" s="388">
        <v>34</v>
      </c>
      <c r="B35" s="388" t="s">
        <v>52</v>
      </c>
      <c r="C35" s="388" t="s">
        <v>709</v>
      </c>
      <c r="D35" s="388" t="s">
        <v>755</v>
      </c>
    </row>
    <row r="36" spans="1:4">
      <c r="A36" s="388">
        <v>35</v>
      </c>
      <c r="B36" s="388" t="s">
        <v>756</v>
      </c>
      <c r="C36" s="388" t="s">
        <v>712</v>
      </c>
      <c r="D36" s="388" t="s">
        <v>757</v>
      </c>
    </row>
    <row r="37" spans="1:4">
      <c r="A37" s="388">
        <v>36</v>
      </c>
      <c r="B37" s="388" t="s">
        <v>314</v>
      </c>
      <c r="C37" s="388" t="s">
        <v>709</v>
      </c>
      <c r="D37" s="388" t="s">
        <v>758</v>
      </c>
    </row>
    <row r="38" spans="1:4">
      <c r="A38" s="388">
        <v>37</v>
      </c>
      <c r="B38" s="388" t="s">
        <v>759</v>
      </c>
      <c r="C38" s="388" t="s">
        <v>712</v>
      </c>
      <c r="D38" s="388" t="s">
        <v>760</v>
      </c>
    </row>
    <row r="39" spans="1:4">
      <c r="A39" s="388">
        <v>38</v>
      </c>
      <c r="B39" s="388" t="s">
        <v>761</v>
      </c>
      <c r="C39" s="388" t="s">
        <v>712</v>
      </c>
      <c r="D39" s="388" t="s">
        <v>761</v>
      </c>
    </row>
    <row r="40" spans="1:4">
      <c r="A40" s="388">
        <v>39</v>
      </c>
      <c r="B40" s="388" t="s">
        <v>762</v>
      </c>
      <c r="C40" s="388" t="s">
        <v>709</v>
      </c>
      <c r="D40" s="388" t="s">
        <v>762</v>
      </c>
    </row>
    <row r="41" spans="1:4">
      <c r="A41" s="388">
        <v>40</v>
      </c>
      <c r="B41" s="388" t="s">
        <v>763</v>
      </c>
      <c r="C41" s="388" t="s">
        <v>709</v>
      </c>
      <c r="D41" s="388" t="s">
        <v>763</v>
      </c>
    </row>
    <row r="42" spans="1:4">
      <c r="A42" s="388">
        <v>41</v>
      </c>
      <c r="B42" s="388" t="s">
        <v>764</v>
      </c>
      <c r="C42" s="388" t="s">
        <v>709</v>
      </c>
      <c r="D42" s="388" t="s">
        <v>764</v>
      </c>
    </row>
    <row r="43" spans="1:4">
      <c r="A43" s="388">
        <v>42</v>
      </c>
      <c r="B43" s="388" t="s">
        <v>765</v>
      </c>
      <c r="C43" s="388" t="s">
        <v>709</v>
      </c>
      <c r="D43" s="388" t="s">
        <v>765</v>
      </c>
    </row>
    <row r="44" spans="1:4">
      <c r="A44" s="388">
        <v>43</v>
      </c>
      <c r="B44" s="388" t="s">
        <v>114</v>
      </c>
      <c r="C44" s="388" t="s">
        <v>709</v>
      </c>
      <c r="D44" s="388" t="s">
        <v>768</v>
      </c>
    </row>
    <row r="45" spans="1:4">
      <c r="A45" s="388">
        <v>44</v>
      </c>
      <c r="B45" s="388" t="s">
        <v>90</v>
      </c>
      <c r="C45" s="388" t="s">
        <v>709</v>
      </c>
      <c r="D45" s="388" t="s">
        <v>769</v>
      </c>
    </row>
    <row r="46" spans="1:4">
      <c r="A46" s="388">
        <v>45</v>
      </c>
      <c r="B46" s="388" t="s">
        <v>89</v>
      </c>
      <c r="C46" s="388" t="s">
        <v>709</v>
      </c>
      <c r="D46" s="388" t="s">
        <v>770</v>
      </c>
    </row>
    <row r="47" spans="1:4">
      <c r="A47" s="388">
        <v>46</v>
      </c>
      <c r="B47" s="388" t="s">
        <v>88</v>
      </c>
      <c r="C47" s="388" t="s">
        <v>709</v>
      </c>
      <c r="D47" s="388" t="s">
        <v>771</v>
      </c>
    </row>
    <row r="48" spans="1:4">
      <c r="A48" s="388">
        <v>47</v>
      </c>
      <c r="B48" s="388" t="s">
        <v>766</v>
      </c>
      <c r="C48" s="388" t="s">
        <v>712</v>
      </c>
      <c r="D48" s="388" t="s">
        <v>772</v>
      </c>
    </row>
    <row r="49" spans="1:4">
      <c r="A49" s="388">
        <v>48</v>
      </c>
      <c r="B49" s="388" t="s">
        <v>778</v>
      </c>
      <c r="C49" s="388" t="s">
        <v>709</v>
      </c>
      <c r="D49" s="388" t="s">
        <v>780</v>
      </c>
    </row>
    <row r="50" spans="1:4">
      <c r="A50" s="388">
        <v>49</v>
      </c>
      <c r="B50" s="388" t="s">
        <v>779</v>
      </c>
      <c r="C50" s="388" t="s">
        <v>709</v>
      </c>
      <c r="D50" s="388" t="s">
        <v>781</v>
      </c>
    </row>
    <row r="51" spans="1:4">
      <c r="A51" s="388">
        <v>50</v>
      </c>
      <c r="B51" s="388" t="s">
        <v>767</v>
      </c>
      <c r="C51" s="388" t="s">
        <v>712</v>
      </c>
      <c r="D51" s="388" t="s">
        <v>767</v>
      </c>
    </row>
    <row r="52" spans="1:4">
      <c r="A52" s="388">
        <v>51</v>
      </c>
      <c r="B52" s="388" t="s">
        <v>773</v>
      </c>
      <c r="C52" s="388" t="s">
        <v>709</v>
      </c>
      <c r="D52" s="388" t="s">
        <v>773</v>
      </c>
    </row>
    <row r="53" spans="1:4">
      <c r="A53" s="388">
        <v>52</v>
      </c>
      <c r="B53" s="388" t="s">
        <v>774</v>
      </c>
      <c r="C53" s="388" t="s">
        <v>709</v>
      </c>
      <c r="D53" s="388" t="s">
        <v>774</v>
      </c>
    </row>
    <row r="54" spans="1:4">
      <c r="A54" s="388">
        <v>53</v>
      </c>
      <c r="B54" s="388" t="s">
        <v>775</v>
      </c>
      <c r="C54" s="388" t="s">
        <v>709</v>
      </c>
      <c r="D54" s="388" t="s">
        <v>775</v>
      </c>
    </row>
    <row r="55" spans="1:4">
      <c r="A55" s="388">
        <v>54</v>
      </c>
      <c r="B55" s="388" t="s">
        <v>776</v>
      </c>
      <c r="C55" s="388" t="s">
        <v>709</v>
      </c>
      <c r="D55" s="388" t="s">
        <v>776</v>
      </c>
    </row>
    <row r="56" spans="1:4">
      <c r="A56" s="388">
        <v>55</v>
      </c>
      <c r="B56" s="388" t="s">
        <v>777</v>
      </c>
      <c r="C56" s="388" t="s">
        <v>709</v>
      </c>
      <c r="D56" s="388" t="s">
        <v>777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27"/>
    </sheetView>
  </sheetViews>
  <sheetFormatPr defaultRowHeight="16.5"/>
  <cols>
    <col min="1" max="1" width="9.5" style="7" bestFit="1" customWidth="1"/>
    <col min="2" max="2" width="45.5" style="7" bestFit="1" customWidth="1"/>
    <col min="3" max="3" width="9.5" style="7" bestFit="1" customWidth="1"/>
    <col min="4" max="4" width="15.375" style="7" bestFit="1" customWidth="1"/>
    <col min="5" max="5" width="33.625" style="7" bestFit="1" customWidth="1"/>
    <col min="6" max="6" width="13.25" style="7" bestFit="1" customWidth="1"/>
    <col min="7" max="8" width="10.625" style="7" bestFit="1" customWidth="1"/>
    <col min="9" max="9" width="7.5" style="7" bestFit="1" customWidth="1"/>
    <col min="10" max="10" width="17.25" style="7" bestFit="1" customWidth="1"/>
    <col min="11" max="11" width="9.625" style="7" bestFit="1" customWidth="1"/>
    <col min="12" max="16384" width="9" style="7"/>
  </cols>
  <sheetData>
    <row r="1" spans="1:10" s="2" customFormat="1">
      <c r="A1" s="5" t="s">
        <v>327</v>
      </c>
      <c r="B1" s="5" t="s">
        <v>328</v>
      </c>
      <c r="C1" s="5" t="s">
        <v>14</v>
      </c>
      <c r="D1" s="6" t="s">
        <v>329</v>
      </c>
      <c r="E1" s="6" t="s">
        <v>375</v>
      </c>
      <c r="F1" s="6" t="s">
        <v>330</v>
      </c>
      <c r="G1" s="6" t="s">
        <v>573</v>
      </c>
      <c r="H1" s="6" t="s">
        <v>574</v>
      </c>
      <c r="I1" s="5" t="s">
        <v>331</v>
      </c>
      <c r="J1" s="5" t="s">
        <v>332</v>
      </c>
    </row>
    <row r="2" spans="1:10">
      <c r="A2" s="23">
        <v>1</v>
      </c>
      <c r="B2" s="24" t="s">
        <v>125</v>
      </c>
      <c r="C2" s="25" t="s">
        <v>333</v>
      </c>
      <c r="D2" s="455" t="s">
        <v>334</v>
      </c>
      <c r="E2" s="25"/>
      <c r="F2" s="24"/>
      <c r="G2" s="27" t="s">
        <v>433</v>
      </c>
      <c r="H2" s="27" t="str">
        <f>IF(ISERROR(VLOOKUP(B2,简单建模!$AA$42:$AB$71,1,FALSE)),"",1)</f>
        <v/>
      </c>
      <c r="I2" s="24"/>
      <c r="J2" s="25"/>
    </row>
    <row r="3" spans="1:10">
      <c r="A3" s="26">
        <v>2</v>
      </c>
      <c r="B3" s="27" t="s">
        <v>127</v>
      </c>
      <c r="C3" s="28" t="s">
        <v>333</v>
      </c>
      <c r="D3" s="456"/>
      <c r="E3" s="28"/>
      <c r="F3" s="27"/>
      <c r="G3" s="27" t="s">
        <v>433</v>
      </c>
      <c r="H3" s="27" t="str">
        <f>IF(ISERROR(VLOOKUP(B3,简单建模!$AA$42:$AB$71,1,FALSE)),"",1)</f>
        <v/>
      </c>
      <c r="I3" s="27"/>
      <c r="J3" s="28"/>
    </row>
    <row r="4" spans="1:10">
      <c r="A4" s="26">
        <v>3</v>
      </c>
      <c r="B4" s="27" t="s">
        <v>116</v>
      </c>
      <c r="C4" s="28" t="s">
        <v>333</v>
      </c>
      <c r="D4" s="456"/>
      <c r="E4" s="28"/>
      <c r="F4" s="27"/>
      <c r="G4" s="27" t="s">
        <v>433</v>
      </c>
      <c r="H4" s="27" t="str">
        <f>IF(ISERROR(VLOOKUP(B4,简单建模!$AA$42:$AB$71,1,FALSE)),"",1)</f>
        <v/>
      </c>
      <c r="I4" s="27"/>
      <c r="J4" s="28"/>
    </row>
    <row r="5" spans="1:10">
      <c r="A5" s="26">
        <v>4</v>
      </c>
      <c r="B5" s="27" t="s">
        <v>118</v>
      </c>
      <c r="C5" s="28" t="s">
        <v>333</v>
      </c>
      <c r="D5" s="456"/>
      <c r="E5" s="28"/>
      <c r="F5" s="27"/>
      <c r="G5" s="27" t="s">
        <v>433</v>
      </c>
      <c r="H5" s="27" t="str">
        <f>IF(ISERROR(VLOOKUP(B5,简单建模!$AA$42:$AB$71,1,FALSE)),"",1)</f>
        <v/>
      </c>
      <c r="I5" s="27"/>
      <c r="J5" s="28"/>
    </row>
    <row r="6" spans="1:10">
      <c r="A6" s="26">
        <v>5</v>
      </c>
      <c r="B6" s="27" t="s">
        <v>120</v>
      </c>
      <c r="C6" s="28" t="s">
        <v>333</v>
      </c>
      <c r="D6" s="456"/>
      <c r="E6" s="28"/>
      <c r="F6" s="27"/>
      <c r="G6" s="27" t="s">
        <v>433</v>
      </c>
      <c r="H6" s="27" t="str">
        <f>IF(ISERROR(VLOOKUP(B6,简单建模!$AA$42:$AB$71,1,FALSE)),"",1)</f>
        <v/>
      </c>
      <c r="I6" s="27"/>
      <c r="J6" s="28"/>
    </row>
    <row r="7" spans="1:10">
      <c r="A7" s="26">
        <v>6</v>
      </c>
      <c r="B7" s="27" t="s">
        <v>119</v>
      </c>
      <c r="C7" s="28" t="s">
        <v>333</v>
      </c>
      <c r="D7" s="456"/>
      <c r="E7" s="28"/>
      <c r="F7" s="27"/>
      <c r="G7" s="27" t="s">
        <v>433</v>
      </c>
      <c r="H7" s="27" t="str">
        <f>IF(ISERROR(VLOOKUP(B7,简单建模!$AA$42:$AB$71,1,FALSE)),"",1)</f>
        <v/>
      </c>
      <c r="I7" s="27"/>
      <c r="J7" s="28"/>
    </row>
    <row r="8" spans="1:10">
      <c r="A8" s="26">
        <v>7</v>
      </c>
      <c r="B8" s="27" t="s">
        <v>122</v>
      </c>
      <c r="C8" s="28" t="s">
        <v>333</v>
      </c>
      <c r="D8" s="456"/>
      <c r="E8" s="28"/>
      <c r="F8" s="27"/>
      <c r="G8" s="27" t="s">
        <v>433</v>
      </c>
      <c r="H8" s="27" t="str">
        <f>IF(ISERROR(VLOOKUP(B8,简单建模!$AA$42:$AB$71,1,FALSE)),"",1)</f>
        <v/>
      </c>
      <c r="I8" s="27"/>
      <c r="J8" s="28"/>
    </row>
    <row r="9" spans="1:10">
      <c r="A9" s="26">
        <v>8</v>
      </c>
      <c r="B9" s="27" t="s">
        <v>121</v>
      </c>
      <c r="C9" s="28" t="s">
        <v>333</v>
      </c>
      <c r="D9" s="456"/>
      <c r="E9" s="28"/>
      <c r="F9" s="27"/>
      <c r="G9" s="27" t="s">
        <v>433</v>
      </c>
      <c r="H9" s="27" t="str">
        <f>IF(ISERROR(VLOOKUP(B9,简单建模!$AA$42:$AB$71,1,FALSE)),"",1)</f>
        <v/>
      </c>
      <c r="I9" s="27"/>
      <c r="J9" s="28"/>
    </row>
    <row r="10" spans="1:10">
      <c r="A10" s="26">
        <v>9</v>
      </c>
      <c r="B10" s="27" t="s">
        <v>124</v>
      </c>
      <c r="C10" s="28" t="s">
        <v>333</v>
      </c>
      <c r="D10" s="456"/>
      <c r="E10" s="28"/>
      <c r="F10" s="27"/>
      <c r="G10" s="27">
        <v>1</v>
      </c>
      <c r="H10" s="27" t="str">
        <f>IF(ISERROR(VLOOKUP(B10,简单建模!$AA$42:$AB$71,1,FALSE)),"",1)</f>
        <v/>
      </c>
      <c r="I10" s="27"/>
      <c r="J10" s="28"/>
    </row>
    <row r="11" spans="1:10">
      <c r="A11" s="26">
        <v>10</v>
      </c>
      <c r="B11" s="27" t="s">
        <v>117</v>
      </c>
      <c r="C11" s="28" t="s">
        <v>333</v>
      </c>
      <c r="D11" s="456"/>
      <c r="E11" s="28"/>
      <c r="F11" s="27"/>
      <c r="G11" s="27" t="s">
        <v>433</v>
      </c>
      <c r="H11" s="27" t="str">
        <f>IF(ISERROR(VLOOKUP(B11,简单建模!$AA$42:$AB$71,1,FALSE)),"",1)</f>
        <v/>
      </c>
      <c r="I11" s="27"/>
      <c r="J11" s="28"/>
    </row>
    <row r="12" spans="1:10">
      <c r="A12" s="26">
        <v>11</v>
      </c>
      <c r="B12" s="27" t="s">
        <v>123</v>
      </c>
      <c r="C12" s="28" t="s">
        <v>333</v>
      </c>
      <c r="D12" s="456"/>
      <c r="E12" s="28"/>
      <c r="F12" s="27"/>
      <c r="G12" s="27" t="s">
        <v>433</v>
      </c>
      <c r="H12" s="27" t="str">
        <f>IF(ISERROR(VLOOKUP(B12,简单建模!$AA$42:$AB$71,1,FALSE)),"",1)</f>
        <v/>
      </c>
      <c r="I12" s="27"/>
      <c r="J12" s="28"/>
    </row>
    <row r="13" spans="1:10">
      <c r="A13" s="26">
        <v>12</v>
      </c>
      <c r="B13" s="27" t="s">
        <v>128</v>
      </c>
      <c r="C13" s="28" t="s">
        <v>333</v>
      </c>
      <c r="D13" s="456"/>
      <c r="E13" s="28"/>
      <c r="F13" s="27"/>
      <c r="G13" s="27" t="s">
        <v>433</v>
      </c>
      <c r="H13" s="27" t="str">
        <f>IF(ISERROR(VLOOKUP(B13,简单建模!$AA$42:$AB$71,1,FALSE)),"",1)</f>
        <v/>
      </c>
      <c r="I13" s="27"/>
      <c r="J13" s="28"/>
    </row>
    <row r="14" spans="1:10">
      <c r="A14" s="26">
        <v>13</v>
      </c>
      <c r="B14" s="27" t="s">
        <v>16</v>
      </c>
      <c r="C14" s="28" t="s">
        <v>15</v>
      </c>
      <c r="D14" s="456"/>
      <c r="E14" s="28"/>
      <c r="F14" s="27"/>
      <c r="G14" s="27" t="s">
        <v>433</v>
      </c>
      <c r="H14" s="27" t="str">
        <f>IF(ISERROR(VLOOKUP(B14,简单建模!$AA$42:$AB$71,1,FALSE)),"",1)</f>
        <v/>
      </c>
      <c r="I14" s="27"/>
      <c r="J14" s="28"/>
    </row>
    <row r="15" spans="1:10">
      <c r="A15" s="26">
        <v>14</v>
      </c>
      <c r="B15" s="27" t="s">
        <v>17</v>
      </c>
      <c r="C15" s="28" t="s">
        <v>15</v>
      </c>
      <c r="D15" s="456"/>
      <c r="E15" s="28"/>
      <c r="F15" s="27"/>
      <c r="G15" s="27" t="s">
        <v>433</v>
      </c>
      <c r="H15" s="27" t="str">
        <f>IF(ISERROR(VLOOKUP(B15,简单建模!$AA$42:$AB$71,1,FALSE)),"",1)</f>
        <v/>
      </c>
      <c r="I15" s="27"/>
      <c r="J15" s="28"/>
    </row>
    <row r="16" spans="1:10">
      <c r="A16" s="26">
        <v>15</v>
      </c>
      <c r="B16" s="27" t="s">
        <v>314</v>
      </c>
      <c r="C16" s="28" t="s">
        <v>15</v>
      </c>
      <c r="D16" s="456"/>
      <c r="E16" s="28"/>
      <c r="F16" s="27"/>
      <c r="G16" s="27" t="s">
        <v>433</v>
      </c>
      <c r="H16" s="27" t="str">
        <f>IF(ISERROR(VLOOKUP(B16,简单建模!$AA$42:$AB$71,1,FALSE)),"",1)</f>
        <v/>
      </c>
      <c r="I16" s="27"/>
      <c r="J16" s="28"/>
    </row>
    <row r="17" spans="1:10">
      <c r="A17" s="26">
        <v>16</v>
      </c>
      <c r="B17" s="27" t="s">
        <v>51</v>
      </c>
      <c r="C17" s="28" t="s">
        <v>15</v>
      </c>
      <c r="D17" s="456"/>
      <c r="E17" s="28"/>
      <c r="F17" s="27"/>
      <c r="G17" s="27" t="s">
        <v>433</v>
      </c>
      <c r="H17" s="27" t="str">
        <f>IF(ISERROR(VLOOKUP(B17,简单建模!$AA$42:$AB$71,1,FALSE)),"",1)</f>
        <v/>
      </c>
      <c r="I17" s="27"/>
      <c r="J17" s="28"/>
    </row>
    <row r="18" spans="1:10">
      <c r="A18" s="26">
        <v>17</v>
      </c>
      <c r="B18" s="27" t="s">
        <v>52</v>
      </c>
      <c r="C18" s="28" t="s">
        <v>15</v>
      </c>
      <c r="D18" s="456"/>
      <c r="E18" s="28"/>
      <c r="F18" s="27"/>
      <c r="G18" s="27" t="s">
        <v>433</v>
      </c>
      <c r="H18" s="27" t="str">
        <f>IF(ISERROR(VLOOKUP(B18,简单建模!$AA$42:$AB$71,1,FALSE)),"",1)</f>
        <v/>
      </c>
      <c r="I18" s="27"/>
      <c r="J18" s="28"/>
    </row>
    <row r="19" spans="1:10">
      <c r="A19" s="26">
        <v>18</v>
      </c>
      <c r="B19" s="27" t="s">
        <v>87</v>
      </c>
      <c r="C19" s="28" t="s">
        <v>15</v>
      </c>
      <c r="D19" s="456"/>
      <c r="E19" s="28"/>
      <c r="F19" s="27"/>
      <c r="G19" s="27">
        <v>1</v>
      </c>
      <c r="H19" s="27" t="str">
        <f>IF(ISERROR(VLOOKUP(B19,简单建模!$AA$42:$AB$71,1,FALSE)),"",1)</f>
        <v/>
      </c>
      <c r="I19" s="27"/>
      <c r="J19" s="28"/>
    </row>
    <row r="20" spans="1:10">
      <c r="A20" s="26">
        <v>19</v>
      </c>
      <c r="B20" s="27" t="s">
        <v>88</v>
      </c>
      <c r="C20" s="28" t="s">
        <v>15</v>
      </c>
      <c r="D20" s="456"/>
      <c r="E20" s="28"/>
      <c r="F20" s="27"/>
      <c r="G20" s="27" t="s">
        <v>433</v>
      </c>
      <c r="H20" s="27" t="str">
        <f>IF(ISERROR(VLOOKUP(B20,简单建模!$AA$42:$AB$71,1,FALSE)),"",1)</f>
        <v/>
      </c>
      <c r="I20" s="27"/>
      <c r="J20" s="28"/>
    </row>
    <row r="21" spans="1:10">
      <c r="A21" s="26">
        <v>20</v>
      </c>
      <c r="B21" s="27" t="s">
        <v>89</v>
      </c>
      <c r="C21" s="28" t="s">
        <v>15</v>
      </c>
      <c r="D21" s="456"/>
      <c r="E21" s="28"/>
      <c r="F21" s="27"/>
      <c r="G21" s="27" t="s">
        <v>433</v>
      </c>
      <c r="H21" s="27" t="str">
        <f>IF(ISERROR(VLOOKUP(B21,简单建模!$AA$42:$AB$71,1,FALSE)),"",1)</f>
        <v/>
      </c>
      <c r="I21" s="27"/>
      <c r="J21" s="28"/>
    </row>
    <row r="22" spans="1:10">
      <c r="A22" s="26">
        <v>21</v>
      </c>
      <c r="B22" s="27" t="s">
        <v>550</v>
      </c>
      <c r="C22" s="28" t="s">
        <v>15</v>
      </c>
      <c r="D22" s="456"/>
      <c r="E22" s="28"/>
      <c r="F22" s="27"/>
      <c r="G22" s="27">
        <v>1</v>
      </c>
      <c r="H22" s="27" t="str">
        <f>IF(ISERROR(VLOOKUP(B22,简单建模!$AA$42:$AB$71,1,FALSE)),"",1)</f>
        <v/>
      </c>
      <c r="I22" s="27"/>
      <c r="J22" s="28"/>
    </row>
    <row r="23" spans="1:10">
      <c r="A23" s="26">
        <v>21</v>
      </c>
      <c r="B23" s="27" t="s">
        <v>90</v>
      </c>
      <c r="C23" s="28" t="s">
        <v>15</v>
      </c>
      <c r="D23" s="456"/>
      <c r="E23" s="28"/>
      <c r="F23" s="27"/>
      <c r="G23" s="27" t="s">
        <v>433</v>
      </c>
      <c r="H23" s="27" t="str">
        <f>IF(ISERROR(VLOOKUP(B23,简单建模!$AA$42:$AB$71,1,FALSE)),"",1)</f>
        <v/>
      </c>
      <c r="I23" s="27"/>
      <c r="J23" s="28"/>
    </row>
    <row r="24" spans="1:10">
      <c r="A24" s="26">
        <v>22</v>
      </c>
      <c r="B24" s="27" t="s">
        <v>112</v>
      </c>
      <c r="C24" s="28" t="s">
        <v>15</v>
      </c>
      <c r="D24" s="456"/>
      <c r="E24" s="28"/>
      <c r="F24" s="27"/>
      <c r="G24" s="27" t="s">
        <v>433</v>
      </c>
      <c r="H24" s="27" t="str">
        <f>IF(ISERROR(VLOOKUP(B24,简单建模!$AA$42:$AB$71,1,FALSE)),"",1)</f>
        <v/>
      </c>
      <c r="I24" s="27"/>
      <c r="J24" s="28"/>
    </row>
    <row r="25" spans="1:10">
      <c r="A25" s="26">
        <v>23</v>
      </c>
      <c r="B25" s="27" t="s">
        <v>113</v>
      </c>
      <c r="C25" s="28" t="s">
        <v>15</v>
      </c>
      <c r="D25" s="456"/>
      <c r="E25" s="28"/>
      <c r="F25" s="27"/>
      <c r="G25" s="27" t="s">
        <v>433</v>
      </c>
      <c r="H25" s="27" t="str">
        <f>IF(ISERROR(VLOOKUP(B25,简单建模!$AA$42:$AB$71,1,FALSE)),"",1)</f>
        <v/>
      </c>
      <c r="I25" s="27"/>
      <c r="J25" s="28"/>
    </row>
    <row r="26" spans="1:10">
      <c r="A26" s="26">
        <v>24</v>
      </c>
      <c r="B26" s="27" t="s">
        <v>114</v>
      </c>
      <c r="C26" s="28" t="s">
        <v>15</v>
      </c>
      <c r="D26" s="456"/>
      <c r="E26" s="28"/>
      <c r="F26" s="27"/>
      <c r="G26" s="27" t="s">
        <v>433</v>
      </c>
      <c r="H26" s="27" t="str">
        <f>IF(ISERROR(VLOOKUP(B26,简单建模!$AA$42:$AB$71,1,FALSE)),"",1)</f>
        <v/>
      </c>
      <c r="I26" s="27"/>
      <c r="J26" s="28"/>
    </row>
    <row r="27" spans="1:10">
      <c r="A27" s="29">
        <v>25</v>
      </c>
      <c r="B27" s="30" t="s">
        <v>571</v>
      </c>
      <c r="C27" s="31" t="s">
        <v>15</v>
      </c>
      <c r="D27" s="457"/>
      <c r="E27" s="31"/>
      <c r="F27" s="30"/>
      <c r="G27" s="30">
        <v>1</v>
      </c>
      <c r="H27" s="30" t="str">
        <f>IF(ISERROR(VLOOKUP(B27,简单建模!$AA$42:$AB$71,1,FALSE)),"",1)</f>
        <v/>
      </c>
      <c r="I27" s="30"/>
      <c r="J27" s="31"/>
    </row>
    <row r="28" spans="1:10">
      <c r="A28" s="8">
        <v>26</v>
      </c>
      <c r="B28" s="9" t="s">
        <v>202</v>
      </c>
      <c r="C28" s="10" t="s">
        <v>15</v>
      </c>
      <c r="D28" s="458" t="s">
        <v>335</v>
      </c>
      <c r="E28" s="9"/>
      <c r="F28" s="9"/>
      <c r="G28" s="9">
        <v>1</v>
      </c>
      <c r="H28" s="9" t="str">
        <f>IF(ISERROR(VLOOKUP(B28,简单建模!$AA$42:$AB$71,1,FALSE)),"",1)</f>
        <v/>
      </c>
      <c r="I28" s="9"/>
      <c r="J28" s="10"/>
    </row>
    <row r="29" spans="1:10">
      <c r="A29" s="11">
        <v>27</v>
      </c>
      <c r="B29" s="12" t="s">
        <v>434</v>
      </c>
      <c r="C29" s="13" t="s">
        <v>15</v>
      </c>
      <c r="D29" s="459"/>
      <c r="E29" s="12"/>
      <c r="F29" s="12"/>
      <c r="G29" s="12" t="s">
        <v>433</v>
      </c>
      <c r="H29" s="12" t="str">
        <f>IF(ISERROR(VLOOKUP(B29,简单建模!$AA$42:$AB$71,1,FALSE)),"",1)</f>
        <v/>
      </c>
      <c r="I29" s="12"/>
      <c r="J29" s="13"/>
    </row>
    <row r="30" spans="1:10">
      <c r="A30" s="11">
        <v>28</v>
      </c>
      <c r="B30" s="12" t="s">
        <v>19</v>
      </c>
      <c r="C30" s="13" t="s">
        <v>15</v>
      </c>
      <c r="D30" s="459"/>
      <c r="E30" s="12"/>
      <c r="F30" s="12"/>
      <c r="G30" s="12" t="s">
        <v>433</v>
      </c>
      <c r="H30" s="12" t="str">
        <f>IF(ISERROR(VLOOKUP(B30,简单建模!$AA$42:$AB$71,1,FALSE)),"",1)</f>
        <v/>
      </c>
      <c r="I30" s="12"/>
      <c r="J30" s="13"/>
    </row>
    <row r="31" spans="1:10">
      <c r="A31" s="11">
        <v>29</v>
      </c>
      <c r="B31" s="12" t="s">
        <v>20</v>
      </c>
      <c r="C31" s="13" t="s">
        <v>15</v>
      </c>
      <c r="D31" s="459"/>
      <c r="E31" s="12"/>
      <c r="F31" s="12"/>
      <c r="G31" s="12" t="s">
        <v>433</v>
      </c>
      <c r="H31" s="12" t="str">
        <f>IF(ISERROR(VLOOKUP(B31,简单建模!$AA$42:$AB$71,1,FALSE)),"",1)</f>
        <v/>
      </c>
      <c r="I31" s="12"/>
      <c r="J31" s="13"/>
    </row>
    <row r="32" spans="1:10">
      <c r="A32" s="11">
        <v>30</v>
      </c>
      <c r="B32" s="12" t="s">
        <v>21</v>
      </c>
      <c r="C32" s="13" t="s">
        <v>15</v>
      </c>
      <c r="D32" s="459"/>
      <c r="E32" s="12"/>
      <c r="F32" s="12"/>
      <c r="G32" s="12" t="s">
        <v>433</v>
      </c>
      <c r="H32" s="12" t="str">
        <f>IF(ISERROR(VLOOKUP(B32,简单建模!$AA$42:$AB$71,1,FALSE)),"",1)</f>
        <v/>
      </c>
      <c r="I32" s="12"/>
      <c r="J32" s="13"/>
    </row>
    <row r="33" spans="1:10">
      <c r="A33" s="11">
        <v>31</v>
      </c>
      <c r="B33" s="12" t="s">
        <v>22</v>
      </c>
      <c r="C33" s="13" t="s">
        <v>15</v>
      </c>
      <c r="D33" s="459"/>
      <c r="E33" s="12"/>
      <c r="F33" s="12"/>
      <c r="G33" s="12" t="s">
        <v>433</v>
      </c>
      <c r="H33" s="12" t="str">
        <f>IF(ISERROR(VLOOKUP(B33,简单建模!$AA$42:$AB$71,1,FALSE)),"",1)</f>
        <v/>
      </c>
      <c r="I33" s="12"/>
      <c r="J33" s="13"/>
    </row>
    <row r="34" spans="1:10">
      <c r="A34" s="11">
        <v>32</v>
      </c>
      <c r="B34" s="12" t="s">
        <v>23</v>
      </c>
      <c r="C34" s="13" t="s">
        <v>15</v>
      </c>
      <c r="D34" s="459"/>
      <c r="E34" s="12"/>
      <c r="F34" s="12"/>
      <c r="G34" s="12" t="s">
        <v>433</v>
      </c>
      <c r="H34" s="12" t="str">
        <f>IF(ISERROR(VLOOKUP(B34,简单建模!$AA$42:$AB$71,1,FALSE)),"",1)</f>
        <v/>
      </c>
      <c r="I34" s="12"/>
      <c r="J34" s="13"/>
    </row>
    <row r="35" spans="1:10">
      <c r="A35" s="11">
        <v>33</v>
      </c>
      <c r="B35" s="12" t="s">
        <v>24</v>
      </c>
      <c r="C35" s="13" t="s">
        <v>15</v>
      </c>
      <c r="D35" s="459"/>
      <c r="E35" s="12"/>
      <c r="F35" s="12"/>
      <c r="G35" s="12" t="s">
        <v>433</v>
      </c>
      <c r="H35" s="12" t="str">
        <f>IF(ISERROR(VLOOKUP(B35,简单建模!$AA$42:$AB$71,1,FALSE)),"",1)</f>
        <v/>
      </c>
      <c r="I35" s="12"/>
      <c r="J35" s="13"/>
    </row>
    <row r="36" spans="1:10">
      <c r="A36" s="11">
        <v>34</v>
      </c>
      <c r="B36" s="12" t="s">
        <v>25</v>
      </c>
      <c r="C36" s="13" t="s">
        <v>15</v>
      </c>
      <c r="D36" s="459"/>
      <c r="E36" s="12"/>
      <c r="F36" s="12"/>
      <c r="G36" s="12" t="s">
        <v>433</v>
      </c>
      <c r="H36" s="12" t="str">
        <f>IF(ISERROR(VLOOKUP(B36,简单建模!$AA$42:$AB$71,1,FALSE)),"",1)</f>
        <v/>
      </c>
      <c r="I36" s="12"/>
      <c r="J36" s="13"/>
    </row>
    <row r="37" spans="1:10">
      <c r="A37" s="11">
        <v>35</v>
      </c>
      <c r="B37" s="12" t="s">
        <v>26</v>
      </c>
      <c r="C37" s="13" t="s">
        <v>15</v>
      </c>
      <c r="D37" s="459"/>
      <c r="E37" s="12"/>
      <c r="F37" s="12"/>
      <c r="G37" s="12" t="s">
        <v>433</v>
      </c>
      <c r="H37" s="12" t="str">
        <f>IF(ISERROR(VLOOKUP(B37,简单建模!$AA$42:$AB$71,1,FALSE)),"",1)</f>
        <v/>
      </c>
      <c r="I37" s="12"/>
      <c r="J37" s="13"/>
    </row>
    <row r="38" spans="1:10">
      <c r="A38" s="11">
        <v>36</v>
      </c>
      <c r="B38" s="12" t="s">
        <v>27</v>
      </c>
      <c r="C38" s="13" t="s">
        <v>15</v>
      </c>
      <c r="D38" s="459"/>
      <c r="E38" s="12"/>
      <c r="F38" s="12"/>
      <c r="G38" s="12" t="s">
        <v>433</v>
      </c>
      <c r="H38" s="12" t="str">
        <f>IF(ISERROR(VLOOKUP(B38,简单建模!$AA$42:$AB$71,1,FALSE)),"",1)</f>
        <v/>
      </c>
      <c r="I38" s="12"/>
      <c r="J38" s="13"/>
    </row>
    <row r="39" spans="1:10">
      <c r="A39" s="11">
        <v>37</v>
      </c>
      <c r="B39" s="12" t="s">
        <v>28</v>
      </c>
      <c r="C39" s="13" t="s">
        <v>15</v>
      </c>
      <c r="D39" s="459"/>
      <c r="E39" s="12"/>
      <c r="F39" s="12"/>
      <c r="G39" s="12" t="s">
        <v>433</v>
      </c>
      <c r="H39" s="12" t="str">
        <f>IF(ISERROR(VLOOKUP(B39,简单建模!$AA$42:$AB$71,1,FALSE)),"",1)</f>
        <v/>
      </c>
      <c r="I39" s="12"/>
      <c r="J39" s="13"/>
    </row>
    <row r="40" spans="1:10">
      <c r="A40" s="11">
        <v>38</v>
      </c>
      <c r="B40" s="12" t="s">
        <v>29</v>
      </c>
      <c r="C40" s="13" t="s">
        <v>15</v>
      </c>
      <c r="D40" s="459"/>
      <c r="E40" s="12"/>
      <c r="F40" s="12"/>
      <c r="G40" s="12" t="s">
        <v>433</v>
      </c>
      <c r="H40" s="12" t="str">
        <f>IF(ISERROR(VLOOKUP(B40,简单建模!$AA$42:$AB$71,1,FALSE)),"",1)</f>
        <v/>
      </c>
      <c r="I40" s="12"/>
      <c r="J40" s="13"/>
    </row>
    <row r="41" spans="1:10">
      <c r="A41" s="11">
        <v>39</v>
      </c>
      <c r="B41" s="12" t="s">
        <v>30</v>
      </c>
      <c r="C41" s="13" t="s">
        <v>15</v>
      </c>
      <c r="D41" s="459"/>
      <c r="E41" s="12"/>
      <c r="F41" s="12"/>
      <c r="G41" s="12" t="s">
        <v>433</v>
      </c>
      <c r="H41" s="12" t="str">
        <f>IF(ISERROR(VLOOKUP(B41,简单建模!$AA$42:$AB$71,1,FALSE)),"",1)</f>
        <v/>
      </c>
      <c r="I41" s="12"/>
      <c r="J41" s="13"/>
    </row>
    <row r="42" spans="1:10">
      <c r="A42" s="11">
        <v>40</v>
      </c>
      <c r="B42" s="12" t="s">
        <v>31</v>
      </c>
      <c r="C42" s="13" t="s">
        <v>15</v>
      </c>
      <c r="D42" s="459"/>
      <c r="E42" s="12"/>
      <c r="F42" s="12"/>
      <c r="G42" s="12" t="s">
        <v>433</v>
      </c>
      <c r="H42" s="12" t="str">
        <f>IF(ISERROR(VLOOKUP(B42,简单建模!$AA$42:$AB$71,1,FALSE)),"",1)</f>
        <v/>
      </c>
      <c r="I42" s="12"/>
      <c r="J42" s="13"/>
    </row>
    <row r="43" spans="1:10">
      <c r="A43" s="11">
        <v>41</v>
      </c>
      <c r="B43" s="12" t="s">
        <v>32</v>
      </c>
      <c r="C43" s="13" t="s">
        <v>15</v>
      </c>
      <c r="D43" s="459"/>
      <c r="E43" s="12"/>
      <c r="F43" s="12"/>
      <c r="G43" s="12" t="s">
        <v>433</v>
      </c>
      <c r="H43" s="12" t="str">
        <f>IF(ISERROR(VLOOKUP(B43,简单建模!$AA$42:$AB$71,1,FALSE)),"",1)</f>
        <v/>
      </c>
      <c r="I43" s="12"/>
      <c r="J43" s="13"/>
    </row>
    <row r="44" spans="1:10">
      <c r="A44" s="11">
        <v>42</v>
      </c>
      <c r="B44" s="12" t="s">
        <v>33</v>
      </c>
      <c r="C44" s="13" t="s">
        <v>15</v>
      </c>
      <c r="D44" s="459"/>
      <c r="E44" s="12"/>
      <c r="F44" s="12"/>
      <c r="G44" s="12" t="s">
        <v>433</v>
      </c>
      <c r="H44" s="12" t="str">
        <f>IF(ISERROR(VLOOKUP(B44,简单建模!$AA$42:$AB$71,1,FALSE)),"",1)</f>
        <v/>
      </c>
      <c r="I44" s="12"/>
      <c r="J44" s="13"/>
    </row>
    <row r="45" spans="1:10">
      <c r="A45" s="11">
        <v>43</v>
      </c>
      <c r="B45" s="12" t="s">
        <v>34</v>
      </c>
      <c r="C45" s="13" t="s">
        <v>15</v>
      </c>
      <c r="D45" s="459"/>
      <c r="E45" s="12"/>
      <c r="F45" s="12"/>
      <c r="G45" s="12" t="s">
        <v>433</v>
      </c>
      <c r="H45" s="12" t="str">
        <f>IF(ISERROR(VLOOKUP(B45,简单建模!$AA$42:$AB$71,1,FALSE)),"",1)</f>
        <v/>
      </c>
      <c r="I45" s="12"/>
      <c r="J45" s="13"/>
    </row>
    <row r="46" spans="1:10">
      <c r="A46" s="11">
        <v>44</v>
      </c>
      <c r="B46" s="12" t="s">
        <v>35</v>
      </c>
      <c r="C46" s="13" t="s">
        <v>15</v>
      </c>
      <c r="D46" s="459"/>
      <c r="E46" s="12"/>
      <c r="F46" s="12"/>
      <c r="G46" s="12" t="s">
        <v>433</v>
      </c>
      <c r="H46" s="12" t="str">
        <f>IF(ISERROR(VLOOKUP(B46,简单建模!$AA$42:$AB$71,1,FALSE)),"",1)</f>
        <v/>
      </c>
      <c r="I46" s="12"/>
      <c r="J46" s="13"/>
    </row>
    <row r="47" spans="1:10">
      <c r="A47" s="11">
        <v>45</v>
      </c>
      <c r="B47" s="12" t="s">
        <v>36</v>
      </c>
      <c r="C47" s="13" t="s">
        <v>15</v>
      </c>
      <c r="D47" s="459"/>
      <c r="E47" s="12"/>
      <c r="F47" s="12"/>
      <c r="G47" s="12" t="s">
        <v>433</v>
      </c>
      <c r="H47" s="12" t="str">
        <f>IF(ISERROR(VLOOKUP(B47,简单建模!$AA$42:$AB$71,1,FALSE)),"",1)</f>
        <v/>
      </c>
      <c r="I47" s="12"/>
      <c r="J47" s="13"/>
    </row>
    <row r="48" spans="1:10">
      <c r="A48" s="11">
        <v>46</v>
      </c>
      <c r="B48" s="12" t="s">
        <v>37</v>
      </c>
      <c r="C48" s="13" t="s">
        <v>15</v>
      </c>
      <c r="D48" s="459"/>
      <c r="E48" s="12"/>
      <c r="F48" s="12"/>
      <c r="G48" s="12" t="s">
        <v>433</v>
      </c>
      <c r="H48" s="12" t="str">
        <f>IF(ISERROR(VLOOKUP(B48,简单建模!$AA$42:$AB$71,1,FALSE)),"",1)</f>
        <v/>
      </c>
      <c r="I48" s="12"/>
      <c r="J48" s="13"/>
    </row>
    <row r="49" spans="1:10">
      <c r="A49" s="11">
        <v>47</v>
      </c>
      <c r="B49" s="12" t="s">
        <v>38</v>
      </c>
      <c r="C49" s="13" t="s">
        <v>15</v>
      </c>
      <c r="D49" s="459"/>
      <c r="E49" s="12"/>
      <c r="F49" s="12"/>
      <c r="G49" s="12" t="s">
        <v>433</v>
      </c>
      <c r="H49" s="12" t="str">
        <f>IF(ISERROR(VLOOKUP(B49,简单建模!$AA$42:$AB$71,1,FALSE)),"",1)</f>
        <v/>
      </c>
      <c r="I49" s="12"/>
      <c r="J49" s="13"/>
    </row>
    <row r="50" spans="1:10">
      <c r="A50" s="11">
        <v>48</v>
      </c>
      <c r="B50" s="12" t="s">
        <v>39</v>
      </c>
      <c r="C50" s="13" t="s">
        <v>15</v>
      </c>
      <c r="D50" s="459"/>
      <c r="E50" s="12"/>
      <c r="F50" s="12"/>
      <c r="G50" s="12" t="s">
        <v>433</v>
      </c>
      <c r="H50" s="12" t="str">
        <f>IF(ISERROR(VLOOKUP(B50,简单建模!$AA$42:$AB$71,1,FALSE)),"",1)</f>
        <v/>
      </c>
      <c r="I50" s="12"/>
      <c r="J50" s="13"/>
    </row>
    <row r="51" spans="1:10">
      <c r="A51" s="11">
        <v>49</v>
      </c>
      <c r="B51" s="12" t="s">
        <v>40</v>
      </c>
      <c r="C51" s="13" t="s">
        <v>15</v>
      </c>
      <c r="D51" s="459"/>
      <c r="E51" s="12"/>
      <c r="F51" s="12"/>
      <c r="G51" s="12" t="s">
        <v>433</v>
      </c>
      <c r="H51" s="12" t="str">
        <f>IF(ISERROR(VLOOKUP(B51,简单建模!$AA$42:$AB$71,1,FALSE)),"",1)</f>
        <v/>
      </c>
      <c r="I51" s="12"/>
      <c r="J51" s="13"/>
    </row>
    <row r="52" spans="1:10">
      <c r="A52" s="11">
        <v>50</v>
      </c>
      <c r="B52" s="12" t="s">
        <v>41</v>
      </c>
      <c r="C52" s="13" t="s">
        <v>15</v>
      </c>
      <c r="D52" s="459"/>
      <c r="E52" s="12"/>
      <c r="F52" s="12"/>
      <c r="G52" s="12" t="s">
        <v>433</v>
      </c>
      <c r="H52" s="12" t="str">
        <f>IF(ISERROR(VLOOKUP(B52,简单建模!$AA$42:$AB$71,1,FALSE)),"",1)</f>
        <v/>
      </c>
      <c r="I52" s="12"/>
      <c r="J52" s="13"/>
    </row>
    <row r="53" spans="1:10">
      <c r="A53" s="11">
        <v>51</v>
      </c>
      <c r="B53" s="12" t="s">
        <v>42</v>
      </c>
      <c r="C53" s="13" t="s">
        <v>15</v>
      </c>
      <c r="D53" s="459"/>
      <c r="E53" s="12"/>
      <c r="F53" s="12"/>
      <c r="G53" s="12" t="s">
        <v>433</v>
      </c>
      <c r="H53" s="12" t="str">
        <f>IF(ISERROR(VLOOKUP(B53,简单建模!$AA$42:$AB$71,1,FALSE)),"",1)</f>
        <v/>
      </c>
      <c r="I53" s="12"/>
      <c r="J53" s="13"/>
    </row>
    <row r="54" spans="1:10">
      <c r="A54" s="11">
        <v>52</v>
      </c>
      <c r="B54" s="12" t="s">
        <v>43</v>
      </c>
      <c r="C54" s="13" t="s">
        <v>15</v>
      </c>
      <c r="D54" s="459"/>
      <c r="E54" s="12"/>
      <c r="F54" s="12"/>
      <c r="G54" s="12" t="s">
        <v>433</v>
      </c>
      <c r="H54" s="12" t="str">
        <f>IF(ISERROR(VLOOKUP(B54,简单建模!$AA$42:$AB$71,1,FALSE)),"",1)</f>
        <v/>
      </c>
      <c r="I54" s="12"/>
      <c r="J54" s="13"/>
    </row>
    <row r="55" spans="1:10">
      <c r="A55" s="11">
        <v>53</v>
      </c>
      <c r="B55" s="12" t="s">
        <v>44</v>
      </c>
      <c r="C55" s="13" t="s">
        <v>15</v>
      </c>
      <c r="D55" s="459"/>
      <c r="E55" s="12"/>
      <c r="F55" s="12"/>
      <c r="G55" s="12" t="s">
        <v>433</v>
      </c>
      <c r="H55" s="12" t="str">
        <f>IF(ISERROR(VLOOKUP(B55,简单建模!$AA$42:$AB$71,1,FALSE)),"",1)</f>
        <v/>
      </c>
      <c r="I55" s="12"/>
      <c r="J55" s="13"/>
    </row>
    <row r="56" spans="1:10">
      <c r="A56" s="11">
        <v>54</v>
      </c>
      <c r="B56" s="12" t="s">
        <v>45</v>
      </c>
      <c r="C56" s="13" t="s">
        <v>15</v>
      </c>
      <c r="D56" s="459"/>
      <c r="E56" s="12"/>
      <c r="F56" s="12"/>
      <c r="G56" s="12">
        <v>1</v>
      </c>
      <c r="H56" s="12" t="str">
        <f>IF(ISERROR(VLOOKUP(B56,简单建模!$AA$42:$AB$71,1,FALSE)),"",1)</f>
        <v/>
      </c>
      <c r="I56" s="12"/>
      <c r="J56" s="13"/>
    </row>
    <row r="57" spans="1:10">
      <c r="A57" s="11">
        <v>55</v>
      </c>
      <c r="B57" s="12" t="s">
        <v>46</v>
      </c>
      <c r="C57" s="13" t="s">
        <v>15</v>
      </c>
      <c r="D57" s="459"/>
      <c r="E57" s="12"/>
      <c r="F57" s="12"/>
      <c r="G57" s="12" t="s">
        <v>433</v>
      </c>
      <c r="H57" s="12" t="str">
        <f>IF(ISERROR(VLOOKUP(B57,简单建模!$AA$42:$AB$71,1,FALSE)),"",1)</f>
        <v/>
      </c>
      <c r="I57" s="12"/>
      <c r="J57" s="13"/>
    </row>
    <row r="58" spans="1:10">
      <c r="A58" s="11">
        <v>56</v>
      </c>
      <c r="B58" s="12" t="s">
        <v>47</v>
      </c>
      <c r="C58" s="13" t="s">
        <v>15</v>
      </c>
      <c r="D58" s="459"/>
      <c r="E58" s="12"/>
      <c r="F58" s="12"/>
      <c r="G58" s="12" t="s">
        <v>433</v>
      </c>
      <c r="H58" s="12" t="str">
        <f>IF(ISERROR(VLOOKUP(B58,简单建模!$AA$42:$AB$71,1,FALSE)),"",1)</f>
        <v/>
      </c>
      <c r="I58" s="12"/>
      <c r="J58" s="13"/>
    </row>
    <row r="59" spans="1:10">
      <c r="A59" s="11">
        <v>57</v>
      </c>
      <c r="B59" s="12" t="s">
        <v>48</v>
      </c>
      <c r="C59" s="13" t="s">
        <v>15</v>
      </c>
      <c r="D59" s="459"/>
      <c r="E59" s="12"/>
      <c r="F59" s="12"/>
      <c r="G59" s="12" t="s">
        <v>433</v>
      </c>
      <c r="H59" s="12" t="str">
        <f>IF(ISERROR(VLOOKUP(B59,简单建模!$AA$42:$AB$71,1,FALSE)),"",1)</f>
        <v/>
      </c>
      <c r="I59" s="12"/>
      <c r="J59" s="13"/>
    </row>
    <row r="60" spans="1:10">
      <c r="A60" s="11">
        <v>58</v>
      </c>
      <c r="B60" s="12" t="s">
        <v>49</v>
      </c>
      <c r="C60" s="13" t="s">
        <v>15</v>
      </c>
      <c r="D60" s="459"/>
      <c r="E60" s="12"/>
      <c r="F60" s="12"/>
      <c r="G60" s="12" t="s">
        <v>433</v>
      </c>
      <c r="H60" s="12" t="str">
        <f>IF(ISERROR(VLOOKUP(B60,简单建模!$AA$42:$AB$71,1,FALSE)),"",1)</f>
        <v/>
      </c>
      <c r="I60" s="12"/>
      <c r="J60" s="13"/>
    </row>
    <row r="61" spans="1:10">
      <c r="A61" s="11">
        <v>59</v>
      </c>
      <c r="B61" s="12" t="s">
        <v>50</v>
      </c>
      <c r="C61" s="13" t="s">
        <v>15</v>
      </c>
      <c r="D61" s="459"/>
      <c r="E61" s="12"/>
      <c r="F61" s="12"/>
      <c r="G61" s="12" t="s">
        <v>433</v>
      </c>
      <c r="H61" s="12" t="str">
        <f>IF(ISERROR(VLOOKUP(B61,简单建模!$AA$42:$AB$71,1,FALSE)),"",1)</f>
        <v/>
      </c>
      <c r="I61" s="12"/>
      <c r="J61" s="13"/>
    </row>
    <row r="62" spans="1:10">
      <c r="A62" s="11">
        <v>60</v>
      </c>
      <c r="B62" s="12" t="s">
        <v>53</v>
      </c>
      <c r="C62" s="13" t="s">
        <v>15</v>
      </c>
      <c r="D62" s="459"/>
      <c r="E62" s="12"/>
      <c r="F62" s="12"/>
      <c r="G62" s="12" t="s">
        <v>433</v>
      </c>
      <c r="H62" s="12" t="str">
        <f>IF(ISERROR(VLOOKUP(B62,简单建模!$AA$42:$AB$71,1,FALSE)),"",1)</f>
        <v/>
      </c>
      <c r="I62" s="12"/>
      <c r="J62" s="13"/>
    </row>
    <row r="63" spans="1:10">
      <c r="A63" s="11">
        <v>61</v>
      </c>
      <c r="B63" s="12" t="s">
        <v>54</v>
      </c>
      <c r="C63" s="13" t="s">
        <v>15</v>
      </c>
      <c r="D63" s="459"/>
      <c r="E63" s="12"/>
      <c r="F63" s="12"/>
      <c r="G63" s="12" t="s">
        <v>433</v>
      </c>
      <c r="H63" s="12" t="str">
        <f>IF(ISERROR(VLOOKUP(B63,简单建模!$AA$42:$AB$71,1,FALSE)),"",1)</f>
        <v/>
      </c>
      <c r="I63" s="12"/>
      <c r="J63" s="13"/>
    </row>
    <row r="64" spans="1:10">
      <c r="A64" s="11">
        <v>62</v>
      </c>
      <c r="B64" s="12" t="s">
        <v>55</v>
      </c>
      <c r="C64" s="13" t="s">
        <v>15</v>
      </c>
      <c r="D64" s="459"/>
      <c r="E64" s="12"/>
      <c r="F64" s="12"/>
      <c r="G64" s="12" t="s">
        <v>433</v>
      </c>
      <c r="H64" s="12" t="str">
        <f>IF(ISERROR(VLOOKUP(B64,简单建模!$AA$42:$AB$71,1,FALSE)),"",1)</f>
        <v/>
      </c>
      <c r="I64" s="12"/>
      <c r="J64" s="13"/>
    </row>
    <row r="65" spans="1:10">
      <c r="A65" s="11">
        <v>63</v>
      </c>
      <c r="B65" s="12" t="s">
        <v>56</v>
      </c>
      <c r="C65" s="13" t="s">
        <v>15</v>
      </c>
      <c r="D65" s="459"/>
      <c r="E65" s="12"/>
      <c r="F65" s="12"/>
      <c r="G65" s="12" t="s">
        <v>433</v>
      </c>
      <c r="H65" s="12" t="str">
        <f>IF(ISERROR(VLOOKUP(B65,简单建模!$AA$42:$AB$71,1,FALSE)),"",1)</f>
        <v/>
      </c>
      <c r="I65" s="12"/>
      <c r="J65" s="13"/>
    </row>
    <row r="66" spans="1:10">
      <c r="A66" s="11">
        <v>64</v>
      </c>
      <c r="B66" s="12" t="s">
        <v>57</v>
      </c>
      <c r="C66" s="13" t="s">
        <v>15</v>
      </c>
      <c r="D66" s="459"/>
      <c r="E66" s="12"/>
      <c r="F66" s="12"/>
      <c r="G66" s="12" t="s">
        <v>433</v>
      </c>
      <c r="H66" s="12" t="str">
        <f>IF(ISERROR(VLOOKUP(B66,简单建模!$AA$42:$AB$71,1,FALSE)),"",1)</f>
        <v/>
      </c>
      <c r="I66" s="12"/>
      <c r="J66" s="13"/>
    </row>
    <row r="67" spans="1:10">
      <c r="A67" s="11">
        <v>65</v>
      </c>
      <c r="B67" s="12" t="s">
        <v>58</v>
      </c>
      <c r="C67" s="13" t="s">
        <v>15</v>
      </c>
      <c r="D67" s="459"/>
      <c r="E67" s="12"/>
      <c r="F67" s="12"/>
      <c r="G67" s="12" t="s">
        <v>433</v>
      </c>
      <c r="H67" s="12" t="str">
        <f>IF(ISERROR(VLOOKUP(B67,简单建模!$AA$42:$AB$71,1,FALSE)),"",1)</f>
        <v/>
      </c>
      <c r="I67" s="12"/>
      <c r="J67" s="13"/>
    </row>
    <row r="68" spans="1:10">
      <c r="A68" s="11">
        <v>66</v>
      </c>
      <c r="B68" s="12" t="s">
        <v>59</v>
      </c>
      <c r="C68" s="13" t="s">
        <v>15</v>
      </c>
      <c r="D68" s="459"/>
      <c r="E68" s="12"/>
      <c r="F68" s="12"/>
      <c r="G68" s="12" t="s">
        <v>433</v>
      </c>
      <c r="H68" s="12" t="str">
        <f>IF(ISERROR(VLOOKUP(B68,简单建模!$AA$42:$AB$71,1,FALSE)),"",1)</f>
        <v/>
      </c>
      <c r="I68" s="12"/>
      <c r="J68" s="13"/>
    </row>
    <row r="69" spans="1:10">
      <c r="A69" s="11">
        <v>67</v>
      </c>
      <c r="B69" s="12" t="s">
        <v>60</v>
      </c>
      <c r="C69" s="13" t="s">
        <v>15</v>
      </c>
      <c r="D69" s="459"/>
      <c r="E69" s="12"/>
      <c r="F69" s="12"/>
      <c r="G69" s="12" t="s">
        <v>433</v>
      </c>
      <c r="H69" s="12" t="str">
        <f>IF(ISERROR(VLOOKUP(B69,简单建模!$AA$42:$AB$71,1,FALSE)),"",1)</f>
        <v/>
      </c>
      <c r="I69" s="12"/>
      <c r="J69" s="13"/>
    </row>
    <row r="70" spans="1:10">
      <c r="A70" s="11">
        <v>68</v>
      </c>
      <c r="B70" s="12" t="s">
        <v>61</v>
      </c>
      <c r="C70" s="13" t="s">
        <v>15</v>
      </c>
      <c r="D70" s="459"/>
      <c r="E70" s="12"/>
      <c r="F70" s="12"/>
      <c r="G70" s="12" t="s">
        <v>433</v>
      </c>
      <c r="H70" s="12" t="str">
        <f>IF(ISERROR(VLOOKUP(B70,简单建模!$AA$42:$AB$71,1,FALSE)),"",1)</f>
        <v/>
      </c>
      <c r="I70" s="12"/>
      <c r="J70" s="13"/>
    </row>
    <row r="71" spans="1:10">
      <c r="A71" s="11">
        <v>69</v>
      </c>
      <c r="B71" s="12" t="s">
        <v>62</v>
      </c>
      <c r="C71" s="13" t="s">
        <v>15</v>
      </c>
      <c r="D71" s="459"/>
      <c r="E71" s="12"/>
      <c r="F71" s="12"/>
      <c r="G71" s="12" t="s">
        <v>433</v>
      </c>
      <c r="H71" s="12" t="str">
        <f>IF(ISERROR(VLOOKUP(B71,简单建模!$AA$42:$AB$71,1,FALSE)),"",1)</f>
        <v/>
      </c>
      <c r="I71" s="12"/>
      <c r="J71" s="13"/>
    </row>
    <row r="72" spans="1:10">
      <c r="A72" s="11">
        <v>70</v>
      </c>
      <c r="B72" s="12" t="s">
        <v>63</v>
      </c>
      <c r="C72" s="13" t="s">
        <v>15</v>
      </c>
      <c r="D72" s="459"/>
      <c r="E72" s="12"/>
      <c r="F72" s="12"/>
      <c r="G72" s="12" t="s">
        <v>433</v>
      </c>
      <c r="H72" s="12" t="str">
        <f>IF(ISERROR(VLOOKUP(B72,简单建模!$AA$42:$AB$71,1,FALSE)),"",1)</f>
        <v/>
      </c>
      <c r="I72" s="12"/>
      <c r="J72" s="13"/>
    </row>
    <row r="73" spans="1:10">
      <c r="A73" s="11">
        <v>71</v>
      </c>
      <c r="B73" s="12" t="s">
        <v>64</v>
      </c>
      <c r="C73" s="13" t="s">
        <v>15</v>
      </c>
      <c r="D73" s="459"/>
      <c r="E73" s="12"/>
      <c r="F73" s="12"/>
      <c r="G73" s="12" t="s">
        <v>433</v>
      </c>
      <c r="H73" s="12" t="str">
        <f>IF(ISERROR(VLOOKUP(B73,简单建模!$AA$42:$AB$71,1,FALSE)),"",1)</f>
        <v/>
      </c>
      <c r="I73" s="12"/>
      <c r="J73" s="13"/>
    </row>
    <row r="74" spans="1:10">
      <c r="A74" s="11">
        <v>72</v>
      </c>
      <c r="B74" s="12" t="s">
        <v>65</v>
      </c>
      <c r="C74" s="13" t="s">
        <v>15</v>
      </c>
      <c r="D74" s="459"/>
      <c r="E74" s="12"/>
      <c r="F74" s="12"/>
      <c r="G74" s="12" t="s">
        <v>433</v>
      </c>
      <c r="H74" s="12" t="str">
        <f>IF(ISERROR(VLOOKUP(B74,简单建模!$AA$42:$AB$71,1,FALSE)),"",1)</f>
        <v/>
      </c>
      <c r="I74" s="12"/>
      <c r="J74" s="13"/>
    </row>
    <row r="75" spans="1:10">
      <c r="A75" s="11">
        <v>73</v>
      </c>
      <c r="B75" s="12" t="s">
        <v>66</v>
      </c>
      <c r="C75" s="13" t="s">
        <v>15</v>
      </c>
      <c r="D75" s="459"/>
      <c r="E75" s="12"/>
      <c r="F75" s="12"/>
      <c r="G75" s="12">
        <v>1</v>
      </c>
      <c r="H75" s="12" t="str">
        <f>IF(ISERROR(VLOOKUP(B75,简单建模!$AA$42:$AB$71,1,FALSE)),"",1)</f>
        <v/>
      </c>
      <c r="I75" s="12"/>
      <c r="J75" s="13"/>
    </row>
    <row r="76" spans="1:10">
      <c r="A76" s="11">
        <v>74</v>
      </c>
      <c r="B76" s="12" t="s">
        <v>67</v>
      </c>
      <c r="C76" s="13" t="s">
        <v>15</v>
      </c>
      <c r="D76" s="459"/>
      <c r="E76" s="12"/>
      <c r="F76" s="12"/>
      <c r="G76" s="12" t="s">
        <v>433</v>
      </c>
      <c r="H76" s="12" t="str">
        <f>IF(ISERROR(VLOOKUP(B76,简单建模!$AA$42:$AB$71,1,FALSE)),"",1)</f>
        <v/>
      </c>
      <c r="I76" s="12"/>
      <c r="J76" s="13"/>
    </row>
    <row r="77" spans="1:10">
      <c r="A77" s="11">
        <v>75</v>
      </c>
      <c r="B77" s="12" t="s">
        <v>68</v>
      </c>
      <c r="C77" s="13" t="s">
        <v>15</v>
      </c>
      <c r="D77" s="459"/>
      <c r="E77" s="12"/>
      <c r="F77" s="12"/>
      <c r="G77" s="12" t="s">
        <v>433</v>
      </c>
      <c r="H77" s="12" t="str">
        <f>IF(ISERROR(VLOOKUP(B77,简单建模!$AA$42:$AB$71,1,FALSE)),"",1)</f>
        <v/>
      </c>
      <c r="I77" s="12"/>
      <c r="J77" s="13"/>
    </row>
    <row r="78" spans="1:10">
      <c r="A78" s="11">
        <v>76</v>
      </c>
      <c r="B78" s="12" t="s">
        <v>69</v>
      </c>
      <c r="C78" s="13" t="s">
        <v>15</v>
      </c>
      <c r="D78" s="459"/>
      <c r="E78" s="12"/>
      <c r="F78" s="12"/>
      <c r="G78" s="12" t="s">
        <v>433</v>
      </c>
      <c r="H78" s="12" t="str">
        <f>IF(ISERROR(VLOOKUP(B78,简单建模!$AA$42:$AB$71,1,FALSE)),"",1)</f>
        <v/>
      </c>
      <c r="I78" s="12"/>
      <c r="J78" s="13"/>
    </row>
    <row r="79" spans="1:10">
      <c r="A79" s="11">
        <v>77</v>
      </c>
      <c r="B79" s="12" t="s">
        <v>70</v>
      </c>
      <c r="C79" s="13" t="s">
        <v>15</v>
      </c>
      <c r="D79" s="459"/>
      <c r="E79" s="12"/>
      <c r="F79" s="12"/>
      <c r="G79" s="12" t="s">
        <v>433</v>
      </c>
      <c r="H79" s="12" t="str">
        <f>IF(ISERROR(VLOOKUP(B79,简单建模!$AA$42:$AB$71,1,FALSE)),"",1)</f>
        <v/>
      </c>
      <c r="I79" s="12"/>
      <c r="J79" s="13"/>
    </row>
    <row r="80" spans="1:10">
      <c r="A80" s="11">
        <v>78</v>
      </c>
      <c r="B80" s="12" t="s">
        <v>71</v>
      </c>
      <c r="C80" s="13" t="s">
        <v>15</v>
      </c>
      <c r="D80" s="459"/>
      <c r="E80" s="12"/>
      <c r="F80" s="12"/>
      <c r="G80" s="12" t="s">
        <v>433</v>
      </c>
      <c r="H80" s="12" t="str">
        <f>IF(ISERROR(VLOOKUP(B80,简单建模!$AA$42:$AB$71,1,FALSE)),"",1)</f>
        <v/>
      </c>
      <c r="I80" s="12"/>
      <c r="J80" s="13"/>
    </row>
    <row r="81" spans="1:10">
      <c r="A81" s="11">
        <v>79</v>
      </c>
      <c r="B81" s="12" t="s">
        <v>72</v>
      </c>
      <c r="C81" s="13" t="s">
        <v>15</v>
      </c>
      <c r="D81" s="459"/>
      <c r="E81" s="12"/>
      <c r="F81" s="12"/>
      <c r="G81" s="12">
        <v>1</v>
      </c>
      <c r="H81" s="12" t="str">
        <f>IF(ISERROR(VLOOKUP(B81,简单建模!$AA$42:$AB$71,1,FALSE)),"",1)</f>
        <v/>
      </c>
      <c r="I81" s="12"/>
      <c r="J81" s="13"/>
    </row>
    <row r="82" spans="1:10">
      <c r="A82" s="11">
        <v>80</v>
      </c>
      <c r="B82" s="12" t="s">
        <v>73</v>
      </c>
      <c r="C82" s="13" t="s">
        <v>15</v>
      </c>
      <c r="D82" s="459"/>
      <c r="E82" s="12"/>
      <c r="F82" s="12"/>
      <c r="G82" s="12" t="s">
        <v>433</v>
      </c>
      <c r="H82" s="12" t="str">
        <f>IF(ISERROR(VLOOKUP(B82,简单建模!$AA$42:$AB$71,1,FALSE)),"",1)</f>
        <v/>
      </c>
      <c r="I82" s="12"/>
      <c r="J82" s="13"/>
    </row>
    <row r="83" spans="1:10">
      <c r="A83" s="11">
        <v>81</v>
      </c>
      <c r="B83" s="12" t="s">
        <v>74</v>
      </c>
      <c r="C83" s="13" t="s">
        <v>15</v>
      </c>
      <c r="D83" s="459"/>
      <c r="E83" s="12"/>
      <c r="F83" s="12"/>
      <c r="G83" s="12" t="s">
        <v>433</v>
      </c>
      <c r="H83" s="12" t="str">
        <f>IF(ISERROR(VLOOKUP(B83,简单建模!$AA$42:$AB$71,1,FALSE)),"",1)</f>
        <v/>
      </c>
      <c r="I83" s="12"/>
      <c r="J83" s="13"/>
    </row>
    <row r="84" spans="1:10">
      <c r="A84" s="11">
        <v>82</v>
      </c>
      <c r="B84" s="12" t="s">
        <v>75</v>
      </c>
      <c r="C84" s="13" t="s">
        <v>15</v>
      </c>
      <c r="D84" s="459"/>
      <c r="E84" s="12"/>
      <c r="F84" s="12"/>
      <c r="G84" s="12" t="s">
        <v>433</v>
      </c>
      <c r="H84" s="12" t="str">
        <f>IF(ISERROR(VLOOKUP(B84,简单建模!$AA$42:$AB$71,1,FALSE)),"",1)</f>
        <v/>
      </c>
      <c r="I84" s="12"/>
      <c r="J84" s="13"/>
    </row>
    <row r="85" spans="1:10">
      <c r="A85" s="11">
        <v>83</v>
      </c>
      <c r="B85" s="12" t="s">
        <v>76</v>
      </c>
      <c r="C85" s="13" t="s">
        <v>15</v>
      </c>
      <c r="D85" s="459"/>
      <c r="E85" s="12"/>
      <c r="F85" s="12"/>
      <c r="G85" s="12" t="s">
        <v>433</v>
      </c>
      <c r="H85" s="12" t="str">
        <f>IF(ISERROR(VLOOKUP(B85,简单建模!$AA$42:$AB$71,1,FALSE)),"",1)</f>
        <v/>
      </c>
      <c r="I85" s="12"/>
      <c r="J85" s="13"/>
    </row>
    <row r="86" spans="1:10">
      <c r="A86" s="11">
        <v>84</v>
      </c>
      <c r="B86" s="12" t="s">
        <v>77</v>
      </c>
      <c r="C86" s="13" t="s">
        <v>15</v>
      </c>
      <c r="D86" s="459"/>
      <c r="E86" s="12"/>
      <c r="F86" s="12"/>
      <c r="G86" s="12" t="s">
        <v>433</v>
      </c>
      <c r="H86" s="12" t="str">
        <f>IF(ISERROR(VLOOKUP(B86,简单建模!$AA$42:$AB$71,1,FALSE)),"",1)</f>
        <v/>
      </c>
      <c r="I86" s="12"/>
      <c r="J86" s="13"/>
    </row>
    <row r="87" spans="1:10">
      <c r="A87" s="11">
        <v>85</v>
      </c>
      <c r="B87" s="12" t="s">
        <v>78</v>
      </c>
      <c r="C87" s="13" t="s">
        <v>15</v>
      </c>
      <c r="D87" s="459"/>
      <c r="E87" s="12"/>
      <c r="F87" s="12"/>
      <c r="G87" s="12" t="s">
        <v>433</v>
      </c>
      <c r="H87" s="12" t="str">
        <f>IF(ISERROR(VLOOKUP(B87,简单建模!$AA$42:$AB$71,1,FALSE)),"",1)</f>
        <v/>
      </c>
      <c r="I87" s="12"/>
      <c r="J87" s="13"/>
    </row>
    <row r="88" spans="1:10">
      <c r="A88" s="11">
        <v>86</v>
      </c>
      <c r="B88" s="12" t="s">
        <v>79</v>
      </c>
      <c r="C88" s="13" t="s">
        <v>15</v>
      </c>
      <c r="D88" s="459"/>
      <c r="E88" s="12"/>
      <c r="F88" s="12"/>
      <c r="G88" s="12" t="s">
        <v>433</v>
      </c>
      <c r="H88" s="12" t="str">
        <f>IF(ISERROR(VLOOKUP(B88,简单建模!$AA$42:$AB$71,1,FALSE)),"",1)</f>
        <v/>
      </c>
      <c r="I88" s="12"/>
      <c r="J88" s="13"/>
    </row>
    <row r="89" spans="1:10">
      <c r="A89" s="11">
        <v>87</v>
      </c>
      <c r="B89" s="12" t="s">
        <v>80</v>
      </c>
      <c r="C89" s="13" t="s">
        <v>15</v>
      </c>
      <c r="D89" s="459"/>
      <c r="E89" s="12"/>
      <c r="F89" s="12"/>
      <c r="G89" s="12" t="s">
        <v>433</v>
      </c>
      <c r="H89" s="12" t="str">
        <f>IF(ISERROR(VLOOKUP(B89,简单建模!$AA$42:$AB$71,1,FALSE)),"",1)</f>
        <v/>
      </c>
      <c r="I89" s="12"/>
      <c r="J89" s="13"/>
    </row>
    <row r="90" spans="1:10">
      <c r="A90" s="11">
        <v>88</v>
      </c>
      <c r="B90" s="12" t="s">
        <v>81</v>
      </c>
      <c r="C90" s="13" t="s">
        <v>15</v>
      </c>
      <c r="D90" s="459"/>
      <c r="E90" s="12"/>
      <c r="F90" s="12"/>
      <c r="G90" s="12" t="s">
        <v>433</v>
      </c>
      <c r="H90" s="12" t="str">
        <f>IF(ISERROR(VLOOKUP(B90,简单建模!$AA$42:$AB$71,1,FALSE)),"",1)</f>
        <v/>
      </c>
      <c r="I90" s="12"/>
      <c r="J90" s="13"/>
    </row>
    <row r="91" spans="1:10">
      <c r="A91" s="11">
        <v>89</v>
      </c>
      <c r="B91" s="12" t="s">
        <v>82</v>
      </c>
      <c r="C91" s="13" t="s">
        <v>15</v>
      </c>
      <c r="D91" s="459"/>
      <c r="E91" s="12"/>
      <c r="F91" s="12"/>
      <c r="G91" s="12" t="s">
        <v>433</v>
      </c>
      <c r="H91" s="12" t="str">
        <f>IF(ISERROR(VLOOKUP(B91,简单建模!$AA$42:$AB$71,1,FALSE)),"",1)</f>
        <v/>
      </c>
      <c r="I91" s="12"/>
      <c r="J91" s="13"/>
    </row>
    <row r="92" spans="1:10">
      <c r="A92" s="11">
        <v>90</v>
      </c>
      <c r="B92" s="12" t="s">
        <v>83</v>
      </c>
      <c r="C92" s="13" t="s">
        <v>15</v>
      </c>
      <c r="D92" s="459"/>
      <c r="E92" s="12"/>
      <c r="F92" s="12"/>
      <c r="G92" s="12" t="s">
        <v>433</v>
      </c>
      <c r="H92" s="12" t="str">
        <f>IF(ISERROR(VLOOKUP(B92,简单建模!$AA$42:$AB$71,1,FALSE)),"",1)</f>
        <v/>
      </c>
      <c r="I92" s="12"/>
      <c r="J92" s="13"/>
    </row>
    <row r="93" spans="1:10">
      <c r="A93" s="11">
        <v>91</v>
      </c>
      <c r="B93" s="12" t="s">
        <v>84</v>
      </c>
      <c r="C93" s="13" t="s">
        <v>15</v>
      </c>
      <c r="D93" s="459"/>
      <c r="E93" s="12"/>
      <c r="F93" s="12"/>
      <c r="G93" s="12" t="s">
        <v>433</v>
      </c>
      <c r="H93" s="12" t="str">
        <f>IF(ISERROR(VLOOKUP(B93,简单建模!$AA$42:$AB$71,1,FALSE)),"",1)</f>
        <v/>
      </c>
      <c r="I93" s="12"/>
      <c r="J93" s="13"/>
    </row>
    <row r="94" spans="1:10">
      <c r="A94" s="11">
        <v>92</v>
      </c>
      <c r="B94" s="12" t="s">
        <v>85</v>
      </c>
      <c r="C94" s="13" t="s">
        <v>15</v>
      </c>
      <c r="D94" s="459"/>
      <c r="E94" s="12"/>
      <c r="F94" s="12"/>
      <c r="G94" s="12" t="s">
        <v>433</v>
      </c>
      <c r="H94" s="12" t="str">
        <f>IF(ISERROR(VLOOKUP(B94,简单建模!$AA$42:$AB$71,1,FALSE)),"",1)</f>
        <v/>
      </c>
      <c r="I94" s="12"/>
      <c r="J94" s="13"/>
    </row>
    <row r="95" spans="1:10">
      <c r="A95" s="11">
        <v>93</v>
      </c>
      <c r="B95" s="12" t="s">
        <v>86</v>
      </c>
      <c r="C95" s="13" t="s">
        <v>15</v>
      </c>
      <c r="D95" s="459"/>
      <c r="E95" s="12"/>
      <c r="F95" s="12"/>
      <c r="G95" s="12" t="s">
        <v>433</v>
      </c>
      <c r="H95" s="12" t="str">
        <f>IF(ISERROR(VLOOKUP(B95,简单建模!$AA$42:$AB$71,1,FALSE)),"",1)</f>
        <v/>
      </c>
      <c r="I95" s="12"/>
      <c r="J95" s="13"/>
    </row>
    <row r="96" spans="1:10">
      <c r="A96" s="11">
        <v>94</v>
      </c>
      <c r="B96" s="12" t="s">
        <v>91</v>
      </c>
      <c r="C96" s="13" t="s">
        <v>15</v>
      </c>
      <c r="D96" s="459"/>
      <c r="E96" s="12"/>
      <c r="F96" s="12"/>
      <c r="G96" s="12" t="s">
        <v>433</v>
      </c>
      <c r="H96" s="12" t="str">
        <f>IF(ISERROR(VLOOKUP(B96,简单建模!$AA$42:$AB$71,1,FALSE)),"",1)</f>
        <v/>
      </c>
      <c r="I96" s="12"/>
      <c r="J96" s="13"/>
    </row>
    <row r="97" spans="1:10">
      <c r="A97" s="11">
        <v>95</v>
      </c>
      <c r="B97" s="12" t="s">
        <v>92</v>
      </c>
      <c r="C97" s="13" t="s">
        <v>15</v>
      </c>
      <c r="D97" s="459"/>
      <c r="E97" s="12"/>
      <c r="F97" s="12"/>
      <c r="G97" s="12" t="s">
        <v>433</v>
      </c>
      <c r="H97" s="12" t="str">
        <f>IF(ISERROR(VLOOKUP(B97,简单建模!$AA$42:$AB$71,1,FALSE)),"",1)</f>
        <v/>
      </c>
      <c r="I97" s="12"/>
      <c r="J97" s="13"/>
    </row>
    <row r="98" spans="1:10">
      <c r="A98" s="11">
        <v>96</v>
      </c>
      <c r="B98" s="12" t="s">
        <v>93</v>
      </c>
      <c r="C98" s="13" t="s">
        <v>15</v>
      </c>
      <c r="D98" s="459"/>
      <c r="E98" s="12"/>
      <c r="F98" s="12"/>
      <c r="G98" s="12" t="s">
        <v>433</v>
      </c>
      <c r="H98" s="12" t="str">
        <f>IF(ISERROR(VLOOKUP(B98,简单建模!$AA$42:$AB$71,1,FALSE)),"",1)</f>
        <v/>
      </c>
      <c r="I98" s="12"/>
      <c r="J98" s="13"/>
    </row>
    <row r="99" spans="1:10">
      <c r="A99" s="11">
        <v>97</v>
      </c>
      <c r="B99" s="12" t="s">
        <v>94</v>
      </c>
      <c r="C99" s="13" t="s">
        <v>15</v>
      </c>
      <c r="D99" s="459"/>
      <c r="E99" s="12"/>
      <c r="F99" s="12"/>
      <c r="G99" s="12" t="s">
        <v>433</v>
      </c>
      <c r="H99" s="12" t="str">
        <f>IF(ISERROR(VLOOKUP(B99,简单建模!$AA$42:$AB$71,1,FALSE)),"",1)</f>
        <v/>
      </c>
      <c r="I99" s="12"/>
      <c r="J99" s="13"/>
    </row>
    <row r="100" spans="1:10">
      <c r="A100" s="11">
        <v>98</v>
      </c>
      <c r="B100" s="12" t="s">
        <v>95</v>
      </c>
      <c r="C100" s="13" t="s">
        <v>15</v>
      </c>
      <c r="D100" s="459"/>
      <c r="E100" s="12"/>
      <c r="F100" s="12"/>
      <c r="G100" s="12" t="s">
        <v>433</v>
      </c>
      <c r="H100" s="12" t="str">
        <f>IF(ISERROR(VLOOKUP(B100,简单建模!$AA$42:$AB$71,1,FALSE)),"",1)</f>
        <v/>
      </c>
      <c r="I100" s="12"/>
      <c r="J100" s="13"/>
    </row>
    <row r="101" spans="1:10">
      <c r="A101" s="11">
        <v>99</v>
      </c>
      <c r="B101" s="12" t="s">
        <v>96</v>
      </c>
      <c r="C101" s="13" t="s">
        <v>15</v>
      </c>
      <c r="D101" s="459"/>
      <c r="E101" s="12"/>
      <c r="F101" s="12"/>
      <c r="G101" s="12" t="s">
        <v>433</v>
      </c>
      <c r="H101" s="12" t="str">
        <f>IF(ISERROR(VLOOKUP(B101,简单建模!$AA$42:$AB$71,1,FALSE)),"",1)</f>
        <v/>
      </c>
      <c r="I101" s="12"/>
      <c r="J101" s="13"/>
    </row>
    <row r="102" spans="1:10">
      <c r="A102" s="11">
        <v>100</v>
      </c>
      <c r="B102" s="12" t="s">
        <v>97</v>
      </c>
      <c r="C102" s="13" t="s">
        <v>15</v>
      </c>
      <c r="D102" s="459"/>
      <c r="E102" s="12"/>
      <c r="F102" s="12"/>
      <c r="G102" s="12" t="s">
        <v>433</v>
      </c>
      <c r="H102" s="12" t="str">
        <f>IF(ISERROR(VLOOKUP(B102,简单建模!$AA$42:$AB$71,1,FALSE)),"",1)</f>
        <v/>
      </c>
      <c r="I102" s="12"/>
      <c r="J102" s="13"/>
    </row>
    <row r="103" spans="1:10">
      <c r="A103" s="11">
        <v>101</v>
      </c>
      <c r="B103" s="12" t="s">
        <v>98</v>
      </c>
      <c r="C103" s="13" t="s">
        <v>15</v>
      </c>
      <c r="D103" s="459"/>
      <c r="E103" s="12"/>
      <c r="F103" s="12"/>
      <c r="G103" s="12" t="s">
        <v>433</v>
      </c>
      <c r="H103" s="12" t="str">
        <f>IF(ISERROR(VLOOKUP(B103,简单建模!$AA$42:$AB$71,1,FALSE)),"",1)</f>
        <v/>
      </c>
      <c r="I103" s="12"/>
      <c r="J103" s="13"/>
    </row>
    <row r="104" spans="1:10">
      <c r="A104" s="11">
        <v>102</v>
      </c>
      <c r="B104" s="12" t="s">
        <v>99</v>
      </c>
      <c r="C104" s="13" t="s">
        <v>15</v>
      </c>
      <c r="D104" s="459"/>
      <c r="E104" s="12"/>
      <c r="F104" s="12"/>
      <c r="G104" s="12" t="s">
        <v>433</v>
      </c>
      <c r="H104" s="12" t="str">
        <f>IF(ISERROR(VLOOKUP(B104,简单建模!$AA$42:$AB$71,1,FALSE)),"",1)</f>
        <v/>
      </c>
      <c r="I104" s="12"/>
      <c r="J104" s="13"/>
    </row>
    <row r="105" spans="1:10">
      <c r="A105" s="11">
        <v>103</v>
      </c>
      <c r="B105" s="12" t="s">
        <v>100</v>
      </c>
      <c r="C105" s="13" t="s">
        <v>15</v>
      </c>
      <c r="D105" s="459"/>
      <c r="E105" s="12"/>
      <c r="F105" s="12"/>
      <c r="G105" s="12" t="s">
        <v>433</v>
      </c>
      <c r="H105" s="12" t="str">
        <f>IF(ISERROR(VLOOKUP(B105,简单建模!$AA$42:$AB$71,1,FALSE)),"",1)</f>
        <v/>
      </c>
      <c r="I105" s="12"/>
      <c r="J105" s="13"/>
    </row>
    <row r="106" spans="1:10">
      <c r="A106" s="11">
        <v>104</v>
      </c>
      <c r="B106" s="12" t="s">
        <v>101</v>
      </c>
      <c r="C106" s="13" t="s">
        <v>15</v>
      </c>
      <c r="D106" s="459"/>
      <c r="E106" s="12"/>
      <c r="F106" s="12"/>
      <c r="G106" s="12" t="s">
        <v>433</v>
      </c>
      <c r="H106" s="12" t="str">
        <f>IF(ISERROR(VLOOKUP(B106,简单建模!$AA$42:$AB$71,1,FALSE)),"",1)</f>
        <v/>
      </c>
      <c r="I106" s="12"/>
      <c r="J106" s="13"/>
    </row>
    <row r="107" spans="1:10">
      <c r="A107" s="11">
        <v>105</v>
      </c>
      <c r="B107" s="12" t="s">
        <v>102</v>
      </c>
      <c r="C107" s="13" t="s">
        <v>15</v>
      </c>
      <c r="D107" s="459"/>
      <c r="E107" s="12"/>
      <c r="F107" s="12"/>
      <c r="G107" s="12" t="s">
        <v>433</v>
      </c>
      <c r="H107" s="12" t="str">
        <f>IF(ISERROR(VLOOKUP(B107,简单建模!$AA$42:$AB$71,1,FALSE)),"",1)</f>
        <v/>
      </c>
      <c r="I107" s="12"/>
      <c r="J107" s="13"/>
    </row>
    <row r="108" spans="1:10">
      <c r="A108" s="11">
        <v>106</v>
      </c>
      <c r="B108" s="12" t="s">
        <v>103</v>
      </c>
      <c r="C108" s="13" t="s">
        <v>15</v>
      </c>
      <c r="D108" s="459"/>
      <c r="E108" s="12"/>
      <c r="F108" s="12"/>
      <c r="G108" s="12" t="s">
        <v>433</v>
      </c>
      <c r="H108" s="12" t="str">
        <f>IF(ISERROR(VLOOKUP(B108,简单建模!$AA$42:$AB$71,1,FALSE)),"",1)</f>
        <v/>
      </c>
      <c r="I108" s="12"/>
      <c r="J108" s="13"/>
    </row>
    <row r="109" spans="1:10">
      <c r="A109" s="11">
        <v>107</v>
      </c>
      <c r="B109" s="12" t="s">
        <v>104</v>
      </c>
      <c r="C109" s="13" t="s">
        <v>15</v>
      </c>
      <c r="D109" s="459"/>
      <c r="E109" s="12"/>
      <c r="F109" s="12"/>
      <c r="G109" s="12" t="s">
        <v>433</v>
      </c>
      <c r="H109" s="12" t="str">
        <f>IF(ISERROR(VLOOKUP(B109,简单建模!$AA$42:$AB$71,1,FALSE)),"",1)</f>
        <v/>
      </c>
      <c r="I109" s="12"/>
      <c r="J109" s="13"/>
    </row>
    <row r="110" spans="1:10">
      <c r="A110" s="11">
        <v>108</v>
      </c>
      <c r="B110" s="12" t="s">
        <v>105</v>
      </c>
      <c r="C110" s="13" t="s">
        <v>15</v>
      </c>
      <c r="D110" s="459"/>
      <c r="E110" s="12"/>
      <c r="F110" s="12"/>
      <c r="G110" s="12" t="s">
        <v>433</v>
      </c>
      <c r="H110" s="12" t="str">
        <f>IF(ISERROR(VLOOKUP(B110,简单建模!$AA$42:$AB$71,1,FALSE)),"",1)</f>
        <v/>
      </c>
      <c r="I110" s="12"/>
      <c r="J110" s="13"/>
    </row>
    <row r="111" spans="1:10">
      <c r="A111" s="11">
        <v>109</v>
      </c>
      <c r="B111" s="12" t="s">
        <v>106</v>
      </c>
      <c r="C111" s="13" t="s">
        <v>15</v>
      </c>
      <c r="D111" s="459"/>
      <c r="E111" s="12"/>
      <c r="F111" s="12"/>
      <c r="G111" s="12" t="s">
        <v>433</v>
      </c>
      <c r="H111" s="12" t="str">
        <f>IF(ISERROR(VLOOKUP(B111,简单建模!$AA$42:$AB$71,1,FALSE)),"",1)</f>
        <v/>
      </c>
      <c r="I111" s="12"/>
      <c r="J111" s="13"/>
    </row>
    <row r="112" spans="1:10">
      <c r="A112" s="11">
        <v>110</v>
      </c>
      <c r="B112" s="12" t="s">
        <v>107</v>
      </c>
      <c r="C112" s="13" t="s">
        <v>15</v>
      </c>
      <c r="D112" s="459"/>
      <c r="E112" s="12"/>
      <c r="F112" s="12"/>
      <c r="G112" s="12" t="s">
        <v>433</v>
      </c>
      <c r="H112" s="12" t="str">
        <f>IF(ISERROR(VLOOKUP(B112,简单建模!$AA$42:$AB$71,1,FALSE)),"",1)</f>
        <v/>
      </c>
      <c r="I112" s="12"/>
      <c r="J112" s="13"/>
    </row>
    <row r="113" spans="1:10">
      <c r="A113" s="11">
        <v>111</v>
      </c>
      <c r="B113" s="12" t="s">
        <v>108</v>
      </c>
      <c r="C113" s="13" t="s">
        <v>15</v>
      </c>
      <c r="D113" s="459"/>
      <c r="E113" s="12"/>
      <c r="F113" s="12"/>
      <c r="G113" s="12" t="s">
        <v>433</v>
      </c>
      <c r="H113" s="12" t="str">
        <f>IF(ISERROR(VLOOKUP(B113,简单建模!$AA$42:$AB$71,1,FALSE)),"",1)</f>
        <v/>
      </c>
      <c r="I113" s="12"/>
      <c r="J113" s="13"/>
    </row>
    <row r="114" spans="1:10">
      <c r="A114" s="11">
        <v>112</v>
      </c>
      <c r="B114" s="12" t="s">
        <v>109</v>
      </c>
      <c r="C114" s="13" t="s">
        <v>15</v>
      </c>
      <c r="D114" s="459"/>
      <c r="E114" s="12"/>
      <c r="F114" s="12"/>
      <c r="G114" s="12" t="s">
        <v>433</v>
      </c>
      <c r="H114" s="12" t="str">
        <f>IF(ISERROR(VLOOKUP(B114,简单建模!$AA$42:$AB$71,1,FALSE)),"",1)</f>
        <v/>
      </c>
      <c r="I114" s="12"/>
      <c r="J114" s="13"/>
    </row>
    <row r="115" spans="1:10">
      <c r="A115" s="14">
        <v>113</v>
      </c>
      <c r="B115" s="15" t="s">
        <v>110</v>
      </c>
      <c r="C115" s="16" t="s">
        <v>15</v>
      </c>
      <c r="D115" s="460"/>
      <c r="E115" s="15"/>
      <c r="F115" s="15"/>
      <c r="G115" s="15" t="s">
        <v>433</v>
      </c>
      <c r="H115" s="15" t="str">
        <f>IF(ISERROR(VLOOKUP(B115,简单建模!$AA$42:$AB$71,1,FALSE)),"",1)</f>
        <v/>
      </c>
      <c r="I115" s="15"/>
      <c r="J115" s="16"/>
    </row>
    <row r="116" spans="1:10">
      <c r="A116" s="17">
        <v>114</v>
      </c>
      <c r="B116" s="18" t="s">
        <v>163</v>
      </c>
      <c r="C116" s="19" t="s">
        <v>15</v>
      </c>
      <c r="D116" s="461" t="s">
        <v>336</v>
      </c>
      <c r="E116" s="18"/>
      <c r="F116" s="18"/>
      <c r="G116" s="18" t="s">
        <v>433</v>
      </c>
      <c r="H116" s="18" t="str">
        <f>IF(ISERROR(VLOOKUP(B116,简单建模!$AA$42:$AB$71,1,FALSE)),"",1)</f>
        <v/>
      </c>
      <c r="I116" s="18"/>
      <c r="J116" s="19"/>
    </row>
    <row r="117" spans="1:10">
      <c r="A117" s="17">
        <v>115</v>
      </c>
      <c r="B117" s="18" t="s">
        <v>263</v>
      </c>
      <c r="C117" s="19" t="s">
        <v>15</v>
      </c>
      <c r="D117" s="461"/>
      <c r="E117" s="18"/>
      <c r="F117" s="18"/>
      <c r="G117" s="18" t="s">
        <v>433</v>
      </c>
      <c r="H117" s="18" t="str">
        <f>IF(ISERROR(VLOOKUP(B117,简单建模!$AA$42:$AB$71,1,FALSE)),"",1)</f>
        <v/>
      </c>
      <c r="I117" s="18"/>
      <c r="J117" s="19"/>
    </row>
    <row r="118" spans="1:10">
      <c r="A118" s="17">
        <v>116</v>
      </c>
      <c r="B118" s="18" t="s">
        <v>309</v>
      </c>
      <c r="C118" s="19" t="s">
        <v>15</v>
      </c>
      <c r="D118" s="461"/>
      <c r="E118" s="18"/>
      <c r="F118" s="18"/>
      <c r="G118" s="18" t="s">
        <v>433</v>
      </c>
      <c r="H118" s="18" t="str">
        <f>IF(ISERROR(VLOOKUP(B118,简单建模!$AA$42:$AB$71,1,FALSE)),"",1)</f>
        <v/>
      </c>
      <c r="I118" s="18"/>
      <c r="J118" s="19"/>
    </row>
    <row r="119" spans="1:10">
      <c r="A119" s="17">
        <v>117</v>
      </c>
      <c r="B119" s="18" t="s">
        <v>238</v>
      </c>
      <c r="C119" s="19" t="s">
        <v>15</v>
      </c>
      <c r="D119" s="461"/>
      <c r="E119" s="18"/>
      <c r="F119" s="18"/>
      <c r="G119" s="18" t="s">
        <v>433</v>
      </c>
      <c r="H119" s="18" t="str">
        <f>IF(ISERROR(VLOOKUP(B119,简单建模!$AA$42:$AB$71,1,FALSE)),"",1)</f>
        <v/>
      </c>
      <c r="I119" s="18"/>
      <c r="J119" s="19"/>
    </row>
    <row r="120" spans="1:10">
      <c r="A120" s="17">
        <v>118</v>
      </c>
      <c r="B120" s="18" t="s">
        <v>337</v>
      </c>
      <c r="C120" s="19" t="s">
        <v>15</v>
      </c>
      <c r="D120" s="461"/>
      <c r="E120" s="18"/>
      <c r="F120" s="18"/>
      <c r="G120" s="18" t="s">
        <v>433</v>
      </c>
      <c r="H120" s="18" t="str">
        <f>IF(ISERROR(VLOOKUP(B120,简单建模!$AA$42:$AB$71,1,FALSE)),"",1)</f>
        <v/>
      </c>
      <c r="I120" s="18"/>
      <c r="J120" s="19"/>
    </row>
    <row r="121" spans="1:10">
      <c r="A121" s="17">
        <v>119</v>
      </c>
      <c r="B121" s="18" t="s">
        <v>338</v>
      </c>
      <c r="C121" s="19" t="s">
        <v>15</v>
      </c>
      <c r="D121" s="461"/>
      <c r="E121" s="18"/>
      <c r="F121" s="18"/>
      <c r="G121" s="18" t="s">
        <v>433</v>
      </c>
      <c r="H121" s="18" t="str">
        <f>IF(ISERROR(VLOOKUP(B121,简单建模!$AA$42:$AB$71,1,FALSE)),"",1)</f>
        <v/>
      </c>
      <c r="I121" s="18"/>
      <c r="J121" s="19"/>
    </row>
    <row r="122" spans="1:10">
      <c r="A122" s="17">
        <v>120</v>
      </c>
      <c r="B122" s="18" t="s">
        <v>241</v>
      </c>
      <c r="C122" s="19" t="s">
        <v>15</v>
      </c>
      <c r="D122" s="461"/>
      <c r="E122" s="18"/>
      <c r="F122" s="18"/>
      <c r="G122" s="18" t="s">
        <v>433</v>
      </c>
      <c r="H122" s="18" t="str">
        <f>IF(ISERROR(VLOOKUP(B122,简单建模!$AA$42:$AB$71,1,FALSE)),"",1)</f>
        <v/>
      </c>
      <c r="I122" s="18"/>
      <c r="J122" s="19"/>
    </row>
    <row r="123" spans="1:10">
      <c r="A123" s="17">
        <v>121</v>
      </c>
      <c r="B123" s="18" t="s">
        <v>170</v>
      </c>
      <c r="C123" s="19" t="s">
        <v>15</v>
      </c>
      <c r="D123" s="461"/>
      <c r="E123" s="18"/>
      <c r="F123" s="18"/>
      <c r="G123" s="18" t="s">
        <v>433</v>
      </c>
      <c r="H123" s="18" t="str">
        <f>IF(ISERROR(VLOOKUP(B123,简单建模!$AA$42:$AB$71,1,FALSE)),"",1)</f>
        <v/>
      </c>
      <c r="I123" s="18"/>
      <c r="J123" s="19"/>
    </row>
    <row r="124" spans="1:10">
      <c r="A124" s="17">
        <v>122</v>
      </c>
      <c r="B124" s="18" t="s">
        <v>162</v>
      </c>
      <c r="C124" s="19" t="s">
        <v>15</v>
      </c>
      <c r="D124" s="461"/>
      <c r="E124" s="18"/>
      <c r="F124" s="18"/>
      <c r="G124" s="18">
        <v>1</v>
      </c>
      <c r="H124" s="18" t="str">
        <f>IF(ISERROR(VLOOKUP(B124,简单建模!$AA$42:$AB$71,1,FALSE)),"",1)</f>
        <v/>
      </c>
      <c r="I124" s="18"/>
      <c r="J124" s="19"/>
    </row>
    <row r="125" spans="1:10">
      <c r="A125" s="17">
        <v>123</v>
      </c>
      <c r="B125" s="18" t="s">
        <v>140</v>
      </c>
      <c r="C125" s="19" t="s">
        <v>15</v>
      </c>
      <c r="D125" s="461"/>
      <c r="E125" s="18"/>
      <c r="F125" s="18"/>
      <c r="G125" s="18">
        <v>1</v>
      </c>
      <c r="H125" s="18" t="str">
        <f>IF(ISERROR(VLOOKUP(B125,简单建模!$AA$42:$AB$71,1,FALSE)),"",1)</f>
        <v/>
      </c>
      <c r="I125" s="18"/>
      <c r="J125" s="19"/>
    </row>
    <row r="126" spans="1:10">
      <c r="A126" s="17">
        <v>124</v>
      </c>
      <c r="B126" s="18" t="s">
        <v>221</v>
      </c>
      <c r="C126" s="19" t="s">
        <v>15</v>
      </c>
      <c r="D126" s="461"/>
      <c r="E126" s="18"/>
      <c r="F126" s="18"/>
      <c r="G126" s="18" t="s">
        <v>433</v>
      </c>
      <c r="H126" s="18" t="str">
        <f>IF(ISERROR(VLOOKUP(B126,简单建模!$AA$42:$AB$71,1,FALSE)),"",1)</f>
        <v/>
      </c>
      <c r="I126" s="18"/>
      <c r="J126" s="19"/>
    </row>
    <row r="127" spans="1:10">
      <c r="A127" s="17">
        <v>125</v>
      </c>
      <c r="B127" s="18" t="s">
        <v>180</v>
      </c>
      <c r="C127" s="19" t="s">
        <v>15</v>
      </c>
      <c r="D127" s="461"/>
      <c r="E127" s="18"/>
      <c r="F127" s="18"/>
      <c r="G127" s="18">
        <v>1</v>
      </c>
      <c r="H127" s="18" t="str">
        <f>IF(ISERROR(VLOOKUP(B127,简单建模!$AA$42:$AB$71,1,FALSE)),"",1)</f>
        <v/>
      </c>
      <c r="I127" s="18"/>
      <c r="J127" s="19"/>
    </row>
    <row r="128" spans="1:10">
      <c r="A128" s="17">
        <v>126</v>
      </c>
      <c r="B128" s="18" t="s">
        <v>183</v>
      </c>
      <c r="C128" s="19" t="s">
        <v>15</v>
      </c>
      <c r="D128" s="461"/>
      <c r="E128" s="18"/>
      <c r="F128" s="18"/>
      <c r="G128" s="18" t="s">
        <v>433</v>
      </c>
      <c r="H128" s="18" t="str">
        <f>IF(ISERROR(VLOOKUP(B128,简单建模!$AA$42:$AB$71,1,FALSE)),"",1)</f>
        <v/>
      </c>
      <c r="I128" s="18"/>
      <c r="J128" s="19"/>
    </row>
    <row r="129" spans="1:10">
      <c r="A129" s="17">
        <v>127</v>
      </c>
      <c r="B129" s="18" t="s">
        <v>237</v>
      </c>
      <c r="C129" s="19" t="s">
        <v>15</v>
      </c>
      <c r="D129" s="461"/>
      <c r="E129" s="18"/>
      <c r="F129" s="18"/>
      <c r="G129" s="18">
        <v>1</v>
      </c>
      <c r="H129" s="18" t="str">
        <f>IF(ISERROR(VLOOKUP(B129,简单建模!$AA$42:$AB$71,1,FALSE)),"",1)</f>
        <v/>
      </c>
      <c r="I129" s="18"/>
      <c r="J129" s="19"/>
    </row>
    <row r="130" spans="1:10">
      <c r="A130" s="17">
        <v>128</v>
      </c>
      <c r="B130" s="18" t="s">
        <v>209</v>
      </c>
      <c r="C130" s="19" t="s">
        <v>15</v>
      </c>
      <c r="D130" s="461"/>
      <c r="E130" s="18"/>
      <c r="F130" s="18"/>
      <c r="G130" s="18" t="s">
        <v>433</v>
      </c>
      <c r="H130" s="18" t="str">
        <f>IF(ISERROR(VLOOKUP(B130,简单建模!$AA$42:$AB$71,1,FALSE)),"",1)</f>
        <v/>
      </c>
      <c r="I130" s="18"/>
      <c r="J130" s="19"/>
    </row>
    <row r="131" spans="1:10">
      <c r="A131" s="17">
        <v>129</v>
      </c>
      <c r="B131" s="18" t="s">
        <v>176</v>
      </c>
      <c r="C131" s="19" t="s">
        <v>15</v>
      </c>
      <c r="D131" s="461"/>
      <c r="E131" s="18"/>
      <c r="F131" s="18"/>
      <c r="G131" s="18" t="s">
        <v>433</v>
      </c>
      <c r="H131" s="18" t="str">
        <f>IF(ISERROR(VLOOKUP(B131,简单建模!$AA$42:$AB$71,1,FALSE)),"",1)</f>
        <v/>
      </c>
      <c r="I131" s="18"/>
      <c r="J131" s="19"/>
    </row>
    <row r="132" spans="1:10">
      <c r="A132" s="17">
        <v>130</v>
      </c>
      <c r="B132" s="18" t="s">
        <v>274</v>
      </c>
      <c r="C132" s="19" t="s">
        <v>15</v>
      </c>
      <c r="D132" s="461"/>
      <c r="E132" s="18"/>
      <c r="F132" s="18"/>
      <c r="G132" s="18" t="s">
        <v>433</v>
      </c>
      <c r="H132" s="18" t="str">
        <f>IF(ISERROR(VLOOKUP(B132,简单建模!$AA$42:$AB$71,1,FALSE)),"",1)</f>
        <v/>
      </c>
      <c r="I132" s="18"/>
      <c r="J132" s="19"/>
    </row>
    <row r="133" spans="1:10">
      <c r="A133" s="17">
        <v>131</v>
      </c>
      <c r="B133" s="18" t="s">
        <v>233</v>
      </c>
      <c r="C133" s="19" t="s">
        <v>15</v>
      </c>
      <c r="D133" s="461"/>
      <c r="E133" s="18"/>
      <c r="F133" s="18"/>
      <c r="G133" s="18" t="s">
        <v>433</v>
      </c>
      <c r="H133" s="18" t="str">
        <f>IF(ISERROR(VLOOKUP(B133,简单建模!$AA$42:$AB$71,1,FALSE)),"",1)</f>
        <v/>
      </c>
      <c r="I133" s="18"/>
      <c r="J133" s="19"/>
    </row>
    <row r="134" spans="1:10">
      <c r="A134" s="17">
        <v>132</v>
      </c>
      <c r="B134" s="18" t="s">
        <v>262</v>
      </c>
      <c r="C134" s="19" t="s">
        <v>15</v>
      </c>
      <c r="D134" s="461"/>
      <c r="E134" s="18"/>
      <c r="F134" s="18"/>
      <c r="G134" s="18" t="s">
        <v>433</v>
      </c>
      <c r="H134" s="18" t="str">
        <f>IF(ISERROR(VLOOKUP(B134,简单建模!$AA$42:$AB$71,1,FALSE)),"",1)</f>
        <v/>
      </c>
      <c r="I134" s="18"/>
      <c r="J134" s="19"/>
    </row>
    <row r="135" spans="1:10">
      <c r="A135" s="17">
        <v>133</v>
      </c>
      <c r="B135" s="18" t="s">
        <v>215</v>
      </c>
      <c r="C135" s="19" t="s">
        <v>15</v>
      </c>
      <c r="D135" s="461"/>
      <c r="E135" s="18"/>
      <c r="F135" s="18"/>
      <c r="G135" s="18" t="s">
        <v>433</v>
      </c>
      <c r="H135" s="18" t="str">
        <f>IF(ISERROR(VLOOKUP(B135,简单建模!$AA$42:$AB$71,1,FALSE)),"",1)</f>
        <v/>
      </c>
      <c r="I135" s="18"/>
      <c r="J135" s="19"/>
    </row>
    <row r="136" spans="1:10">
      <c r="A136" s="17">
        <v>134</v>
      </c>
      <c r="B136" s="18" t="s">
        <v>300</v>
      </c>
      <c r="C136" s="19" t="s">
        <v>15</v>
      </c>
      <c r="D136" s="461"/>
      <c r="E136" s="18"/>
      <c r="F136" s="18"/>
      <c r="G136" s="18" t="s">
        <v>433</v>
      </c>
      <c r="H136" s="18" t="str">
        <f>IF(ISERROR(VLOOKUP(B136,简单建模!$AA$42:$AB$71,1,FALSE)),"",1)</f>
        <v/>
      </c>
      <c r="I136" s="18"/>
      <c r="J136" s="19"/>
    </row>
    <row r="137" spans="1:10">
      <c r="A137" s="17">
        <v>135</v>
      </c>
      <c r="B137" s="18" t="s">
        <v>195</v>
      </c>
      <c r="C137" s="19" t="s">
        <v>15</v>
      </c>
      <c r="D137" s="461"/>
      <c r="E137" s="18"/>
      <c r="F137" s="18"/>
      <c r="G137" s="18" t="s">
        <v>433</v>
      </c>
      <c r="H137" s="18" t="str">
        <f>IF(ISERROR(VLOOKUP(B137,简单建模!$AA$42:$AB$71,1,FALSE)),"",1)</f>
        <v/>
      </c>
      <c r="I137" s="18"/>
      <c r="J137" s="19"/>
    </row>
    <row r="138" spans="1:10">
      <c r="A138" s="17">
        <v>136</v>
      </c>
      <c r="B138" s="18" t="s">
        <v>203</v>
      </c>
      <c r="C138" s="19" t="s">
        <v>15</v>
      </c>
      <c r="D138" s="461"/>
      <c r="E138" s="18"/>
      <c r="F138" s="18"/>
      <c r="G138" s="18" t="s">
        <v>433</v>
      </c>
      <c r="H138" s="18" t="str">
        <f>IF(ISERROR(VLOOKUP(B138,简单建模!$AA$42:$AB$71,1,FALSE)),"",1)</f>
        <v/>
      </c>
      <c r="I138" s="18"/>
      <c r="J138" s="19"/>
    </row>
    <row r="139" spans="1:10">
      <c r="A139" s="17">
        <v>137</v>
      </c>
      <c r="B139" s="18" t="s">
        <v>155</v>
      </c>
      <c r="C139" s="19" t="s">
        <v>15</v>
      </c>
      <c r="D139" s="461"/>
      <c r="E139" s="18"/>
      <c r="F139" s="18"/>
      <c r="G139" s="18" t="s">
        <v>433</v>
      </c>
      <c r="H139" s="18" t="str">
        <f>IF(ISERROR(VLOOKUP(B139,简单建模!$AA$42:$AB$71,1,FALSE)),"",1)</f>
        <v/>
      </c>
      <c r="I139" s="18"/>
      <c r="J139" s="19"/>
    </row>
    <row r="140" spans="1:10">
      <c r="A140" s="17">
        <v>138</v>
      </c>
      <c r="B140" s="18" t="s">
        <v>197</v>
      </c>
      <c r="C140" s="19" t="s">
        <v>15</v>
      </c>
      <c r="D140" s="461"/>
      <c r="E140" s="18"/>
      <c r="F140" s="18"/>
      <c r="G140" s="18" t="s">
        <v>433</v>
      </c>
      <c r="H140" s="18" t="str">
        <f>IF(ISERROR(VLOOKUP(B140,简单建模!$AA$42:$AB$71,1,FALSE)),"",1)</f>
        <v/>
      </c>
      <c r="I140" s="18"/>
      <c r="J140" s="19"/>
    </row>
    <row r="141" spans="1:10">
      <c r="A141" s="17">
        <v>139</v>
      </c>
      <c r="B141" s="18" t="s">
        <v>208</v>
      </c>
      <c r="C141" s="19" t="s">
        <v>15</v>
      </c>
      <c r="D141" s="461"/>
      <c r="E141" s="18"/>
      <c r="F141" s="18"/>
      <c r="G141" s="18" t="s">
        <v>433</v>
      </c>
      <c r="H141" s="18" t="str">
        <f>IF(ISERROR(VLOOKUP(B141,简单建模!$AA$42:$AB$71,1,FALSE)),"",1)</f>
        <v/>
      </c>
      <c r="I141" s="18"/>
      <c r="J141" s="19"/>
    </row>
    <row r="142" spans="1:10">
      <c r="A142" s="17">
        <v>140</v>
      </c>
      <c r="B142" s="18" t="s">
        <v>306</v>
      </c>
      <c r="C142" s="19" t="s">
        <v>15</v>
      </c>
      <c r="D142" s="461"/>
      <c r="E142" s="18"/>
      <c r="F142" s="18"/>
      <c r="G142" s="18" t="s">
        <v>433</v>
      </c>
      <c r="H142" s="18" t="str">
        <f>IF(ISERROR(VLOOKUP(B142,简单建模!$AA$42:$AB$71,1,FALSE)),"",1)</f>
        <v/>
      </c>
      <c r="I142" s="18"/>
      <c r="J142" s="19"/>
    </row>
    <row r="143" spans="1:10">
      <c r="A143" s="17">
        <v>141</v>
      </c>
      <c r="B143" s="18" t="s">
        <v>236</v>
      </c>
      <c r="C143" s="19" t="s">
        <v>15</v>
      </c>
      <c r="D143" s="461"/>
      <c r="E143" s="18"/>
      <c r="F143" s="18"/>
      <c r="G143" s="18">
        <v>1</v>
      </c>
      <c r="H143" s="18" t="str">
        <f>IF(ISERROR(VLOOKUP(B143,简单建模!$AA$42:$AB$71,1,FALSE)),"",1)</f>
        <v/>
      </c>
      <c r="I143" s="18"/>
      <c r="J143" s="19"/>
    </row>
    <row r="144" spans="1:10">
      <c r="A144" s="17">
        <v>142</v>
      </c>
      <c r="B144" s="18" t="s">
        <v>319</v>
      </c>
      <c r="C144" s="19" t="s">
        <v>15</v>
      </c>
      <c r="D144" s="461"/>
      <c r="E144" s="18"/>
      <c r="F144" s="18"/>
      <c r="G144" s="18" t="s">
        <v>433</v>
      </c>
      <c r="H144" s="18" t="str">
        <f>IF(ISERROR(VLOOKUP(B144,简单建模!$AA$42:$AB$71,1,FALSE)),"",1)</f>
        <v/>
      </c>
      <c r="I144" s="18"/>
      <c r="J144" s="19"/>
    </row>
    <row r="145" spans="1:10">
      <c r="A145" s="17">
        <v>143</v>
      </c>
      <c r="B145" s="18" t="s">
        <v>299</v>
      </c>
      <c r="C145" s="19" t="s">
        <v>15</v>
      </c>
      <c r="D145" s="461"/>
      <c r="E145" s="18"/>
      <c r="F145" s="18"/>
      <c r="G145" s="18" t="s">
        <v>433</v>
      </c>
      <c r="H145" s="18" t="str">
        <f>IF(ISERROR(VLOOKUP(B145,简单建模!$AA$42:$AB$71,1,FALSE)),"",1)</f>
        <v/>
      </c>
      <c r="I145" s="18"/>
      <c r="J145" s="19"/>
    </row>
    <row r="146" spans="1:10">
      <c r="A146" s="17">
        <v>144</v>
      </c>
      <c r="B146" s="18" t="s">
        <v>201</v>
      </c>
      <c r="C146" s="19" t="s">
        <v>15</v>
      </c>
      <c r="D146" s="461"/>
      <c r="E146" s="18"/>
      <c r="F146" s="18"/>
      <c r="G146" s="18" t="s">
        <v>433</v>
      </c>
      <c r="H146" s="18" t="str">
        <f>IF(ISERROR(VLOOKUP(B146,简单建模!$AA$42:$AB$71,1,FALSE)),"",1)</f>
        <v/>
      </c>
      <c r="I146" s="18"/>
      <c r="J146" s="19"/>
    </row>
    <row r="147" spans="1:10">
      <c r="A147" s="17">
        <v>145</v>
      </c>
      <c r="B147" s="18" t="s">
        <v>251</v>
      </c>
      <c r="C147" s="19" t="s">
        <v>15</v>
      </c>
      <c r="D147" s="461"/>
      <c r="E147" s="18"/>
      <c r="F147" s="18"/>
      <c r="G147" s="18" t="s">
        <v>433</v>
      </c>
      <c r="H147" s="18" t="str">
        <f>IF(ISERROR(VLOOKUP(B147,简单建模!$AA$42:$AB$71,1,FALSE)),"",1)</f>
        <v/>
      </c>
      <c r="I147" s="18"/>
      <c r="J147" s="19"/>
    </row>
    <row r="148" spans="1:10">
      <c r="A148" s="17">
        <v>146</v>
      </c>
      <c r="B148" s="18" t="s">
        <v>313</v>
      </c>
      <c r="C148" s="19" t="s">
        <v>15</v>
      </c>
      <c r="D148" s="461"/>
      <c r="E148" s="18"/>
      <c r="F148" s="18"/>
      <c r="G148" s="18" t="s">
        <v>433</v>
      </c>
      <c r="H148" s="18" t="str">
        <f>IF(ISERROR(VLOOKUP(B148,简单建模!$AA$42:$AB$71,1,FALSE)),"",1)</f>
        <v/>
      </c>
      <c r="I148" s="18"/>
      <c r="J148" s="19"/>
    </row>
    <row r="149" spans="1:10">
      <c r="A149" s="17">
        <v>147</v>
      </c>
      <c r="B149" s="18" t="s">
        <v>302</v>
      </c>
      <c r="C149" s="19" t="s">
        <v>15</v>
      </c>
      <c r="D149" s="461"/>
      <c r="E149" s="18"/>
      <c r="F149" s="18"/>
      <c r="G149" s="18" t="s">
        <v>433</v>
      </c>
      <c r="H149" s="18" t="str">
        <f>IF(ISERROR(VLOOKUP(B149,简单建模!$AA$42:$AB$71,1,FALSE)),"",1)</f>
        <v/>
      </c>
      <c r="I149" s="18"/>
      <c r="J149" s="19"/>
    </row>
    <row r="150" spans="1:10">
      <c r="A150" s="17">
        <v>148</v>
      </c>
      <c r="B150" s="18" t="s">
        <v>315</v>
      </c>
      <c r="C150" s="19" t="s">
        <v>15</v>
      </c>
      <c r="D150" s="461"/>
      <c r="E150" s="18"/>
      <c r="F150" s="18"/>
      <c r="G150" s="18" t="s">
        <v>433</v>
      </c>
      <c r="H150" s="18" t="str">
        <f>IF(ISERROR(VLOOKUP(B150,简单建模!$AA$42:$AB$71,1,FALSE)),"",1)</f>
        <v/>
      </c>
      <c r="I150" s="18"/>
      <c r="J150" s="19"/>
    </row>
    <row r="151" spans="1:10">
      <c r="A151" s="17">
        <v>149</v>
      </c>
      <c r="B151" s="18" t="s">
        <v>126</v>
      </c>
      <c r="C151" s="19" t="s">
        <v>15</v>
      </c>
      <c r="D151" s="461"/>
      <c r="E151" s="18"/>
      <c r="F151" s="18"/>
      <c r="G151" s="18">
        <v>1</v>
      </c>
      <c r="H151" s="18" t="str">
        <f>IF(ISERROR(VLOOKUP(B151,简单建模!$AA$42:$AB$71,1,FALSE)),"",1)</f>
        <v/>
      </c>
      <c r="I151" s="18"/>
      <c r="J151" s="19"/>
    </row>
    <row r="152" spans="1:10">
      <c r="A152" s="17">
        <v>150</v>
      </c>
      <c r="B152" s="18" t="s">
        <v>317</v>
      </c>
      <c r="C152" s="19" t="s">
        <v>15</v>
      </c>
      <c r="D152" s="461"/>
      <c r="E152" s="18"/>
      <c r="F152" s="18"/>
      <c r="G152" s="18" t="s">
        <v>433</v>
      </c>
      <c r="H152" s="18" t="str">
        <f>IF(ISERROR(VLOOKUP(B152,简单建模!$AA$42:$AB$71,1,FALSE)),"",1)</f>
        <v/>
      </c>
      <c r="I152" s="18"/>
      <c r="J152" s="19"/>
    </row>
    <row r="153" spans="1:10">
      <c r="A153" s="17">
        <v>151</v>
      </c>
      <c r="B153" s="18" t="s">
        <v>271</v>
      </c>
      <c r="C153" s="19" t="s">
        <v>15</v>
      </c>
      <c r="D153" s="461"/>
      <c r="E153" s="18"/>
      <c r="F153" s="18"/>
      <c r="G153" s="18" t="s">
        <v>433</v>
      </c>
      <c r="H153" s="18" t="str">
        <f>IF(ISERROR(VLOOKUP(B153,简单建模!$AA$42:$AB$71,1,FALSE)),"",1)</f>
        <v/>
      </c>
      <c r="I153" s="18"/>
      <c r="J153" s="19"/>
    </row>
    <row r="154" spans="1:10">
      <c r="A154" s="17">
        <v>152</v>
      </c>
      <c r="B154" s="18" t="s">
        <v>339</v>
      </c>
      <c r="C154" s="19" t="s">
        <v>15</v>
      </c>
      <c r="D154" s="461"/>
      <c r="E154" s="18"/>
      <c r="F154" s="18"/>
      <c r="G154" s="18" t="s">
        <v>433</v>
      </c>
      <c r="H154" s="18" t="str">
        <f>IF(ISERROR(VLOOKUP(B154,简单建模!$AA$42:$AB$71,1,FALSE)),"",1)</f>
        <v/>
      </c>
      <c r="I154" s="18"/>
      <c r="J154" s="19"/>
    </row>
    <row r="155" spans="1:10">
      <c r="A155" s="17">
        <v>153</v>
      </c>
      <c r="B155" s="18" t="s">
        <v>269</v>
      </c>
      <c r="C155" s="19" t="s">
        <v>15</v>
      </c>
      <c r="D155" s="461"/>
      <c r="E155" s="18"/>
      <c r="F155" s="18"/>
      <c r="G155" s="18" t="s">
        <v>433</v>
      </c>
      <c r="H155" s="18" t="str">
        <f>IF(ISERROR(VLOOKUP(B155,简单建模!$AA$42:$AB$71,1,FALSE)),"",1)</f>
        <v/>
      </c>
      <c r="I155" s="18"/>
      <c r="J155" s="19"/>
    </row>
    <row r="156" spans="1:10">
      <c r="A156" s="17">
        <v>154</v>
      </c>
      <c r="B156" s="18" t="s">
        <v>285</v>
      </c>
      <c r="C156" s="19" t="s">
        <v>15</v>
      </c>
      <c r="D156" s="461"/>
      <c r="E156" s="18"/>
      <c r="F156" s="18"/>
      <c r="G156" s="18" t="s">
        <v>433</v>
      </c>
      <c r="H156" s="18" t="str">
        <f>IF(ISERROR(VLOOKUP(B156,简单建模!$AA$42:$AB$71,1,FALSE)),"",1)</f>
        <v/>
      </c>
      <c r="I156" s="18"/>
      <c r="J156" s="19"/>
    </row>
    <row r="157" spans="1:10">
      <c r="A157" s="17">
        <v>155</v>
      </c>
      <c r="B157" s="18" t="s">
        <v>239</v>
      </c>
      <c r="C157" s="19" t="s">
        <v>15</v>
      </c>
      <c r="D157" s="461"/>
      <c r="E157" s="18"/>
      <c r="F157" s="18"/>
      <c r="G157" s="18" t="s">
        <v>433</v>
      </c>
      <c r="H157" s="18" t="str">
        <f>IF(ISERROR(VLOOKUP(B157,简单建模!$AA$42:$AB$71,1,FALSE)),"",1)</f>
        <v/>
      </c>
      <c r="I157" s="18"/>
      <c r="J157" s="19"/>
    </row>
    <row r="158" spans="1:10">
      <c r="A158" s="17">
        <v>156</v>
      </c>
      <c r="B158" s="18" t="s">
        <v>340</v>
      </c>
      <c r="C158" s="19" t="s">
        <v>15</v>
      </c>
      <c r="D158" s="461"/>
      <c r="E158" s="18"/>
      <c r="F158" s="18"/>
      <c r="G158" s="18" t="s">
        <v>433</v>
      </c>
      <c r="H158" s="18" t="str">
        <f>IF(ISERROR(VLOOKUP(B158,简单建模!$AA$42:$AB$71,1,FALSE)),"",1)</f>
        <v/>
      </c>
      <c r="I158" s="18"/>
      <c r="J158" s="19"/>
    </row>
    <row r="159" spans="1:10">
      <c r="A159" s="17">
        <v>157</v>
      </c>
      <c r="B159" s="18" t="s">
        <v>341</v>
      </c>
      <c r="C159" s="19" t="s">
        <v>15</v>
      </c>
      <c r="D159" s="461"/>
      <c r="E159" s="18"/>
      <c r="F159" s="18"/>
      <c r="G159" s="18" t="s">
        <v>433</v>
      </c>
      <c r="H159" s="18" t="str">
        <f>IF(ISERROR(VLOOKUP(B159,简单建模!$AA$42:$AB$71,1,FALSE)),"",1)</f>
        <v/>
      </c>
      <c r="I159" s="18"/>
      <c r="J159" s="19"/>
    </row>
    <row r="160" spans="1:10">
      <c r="A160" s="17">
        <v>158</v>
      </c>
      <c r="B160" s="18" t="s">
        <v>268</v>
      </c>
      <c r="C160" s="19" t="s">
        <v>15</v>
      </c>
      <c r="D160" s="461"/>
      <c r="E160" s="18"/>
      <c r="F160" s="18"/>
      <c r="G160" s="18" t="s">
        <v>433</v>
      </c>
      <c r="H160" s="18" t="str">
        <f>IF(ISERROR(VLOOKUP(B160,简单建模!$AA$42:$AB$71,1,FALSE)),"",1)</f>
        <v/>
      </c>
      <c r="I160" s="18"/>
      <c r="J160" s="19"/>
    </row>
    <row r="161" spans="1:10">
      <c r="A161" s="17">
        <v>159</v>
      </c>
      <c r="B161" s="18" t="s">
        <v>342</v>
      </c>
      <c r="C161" s="19" t="s">
        <v>15</v>
      </c>
      <c r="D161" s="461"/>
      <c r="E161" s="18"/>
      <c r="F161" s="18"/>
      <c r="G161" s="18" t="s">
        <v>433</v>
      </c>
      <c r="H161" s="18" t="str">
        <f>IF(ISERROR(VLOOKUP(B161,简单建模!$AA$42:$AB$71,1,FALSE)),"",1)</f>
        <v/>
      </c>
      <c r="I161" s="18"/>
      <c r="J161" s="19"/>
    </row>
    <row r="162" spans="1:10">
      <c r="A162" s="17">
        <v>160</v>
      </c>
      <c r="B162" s="18" t="s">
        <v>343</v>
      </c>
      <c r="C162" s="19" t="s">
        <v>15</v>
      </c>
      <c r="D162" s="461"/>
      <c r="E162" s="18"/>
      <c r="F162" s="18"/>
      <c r="G162" s="18" t="s">
        <v>433</v>
      </c>
      <c r="H162" s="18" t="str">
        <f>IF(ISERROR(VLOOKUP(B162,简单建模!$AA$42:$AB$71,1,FALSE)),"",1)</f>
        <v/>
      </c>
      <c r="I162" s="18"/>
      <c r="J162" s="19"/>
    </row>
    <row r="163" spans="1:10">
      <c r="A163" s="17">
        <v>161</v>
      </c>
      <c r="B163" s="18" t="s">
        <v>281</v>
      </c>
      <c r="C163" s="19" t="s">
        <v>15</v>
      </c>
      <c r="D163" s="461"/>
      <c r="E163" s="18"/>
      <c r="F163" s="18"/>
      <c r="G163" s="18" t="s">
        <v>433</v>
      </c>
      <c r="H163" s="18" t="str">
        <f>IF(ISERROR(VLOOKUP(B163,简单建模!$AA$42:$AB$71,1,FALSE)),"",1)</f>
        <v/>
      </c>
      <c r="I163" s="18"/>
      <c r="J163" s="19"/>
    </row>
    <row r="164" spans="1:10">
      <c r="A164" s="17">
        <v>162</v>
      </c>
      <c r="B164" s="18" t="s">
        <v>344</v>
      </c>
      <c r="C164" s="19" t="s">
        <v>15</v>
      </c>
      <c r="D164" s="461"/>
      <c r="E164" s="18"/>
      <c r="F164" s="18"/>
      <c r="G164" s="18" t="s">
        <v>433</v>
      </c>
      <c r="H164" s="18" t="str">
        <f>IF(ISERROR(VLOOKUP(B164,简单建模!$AA$42:$AB$71,1,FALSE)),"",1)</f>
        <v/>
      </c>
      <c r="I164" s="18"/>
      <c r="J164" s="19"/>
    </row>
    <row r="165" spans="1:10">
      <c r="A165" s="17">
        <v>163</v>
      </c>
      <c r="B165" s="18" t="s">
        <v>243</v>
      </c>
      <c r="C165" s="19" t="s">
        <v>15</v>
      </c>
      <c r="D165" s="461"/>
      <c r="E165" s="18"/>
      <c r="F165" s="18"/>
      <c r="G165" s="18" t="s">
        <v>433</v>
      </c>
      <c r="H165" s="18" t="str">
        <f>IF(ISERROR(VLOOKUP(B165,简单建模!$AA$42:$AB$71,1,FALSE)),"",1)</f>
        <v/>
      </c>
      <c r="I165" s="18"/>
      <c r="J165" s="19"/>
    </row>
    <row r="166" spans="1:10">
      <c r="A166" s="17">
        <v>164</v>
      </c>
      <c r="B166" s="18" t="s">
        <v>296</v>
      </c>
      <c r="C166" s="19" t="s">
        <v>15</v>
      </c>
      <c r="D166" s="461"/>
      <c r="E166" s="18"/>
      <c r="F166" s="18"/>
      <c r="G166" s="18" t="s">
        <v>433</v>
      </c>
      <c r="H166" s="18" t="str">
        <f>IF(ISERROR(VLOOKUP(B166,简单建模!$AA$42:$AB$71,1,FALSE)),"",1)</f>
        <v/>
      </c>
      <c r="I166" s="18"/>
      <c r="J166" s="19"/>
    </row>
    <row r="167" spans="1:10">
      <c r="A167" s="17">
        <v>165</v>
      </c>
      <c r="B167" s="18" t="s">
        <v>249</v>
      </c>
      <c r="C167" s="19" t="s">
        <v>15</v>
      </c>
      <c r="D167" s="461"/>
      <c r="E167" s="18"/>
      <c r="F167" s="18"/>
      <c r="G167" s="18" t="s">
        <v>433</v>
      </c>
      <c r="H167" s="18" t="str">
        <f>IF(ISERROR(VLOOKUP(B167,简单建模!$AA$42:$AB$71,1,FALSE)),"",1)</f>
        <v/>
      </c>
      <c r="I167" s="18"/>
      <c r="J167" s="19"/>
    </row>
    <row r="168" spans="1:10">
      <c r="A168" s="17">
        <v>166</v>
      </c>
      <c r="B168" s="18" t="s">
        <v>310</v>
      </c>
      <c r="C168" s="19" t="s">
        <v>15</v>
      </c>
      <c r="D168" s="461"/>
      <c r="E168" s="18"/>
      <c r="F168" s="18"/>
      <c r="G168" s="18" t="s">
        <v>433</v>
      </c>
      <c r="H168" s="18" t="str">
        <f>IF(ISERROR(VLOOKUP(B168,简单建模!$AA$42:$AB$71,1,FALSE)),"",1)</f>
        <v/>
      </c>
      <c r="I168" s="18"/>
      <c r="J168" s="19"/>
    </row>
    <row r="169" spans="1:10">
      <c r="A169" s="17">
        <v>167</v>
      </c>
      <c r="B169" s="18" t="s">
        <v>312</v>
      </c>
      <c r="C169" s="19" t="s">
        <v>15</v>
      </c>
      <c r="D169" s="461"/>
      <c r="E169" s="18"/>
      <c r="F169" s="18"/>
      <c r="G169" s="18" t="s">
        <v>433</v>
      </c>
      <c r="H169" s="18" t="str">
        <f>IF(ISERROR(VLOOKUP(B169,简单建模!$AA$42:$AB$71,1,FALSE)),"",1)</f>
        <v/>
      </c>
      <c r="I169" s="18"/>
      <c r="J169" s="19"/>
    </row>
    <row r="170" spans="1:10">
      <c r="A170" s="17">
        <v>168</v>
      </c>
      <c r="B170" s="18" t="s">
        <v>173</v>
      </c>
      <c r="C170" s="19" t="s">
        <v>15</v>
      </c>
      <c r="D170" s="461"/>
      <c r="E170" s="18"/>
      <c r="F170" s="18"/>
      <c r="G170" s="18" t="s">
        <v>433</v>
      </c>
      <c r="H170" s="18" t="str">
        <f>IF(ISERROR(VLOOKUP(B170,简单建模!$AA$42:$AB$71,1,FALSE)),"",1)</f>
        <v/>
      </c>
      <c r="I170" s="18"/>
      <c r="J170" s="19"/>
    </row>
    <row r="171" spans="1:10">
      <c r="A171" s="17">
        <v>169</v>
      </c>
      <c r="B171" s="18" t="s">
        <v>137</v>
      </c>
      <c r="C171" s="19" t="s">
        <v>15</v>
      </c>
      <c r="D171" s="461"/>
      <c r="E171" s="18"/>
      <c r="F171" s="18"/>
      <c r="G171" s="18">
        <v>1</v>
      </c>
      <c r="H171" s="18" t="str">
        <f>IF(ISERROR(VLOOKUP(B171,简单建模!$AA$42:$AB$71,1,FALSE)),"",1)</f>
        <v/>
      </c>
      <c r="I171" s="18"/>
      <c r="J171" s="19"/>
    </row>
    <row r="172" spans="1:10">
      <c r="A172" s="17">
        <v>170</v>
      </c>
      <c r="B172" s="18" t="s">
        <v>282</v>
      </c>
      <c r="C172" s="19" t="s">
        <v>15</v>
      </c>
      <c r="D172" s="461"/>
      <c r="E172" s="18"/>
      <c r="F172" s="18"/>
      <c r="G172" s="18">
        <v>1</v>
      </c>
      <c r="H172" s="18" t="str">
        <f>IF(ISERROR(VLOOKUP(B172,简单建模!$AA$42:$AB$71,1,FALSE)),"",1)</f>
        <v/>
      </c>
      <c r="I172" s="18"/>
      <c r="J172" s="19"/>
    </row>
    <row r="173" spans="1:10">
      <c r="A173" s="17">
        <v>171</v>
      </c>
      <c r="B173" s="18" t="s">
        <v>270</v>
      </c>
      <c r="C173" s="19" t="s">
        <v>15</v>
      </c>
      <c r="D173" s="461"/>
      <c r="E173" s="18"/>
      <c r="F173" s="18"/>
      <c r="G173" s="18" t="s">
        <v>433</v>
      </c>
      <c r="H173" s="18" t="str">
        <f>IF(ISERROR(VLOOKUP(B173,简单建模!$AA$42:$AB$71,1,FALSE)),"",1)</f>
        <v/>
      </c>
      <c r="I173" s="18"/>
      <c r="J173" s="19"/>
    </row>
    <row r="174" spans="1:10">
      <c r="A174" s="17">
        <v>172</v>
      </c>
      <c r="B174" s="18" t="s">
        <v>186</v>
      </c>
      <c r="C174" s="19" t="s">
        <v>15</v>
      </c>
      <c r="D174" s="461"/>
      <c r="E174" s="18"/>
      <c r="F174" s="18"/>
      <c r="G174" s="18">
        <v>1</v>
      </c>
      <c r="H174" s="18" t="str">
        <f>IF(ISERROR(VLOOKUP(B174,简单建模!$AA$42:$AB$71,1,FALSE)),"",1)</f>
        <v/>
      </c>
      <c r="I174" s="18"/>
      <c r="J174" s="19"/>
    </row>
    <row r="175" spans="1:10">
      <c r="A175" s="17">
        <v>173</v>
      </c>
      <c r="B175" s="18" t="s">
        <v>224</v>
      </c>
      <c r="C175" s="19" t="s">
        <v>15</v>
      </c>
      <c r="D175" s="461"/>
      <c r="E175" s="18"/>
      <c r="F175" s="18"/>
      <c r="G175" s="18" t="s">
        <v>433</v>
      </c>
      <c r="H175" s="18" t="str">
        <f>IF(ISERROR(VLOOKUP(B175,简单建模!$AA$42:$AB$71,1,FALSE)),"",1)</f>
        <v/>
      </c>
      <c r="I175" s="18"/>
      <c r="J175" s="19"/>
    </row>
    <row r="176" spans="1:10">
      <c r="A176" s="17">
        <v>174</v>
      </c>
      <c r="B176" s="18" t="s">
        <v>307</v>
      </c>
      <c r="C176" s="19" t="s">
        <v>15</v>
      </c>
      <c r="D176" s="461"/>
      <c r="E176" s="18"/>
      <c r="F176" s="18"/>
      <c r="G176" s="18" t="s">
        <v>433</v>
      </c>
      <c r="H176" s="18" t="str">
        <f>IF(ISERROR(VLOOKUP(B176,简单建模!$AA$42:$AB$71,1,FALSE)),"",1)</f>
        <v/>
      </c>
      <c r="I176" s="18"/>
      <c r="J176" s="19"/>
    </row>
    <row r="177" spans="1:10">
      <c r="A177" s="17">
        <v>175</v>
      </c>
      <c r="B177" s="18" t="s">
        <v>345</v>
      </c>
      <c r="C177" s="19" t="s">
        <v>15</v>
      </c>
      <c r="D177" s="461"/>
      <c r="E177" s="18"/>
      <c r="F177" s="18"/>
      <c r="G177" s="18" t="s">
        <v>433</v>
      </c>
      <c r="H177" s="18" t="str">
        <f>IF(ISERROR(VLOOKUP(B177,简单建模!$AA$42:$AB$71,1,FALSE)),"",1)</f>
        <v/>
      </c>
      <c r="I177" s="18"/>
      <c r="J177" s="19"/>
    </row>
    <row r="178" spans="1:10">
      <c r="A178" s="17">
        <v>176</v>
      </c>
      <c r="B178" s="18" t="s">
        <v>252</v>
      </c>
      <c r="C178" s="19" t="s">
        <v>15</v>
      </c>
      <c r="D178" s="461"/>
      <c r="E178" s="18"/>
      <c r="F178" s="18"/>
      <c r="G178" s="18">
        <v>1</v>
      </c>
      <c r="H178" s="18" t="str">
        <f>IF(ISERROR(VLOOKUP(B178,简单建模!$AA$42:$AB$71,1,FALSE)),"",1)</f>
        <v/>
      </c>
      <c r="I178" s="18"/>
      <c r="J178" s="19"/>
    </row>
    <row r="179" spans="1:10">
      <c r="A179" s="17">
        <v>177</v>
      </c>
      <c r="B179" s="18" t="s">
        <v>311</v>
      </c>
      <c r="C179" s="19" t="s">
        <v>15</v>
      </c>
      <c r="D179" s="461"/>
      <c r="E179" s="18"/>
      <c r="F179" s="18"/>
      <c r="G179" s="18" t="s">
        <v>433</v>
      </c>
      <c r="H179" s="18" t="str">
        <f>IF(ISERROR(VLOOKUP(B179,简单建模!$AA$42:$AB$71,1,FALSE)),"",1)</f>
        <v/>
      </c>
      <c r="I179" s="18"/>
      <c r="J179" s="19"/>
    </row>
    <row r="180" spans="1:10">
      <c r="A180" s="17">
        <v>178</v>
      </c>
      <c r="B180" s="18" t="s">
        <v>301</v>
      </c>
      <c r="C180" s="19" t="s">
        <v>15</v>
      </c>
      <c r="D180" s="461"/>
      <c r="E180" s="18"/>
      <c r="F180" s="18"/>
      <c r="G180" s="18" t="s">
        <v>433</v>
      </c>
      <c r="H180" s="18" t="str">
        <f>IF(ISERROR(VLOOKUP(B180,简单建模!$AA$42:$AB$71,1,FALSE)),"",1)</f>
        <v/>
      </c>
      <c r="I180" s="18"/>
      <c r="J180" s="19"/>
    </row>
    <row r="181" spans="1:10">
      <c r="A181" s="17">
        <v>179</v>
      </c>
      <c r="B181" s="18" t="s">
        <v>230</v>
      </c>
      <c r="C181" s="19" t="s">
        <v>15</v>
      </c>
      <c r="D181" s="461"/>
      <c r="E181" s="18"/>
      <c r="F181" s="18"/>
      <c r="G181" s="18" t="s">
        <v>433</v>
      </c>
      <c r="H181" s="18" t="str">
        <f>IF(ISERROR(VLOOKUP(B181,简单建模!$AA$42:$AB$71,1,FALSE)),"",1)</f>
        <v/>
      </c>
      <c r="I181" s="18"/>
      <c r="J181" s="19"/>
    </row>
    <row r="182" spans="1:10">
      <c r="A182" s="17">
        <v>180</v>
      </c>
      <c r="B182" s="18" t="s">
        <v>225</v>
      </c>
      <c r="C182" s="19" t="s">
        <v>15</v>
      </c>
      <c r="D182" s="461"/>
      <c r="E182" s="18"/>
      <c r="F182" s="18"/>
      <c r="G182" s="18" t="s">
        <v>433</v>
      </c>
      <c r="H182" s="18" t="str">
        <f>IF(ISERROR(VLOOKUP(B182,简单建模!$AA$42:$AB$71,1,FALSE)),"",1)</f>
        <v/>
      </c>
      <c r="I182" s="18"/>
      <c r="J182" s="19"/>
    </row>
    <row r="183" spans="1:10">
      <c r="A183" s="17">
        <v>181</v>
      </c>
      <c r="B183" s="18" t="s">
        <v>199</v>
      </c>
      <c r="C183" s="19" t="s">
        <v>15</v>
      </c>
      <c r="D183" s="461"/>
      <c r="E183" s="18"/>
      <c r="F183" s="18"/>
      <c r="G183" s="18" t="s">
        <v>433</v>
      </c>
      <c r="H183" s="18" t="str">
        <f>IF(ISERROR(VLOOKUP(B183,简单建模!$AA$42:$AB$71,1,FALSE)),"",1)</f>
        <v/>
      </c>
      <c r="I183" s="18"/>
      <c r="J183" s="19"/>
    </row>
    <row r="184" spans="1:10">
      <c r="A184" s="17">
        <v>182</v>
      </c>
      <c r="B184" s="18" t="s">
        <v>276</v>
      </c>
      <c r="C184" s="19" t="s">
        <v>15</v>
      </c>
      <c r="D184" s="461"/>
      <c r="E184" s="18"/>
      <c r="F184" s="18"/>
      <c r="G184" s="18" t="s">
        <v>433</v>
      </c>
      <c r="H184" s="18" t="str">
        <f>IF(ISERROR(VLOOKUP(B184,简单建模!$AA$42:$AB$71,1,FALSE)),"",1)</f>
        <v/>
      </c>
      <c r="I184" s="18"/>
      <c r="J184" s="19"/>
    </row>
    <row r="185" spans="1:10">
      <c r="A185" s="17">
        <v>183</v>
      </c>
      <c r="B185" s="18" t="s">
        <v>294</v>
      </c>
      <c r="C185" s="19" t="s">
        <v>15</v>
      </c>
      <c r="D185" s="461"/>
      <c r="E185" s="18"/>
      <c r="F185" s="18"/>
      <c r="G185" s="18" t="s">
        <v>433</v>
      </c>
      <c r="H185" s="18" t="str">
        <f>IF(ISERROR(VLOOKUP(B185,简单建模!$AA$42:$AB$71,1,FALSE)),"",1)</f>
        <v/>
      </c>
      <c r="I185" s="18"/>
      <c r="J185" s="19"/>
    </row>
    <row r="186" spans="1:10">
      <c r="A186" s="17">
        <v>184</v>
      </c>
      <c r="B186" s="18" t="s">
        <v>290</v>
      </c>
      <c r="C186" s="19" t="s">
        <v>15</v>
      </c>
      <c r="D186" s="461"/>
      <c r="E186" s="18"/>
      <c r="F186" s="18"/>
      <c r="G186" s="18" t="s">
        <v>433</v>
      </c>
      <c r="H186" s="18" t="str">
        <f>IF(ISERROR(VLOOKUP(B186,简单建模!$AA$42:$AB$71,1,FALSE)),"",1)</f>
        <v/>
      </c>
      <c r="I186" s="18"/>
      <c r="J186" s="19"/>
    </row>
    <row r="187" spans="1:10">
      <c r="A187" s="17">
        <v>185</v>
      </c>
      <c r="B187" s="18" t="s">
        <v>187</v>
      </c>
      <c r="C187" s="19" t="s">
        <v>15</v>
      </c>
      <c r="D187" s="461"/>
      <c r="E187" s="18"/>
      <c r="F187" s="18"/>
      <c r="G187" s="18" t="s">
        <v>433</v>
      </c>
      <c r="H187" s="18" t="str">
        <f>IF(ISERROR(VLOOKUP(B187,简单建模!$AA$42:$AB$71,1,FALSE)),"",1)</f>
        <v/>
      </c>
      <c r="I187" s="18"/>
      <c r="J187" s="19"/>
    </row>
    <row r="188" spans="1:10">
      <c r="A188" s="17">
        <v>186</v>
      </c>
      <c r="B188" s="18" t="s">
        <v>232</v>
      </c>
      <c r="C188" s="19" t="s">
        <v>15</v>
      </c>
      <c r="D188" s="461"/>
      <c r="E188" s="18"/>
      <c r="F188" s="18"/>
      <c r="G188" s="18" t="s">
        <v>433</v>
      </c>
      <c r="H188" s="18" t="str">
        <f>IF(ISERROR(VLOOKUP(B188,简单建模!$AA$42:$AB$71,1,FALSE)),"",1)</f>
        <v/>
      </c>
      <c r="I188" s="18"/>
      <c r="J188" s="19"/>
    </row>
    <row r="189" spans="1:10">
      <c r="A189" s="17">
        <v>187</v>
      </c>
      <c r="B189" s="18" t="s">
        <v>297</v>
      </c>
      <c r="C189" s="19" t="s">
        <v>15</v>
      </c>
      <c r="D189" s="461"/>
      <c r="E189" s="18"/>
      <c r="F189" s="18"/>
      <c r="G189" s="18" t="s">
        <v>433</v>
      </c>
      <c r="H189" s="18" t="str">
        <f>IF(ISERROR(VLOOKUP(B189,简单建模!$AA$42:$AB$71,1,FALSE)),"",1)</f>
        <v/>
      </c>
      <c r="I189" s="18"/>
      <c r="J189" s="19"/>
    </row>
    <row r="190" spans="1:10">
      <c r="A190" s="17">
        <v>188</v>
      </c>
      <c r="B190" s="18" t="s">
        <v>255</v>
      </c>
      <c r="C190" s="19" t="s">
        <v>15</v>
      </c>
      <c r="D190" s="461"/>
      <c r="E190" s="18"/>
      <c r="F190" s="18"/>
      <c r="G190" s="18" t="s">
        <v>433</v>
      </c>
      <c r="H190" s="18" t="str">
        <f>IF(ISERROR(VLOOKUP(B190,简单建模!$AA$42:$AB$71,1,FALSE)),"",1)</f>
        <v/>
      </c>
      <c r="I190" s="18"/>
      <c r="J190" s="19"/>
    </row>
    <row r="191" spans="1:10">
      <c r="A191" s="17">
        <v>189</v>
      </c>
      <c r="B191" s="18" t="s">
        <v>210</v>
      </c>
      <c r="C191" s="19" t="s">
        <v>15</v>
      </c>
      <c r="D191" s="461"/>
      <c r="E191" s="18"/>
      <c r="F191" s="18"/>
      <c r="G191" s="18" t="s">
        <v>433</v>
      </c>
      <c r="H191" s="18" t="str">
        <f>IF(ISERROR(VLOOKUP(B191,简单建模!$AA$42:$AB$71,1,FALSE)),"",1)</f>
        <v/>
      </c>
      <c r="I191" s="18"/>
      <c r="J191" s="19"/>
    </row>
    <row r="192" spans="1:10">
      <c r="A192" s="17">
        <v>190</v>
      </c>
      <c r="B192" s="18" t="s">
        <v>211</v>
      </c>
      <c r="C192" s="19" t="s">
        <v>15</v>
      </c>
      <c r="D192" s="461"/>
      <c r="E192" s="18"/>
      <c r="F192" s="18"/>
      <c r="G192" s="18" t="s">
        <v>433</v>
      </c>
      <c r="H192" s="18" t="str">
        <f>IF(ISERROR(VLOOKUP(B192,简单建模!$AA$42:$AB$71,1,FALSE)),"",1)</f>
        <v/>
      </c>
      <c r="I192" s="18"/>
      <c r="J192" s="19"/>
    </row>
    <row r="193" spans="1:10">
      <c r="A193" s="17">
        <v>191</v>
      </c>
      <c r="B193" s="18" t="s">
        <v>200</v>
      </c>
      <c r="C193" s="19" t="s">
        <v>15</v>
      </c>
      <c r="D193" s="461"/>
      <c r="E193" s="18"/>
      <c r="F193" s="18"/>
      <c r="G193" s="18" t="s">
        <v>433</v>
      </c>
      <c r="H193" s="18" t="str">
        <f>IF(ISERROR(VLOOKUP(B193,简单建模!$AA$42:$AB$71,1,FALSE)),"",1)</f>
        <v/>
      </c>
      <c r="I193" s="18"/>
      <c r="J193" s="19"/>
    </row>
    <row r="194" spans="1:10">
      <c r="A194" s="17">
        <v>192</v>
      </c>
      <c r="B194" s="18" t="s">
        <v>206</v>
      </c>
      <c r="C194" s="19" t="s">
        <v>15</v>
      </c>
      <c r="D194" s="461"/>
      <c r="E194" s="18"/>
      <c r="F194" s="18"/>
      <c r="G194" s="18">
        <v>1</v>
      </c>
      <c r="H194" s="18" t="str">
        <f>IF(ISERROR(VLOOKUP(B194,简单建模!$AA$42:$AB$71,1,FALSE)),"",1)</f>
        <v/>
      </c>
      <c r="I194" s="18"/>
      <c r="J194" s="19"/>
    </row>
    <row r="195" spans="1:10">
      <c r="A195" s="17">
        <v>193</v>
      </c>
      <c r="B195" s="18" t="s">
        <v>240</v>
      </c>
      <c r="C195" s="19" t="s">
        <v>15</v>
      </c>
      <c r="D195" s="461"/>
      <c r="E195" s="18"/>
      <c r="F195" s="18"/>
      <c r="G195" s="18" t="s">
        <v>433</v>
      </c>
      <c r="H195" s="18" t="str">
        <f>IF(ISERROR(VLOOKUP(B195,简单建模!$AA$42:$AB$71,1,FALSE)),"",1)</f>
        <v/>
      </c>
      <c r="I195" s="18"/>
      <c r="J195" s="19"/>
    </row>
    <row r="196" spans="1:10">
      <c r="A196" s="17">
        <v>194</v>
      </c>
      <c r="B196" s="18" t="s">
        <v>212</v>
      </c>
      <c r="C196" s="19" t="s">
        <v>15</v>
      </c>
      <c r="D196" s="461"/>
      <c r="E196" s="18"/>
      <c r="F196" s="18"/>
      <c r="G196" s="18" t="s">
        <v>433</v>
      </c>
      <c r="H196" s="18" t="str">
        <f>IF(ISERROR(VLOOKUP(B196,简单建模!$AA$42:$AB$71,1,FALSE)),"",1)</f>
        <v/>
      </c>
      <c r="I196" s="18"/>
      <c r="J196" s="19"/>
    </row>
    <row r="197" spans="1:10">
      <c r="A197" s="17">
        <v>195</v>
      </c>
      <c r="B197" s="18" t="s">
        <v>325</v>
      </c>
      <c r="C197" s="19" t="s">
        <v>15</v>
      </c>
      <c r="D197" s="461"/>
      <c r="E197" s="18"/>
      <c r="F197" s="18"/>
      <c r="G197" s="18" t="s">
        <v>433</v>
      </c>
      <c r="H197" s="18" t="str">
        <f>IF(ISERROR(VLOOKUP(B197,简单建模!$AA$42:$AB$71,1,FALSE)),"",1)</f>
        <v/>
      </c>
      <c r="I197" s="18"/>
      <c r="J197" s="19"/>
    </row>
    <row r="198" spans="1:10">
      <c r="A198" s="17">
        <v>196</v>
      </c>
      <c r="B198" s="18" t="s">
        <v>287</v>
      </c>
      <c r="C198" s="19" t="s">
        <v>15</v>
      </c>
      <c r="D198" s="461"/>
      <c r="E198" s="18"/>
      <c r="F198" s="18"/>
      <c r="G198" s="18" t="s">
        <v>433</v>
      </c>
      <c r="H198" s="18" t="str">
        <f>IF(ISERROR(VLOOKUP(B198,简单建模!$AA$42:$AB$71,1,FALSE)),"",1)</f>
        <v/>
      </c>
      <c r="I198" s="18"/>
      <c r="J198" s="19"/>
    </row>
    <row r="199" spans="1:10">
      <c r="A199" s="17">
        <v>197</v>
      </c>
      <c r="B199" s="18" t="s">
        <v>295</v>
      </c>
      <c r="C199" s="19" t="s">
        <v>15</v>
      </c>
      <c r="D199" s="461"/>
      <c r="E199" s="18"/>
      <c r="F199" s="18"/>
      <c r="G199" s="18" t="s">
        <v>433</v>
      </c>
      <c r="H199" s="18" t="str">
        <f>IF(ISERROR(VLOOKUP(B199,简单建模!$AA$42:$AB$71,1,FALSE)),"",1)</f>
        <v/>
      </c>
      <c r="I199" s="18"/>
      <c r="J199" s="19"/>
    </row>
    <row r="200" spans="1:10">
      <c r="A200" s="17">
        <v>198</v>
      </c>
      <c r="B200" s="18" t="s">
        <v>346</v>
      </c>
      <c r="C200" s="19" t="s">
        <v>15</v>
      </c>
      <c r="D200" s="461"/>
      <c r="E200" s="18"/>
      <c r="F200" s="18"/>
      <c r="G200" s="18" t="s">
        <v>433</v>
      </c>
      <c r="H200" s="18" t="str">
        <f>IF(ISERROR(VLOOKUP(B200,简单建模!$AA$42:$AB$71,1,FALSE)),"",1)</f>
        <v/>
      </c>
      <c r="I200" s="18"/>
      <c r="J200" s="19"/>
    </row>
    <row r="201" spans="1:10">
      <c r="A201" s="17">
        <v>199</v>
      </c>
      <c r="B201" s="18" t="s">
        <v>223</v>
      </c>
      <c r="C201" s="19" t="s">
        <v>15</v>
      </c>
      <c r="D201" s="461"/>
      <c r="E201" s="18"/>
      <c r="F201" s="18"/>
      <c r="G201" s="18" t="s">
        <v>433</v>
      </c>
      <c r="H201" s="18" t="str">
        <f>IF(ISERROR(VLOOKUP(B201,简单建模!$AA$42:$AB$71,1,FALSE)),"",1)</f>
        <v/>
      </c>
      <c r="I201" s="18"/>
      <c r="J201" s="19"/>
    </row>
    <row r="202" spans="1:10">
      <c r="A202" s="17">
        <v>200</v>
      </c>
      <c r="B202" s="18" t="s">
        <v>235</v>
      </c>
      <c r="C202" s="19" t="s">
        <v>15</v>
      </c>
      <c r="D202" s="461"/>
      <c r="E202" s="18"/>
      <c r="F202" s="18"/>
      <c r="G202" s="18" t="s">
        <v>433</v>
      </c>
      <c r="H202" s="18" t="str">
        <f>IF(ISERROR(VLOOKUP(B202,简单建模!$AA$42:$AB$71,1,FALSE)),"",1)</f>
        <v/>
      </c>
      <c r="I202" s="18"/>
      <c r="J202" s="19"/>
    </row>
    <row r="203" spans="1:10">
      <c r="A203" s="17">
        <v>201</v>
      </c>
      <c r="B203" s="18" t="s">
        <v>303</v>
      </c>
      <c r="C203" s="19" t="s">
        <v>15</v>
      </c>
      <c r="D203" s="461"/>
      <c r="E203" s="18"/>
      <c r="F203" s="18"/>
      <c r="G203" s="18" t="s">
        <v>433</v>
      </c>
      <c r="H203" s="18" t="str">
        <f>IF(ISERROR(VLOOKUP(B203,简单建模!$AA$42:$AB$71,1,FALSE)),"",1)</f>
        <v/>
      </c>
      <c r="I203" s="18"/>
      <c r="J203" s="19"/>
    </row>
    <row r="204" spans="1:10">
      <c r="A204" s="17">
        <v>202</v>
      </c>
      <c r="B204" s="18" t="s">
        <v>283</v>
      </c>
      <c r="C204" s="19" t="s">
        <v>15</v>
      </c>
      <c r="D204" s="461"/>
      <c r="E204" s="18"/>
      <c r="F204" s="18"/>
      <c r="G204" s="18" t="s">
        <v>433</v>
      </c>
      <c r="H204" s="18" t="str">
        <f>IF(ISERROR(VLOOKUP(B204,简单建模!$AA$42:$AB$71,1,FALSE)),"",1)</f>
        <v/>
      </c>
      <c r="I204" s="18"/>
      <c r="J204" s="19"/>
    </row>
    <row r="205" spans="1:10">
      <c r="A205" s="17">
        <v>203</v>
      </c>
      <c r="B205" s="18" t="s">
        <v>273</v>
      </c>
      <c r="C205" s="19" t="s">
        <v>15</v>
      </c>
      <c r="D205" s="461"/>
      <c r="E205" s="18"/>
      <c r="F205" s="18"/>
      <c r="G205" s="18">
        <v>1</v>
      </c>
      <c r="H205" s="18" t="str">
        <f>IF(ISERROR(VLOOKUP(B205,简单建模!$AA$42:$AB$71,1,FALSE)),"",1)</f>
        <v/>
      </c>
      <c r="I205" s="18"/>
      <c r="J205" s="19"/>
    </row>
    <row r="206" spans="1:10">
      <c r="A206" s="17">
        <v>204</v>
      </c>
      <c r="B206" s="18" t="s">
        <v>347</v>
      </c>
      <c r="C206" s="19" t="s">
        <v>15</v>
      </c>
      <c r="D206" s="461"/>
      <c r="E206" s="18"/>
      <c r="F206" s="18"/>
      <c r="G206" s="18" t="s">
        <v>433</v>
      </c>
      <c r="H206" s="18" t="str">
        <f>IF(ISERROR(VLOOKUP(B206,简单建模!$AA$42:$AB$71,1,FALSE)),"",1)</f>
        <v/>
      </c>
      <c r="I206" s="18"/>
      <c r="J206" s="19"/>
    </row>
    <row r="207" spans="1:10">
      <c r="A207" s="17">
        <v>205</v>
      </c>
      <c r="B207" s="18" t="s">
        <v>258</v>
      </c>
      <c r="C207" s="19" t="s">
        <v>15</v>
      </c>
      <c r="D207" s="461"/>
      <c r="E207" s="18"/>
      <c r="F207" s="18"/>
      <c r="G207" s="18" t="s">
        <v>433</v>
      </c>
      <c r="H207" s="18" t="str">
        <f>IF(ISERROR(VLOOKUP(B207,简单建模!$AA$42:$AB$71,1,FALSE)),"",1)</f>
        <v/>
      </c>
      <c r="I207" s="18"/>
      <c r="J207" s="19"/>
    </row>
    <row r="208" spans="1:10">
      <c r="A208" s="17">
        <v>206</v>
      </c>
      <c r="B208" s="18" t="s">
        <v>182</v>
      </c>
      <c r="C208" s="19" t="s">
        <v>15</v>
      </c>
      <c r="D208" s="461"/>
      <c r="E208" s="18"/>
      <c r="F208" s="18"/>
      <c r="G208" s="18" t="s">
        <v>433</v>
      </c>
      <c r="H208" s="18" t="str">
        <f>IF(ISERROR(VLOOKUP(B208,简单建模!$AA$42:$AB$71,1,FALSE)),"",1)</f>
        <v/>
      </c>
      <c r="I208" s="18"/>
      <c r="J208" s="19"/>
    </row>
    <row r="209" spans="1:10">
      <c r="A209" s="17">
        <v>207</v>
      </c>
      <c r="B209" s="18" t="s">
        <v>326</v>
      </c>
      <c r="C209" s="19" t="s">
        <v>15</v>
      </c>
      <c r="D209" s="461"/>
      <c r="E209" s="18"/>
      <c r="F209" s="18"/>
      <c r="G209" s="18" t="s">
        <v>433</v>
      </c>
      <c r="H209" s="18" t="str">
        <f>IF(ISERROR(VLOOKUP(B209,简单建模!$AA$42:$AB$71,1,FALSE)),"",1)</f>
        <v/>
      </c>
      <c r="I209" s="18"/>
      <c r="J209" s="19"/>
    </row>
    <row r="210" spans="1:10">
      <c r="A210" s="17">
        <v>208</v>
      </c>
      <c r="B210" s="18" t="s">
        <v>171</v>
      </c>
      <c r="C210" s="19" t="s">
        <v>15</v>
      </c>
      <c r="D210" s="461"/>
      <c r="E210" s="18"/>
      <c r="F210" s="18"/>
      <c r="G210" s="18">
        <v>1</v>
      </c>
      <c r="H210" s="18" t="str">
        <f>IF(ISERROR(VLOOKUP(B210,简单建模!$AA$42:$AB$71,1,FALSE)),"",1)</f>
        <v/>
      </c>
      <c r="I210" s="18"/>
      <c r="J210" s="19"/>
    </row>
    <row r="211" spans="1:10">
      <c r="A211" s="17">
        <v>209</v>
      </c>
      <c r="B211" s="18" t="s">
        <v>188</v>
      </c>
      <c r="C211" s="19" t="s">
        <v>15</v>
      </c>
      <c r="D211" s="461"/>
      <c r="E211" s="18"/>
      <c r="F211" s="18"/>
      <c r="G211" s="18" t="s">
        <v>433</v>
      </c>
      <c r="H211" s="18" t="str">
        <f>IF(ISERROR(VLOOKUP(B211,简单建模!$AA$42:$AB$71,1,FALSE)),"",1)</f>
        <v/>
      </c>
      <c r="I211" s="18"/>
      <c r="J211" s="19"/>
    </row>
    <row r="212" spans="1:10">
      <c r="A212" s="17">
        <v>210</v>
      </c>
      <c r="B212" s="18" t="s">
        <v>177</v>
      </c>
      <c r="C212" s="19" t="s">
        <v>15</v>
      </c>
      <c r="D212" s="461"/>
      <c r="E212" s="18"/>
      <c r="F212" s="18"/>
      <c r="G212" s="18" t="s">
        <v>433</v>
      </c>
      <c r="H212" s="18" t="str">
        <f>IF(ISERROR(VLOOKUP(B212,简单建模!$AA$42:$AB$71,1,FALSE)),"",1)</f>
        <v/>
      </c>
      <c r="I212" s="18"/>
      <c r="J212" s="19"/>
    </row>
    <row r="213" spans="1:10">
      <c r="A213" s="17">
        <v>211</v>
      </c>
      <c r="B213" s="18" t="s">
        <v>217</v>
      </c>
      <c r="C213" s="19" t="s">
        <v>15</v>
      </c>
      <c r="D213" s="461"/>
      <c r="E213" s="18"/>
      <c r="F213" s="18"/>
      <c r="G213" s="18" t="s">
        <v>433</v>
      </c>
      <c r="H213" s="18" t="str">
        <f>IF(ISERROR(VLOOKUP(B213,简单建模!$AA$42:$AB$71,1,FALSE)),"",1)</f>
        <v/>
      </c>
      <c r="I213" s="18"/>
      <c r="J213" s="19"/>
    </row>
    <row r="214" spans="1:10">
      <c r="A214" s="17">
        <v>212</v>
      </c>
      <c r="B214" s="18" t="s">
        <v>279</v>
      </c>
      <c r="C214" s="19" t="s">
        <v>15</v>
      </c>
      <c r="D214" s="461"/>
      <c r="E214" s="18"/>
      <c r="F214" s="18"/>
      <c r="G214" s="18" t="s">
        <v>433</v>
      </c>
      <c r="H214" s="18" t="str">
        <f>IF(ISERROR(VLOOKUP(B214,简单建模!$AA$42:$AB$71,1,FALSE)),"",1)</f>
        <v/>
      </c>
      <c r="I214" s="18"/>
      <c r="J214" s="19"/>
    </row>
    <row r="215" spans="1:10">
      <c r="A215" s="17">
        <v>213</v>
      </c>
      <c r="B215" s="18" t="s">
        <v>242</v>
      </c>
      <c r="C215" s="19" t="s">
        <v>15</v>
      </c>
      <c r="D215" s="461"/>
      <c r="E215" s="18"/>
      <c r="F215" s="18"/>
      <c r="G215" s="18" t="s">
        <v>433</v>
      </c>
      <c r="H215" s="18" t="str">
        <f>IF(ISERROR(VLOOKUP(B215,简单建模!$AA$42:$AB$71,1,FALSE)),"",1)</f>
        <v/>
      </c>
      <c r="I215" s="18"/>
      <c r="J215" s="19"/>
    </row>
    <row r="216" spans="1:10">
      <c r="A216" s="17">
        <v>214</v>
      </c>
      <c r="B216" s="18" t="s">
        <v>190</v>
      </c>
      <c r="C216" s="19" t="s">
        <v>15</v>
      </c>
      <c r="D216" s="461"/>
      <c r="E216" s="18"/>
      <c r="F216" s="18"/>
      <c r="G216" s="18" t="s">
        <v>433</v>
      </c>
      <c r="H216" s="18" t="str">
        <f>IF(ISERROR(VLOOKUP(B216,简单建模!$AA$42:$AB$71,1,FALSE)),"",1)</f>
        <v/>
      </c>
      <c r="I216" s="18"/>
      <c r="J216" s="19"/>
    </row>
    <row r="217" spans="1:10">
      <c r="A217" s="17">
        <v>215</v>
      </c>
      <c r="B217" s="18" t="s">
        <v>304</v>
      </c>
      <c r="C217" s="19" t="s">
        <v>15</v>
      </c>
      <c r="D217" s="461"/>
      <c r="E217" s="18"/>
      <c r="F217" s="18"/>
      <c r="G217" s="18" t="s">
        <v>433</v>
      </c>
      <c r="H217" s="18" t="str">
        <f>IF(ISERROR(VLOOKUP(B217,简单建模!$AA$42:$AB$71,1,FALSE)),"",1)</f>
        <v/>
      </c>
      <c r="I217" s="18"/>
      <c r="J217" s="19"/>
    </row>
    <row r="218" spans="1:10">
      <c r="A218" s="17">
        <v>216</v>
      </c>
      <c r="B218" s="18" t="s">
        <v>179</v>
      </c>
      <c r="C218" s="19" t="s">
        <v>15</v>
      </c>
      <c r="D218" s="461"/>
      <c r="E218" s="18"/>
      <c r="F218" s="18"/>
      <c r="G218" s="18" t="s">
        <v>433</v>
      </c>
      <c r="H218" s="18" t="str">
        <f>IF(ISERROR(VLOOKUP(B218,简单建模!$AA$42:$AB$71,1,FALSE)),"",1)</f>
        <v/>
      </c>
      <c r="I218" s="18"/>
      <c r="J218" s="19"/>
    </row>
    <row r="219" spans="1:10">
      <c r="A219" s="17">
        <v>217</v>
      </c>
      <c r="B219" s="18" t="s">
        <v>168</v>
      </c>
      <c r="C219" s="19" t="s">
        <v>15</v>
      </c>
      <c r="D219" s="461"/>
      <c r="E219" s="18"/>
      <c r="F219" s="18"/>
      <c r="G219" s="18" t="s">
        <v>433</v>
      </c>
      <c r="H219" s="18" t="str">
        <f>IF(ISERROR(VLOOKUP(B219,简单建模!$AA$42:$AB$71,1,FALSE)),"",1)</f>
        <v/>
      </c>
      <c r="I219" s="18"/>
      <c r="J219" s="19"/>
    </row>
    <row r="220" spans="1:10">
      <c r="A220" s="17">
        <v>218</v>
      </c>
      <c r="B220" s="18" t="s">
        <v>265</v>
      </c>
      <c r="C220" s="19" t="s">
        <v>15</v>
      </c>
      <c r="D220" s="461"/>
      <c r="E220" s="18"/>
      <c r="F220" s="18"/>
      <c r="G220" s="18">
        <v>1</v>
      </c>
      <c r="H220" s="18" t="str">
        <f>IF(ISERROR(VLOOKUP(B220,简单建模!$AA$42:$AB$71,1,FALSE)),"",1)</f>
        <v/>
      </c>
      <c r="I220" s="18"/>
      <c r="J220" s="19"/>
    </row>
    <row r="221" spans="1:10">
      <c r="A221" s="17">
        <v>219</v>
      </c>
      <c r="B221" s="18" t="s">
        <v>231</v>
      </c>
      <c r="C221" s="19" t="s">
        <v>15</v>
      </c>
      <c r="D221" s="461"/>
      <c r="E221" s="18"/>
      <c r="F221" s="18"/>
      <c r="G221" s="18" t="s">
        <v>433</v>
      </c>
      <c r="H221" s="18" t="str">
        <f>IF(ISERROR(VLOOKUP(B221,简单建模!$AA$42:$AB$71,1,FALSE)),"",1)</f>
        <v/>
      </c>
      <c r="I221" s="18"/>
      <c r="J221" s="19"/>
    </row>
    <row r="222" spans="1:10">
      <c r="A222" s="17">
        <v>220</v>
      </c>
      <c r="B222" s="18" t="s">
        <v>184</v>
      </c>
      <c r="C222" s="19" t="s">
        <v>15</v>
      </c>
      <c r="D222" s="461"/>
      <c r="E222" s="18"/>
      <c r="F222" s="18"/>
      <c r="G222" s="18">
        <v>1</v>
      </c>
      <c r="H222" s="18" t="str">
        <f>IF(ISERROR(VLOOKUP(B222,简单建模!$AA$42:$AB$71,1,FALSE)),"",1)</f>
        <v/>
      </c>
      <c r="I222" s="18"/>
      <c r="J222" s="19"/>
    </row>
    <row r="223" spans="1:10">
      <c r="A223" s="17">
        <v>221</v>
      </c>
      <c r="B223" s="18" t="s">
        <v>321</v>
      </c>
      <c r="C223" s="19" t="s">
        <v>15</v>
      </c>
      <c r="D223" s="461"/>
      <c r="E223" s="18"/>
      <c r="F223" s="18"/>
      <c r="G223" s="18" t="s">
        <v>433</v>
      </c>
      <c r="H223" s="18" t="str">
        <f>IF(ISERROR(VLOOKUP(B223,简单建模!$AA$42:$AB$71,1,FALSE)),"",1)</f>
        <v/>
      </c>
      <c r="I223" s="18"/>
      <c r="J223" s="19"/>
    </row>
    <row r="224" spans="1:10">
      <c r="A224" s="17">
        <v>222</v>
      </c>
      <c r="B224" s="18" t="s">
        <v>266</v>
      </c>
      <c r="C224" s="19" t="s">
        <v>15</v>
      </c>
      <c r="D224" s="461"/>
      <c r="E224" s="18"/>
      <c r="F224" s="18"/>
      <c r="G224" s="18" t="s">
        <v>433</v>
      </c>
      <c r="H224" s="18" t="str">
        <f>IF(ISERROR(VLOOKUP(B224,简单建模!$AA$42:$AB$71,1,FALSE)),"",1)</f>
        <v/>
      </c>
      <c r="I224" s="18"/>
      <c r="J224" s="19"/>
    </row>
    <row r="225" spans="1:10">
      <c r="A225" s="17">
        <v>223</v>
      </c>
      <c r="B225" s="18" t="s">
        <v>248</v>
      </c>
      <c r="C225" s="19" t="s">
        <v>15</v>
      </c>
      <c r="D225" s="461"/>
      <c r="E225" s="18"/>
      <c r="F225" s="18"/>
      <c r="G225" s="18" t="s">
        <v>433</v>
      </c>
      <c r="H225" s="18" t="str">
        <f>IF(ISERROR(VLOOKUP(B225,简单建模!$AA$42:$AB$71,1,FALSE)),"",1)</f>
        <v/>
      </c>
      <c r="I225" s="18"/>
      <c r="J225" s="19"/>
    </row>
    <row r="226" spans="1:10">
      <c r="A226" s="17">
        <v>224</v>
      </c>
      <c r="B226" s="18" t="s">
        <v>254</v>
      </c>
      <c r="C226" s="19" t="s">
        <v>15</v>
      </c>
      <c r="D226" s="461"/>
      <c r="E226" s="18"/>
      <c r="F226" s="18"/>
      <c r="G226" s="18" t="s">
        <v>433</v>
      </c>
      <c r="H226" s="18" t="str">
        <f>IF(ISERROR(VLOOKUP(B226,简单建模!$AA$42:$AB$71,1,FALSE)),"",1)</f>
        <v/>
      </c>
      <c r="I226" s="18"/>
      <c r="J226" s="19"/>
    </row>
    <row r="227" spans="1:10">
      <c r="A227" s="17">
        <v>225</v>
      </c>
      <c r="B227" s="18" t="s">
        <v>158</v>
      </c>
      <c r="C227" s="19" t="s">
        <v>15</v>
      </c>
      <c r="D227" s="461"/>
      <c r="E227" s="18"/>
      <c r="F227" s="18"/>
      <c r="G227" s="18" t="s">
        <v>433</v>
      </c>
      <c r="H227" s="18" t="str">
        <f>IF(ISERROR(VLOOKUP(B227,简单建模!$AA$42:$AB$71,1,FALSE)),"",1)</f>
        <v/>
      </c>
      <c r="I227" s="18"/>
      <c r="J227" s="19"/>
    </row>
    <row r="228" spans="1:10">
      <c r="A228" s="17">
        <v>226</v>
      </c>
      <c r="B228" s="18" t="s">
        <v>207</v>
      </c>
      <c r="C228" s="19" t="s">
        <v>15</v>
      </c>
      <c r="D228" s="461"/>
      <c r="E228" s="18"/>
      <c r="F228" s="18"/>
      <c r="G228" s="18">
        <v>1</v>
      </c>
      <c r="H228" s="18" t="str">
        <f>IF(ISERROR(VLOOKUP(B228,简单建模!$AA$42:$AB$71,1,FALSE)),"",1)</f>
        <v/>
      </c>
      <c r="I228" s="18"/>
      <c r="J228" s="19"/>
    </row>
    <row r="229" spans="1:10">
      <c r="A229" s="17">
        <v>227</v>
      </c>
      <c r="B229" s="18" t="s">
        <v>164</v>
      </c>
      <c r="C229" s="19" t="s">
        <v>15</v>
      </c>
      <c r="D229" s="461"/>
      <c r="E229" s="18"/>
      <c r="F229" s="18"/>
      <c r="G229" s="18" t="s">
        <v>433</v>
      </c>
      <c r="H229" s="18" t="str">
        <f>IF(ISERROR(VLOOKUP(B229,简单建模!$AA$42:$AB$71,1,FALSE)),"",1)</f>
        <v/>
      </c>
      <c r="I229" s="18"/>
      <c r="J229" s="19"/>
    </row>
    <row r="230" spans="1:10">
      <c r="A230" s="17">
        <v>228</v>
      </c>
      <c r="B230" s="18" t="s">
        <v>286</v>
      </c>
      <c r="C230" s="19" t="s">
        <v>15</v>
      </c>
      <c r="D230" s="461"/>
      <c r="E230" s="18"/>
      <c r="F230" s="18"/>
      <c r="G230" s="18" t="s">
        <v>433</v>
      </c>
      <c r="H230" s="18" t="str">
        <f>IF(ISERROR(VLOOKUP(B230,简单建模!$AA$42:$AB$71,1,FALSE)),"",1)</f>
        <v/>
      </c>
      <c r="I230" s="18"/>
      <c r="J230" s="19"/>
    </row>
    <row r="231" spans="1:10">
      <c r="A231" s="17">
        <v>229</v>
      </c>
      <c r="B231" s="18" t="s">
        <v>151</v>
      </c>
      <c r="C231" s="19" t="s">
        <v>15</v>
      </c>
      <c r="D231" s="461"/>
      <c r="E231" s="18"/>
      <c r="F231" s="18"/>
      <c r="G231" s="18" t="s">
        <v>433</v>
      </c>
      <c r="H231" s="18" t="str">
        <f>IF(ISERROR(VLOOKUP(B231,简单建模!$AA$42:$AB$71,1,FALSE)),"",1)</f>
        <v/>
      </c>
      <c r="I231" s="18"/>
      <c r="J231" s="19"/>
    </row>
    <row r="232" spans="1:10">
      <c r="A232" s="17">
        <v>230</v>
      </c>
      <c r="B232" s="18" t="s">
        <v>308</v>
      </c>
      <c r="C232" s="19" t="s">
        <v>15</v>
      </c>
      <c r="D232" s="461"/>
      <c r="E232" s="18"/>
      <c r="F232" s="18"/>
      <c r="G232" s="18" t="s">
        <v>433</v>
      </c>
      <c r="H232" s="18" t="str">
        <f>IF(ISERROR(VLOOKUP(B232,简单建模!$AA$42:$AB$71,1,FALSE)),"",1)</f>
        <v/>
      </c>
      <c r="I232" s="18"/>
      <c r="J232" s="19"/>
    </row>
    <row r="233" spans="1:10">
      <c r="A233" s="17">
        <v>231</v>
      </c>
      <c r="B233" s="18" t="s">
        <v>260</v>
      </c>
      <c r="C233" s="19" t="s">
        <v>15</v>
      </c>
      <c r="D233" s="461"/>
      <c r="E233" s="18"/>
      <c r="F233" s="18"/>
      <c r="G233" s="18" t="s">
        <v>433</v>
      </c>
      <c r="H233" s="18" t="str">
        <f>IF(ISERROR(VLOOKUP(B233,简单建模!$AA$42:$AB$71,1,FALSE)),"",1)</f>
        <v/>
      </c>
      <c r="I233" s="18"/>
      <c r="J233" s="19"/>
    </row>
    <row r="234" spans="1:10">
      <c r="A234" s="17">
        <v>232</v>
      </c>
      <c r="B234" s="18" t="s">
        <v>147</v>
      </c>
      <c r="C234" s="19" t="s">
        <v>15</v>
      </c>
      <c r="D234" s="461"/>
      <c r="E234" s="18"/>
      <c r="F234" s="18"/>
      <c r="G234" s="18">
        <v>1</v>
      </c>
      <c r="H234" s="18" t="str">
        <f>IF(ISERROR(VLOOKUP(B234,简单建模!$AA$42:$AB$71,1,FALSE)),"",1)</f>
        <v/>
      </c>
      <c r="I234" s="18"/>
      <c r="J234" s="19"/>
    </row>
    <row r="235" spans="1:10">
      <c r="A235" s="17">
        <v>233</v>
      </c>
      <c r="B235" s="18" t="s">
        <v>250</v>
      </c>
      <c r="C235" s="19" t="s">
        <v>15</v>
      </c>
      <c r="D235" s="461"/>
      <c r="E235" s="18"/>
      <c r="F235" s="18"/>
      <c r="G235" s="18" t="s">
        <v>433</v>
      </c>
      <c r="H235" s="18" t="str">
        <f>IF(ISERROR(VLOOKUP(B235,简单建模!$AA$42:$AB$71,1,FALSE)),"",1)</f>
        <v/>
      </c>
      <c r="I235" s="18"/>
      <c r="J235" s="19"/>
    </row>
    <row r="236" spans="1:10">
      <c r="A236" s="17">
        <v>234</v>
      </c>
      <c r="B236" s="18" t="s">
        <v>196</v>
      </c>
      <c r="C236" s="19" t="s">
        <v>15</v>
      </c>
      <c r="D236" s="461"/>
      <c r="E236" s="18"/>
      <c r="F236" s="18"/>
      <c r="G236" s="18">
        <v>1</v>
      </c>
      <c r="H236" s="18" t="str">
        <f>IF(ISERROR(VLOOKUP(B236,简单建模!$AA$42:$AB$71,1,FALSE)),"",1)</f>
        <v/>
      </c>
      <c r="I236" s="18"/>
      <c r="J236" s="19"/>
    </row>
    <row r="237" spans="1:10">
      <c r="A237" s="17">
        <v>235</v>
      </c>
      <c r="B237" s="18" t="s">
        <v>198</v>
      </c>
      <c r="C237" s="19" t="s">
        <v>15</v>
      </c>
      <c r="D237" s="461"/>
      <c r="E237" s="18"/>
      <c r="F237" s="18"/>
      <c r="G237" s="18">
        <v>1</v>
      </c>
      <c r="H237" s="18" t="str">
        <f>IF(ISERROR(VLOOKUP(B237,简单建模!$AA$42:$AB$71,1,FALSE)),"",1)</f>
        <v/>
      </c>
      <c r="I237" s="18"/>
      <c r="J237" s="19"/>
    </row>
    <row r="238" spans="1:10">
      <c r="A238" s="17">
        <v>236</v>
      </c>
      <c r="B238" s="18" t="s">
        <v>165</v>
      </c>
      <c r="C238" s="19" t="s">
        <v>15</v>
      </c>
      <c r="D238" s="461"/>
      <c r="E238" s="18"/>
      <c r="F238" s="18"/>
      <c r="G238" s="18" t="s">
        <v>433</v>
      </c>
      <c r="H238" s="18" t="str">
        <f>IF(ISERROR(VLOOKUP(B238,简单建模!$AA$42:$AB$71,1,FALSE)),"",1)</f>
        <v/>
      </c>
      <c r="I238" s="18"/>
      <c r="J238" s="19"/>
    </row>
    <row r="239" spans="1:10">
      <c r="A239" s="17">
        <v>237</v>
      </c>
      <c r="B239" s="18" t="s">
        <v>259</v>
      </c>
      <c r="C239" s="19" t="s">
        <v>15</v>
      </c>
      <c r="D239" s="461"/>
      <c r="E239" s="18"/>
      <c r="F239" s="18"/>
      <c r="G239" s="18" t="s">
        <v>433</v>
      </c>
      <c r="H239" s="18" t="str">
        <f>IF(ISERROR(VLOOKUP(B239,简单建模!$AA$42:$AB$71,1,FALSE)),"",1)</f>
        <v/>
      </c>
      <c r="I239" s="18"/>
      <c r="J239" s="19"/>
    </row>
    <row r="240" spans="1:10">
      <c r="A240" s="17">
        <v>238</v>
      </c>
      <c r="B240" s="18" t="s">
        <v>320</v>
      </c>
      <c r="C240" s="19" t="s">
        <v>15</v>
      </c>
      <c r="D240" s="461"/>
      <c r="E240" s="18"/>
      <c r="F240" s="18"/>
      <c r="G240" s="18" t="s">
        <v>433</v>
      </c>
      <c r="H240" s="18" t="str">
        <f>IF(ISERROR(VLOOKUP(B240,简单建模!$AA$42:$AB$71,1,FALSE)),"",1)</f>
        <v/>
      </c>
      <c r="I240" s="18"/>
      <c r="J240" s="19"/>
    </row>
    <row r="241" spans="1:10">
      <c r="A241" s="17">
        <v>239</v>
      </c>
      <c r="B241" s="18" t="s">
        <v>288</v>
      </c>
      <c r="C241" s="19" t="s">
        <v>15</v>
      </c>
      <c r="D241" s="461"/>
      <c r="E241" s="18"/>
      <c r="F241" s="18"/>
      <c r="G241" s="18" t="s">
        <v>433</v>
      </c>
      <c r="H241" s="18" t="str">
        <f>IF(ISERROR(VLOOKUP(B241,简单建模!$AA$42:$AB$71,1,FALSE)),"",1)</f>
        <v/>
      </c>
      <c r="I241" s="18"/>
      <c r="J241" s="19"/>
    </row>
    <row r="242" spans="1:10">
      <c r="A242" s="17">
        <v>240</v>
      </c>
      <c r="B242" s="18" t="s">
        <v>222</v>
      </c>
      <c r="C242" s="19" t="s">
        <v>15</v>
      </c>
      <c r="D242" s="461"/>
      <c r="E242" s="18"/>
      <c r="F242" s="18"/>
      <c r="G242" s="18" t="s">
        <v>433</v>
      </c>
      <c r="H242" s="18" t="str">
        <f>IF(ISERROR(VLOOKUP(B242,简单建模!$AA$42:$AB$71,1,FALSE)),"",1)</f>
        <v/>
      </c>
      <c r="I242" s="18"/>
      <c r="J242" s="19"/>
    </row>
    <row r="243" spans="1:10">
      <c r="A243" s="17">
        <v>241</v>
      </c>
      <c r="B243" s="18" t="s">
        <v>161</v>
      </c>
      <c r="C243" s="19" t="s">
        <v>15</v>
      </c>
      <c r="D243" s="461"/>
      <c r="E243" s="18"/>
      <c r="F243" s="18"/>
      <c r="G243" s="18" t="s">
        <v>433</v>
      </c>
      <c r="H243" s="18" t="str">
        <f>IF(ISERROR(VLOOKUP(B243,简单建模!$AA$42:$AB$71,1,FALSE)),"",1)</f>
        <v/>
      </c>
      <c r="I243" s="18"/>
      <c r="J243" s="19"/>
    </row>
    <row r="244" spans="1:10">
      <c r="A244" s="17">
        <v>242</v>
      </c>
      <c r="B244" s="18" t="s">
        <v>316</v>
      </c>
      <c r="C244" s="19" t="s">
        <v>15</v>
      </c>
      <c r="D244" s="461"/>
      <c r="E244" s="18"/>
      <c r="F244" s="18"/>
      <c r="G244" s="18" t="s">
        <v>433</v>
      </c>
      <c r="H244" s="18" t="str">
        <f>IF(ISERROR(VLOOKUP(B244,简单建模!$AA$42:$AB$71,1,FALSE)),"",1)</f>
        <v/>
      </c>
      <c r="I244" s="18"/>
      <c r="J244" s="19"/>
    </row>
    <row r="245" spans="1:10">
      <c r="A245" s="17">
        <v>243</v>
      </c>
      <c r="B245" s="18" t="s">
        <v>185</v>
      </c>
      <c r="C245" s="19" t="s">
        <v>15</v>
      </c>
      <c r="D245" s="461"/>
      <c r="E245" s="18"/>
      <c r="F245" s="18"/>
      <c r="G245" s="18">
        <v>1</v>
      </c>
      <c r="H245" s="18" t="str">
        <f>IF(ISERROR(VLOOKUP(B245,简单建模!$AA$42:$AB$71,1,FALSE)),"",1)</f>
        <v/>
      </c>
      <c r="I245" s="18"/>
      <c r="J245" s="19"/>
    </row>
    <row r="246" spans="1:10">
      <c r="A246" s="17">
        <v>244</v>
      </c>
      <c r="B246" s="18" t="s">
        <v>214</v>
      </c>
      <c r="C246" s="19" t="s">
        <v>15</v>
      </c>
      <c r="D246" s="461"/>
      <c r="E246" s="18"/>
      <c r="F246" s="18"/>
      <c r="G246" s="18" t="s">
        <v>433</v>
      </c>
      <c r="H246" s="18" t="str">
        <f>IF(ISERROR(VLOOKUP(B246,简单建模!$AA$42:$AB$71,1,FALSE)),"",1)</f>
        <v/>
      </c>
      <c r="I246" s="18"/>
      <c r="J246" s="19"/>
    </row>
    <row r="247" spans="1:10">
      <c r="A247" s="17">
        <v>245</v>
      </c>
      <c r="B247" s="18" t="s">
        <v>148</v>
      </c>
      <c r="C247" s="19" t="s">
        <v>15</v>
      </c>
      <c r="D247" s="461"/>
      <c r="E247" s="18"/>
      <c r="F247" s="18"/>
      <c r="G247" s="18" t="s">
        <v>433</v>
      </c>
      <c r="H247" s="18" t="str">
        <f>IF(ISERROR(VLOOKUP(B247,简单建模!$AA$42:$AB$71,1,FALSE)),"",1)</f>
        <v/>
      </c>
      <c r="I247" s="18"/>
      <c r="J247" s="19"/>
    </row>
    <row r="248" spans="1:10">
      <c r="A248" s="17">
        <v>246</v>
      </c>
      <c r="B248" s="18" t="s">
        <v>322</v>
      </c>
      <c r="C248" s="19" t="s">
        <v>15</v>
      </c>
      <c r="D248" s="461"/>
      <c r="E248" s="18"/>
      <c r="F248" s="18"/>
      <c r="G248" s="18" t="s">
        <v>433</v>
      </c>
      <c r="H248" s="18" t="str">
        <f>IF(ISERROR(VLOOKUP(B248,简单建模!$AA$42:$AB$71,1,FALSE)),"",1)</f>
        <v/>
      </c>
      <c r="I248" s="18"/>
      <c r="J248" s="19"/>
    </row>
    <row r="249" spans="1:10">
      <c r="A249" s="17">
        <v>247</v>
      </c>
      <c r="B249" s="18" t="s">
        <v>181</v>
      </c>
      <c r="C249" s="19" t="s">
        <v>15</v>
      </c>
      <c r="D249" s="461"/>
      <c r="E249" s="18"/>
      <c r="F249" s="18"/>
      <c r="G249" s="18">
        <v>1</v>
      </c>
      <c r="H249" s="18" t="str">
        <f>IF(ISERROR(VLOOKUP(B249,简单建模!$AA$42:$AB$71,1,FALSE)),"",1)</f>
        <v/>
      </c>
      <c r="I249" s="18"/>
      <c r="J249" s="19"/>
    </row>
    <row r="250" spans="1:10">
      <c r="A250" s="17">
        <v>248</v>
      </c>
      <c r="B250" s="18" t="s">
        <v>348</v>
      </c>
      <c r="C250" s="19" t="s">
        <v>15</v>
      </c>
      <c r="D250" s="461"/>
      <c r="E250" s="18"/>
      <c r="F250" s="18"/>
      <c r="G250" s="18" t="s">
        <v>433</v>
      </c>
      <c r="H250" s="18" t="str">
        <f>IF(ISERROR(VLOOKUP(B250,简单建模!$AA$42:$AB$71,1,FALSE)),"",1)</f>
        <v/>
      </c>
      <c r="I250" s="18"/>
      <c r="J250" s="19"/>
    </row>
    <row r="251" spans="1:10">
      <c r="A251" s="17">
        <v>249</v>
      </c>
      <c r="B251" s="18" t="s">
        <v>349</v>
      </c>
      <c r="C251" s="19" t="s">
        <v>15</v>
      </c>
      <c r="D251" s="461"/>
      <c r="E251" s="18"/>
      <c r="F251" s="18"/>
      <c r="G251" s="18" t="s">
        <v>433</v>
      </c>
      <c r="H251" s="18" t="str">
        <f>IF(ISERROR(VLOOKUP(B251,简单建模!$AA$42:$AB$71,1,FALSE)),"",1)</f>
        <v/>
      </c>
      <c r="I251" s="18"/>
      <c r="J251" s="19"/>
    </row>
    <row r="252" spans="1:10">
      <c r="A252" s="17">
        <v>250</v>
      </c>
      <c r="B252" s="18" t="s">
        <v>350</v>
      </c>
      <c r="C252" s="19" t="s">
        <v>15</v>
      </c>
      <c r="D252" s="461"/>
      <c r="E252" s="18"/>
      <c r="F252" s="18"/>
      <c r="G252" s="18" t="s">
        <v>433</v>
      </c>
      <c r="H252" s="18" t="str">
        <f>IF(ISERROR(VLOOKUP(B252,简单建模!$AA$42:$AB$71,1,FALSE)),"",1)</f>
        <v/>
      </c>
      <c r="I252" s="18"/>
      <c r="J252" s="19"/>
    </row>
    <row r="253" spans="1:10">
      <c r="A253" s="17">
        <v>251</v>
      </c>
      <c r="B253" s="18" t="s">
        <v>205</v>
      </c>
      <c r="C253" s="19" t="s">
        <v>15</v>
      </c>
      <c r="D253" s="461"/>
      <c r="E253" s="18"/>
      <c r="F253" s="18"/>
      <c r="G253" s="18" t="s">
        <v>433</v>
      </c>
      <c r="H253" s="18" t="str">
        <f>IF(ISERROR(VLOOKUP(B253,简单建模!$AA$42:$AB$71,1,FALSE)),"",1)</f>
        <v/>
      </c>
      <c r="I253" s="18"/>
      <c r="J253" s="19"/>
    </row>
    <row r="254" spans="1:10">
      <c r="A254" s="17">
        <v>252</v>
      </c>
      <c r="B254" s="18" t="s">
        <v>278</v>
      </c>
      <c r="C254" s="19" t="s">
        <v>15</v>
      </c>
      <c r="D254" s="461"/>
      <c r="E254" s="18"/>
      <c r="F254" s="18"/>
      <c r="G254" s="18" t="s">
        <v>433</v>
      </c>
      <c r="H254" s="18" t="str">
        <f>IF(ISERROR(VLOOKUP(B254,简单建模!$AA$42:$AB$71,1,FALSE)),"",1)</f>
        <v/>
      </c>
      <c r="I254" s="18"/>
      <c r="J254" s="19"/>
    </row>
    <row r="255" spans="1:10">
      <c r="A255" s="17">
        <v>253</v>
      </c>
      <c r="B255" s="18" t="s">
        <v>284</v>
      </c>
      <c r="C255" s="19" t="s">
        <v>15</v>
      </c>
      <c r="D255" s="461"/>
      <c r="E255" s="18"/>
      <c r="F255" s="18"/>
      <c r="G255" s="18" t="s">
        <v>433</v>
      </c>
      <c r="H255" s="18" t="str">
        <f>IF(ISERROR(VLOOKUP(B255,简单建模!$AA$42:$AB$71,1,FALSE)),"",1)</f>
        <v/>
      </c>
      <c r="I255" s="18"/>
      <c r="J255" s="19"/>
    </row>
    <row r="256" spans="1:10">
      <c r="A256" s="17">
        <v>254</v>
      </c>
      <c r="B256" s="18" t="s">
        <v>324</v>
      </c>
      <c r="C256" s="19" t="s">
        <v>15</v>
      </c>
      <c r="D256" s="461"/>
      <c r="E256" s="18"/>
      <c r="F256" s="18"/>
      <c r="G256" s="18">
        <v>1</v>
      </c>
      <c r="H256" s="18" t="str">
        <f>IF(ISERROR(VLOOKUP(B256,简单建模!$AA$42:$AB$71,1,FALSE)),"",1)</f>
        <v/>
      </c>
      <c r="I256" s="18"/>
      <c r="J256" s="19"/>
    </row>
    <row r="257" spans="1:10">
      <c r="A257" s="17">
        <v>255</v>
      </c>
      <c r="B257" s="18" t="s">
        <v>234</v>
      </c>
      <c r="C257" s="19" t="s">
        <v>15</v>
      </c>
      <c r="D257" s="461"/>
      <c r="E257" s="18"/>
      <c r="F257" s="18"/>
      <c r="G257" s="18" t="s">
        <v>433</v>
      </c>
      <c r="H257" s="18" t="str">
        <f>IF(ISERROR(VLOOKUP(B257,简单建模!$AA$42:$AB$71,1,FALSE)),"",1)</f>
        <v/>
      </c>
      <c r="I257" s="18"/>
      <c r="J257" s="19"/>
    </row>
    <row r="258" spans="1:10">
      <c r="A258" s="17">
        <v>256</v>
      </c>
      <c r="B258" s="18" t="s">
        <v>289</v>
      </c>
      <c r="C258" s="19" t="s">
        <v>15</v>
      </c>
      <c r="D258" s="461"/>
      <c r="E258" s="18"/>
      <c r="F258" s="18"/>
      <c r="G258" s="18" t="s">
        <v>433</v>
      </c>
      <c r="H258" s="18" t="str">
        <f>IF(ISERROR(VLOOKUP(B258,简单建模!$AA$42:$AB$71,1,FALSE)),"",1)</f>
        <v/>
      </c>
      <c r="I258" s="18"/>
      <c r="J258" s="19"/>
    </row>
    <row r="259" spans="1:10">
      <c r="A259" s="17">
        <v>257</v>
      </c>
      <c r="B259" s="18" t="s">
        <v>272</v>
      </c>
      <c r="C259" s="19" t="s">
        <v>15</v>
      </c>
      <c r="D259" s="461"/>
      <c r="E259" s="18"/>
      <c r="F259" s="18"/>
      <c r="G259" s="18" t="s">
        <v>433</v>
      </c>
      <c r="H259" s="18" t="str">
        <f>IF(ISERROR(VLOOKUP(B259,简单建模!$AA$42:$AB$71,1,FALSE)),"",1)</f>
        <v/>
      </c>
      <c r="I259" s="18"/>
      <c r="J259" s="19"/>
    </row>
    <row r="260" spans="1:10">
      <c r="A260" s="17">
        <v>258</v>
      </c>
      <c r="B260" s="18" t="s">
        <v>227</v>
      </c>
      <c r="C260" s="19" t="s">
        <v>15</v>
      </c>
      <c r="D260" s="461"/>
      <c r="E260" s="18"/>
      <c r="F260" s="18"/>
      <c r="G260" s="18" t="s">
        <v>433</v>
      </c>
      <c r="H260" s="18" t="str">
        <f>IF(ISERROR(VLOOKUP(B260,简单建模!$AA$42:$AB$71,1,FALSE)),"",1)</f>
        <v/>
      </c>
      <c r="I260" s="18"/>
      <c r="J260" s="19"/>
    </row>
    <row r="261" spans="1:10">
      <c r="A261" s="17">
        <v>259</v>
      </c>
      <c r="B261" s="18" t="s">
        <v>169</v>
      </c>
      <c r="C261" s="19" t="s">
        <v>15</v>
      </c>
      <c r="D261" s="461"/>
      <c r="E261" s="18"/>
      <c r="F261" s="18"/>
      <c r="G261" s="18" t="s">
        <v>433</v>
      </c>
      <c r="H261" s="18" t="str">
        <f>IF(ISERROR(VLOOKUP(B261,简单建模!$AA$42:$AB$71,1,FALSE)),"",1)</f>
        <v/>
      </c>
      <c r="I261" s="18"/>
      <c r="J261" s="19"/>
    </row>
    <row r="262" spans="1:10">
      <c r="A262" s="17">
        <v>260</v>
      </c>
      <c r="B262" s="18" t="s">
        <v>351</v>
      </c>
      <c r="C262" s="19" t="s">
        <v>15</v>
      </c>
      <c r="D262" s="461"/>
      <c r="E262" s="18"/>
      <c r="F262" s="18"/>
      <c r="G262" s="18" t="s">
        <v>433</v>
      </c>
      <c r="H262" s="18" t="str">
        <f>IF(ISERROR(VLOOKUP(B262,简单建模!$AA$42:$AB$71,1,FALSE)),"",1)</f>
        <v/>
      </c>
      <c r="I262" s="18"/>
      <c r="J262" s="19"/>
    </row>
    <row r="263" spans="1:10">
      <c r="A263" s="17">
        <v>261</v>
      </c>
      <c r="B263" s="18" t="s">
        <v>352</v>
      </c>
      <c r="C263" s="19" t="s">
        <v>15</v>
      </c>
      <c r="D263" s="461"/>
      <c r="E263" s="18"/>
      <c r="F263" s="18"/>
      <c r="G263" s="18" t="s">
        <v>433</v>
      </c>
      <c r="H263" s="18" t="str">
        <f>IF(ISERROR(VLOOKUP(B263,简单建模!$AA$42:$AB$71,1,FALSE)),"",1)</f>
        <v/>
      </c>
      <c r="I263" s="18"/>
      <c r="J263" s="19"/>
    </row>
    <row r="264" spans="1:10">
      <c r="A264" s="17">
        <v>262</v>
      </c>
      <c r="B264" s="18" t="s">
        <v>353</v>
      </c>
      <c r="C264" s="19" t="s">
        <v>15</v>
      </c>
      <c r="D264" s="461"/>
      <c r="E264" s="18"/>
      <c r="F264" s="18"/>
      <c r="G264" s="18" t="s">
        <v>433</v>
      </c>
      <c r="H264" s="18" t="str">
        <f>IF(ISERROR(VLOOKUP(B264,简单建模!$AA$42:$AB$71,1,FALSE)),"",1)</f>
        <v/>
      </c>
      <c r="I264" s="18"/>
      <c r="J264" s="19"/>
    </row>
    <row r="265" spans="1:10">
      <c r="A265" s="17">
        <v>263</v>
      </c>
      <c r="B265" s="18" t="s">
        <v>354</v>
      </c>
      <c r="C265" s="19" t="s">
        <v>15</v>
      </c>
      <c r="D265" s="461"/>
      <c r="E265" s="18"/>
      <c r="F265" s="18"/>
      <c r="G265" s="18" t="s">
        <v>433</v>
      </c>
      <c r="H265" s="18" t="str">
        <f>IF(ISERROR(VLOOKUP(B265,简单建模!$AA$42:$AB$71,1,FALSE)),"",1)</f>
        <v/>
      </c>
      <c r="I265" s="18"/>
      <c r="J265" s="19"/>
    </row>
    <row r="266" spans="1:10">
      <c r="A266" s="17">
        <v>264</v>
      </c>
      <c r="B266" s="18" t="s">
        <v>355</v>
      </c>
      <c r="C266" s="19" t="s">
        <v>15</v>
      </c>
      <c r="D266" s="461"/>
      <c r="E266" s="18"/>
      <c r="F266" s="18"/>
      <c r="G266" s="18" t="s">
        <v>433</v>
      </c>
      <c r="H266" s="18" t="str">
        <f>IF(ISERROR(VLOOKUP(B266,简单建模!$AA$42:$AB$71,1,FALSE)),"",1)</f>
        <v/>
      </c>
      <c r="I266" s="18"/>
      <c r="J266" s="19"/>
    </row>
    <row r="267" spans="1:10">
      <c r="A267" s="17">
        <v>265</v>
      </c>
      <c r="B267" s="18" t="s">
        <v>246</v>
      </c>
      <c r="C267" s="19" t="s">
        <v>15</v>
      </c>
      <c r="D267" s="461"/>
      <c r="E267" s="18"/>
      <c r="F267" s="18"/>
      <c r="G267" s="18" t="s">
        <v>433</v>
      </c>
      <c r="H267" s="18" t="str">
        <f>IF(ISERROR(VLOOKUP(B267,简单建模!$AA$42:$AB$71,1,FALSE)),"",1)</f>
        <v/>
      </c>
      <c r="I267" s="18"/>
      <c r="J267" s="19"/>
    </row>
    <row r="268" spans="1:10">
      <c r="A268" s="17">
        <v>266</v>
      </c>
      <c r="B268" s="18" t="s">
        <v>293</v>
      </c>
      <c r="C268" s="19" t="s">
        <v>15</v>
      </c>
      <c r="D268" s="461"/>
      <c r="E268" s="18"/>
      <c r="F268" s="18"/>
      <c r="G268" s="18" t="s">
        <v>433</v>
      </c>
      <c r="H268" s="18" t="str">
        <f>IF(ISERROR(VLOOKUP(B268,简单建模!$AA$42:$AB$71,1,FALSE)),"",1)</f>
        <v/>
      </c>
      <c r="I268" s="18"/>
      <c r="J268" s="19"/>
    </row>
    <row r="269" spans="1:10">
      <c r="A269" s="17">
        <v>267</v>
      </c>
      <c r="B269" s="18" t="s">
        <v>277</v>
      </c>
      <c r="C269" s="19" t="s">
        <v>15</v>
      </c>
      <c r="D269" s="461"/>
      <c r="E269" s="18"/>
      <c r="F269" s="18"/>
      <c r="G269" s="18" t="s">
        <v>433</v>
      </c>
      <c r="H269" s="18" t="str">
        <f>IF(ISERROR(VLOOKUP(B269,简单建模!$AA$42:$AB$71,1,FALSE)),"",1)</f>
        <v/>
      </c>
      <c r="I269" s="18"/>
      <c r="J269" s="19"/>
    </row>
    <row r="270" spans="1:10">
      <c r="A270" s="17">
        <v>268</v>
      </c>
      <c r="B270" s="18" t="s">
        <v>244</v>
      </c>
      <c r="C270" s="19" t="s">
        <v>15</v>
      </c>
      <c r="D270" s="461"/>
      <c r="E270" s="18"/>
      <c r="F270" s="18"/>
      <c r="G270" s="18" t="s">
        <v>433</v>
      </c>
      <c r="H270" s="18" t="str">
        <f>IF(ISERROR(VLOOKUP(B270,简单建模!$AA$42:$AB$71,1,FALSE)),"",1)</f>
        <v/>
      </c>
      <c r="I270" s="18"/>
      <c r="J270" s="19"/>
    </row>
    <row r="271" spans="1:10">
      <c r="A271" s="17">
        <v>269</v>
      </c>
      <c r="B271" s="18" t="s">
        <v>193</v>
      </c>
      <c r="C271" s="19" t="s">
        <v>15</v>
      </c>
      <c r="D271" s="461"/>
      <c r="E271" s="18"/>
      <c r="F271" s="18"/>
      <c r="G271" s="18" t="s">
        <v>433</v>
      </c>
      <c r="H271" s="18" t="str">
        <f>IF(ISERROR(VLOOKUP(B271,简单建模!$AA$42:$AB$71,1,FALSE)),"",1)</f>
        <v/>
      </c>
      <c r="I271" s="18"/>
      <c r="J271" s="19"/>
    </row>
    <row r="272" spans="1:10">
      <c r="A272" s="17">
        <v>270</v>
      </c>
      <c r="B272" s="18" t="s">
        <v>356</v>
      </c>
      <c r="C272" s="19" t="s">
        <v>15</v>
      </c>
      <c r="D272" s="461"/>
      <c r="E272" s="18"/>
      <c r="F272" s="18"/>
      <c r="G272" s="18" t="s">
        <v>433</v>
      </c>
      <c r="H272" s="18" t="str">
        <f>IF(ISERROR(VLOOKUP(B272,简单建模!$AA$42:$AB$71,1,FALSE)),"",1)</f>
        <v/>
      </c>
      <c r="I272" s="18"/>
      <c r="J272" s="19"/>
    </row>
    <row r="273" spans="1:10">
      <c r="A273" s="17">
        <v>271</v>
      </c>
      <c r="B273" s="18" t="s">
        <v>357</v>
      </c>
      <c r="C273" s="19" t="s">
        <v>15</v>
      </c>
      <c r="D273" s="461"/>
      <c r="E273" s="18"/>
      <c r="F273" s="18"/>
      <c r="G273" s="18" t="s">
        <v>433</v>
      </c>
      <c r="H273" s="18" t="str">
        <f>IF(ISERROR(VLOOKUP(B273,简单建模!$AA$42:$AB$71,1,FALSE)),"",1)</f>
        <v/>
      </c>
      <c r="I273" s="18"/>
      <c r="J273" s="19"/>
    </row>
    <row r="274" spans="1:10">
      <c r="A274" s="17">
        <v>272</v>
      </c>
      <c r="B274" s="18" t="s">
        <v>191</v>
      </c>
      <c r="C274" s="19" t="s">
        <v>15</v>
      </c>
      <c r="D274" s="461"/>
      <c r="E274" s="18"/>
      <c r="F274" s="18"/>
      <c r="G274" s="18" t="s">
        <v>433</v>
      </c>
      <c r="H274" s="18" t="str">
        <f>IF(ISERROR(VLOOKUP(B274,简单建模!$AA$42:$AB$71,1,FALSE)),"",1)</f>
        <v/>
      </c>
      <c r="I274" s="18"/>
      <c r="J274" s="19"/>
    </row>
    <row r="275" spans="1:10">
      <c r="A275" s="17">
        <v>273</v>
      </c>
      <c r="B275" s="18" t="s">
        <v>175</v>
      </c>
      <c r="C275" s="19" t="s">
        <v>15</v>
      </c>
      <c r="D275" s="461"/>
      <c r="E275" s="18"/>
      <c r="F275" s="18"/>
      <c r="G275" s="18" t="s">
        <v>433</v>
      </c>
      <c r="H275" s="18" t="str">
        <f>IF(ISERROR(VLOOKUP(B275,简单建模!$AA$42:$AB$71,1,FALSE)),"",1)</f>
        <v/>
      </c>
      <c r="I275" s="18"/>
      <c r="J275" s="19"/>
    </row>
    <row r="276" spans="1:10">
      <c r="A276" s="17">
        <v>274</v>
      </c>
      <c r="B276" s="18" t="s">
        <v>218</v>
      </c>
      <c r="C276" s="19" t="s">
        <v>15</v>
      </c>
      <c r="D276" s="461"/>
      <c r="E276" s="18"/>
      <c r="F276" s="18"/>
      <c r="G276" s="18" t="s">
        <v>433</v>
      </c>
      <c r="H276" s="18" t="str">
        <f>IF(ISERROR(VLOOKUP(B276,简单建模!$AA$42:$AB$71,1,FALSE)),"",1)</f>
        <v/>
      </c>
      <c r="I276" s="18"/>
      <c r="J276" s="19"/>
    </row>
    <row r="277" spans="1:10">
      <c r="A277" s="17">
        <v>275</v>
      </c>
      <c r="B277" s="18" t="s">
        <v>142</v>
      </c>
      <c r="C277" s="19" t="s">
        <v>15</v>
      </c>
      <c r="D277" s="461"/>
      <c r="E277" s="18"/>
      <c r="F277" s="18"/>
      <c r="G277" s="18" t="s">
        <v>433</v>
      </c>
      <c r="H277" s="18" t="str">
        <f>IF(ISERROR(VLOOKUP(B277,简单建模!$AA$42:$AB$71,1,FALSE)),"",1)</f>
        <v/>
      </c>
      <c r="I277" s="18"/>
      <c r="J277" s="19"/>
    </row>
    <row r="278" spans="1:10">
      <c r="A278" s="17">
        <v>276</v>
      </c>
      <c r="B278" s="18" t="s">
        <v>143</v>
      </c>
      <c r="C278" s="19" t="s">
        <v>15</v>
      </c>
      <c r="D278" s="461"/>
      <c r="E278" s="18"/>
      <c r="F278" s="18"/>
      <c r="G278" s="18" t="s">
        <v>433</v>
      </c>
      <c r="H278" s="18" t="str">
        <f>IF(ISERROR(VLOOKUP(B278,简单建模!$AA$42:$AB$71,1,FALSE)),"",1)</f>
        <v/>
      </c>
      <c r="I278" s="18"/>
      <c r="J278" s="19"/>
    </row>
    <row r="279" spans="1:10">
      <c r="A279" s="17">
        <v>277</v>
      </c>
      <c r="B279" s="18" t="s">
        <v>145</v>
      </c>
      <c r="C279" s="19" t="s">
        <v>15</v>
      </c>
      <c r="D279" s="461"/>
      <c r="E279" s="18"/>
      <c r="F279" s="18"/>
      <c r="G279" s="18" t="s">
        <v>433</v>
      </c>
      <c r="H279" s="18" t="str">
        <f>IF(ISERROR(VLOOKUP(B279,简单建模!$AA$42:$AB$71,1,FALSE)),"",1)</f>
        <v/>
      </c>
      <c r="I279" s="18"/>
      <c r="J279" s="19"/>
    </row>
    <row r="280" spans="1:10">
      <c r="A280" s="17">
        <v>278</v>
      </c>
      <c r="B280" s="18" t="s">
        <v>253</v>
      </c>
      <c r="C280" s="19" t="s">
        <v>15</v>
      </c>
      <c r="D280" s="461"/>
      <c r="E280" s="18"/>
      <c r="F280" s="18"/>
      <c r="G280" s="18" t="s">
        <v>433</v>
      </c>
      <c r="H280" s="18" t="str">
        <f>IF(ISERROR(VLOOKUP(B280,简单建模!$AA$42:$AB$71,1,FALSE)),"",1)</f>
        <v/>
      </c>
      <c r="I280" s="18"/>
      <c r="J280" s="19"/>
    </row>
    <row r="281" spans="1:10">
      <c r="A281" s="17">
        <v>279</v>
      </c>
      <c r="B281" s="18" t="s">
        <v>323</v>
      </c>
      <c r="C281" s="19" t="s">
        <v>15</v>
      </c>
      <c r="D281" s="461"/>
      <c r="E281" s="18"/>
      <c r="F281" s="18"/>
      <c r="G281" s="18" t="s">
        <v>433</v>
      </c>
      <c r="H281" s="18" t="str">
        <f>IF(ISERROR(VLOOKUP(B281,简单建模!$AA$42:$AB$71,1,FALSE)),"",1)</f>
        <v/>
      </c>
      <c r="I281" s="18"/>
      <c r="J281" s="19"/>
    </row>
    <row r="282" spans="1:10">
      <c r="A282" s="17">
        <v>280</v>
      </c>
      <c r="B282" s="18" t="s">
        <v>264</v>
      </c>
      <c r="C282" s="19" t="s">
        <v>15</v>
      </c>
      <c r="D282" s="461"/>
      <c r="E282" s="18"/>
      <c r="F282" s="18"/>
      <c r="G282" s="18">
        <v>1</v>
      </c>
      <c r="H282" s="18" t="str">
        <f>IF(ISERROR(VLOOKUP(B282,简单建模!$AA$42:$AB$71,1,FALSE)),"",1)</f>
        <v/>
      </c>
      <c r="I282" s="18"/>
      <c r="J282" s="19"/>
    </row>
    <row r="283" spans="1:10">
      <c r="A283" s="17">
        <v>281</v>
      </c>
      <c r="B283" s="18" t="s">
        <v>256</v>
      </c>
      <c r="C283" s="19" t="s">
        <v>15</v>
      </c>
      <c r="D283" s="461"/>
      <c r="E283" s="18"/>
      <c r="F283" s="18"/>
      <c r="G283" s="18" t="s">
        <v>433</v>
      </c>
      <c r="H283" s="18" t="str">
        <f>IF(ISERROR(VLOOKUP(B283,简单建模!$AA$42:$AB$71,1,FALSE)),"",1)</f>
        <v/>
      </c>
      <c r="I283" s="18"/>
      <c r="J283" s="19"/>
    </row>
    <row r="284" spans="1:10">
      <c r="A284" s="17">
        <v>282</v>
      </c>
      <c r="B284" s="18" t="s">
        <v>245</v>
      </c>
      <c r="C284" s="19" t="s">
        <v>15</v>
      </c>
      <c r="D284" s="461"/>
      <c r="E284" s="18"/>
      <c r="F284" s="18"/>
      <c r="G284" s="18" t="s">
        <v>433</v>
      </c>
      <c r="H284" s="18" t="str">
        <f>IF(ISERROR(VLOOKUP(B284,简单建模!$AA$42:$AB$71,1,FALSE)),"",1)</f>
        <v/>
      </c>
      <c r="I284" s="18"/>
      <c r="J284" s="19"/>
    </row>
    <row r="285" spans="1:10">
      <c r="A285" s="17">
        <v>283</v>
      </c>
      <c r="B285" s="18" t="s">
        <v>291</v>
      </c>
      <c r="C285" s="19" t="s">
        <v>15</v>
      </c>
      <c r="D285" s="461"/>
      <c r="E285" s="18"/>
      <c r="F285" s="18"/>
      <c r="G285" s="18" t="s">
        <v>433</v>
      </c>
      <c r="H285" s="18" t="str">
        <f>IF(ISERROR(VLOOKUP(B285,简单建模!$AA$42:$AB$71,1,FALSE)),"",1)</f>
        <v/>
      </c>
      <c r="I285" s="18"/>
      <c r="J285" s="19"/>
    </row>
    <row r="286" spans="1:10">
      <c r="A286" s="17">
        <v>284</v>
      </c>
      <c r="B286" s="18" t="s">
        <v>167</v>
      </c>
      <c r="C286" s="19" t="s">
        <v>15</v>
      </c>
      <c r="D286" s="461"/>
      <c r="E286" s="18"/>
      <c r="F286" s="18"/>
      <c r="G286" s="18" t="s">
        <v>433</v>
      </c>
      <c r="H286" s="18" t="str">
        <f>IF(ISERROR(VLOOKUP(B286,简单建模!$AA$42:$AB$71,1,FALSE)),"",1)</f>
        <v/>
      </c>
      <c r="I286" s="18"/>
      <c r="J286" s="19"/>
    </row>
    <row r="287" spans="1:10">
      <c r="A287" s="17">
        <v>285</v>
      </c>
      <c r="B287" s="18" t="s">
        <v>280</v>
      </c>
      <c r="C287" s="19" t="s">
        <v>15</v>
      </c>
      <c r="D287" s="461"/>
      <c r="E287" s="18"/>
      <c r="F287" s="18"/>
      <c r="G287" s="18">
        <v>1</v>
      </c>
      <c r="H287" s="18" t="str">
        <f>IF(ISERROR(VLOOKUP(B287,简单建模!$AA$42:$AB$71,1,FALSE)),"",1)</f>
        <v/>
      </c>
      <c r="I287" s="18"/>
      <c r="J287" s="19"/>
    </row>
    <row r="288" spans="1:10">
      <c r="A288" s="17">
        <v>286</v>
      </c>
      <c r="B288" s="18" t="s">
        <v>229</v>
      </c>
      <c r="C288" s="19" t="s">
        <v>15</v>
      </c>
      <c r="D288" s="461"/>
      <c r="E288" s="18"/>
      <c r="F288" s="18"/>
      <c r="G288" s="18" t="s">
        <v>433</v>
      </c>
      <c r="H288" s="18" t="str">
        <f>IF(ISERROR(VLOOKUP(B288,简单建模!$AA$42:$AB$71,1,FALSE)),"",1)</f>
        <v/>
      </c>
      <c r="I288" s="18"/>
      <c r="J288" s="19"/>
    </row>
    <row r="289" spans="1:10">
      <c r="A289" s="17">
        <v>287</v>
      </c>
      <c r="B289" s="18" t="s">
        <v>144</v>
      </c>
      <c r="C289" s="19" t="s">
        <v>15</v>
      </c>
      <c r="D289" s="461"/>
      <c r="E289" s="18"/>
      <c r="F289" s="18"/>
      <c r="G289" s="18" t="s">
        <v>433</v>
      </c>
      <c r="H289" s="18" t="str">
        <f>IF(ISERROR(VLOOKUP(B289,简单建模!$AA$42:$AB$71,1,FALSE)),"",1)</f>
        <v/>
      </c>
      <c r="I289" s="18"/>
      <c r="J289" s="19"/>
    </row>
    <row r="290" spans="1:10">
      <c r="A290" s="17">
        <v>288</v>
      </c>
      <c r="B290" s="18" t="s">
        <v>138</v>
      </c>
      <c r="C290" s="19" t="s">
        <v>15</v>
      </c>
      <c r="D290" s="461"/>
      <c r="E290" s="18"/>
      <c r="F290" s="18"/>
      <c r="G290" s="18" t="s">
        <v>433</v>
      </c>
      <c r="H290" s="18" t="str">
        <f>IF(ISERROR(VLOOKUP(B290,简单建模!$AA$42:$AB$71,1,FALSE)),"",1)</f>
        <v/>
      </c>
      <c r="I290" s="18"/>
      <c r="J290" s="19"/>
    </row>
    <row r="291" spans="1:10">
      <c r="A291" s="17">
        <v>289</v>
      </c>
      <c r="B291" s="18" t="s">
        <v>156</v>
      </c>
      <c r="C291" s="19" t="s">
        <v>15</v>
      </c>
      <c r="D291" s="461"/>
      <c r="E291" s="18"/>
      <c r="F291" s="18"/>
      <c r="G291" s="18" t="s">
        <v>433</v>
      </c>
      <c r="H291" s="18" t="str">
        <f>IF(ISERROR(VLOOKUP(B291,简单建模!$AA$42:$AB$71,1,FALSE)),"",1)</f>
        <v/>
      </c>
      <c r="I291" s="18"/>
      <c r="J291" s="19"/>
    </row>
    <row r="292" spans="1:10">
      <c r="A292" s="17">
        <v>290</v>
      </c>
      <c r="B292" s="18" t="s">
        <v>136</v>
      </c>
      <c r="C292" s="19" t="s">
        <v>15</v>
      </c>
      <c r="D292" s="461"/>
      <c r="E292" s="18"/>
      <c r="F292" s="18"/>
      <c r="G292" s="18" t="s">
        <v>433</v>
      </c>
      <c r="H292" s="18" t="str">
        <f>IF(ISERROR(VLOOKUP(B292,简单建模!$AA$42:$AB$71,1,FALSE)),"",1)</f>
        <v/>
      </c>
      <c r="I292" s="18"/>
      <c r="J292" s="19"/>
    </row>
    <row r="293" spans="1:10">
      <c r="A293" s="17">
        <v>291</v>
      </c>
      <c r="B293" s="18" t="s">
        <v>194</v>
      </c>
      <c r="C293" s="19" t="s">
        <v>15</v>
      </c>
      <c r="D293" s="461"/>
      <c r="E293" s="18"/>
      <c r="F293" s="18"/>
      <c r="G293" s="18" t="s">
        <v>433</v>
      </c>
      <c r="H293" s="18" t="str">
        <f>IF(ISERROR(VLOOKUP(B293,简单建模!$AA$42:$AB$71,1,FALSE)),"",1)</f>
        <v/>
      </c>
      <c r="I293" s="18"/>
      <c r="J293" s="19"/>
    </row>
    <row r="294" spans="1:10">
      <c r="A294" s="17">
        <v>292</v>
      </c>
      <c r="B294" s="18" t="s">
        <v>174</v>
      </c>
      <c r="C294" s="19" t="s">
        <v>15</v>
      </c>
      <c r="D294" s="461"/>
      <c r="E294" s="18"/>
      <c r="F294" s="18"/>
      <c r="G294" s="18" t="s">
        <v>433</v>
      </c>
      <c r="H294" s="18" t="str">
        <f>IF(ISERROR(VLOOKUP(B294,简单建模!$AA$42:$AB$71,1,FALSE)),"",1)</f>
        <v/>
      </c>
      <c r="I294" s="18"/>
      <c r="J294" s="19"/>
    </row>
    <row r="295" spans="1:10">
      <c r="A295" s="17">
        <v>293</v>
      </c>
      <c r="B295" s="18" t="s">
        <v>132</v>
      </c>
      <c r="C295" s="19" t="s">
        <v>15</v>
      </c>
      <c r="D295" s="461"/>
      <c r="E295" s="18"/>
      <c r="F295" s="18"/>
      <c r="G295" s="18">
        <v>1</v>
      </c>
      <c r="H295" s="18" t="str">
        <f>IF(ISERROR(VLOOKUP(B295,简单建模!$AA$42:$AB$71,1,FALSE)),"",1)</f>
        <v/>
      </c>
      <c r="I295" s="18"/>
      <c r="J295" s="19"/>
    </row>
    <row r="296" spans="1:10">
      <c r="A296" s="17">
        <v>294</v>
      </c>
      <c r="B296" s="18" t="s">
        <v>133</v>
      </c>
      <c r="C296" s="19" t="s">
        <v>15</v>
      </c>
      <c r="D296" s="461"/>
      <c r="E296" s="18"/>
      <c r="F296" s="18"/>
      <c r="G296" s="18" t="s">
        <v>433</v>
      </c>
      <c r="H296" s="18" t="str">
        <f>IF(ISERROR(VLOOKUP(B296,简单建模!$AA$42:$AB$71,1,FALSE)),"",1)</f>
        <v/>
      </c>
      <c r="I296" s="18"/>
      <c r="J296" s="19"/>
    </row>
    <row r="297" spans="1:10">
      <c r="A297" s="17">
        <v>295</v>
      </c>
      <c r="B297" s="18" t="s">
        <v>146</v>
      </c>
      <c r="C297" s="19" t="s">
        <v>15</v>
      </c>
      <c r="D297" s="461"/>
      <c r="E297" s="18"/>
      <c r="F297" s="18"/>
      <c r="G297" s="18" t="s">
        <v>433</v>
      </c>
      <c r="H297" s="18" t="str">
        <f>IF(ISERROR(VLOOKUP(B297,简单建模!$AA$42:$AB$71,1,FALSE)),"",1)</f>
        <v/>
      </c>
      <c r="I297" s="18"/>
      <c r="J297" s="19"/>
    </row>
    <row r="298" spans="1:10">
      <c r="A298" s="17">
        <v>296</v>
      </c>
      <c r="B298" s="18" t="s">
        <v>257</v>
      </c>
      <c r="C298" s="19" t="s">
        <v>15</v>
      </c>
      <c r="D298" s="461"/>
      <c r="E298" s="18"/>
      <c r="F298" s="18"/>
      <c r="G298" s="18" t="s">
        <v>433</v>
      </c>
      <c r="H298" s="18" t="str">
        <f>IF(ISERROR(VLOOKUP(B298,简单建模!$AA$42:$AB$71,1,FALSE)),"",1)</f>
        <v/>
      </c>
      <c r="I298" s="18"/>
      <c r="J298" s="19"/>
    </row>
    <row r="299" spans="1:10">
      <c r="A299" s="17">
        <v>297</v>
      </c>
      <c r="B299" s="18" t="s">
        <v>226</v>
      </c>
      <c r="C299" s="19" t="s">
        <v>15</v>
      </c>
      <c r="D299" s="461"/>
      <c r="E299" s="18"/>
      <c r="F299" s="18"/>
      <c r="G299" s="18" t="s">
        <v>433</v>
      </c>
      <c r="H299" s="18" t="str">
        <f>IF(ISERROR(VLOOKUP(B299,简单建模!$AA$42:$AB$71,1,FALSE)),"",1)</f>
        <v/>
      </c>
      <c r="I299" s="18"/>
      <c r="J299" s="19"/>
    </row>
    <row r="300" spans="1:10">
      <c r="A300" s="17">
        <v>298</v>
      </c>
      <c r="B300" s="18" t="s">
        <v>149</v>
      </c>
      <c r="C300" s="19" t="s">
        <v>15</v>
      </c>
      <c r="D300" s="461"/>
      <c r="E300" s="18"/>
      <c r="F300" s="18"/>
      <c r="G300" s="18" t="s">
        <v>433</v>
      </c>
      <c r="H300" s="18" t="str">
        <f>IF(ISERROR(VLOOKUP(B300,简单建模!$AA$42:$AB$71,1,FALSE)),"",1)</f>
        <v/>
      </c>
      <c r="I300" s="18"/>
      <c r="J300" s="19"/>
    </row>
    <row r="301" spans="1:10">
      <c r="A301" s="17">
        <v>299</v>
      </c>
      <c r="B301" s="18" t="s">
        <v>159</v>
      </c>
      <c r="C301" s="19" t="s">
        <v>15</v>
      </c>
      <c r="D301" s="461"/>
      <c r="E301" s="18"/>
      <c r="F301" s="18"/>
      <c r="G301" s="18" t="s">
        <v>433</v>
      </c>
      <c r="H301" s="18" t="str">
        <f>IF(ISERROR(VLOOKUP(B301,简单建模!$AA$42:$AB$71,1,FALSE)),"",1)</f>
        <v/>
      </c>
      <c r="I301" s="18"/>
      <c r="J301" s="19"/>
    </row>
    <row r="302" spans="1:10">
      <c r="A302" s="17">
        <v>300</v>
      </c>
      <c r="B302" s="18" t="s">
        <v>152</v>
      </c>
      <c r="C302" s="19" t="s">
        <v>15</v>
      </c>
      <c r="D302" s="461"/>
      <c r="E302" s="18"/>
      <c r="F302" s="18"/>
      <c r="G302" s="18">
        <v>1</v>
      </c>
      <c r="H302" s="18" t="str">
        <f>IF(ISERROR(VLOOKUP(B302,简单建模!$AA$42:$AB$71,1,FALSE)),"",1)</f>
        <v/>
      </c>
      <c r="I302" s="18"/>
      <c r="J302" s="19"/>
    </row>
    <row r="303" spans="1:10">
      <c r="A303" s="17">
        <v>301</v>
      </c>
      <c r="B303" s="18" t="s">
        <v>141</v>
      </c>
      <c r="C303" s="19" t="s">
        <v>15</v>
      </c>
      <c r="D303" s="461"/>
      <c r="E303" s="18"/>
      <c r="F303" s="18"/>
      <c r="G303" s="18" t="s">
        <v>433</v>
      </c>
      <c r="H303" s="18" t="str">
        <f>IF(ISERROR(VLOOKUP(B303,简单建模!$AA$42:$AB$71,1,FALSE)),"",1)</f>
        <v/>
      </c>
      <c r="I303" s="18"/>
      <c r="J303" s="19"/>
    </row>
    <row r="304" spans="1:10">
      <c r="A304" s="17">
        <v>302</v>
      </c>
      <c r="B304" s="18" t="s">
        <v>153</v>
      </c>
      <c r="C304" s="19" t="s">
        <v>15</v>
      </c>
      <c r="D304" s="461"/>
      <c r="E304" s="18"/>
      <c r="F304" s="18"/>
      <c r="G304" s="18" t="s">
        <v>433</v>
      </c>
      <c r="H304" s="18" t="str">
        <f>IF(ISERROR(VLOOKUP(B304,简单建模!$AA$42:$AB$71,1,FALSE)),"",1)</f>
        <v/>
      </c>
      <c r="I304" s="18"/>
      <c r="J304" s="19"/>
    </row>
    <row r="305" spans="1:10">
      <c r="A305" s="17">
        <v>303</v>
      </c>
      <c r="B305" s="18" t="s">
        <v>172</v>
      </c>
      <c r="C305" s="19" t="s">
        <v>15</v>
      </c>
      <c r="D305" s="461"/>
      <c r="E305" s="18"/>
      <c r="F305" s="18"/>
      <c r="G305" s="18" t="s">
        <v>433</v>
      </c>
      <c r="H305" s="18" t="str">
        <f>IF(ISERROR(VLOOKUP(B305,简单建模!$AA$42:$AB$71,1,FALSE)),"",1)</f>
        <v/>
      </c>
      <c r="I305" s="18"/>
      <c r="J305" s="19"/>
    </row>
    <row r="306" spans="1:10">
      <c r="A306" s="17">
        <v>304</v>
      </c>
      <c r="B306" s="18" t="s">
        <v>219</v>
      </c>
      <c r="C306" s="19" t="s">
        <v>15</v>
      </c>
      <c r="D306" s="461"/>
      <c r="E306" s="18"/>
      <c r="F306" s="18"/>
      <c r="G306" s="18" t="s">
        <v>433</v>
      </c>
      <c r="H306" s="18" t="str">
        <f>IF(ISERROR(VLOOKUP(B306,简单建模!$AA$42:$AB$71,1,FALSE)),"",1)</f>
        <v/>
      </c>
      <c r="I306" s="18"/>
      <c r="J306" s="19"/>
    </row>
    <row r="307" spans="1:10">
      <c r="A307" s="17">
        <v>305</v>
      </c>
      <c r="B307" s="18" t="s">
        <v>157</v>
      </c>
      <c r="C307" s="19" t="s">
        <v>15</v>
      </c>
      <c r="D307" s="461"/>
      <c r="E307" s="18"/>
      <c r="F307" s="18"/>
      <c r="G307" s="18">
        <v>1</v>
      </c>
      <c r="H307" s="18" t="str">
        <f>IF(ISERROR(VLOOKUP(B307,简单建模!$AA$42:$AB$71,1,FALSE)),"",1)</f>
        <v/>
      </c>
      <c r="I307" s="18"/>
      <c r="J307" s="19"/>
    </row>
    <row r="308" spans="1:10">
      <c r="A308" s="17">
        <v>306</v>
      </c>
      <c r="B308" s="18" t="s">
        <v>150</v>
      </c>
      <c r="C308" s="19" t="s">
        <v>15</v>
      </c>
      <c r="D308" s="461"/>
      <c r="E308" s="18"/>
      <c r="F308" s="18"/>
      <c r="G308" s="18" t="s">
        <v>433</v>
      </c>
      <c r="H308" s="18" t="str">
        <f>IF(ISERROR(VLOOKUP(B308,简单建模!$AA$42:$AB$71,1,FALSE)),"",1)</f>
        <v/>
      </c>
      <c r="I308" s="18"/>
      <c r="J308" s="19"/>
    </row>
    <row r="309" spans="1:10">
      <c r="A309" s="17">
        <v>307</v>
      </c>
      <c r="B309" s="18" t="s">
        <v>139</v>
      </c>
      <c r="C309" s="19" t="s">
        <v>15</v>
      </c>
      <c r="D309" s="461"/>
      <c r="E309" s="18"/>
      <c r="F309" s="18"/>
      <c r="G309" s="18" t="s">
        <v>433</v>
      </c>
      <c r="H309" s="18" t="str">
        <f>IF(ISERROR(VLOOKUP(B309,简单建模!$AA$42:$AB$71,1,FALSE)),"",1)</f>
        <v/>
      </c>
      <c r="I309" s="18"/>
      <c r="J309" s="19"/>
    </row>
    <row r="310" spans="1:10">
      <c r="A310" s="17">
        <v>308</v>
      </c>
      <c r="B310" s="18" t="s">
        <v>166</v>
      </c>
      <c r="C310" s="19" t="s">
        <v>15</v>
      </c>
      <c r="D310" s="461"/>
      <c r="E310" s="18"/>
      <c r="F310" s="18"/>
      <c r="G310" s="18" t="s">
        <v>433</v>
      </c>
      <c r="H310" s="18" t="str">
        <f>IF(ISERROR(VLOOKUP(B310,简单建模!$AA$42:$AB$71,1,FALSE)),"",1)</f>
        <v/>
      </c>
      <c r="I310" s="18"/>
      <c r="J310" s="19"/>
    </row>
    <row r="311" spans="1:10">
      <c r="A311" s="17">
        <v>309</v>
      </c>
      <c r="B311" s="18" t="s">
        <v>178</v>
      </c>
      <c r="C311" s="19" t="s">
        <v>15</v>
      </c>
      <c r="D311" s="461"/>
      <c r="E311" s="18"/>
      <c r="F311" s="18"/>
      <c r="G311" s="18" t="s">
        <v>433</v>
      </c>
      <c r="H311" s="18" t="str">
        <f>IF(ISERROR(VLOOKUP(B311,简单建模!$AA$42:$AB$71,1,FALSE)),"",1)</f>
        <v/>
      </c>
      <c r="I311" s="18"/>
      <c r="J311" s="19"/>
    </row>
    <row r="312" spans="1:10">
      <c r="A312" s="17">
        <v>310</v>
      </c>
      <c r="B312" s="18" t="s">
        <v>213</v>
      </c>
      <c r="C312" s="19" t="s">
        <v>15</v>
      </c>
      <c r="D312" s="461"/>
      <c r="E312" s="18"/>
      <c r="F312" s="18"/>
      <c r="G312" s="18" t="s">
        <v>433</v>
      </c>
      <c r="H312" s="18" t="str">
        <f>IF(ISERROR(VLOOKUP(B312,简单建模!$AA$42:$AB$71,1,FALSE)),"",1)</f>
        <v/>
      </c>
      <c r="I312" s="18"/>
      <c r="J312" s="19"/>
    </row>
    <row r="313" spans="1:10">
      <c r="A313" s="17">
        <v>311</v>
      </c>
      <c r="B313" s="18" t="s">
        <v>135</v>
      </c>
      <c r="C313" s="19" t="s">
        <v>15</v>
      </c>
      <c r="D313" s="461"/>
      <c r="E313" s="18"/>
      <c r="F313" s="18"/>
      <c r="G313" s="18" t="s">
        <v>433</v>
      </c>
      <c r="H313" s="18" t="str">
        <f>IF(ISERROR(VLOOKUP(B313,简单建模!$AA$42:$AB$71,1,FALSE)),"",1)</f>
        <v/>
      </c>
      <c r="I313" s="18"/>
      <c r="J313" s="19"/>
    </row>
    <row r="314" spans="1:10">
      <c r="A314" s="17">
        <v>312</v>
      </c>
      <c r="B314" s="18" t="s">
        <v>134</v>
      </c>
      <c r="C314" s="19" t="s">
        <v>15</v>
      </c>
      <c r="D314" s="461"/>
      <c r="E314" s="18"/>
      <c r="F314" s="18"/>
      <c r="G314" s="18">
        <v>1</v>
      </c>
      <c r="H314" s="18" t="str">
        <f>IF(ISERROR(VLOOKUP(B314,简单建模!$AA$42:$AB$71,1,FALSE)),"",1)</f>
        <v/>
      </c>
      <c r="I314" s="18"/>
      <c r="J314" s="19"/>
    </row>
    <row r="315" spans="1:10">
      <c r="A315" s="17">
        <v>313</v>
      </c>
      <c r="B315" s="18" t="s">
        <v>111</v>
      </c>
      <c r="C315" s="19" t="s">
        <v>15</v>
      </c>
      <c r="D315" s="461"/>
      <c r="E315" s="18"/>
      <c r="F315" s="18"/>
      <c r="G315" s="18">
        <v>1</v>
      </c>
      <c r="H315" s="18" t="str">
        <f>IF(ISERROR(VLOOKUP(B315,简单建模!$AA$42:$AB$71,1,FALSE)),"",1)</f>
        <v/>
      </c>
      <c r="I315" s="18"/>
      <c r="J315" s="19"/>
    </row>
    <row r="316" spans="1:10">
      <c r="A316" s="17">
        <v>314</v>
      </c>
      <c r="B316" s="18" t="s">
        <v>160</v>
      </c>
      <c r="C316" s="19" t="s">
        <v>15</v>
      </c>
      <c r="D316" s="461"/>
      <c r="E316" s="18"/>
      <c r="F316" s="18"/>
      <c r="G316" s="18" t="s">
        <v>433</v>
      </c>
      <c r="H316" s="18" t="str">
        <f>IF(ISERROR(VLOOKUP(B316,简单建模!$AA$42:$AB$71,1,FALSE)),"",1)</f>
        <v/>
      </c>
      <c r="I316" s="18"/>
      <c r="J316" s="19"/>
    </row>
    <row r="317" spans="1:10">
      <c r="A317" s="17">
        <v>315</v>
      </c>
      <c r="B317" s="18" t="s">
        <v>261</v>
      </c>
      <c r="C317" s="19" t="s">
        <v>15</v>
      </c>
      <c r="D317" s="461"/>
      <c r="E317" s="18"/>
      <c r="F317" s="18"/>
      <c r="G317" s="18" t="s">
        <v>433</v>
      </c>
      <c r="H317" s="18" t="str">
        <f>IF(ISERROR(VLOOKUP(B317,简单建模!$AA$42:$AB$71,1,FALSE)),"",1)</f>
        <v/>
      </c>
      <c r="I317" s="18"/>
      <c r="J317" s="19"/>
    </row>
    <row r="318" spans="1:10">
      <c r="A318" s="17">
        <v>316</v>
      </c>
      <c r="B318" s="18" t="s">
        <v>318</v>
      </c>
      <c r="C318" s="19" t="s">
        <v>15</v>
      </c>
      <c r="D318" s="461"/>
      <c r="E318" s="18"/>
      <c r="F318" s="18"/>
      <c r="G318" s="18" t="s">
        <v>433</v>
      </c>
      <c r="H318" s="18" t="str">
        <f>IF(ISERROR(VLOOKUP(B318,简单建模!$AA$42:$AB$71,1,FALSE)),"",1)</f>
        <v/>
      </c>
      <c r="I318" s="18"/>
      <c r="J318" s="19"/>
    </row>
    <row r="319" spans="1:10">
      <c r="A319" s="17">
        <v>317</v>
      </c>
      <c r="B319" s="18" t="s">
        <v>216</v>
      </c>
      <c r="C319" s="19" t="s">
        <v>15</v>
      </c>
      <c r="D319" s="461"/>
      <c r="E319" s="18"/>
      <c r="F319" s="18"/>
      <c r="G319" s="18" t="s">
        <v>433</v>
      </c>
      <c r="H319" s="18" t="str">
        <f>IF(ISERROR(VLOOKUP(B319,简单建模!$AA$42:$AB$71,1,FALSE)),"",1)</f>
        <v/>
      </c>
      <c r="I319" s="18"/>
      <c r="J319" s="19"/>
    </row>
    <row r="320" spans="1:10">
      <c r="A320" s="17">
        <v>318</v>
      </c>
      <c r="B320" s="18" t="s">
        <v>220</v>
      </c>
      <c r="C320" s="19" t="s">
        <v>15</v>
      </c>
      <c r="D320" s="461"/>
      <c r="E320" s="18"/>
      <c r="F320" s="18"/>
      <c r="G320" s="18">
        <v>1</v>
      </c>
      <c r="H320" s="18" t="str">
        <f>IF(ISERROR(VLOOKUP(B320,简单建模!$AA$42:$AB$71,1,FALSE)),"",1)</f>
        <v/>
      </c>
      <c r="I320" s="18"/>
      <c r="J320" s="19"/>
    </row>
    <row r="321" spans="1:10">
      <c r="A321" s="17">
        <v>319</v>
      </c>
      <c r="B321" s="18" t="s">
        <v>192</v>
      </c>
      <c r="C321" s="19" t="s">
        <v>15</v>
      </c>
      <c r="D321" s="461"/>
      <c r="E321" s="18"/>
      <c r="F321" s="18"/>
      <c r="G321" s="18" t="s">
        <v>433</v>
      </c>
      <c r="H321" s="18" t="str">
        <f>IF(ISERROR(VLOOKUP(B321,简单建模!$AA$42:$AB$71,1,FALSE)),"",1)</f>
        <v/>
      </c>
      <c r="I321" s="18"/>
      <c r="J321" s="19"/>
    </row>
    <row r="322" spans="1:10">
      <c r="A322" s="17">
        <v>320</v>
      </c>
      <c r="B322" s="18" t="s">
        <v>204</v>
      </c>
      <c r="C322" s="19" t="s">
        <v>15</v>
      </c>
      <c r="D322" s="461"/>
      <c r="E322" s="18"/>
      <c r="F322" s="18"/>
      <c r="G322" s="18" t="s">
        <v>433</v>
      </c>
      <c r="H322" s="18" t="str">
        <f>IF(ISERROR(VLOOKUP(B322,简单建模!$AA$42:$AB$71,1,FALSE)),"",1)</f>
        <v/>
      </c>
      <c r="I322" s="18"/>
      <c r="J322" s="19"/>
    </row>
    <row r="323" spans="1:10">
      <c r="A323" s="17">
        <v>321</v>
      </c>
      <c r="B323" s="18" t="s">
        <v>154</v>
      </c>
      <c r="C323" s="19" t="s">
        <v>15</v>
      </c>
      <c r="D323" s="461"/>
      <c r="E323" s="18"/>
      <c r="F323" s="18"/>
      <c r="G323" s="18" t="s">
        <v>433</v>
      </c>
      <c r="H323" s="18" t="str">
        <f>IF(ISERROR(VLOOKUP(B323,简单建模!$AA$42:$AB$71,1,FALSE)),"",1)</f>
        <v/>
      </c>
      <c r="I323" s="18"/>
      <c r="J323" s="19"/>
    </row>
    <row r="324" spans="1:10">
      <c r="A324" s="17">
        <v>322</v>
      </c>
      <c r="B324" s="18" t="s">
        <v>228</v>
      </c>
      <c r="C324" s="19" t="s">
        <v>15</v>
      </c>
      <c r="D324" s="461"/>
      <c r="E324" s="18"/>
      <c r="F324" s="18"/>
      <c r="G324" s="18" t="s">
        <v>433</v>
      </c>
      <c r="H324" s="18" t="str">
        <f>IF(ISERROR(VLOOKUP(B324,简单建模!$AA$42:$AB$71,1,FALSE)),"",1)</f>
        <v/>
      </c>
      <c r="I324" s="18"/>
      <c r="J324" s="19"/>
    </row>
    <row r="325" spans="1:10">
      <c r="A325" s="17">
        <v>323</v>
      </c>
      <c r="B325" s="18" t="s">
        <v>292</v>
      </c>
      <c r="C325" s="19" t="s">
        <v>15</v>
      </c>
      <c r="D325" s="461"/>
      <c r="E325" s="18"/>
      <c r="F325" s="18"/>
      <c r="G325" s="18" t="s">
        <v>433</v>
      </c>
      <c r="H325" s="18" t="str">
        <f>IF(ISERROR(VLOOKUP(B325,简单建模!$AA$42:$AB$71,1,FALSE)),"",1)</f>
        <v/>
      </c>
      <c r="I325" s="18"/>
      <c r="J325" s="19"/>
    </row>
    <row r="326" spans="1:10">
      <c r="A326" s="17">
        <v>324</v>
      </c>
      <c r="B326" s="18" t="s">
        <v>358</v>
      </c>
      <c r="C326" s="19" t="s">
        <v>15</v>
      </c>
      <c r="D326" s="461"/>
      <c r="E326" s="18"/>
      <c r="F326" s="18"/>
      <c r="G326" s="18" t="s">
        <v>433</v>
      </c>
      <c r="H326" s="18" t="str">
        <f>IF(ISERROR(VLOOKUP(B326,简单建模!$AA$42:$AB$71,1,FALSE)),"",1)</f>
        <v/>
      </c>
      <c r="I326" s="18"/>
      <c r="J326" s="19"/>
    </row>
    <row r="327" spans="1:10">
      <c r="A327" s="17">
        <v>325</v>
      </c>
      <c r="B327" s="18" t="s">
        <v>275</v>
      </c>
      <c r="C327" s="19" t="s">
        <v>15</v>
      </c>
      <c r="D327" s="461"/>
      <c r="E327" s="18"/>
      <c r="F327" s="18"/>
      <c r="G327" s="18" t="s">
        <v>433</v>
      </c>
      <c r="H327" s="18" t="str">
        <f>IF(ISERROR(VLOOKUP(B327,简单建模!$AA$42:$AB$71,1,FALSE)),"",1)</f>
        <v/>
      </c>
      <c r="I327" s="18"/>
      <c r="J327" s="19"/>
    </row>
    <row r="328" spans="1:10">
      <c r="A328" s="17">
        <v>326</v>
      </c>
      <c r="B328" s="18" t="s">
        <v>359</v>
      </c>
      <c r="C328" s="19" t="s">
        <v>15</v>
      </c>
      <c r="D328" s="461"/>
      <c r="E328" s="18"/>
      <c r="F328" s="18"/>
      <c r="G328" s="18" t="s">
        <v>433</v>
      </c>
      <c r="H328" s="18" t="str">
        <f>IF(ISERROR(VLOOKUP(B328,简单建模!$AA$42:$AB$71,1,FALSE)),"",1)</f>
        <v/>
      </c>
      <c r="I328" s="18"/>
      <c r="J328" s="19"/>
    </row>
    <row r="329" spans="1:10">
      <c r="A329" s="17">
        <v>327</v>
      </c>
      <c r="B329" s="18" t="s">
        <v>360</v>
      </c>
      <c r="C329" s="19" t="s">
        <v>15</v>
      </c>
      <c r="D329" s="461"/>
      <c r="E329" s="18"/>
      <c r="F329" s="18"/>
      <c r="G329" s="18" t="s">
        <v>433</v>
      </c>
      <c r="H329" s="18" t="str">
        <f>IF(ISERROR(VLOOKUP(B329,简单建模!$AA$42:$AB$71,1,FALSE)),"",1)</f>
        <v/>
      </c>
      <c r="I329" s="18"/>
      <c r="J329" s="19"/>
    </row>
    <row r="330" spans="1:10">
      <c r="A330" s="17">
        <v>328</v>
      </c>
      <c r="B330" s="18" t="s">
        <v>361</v>
      </c>
      <c r="C330" s="19" t="s">
        <v>15</v>
      </c>
      <c r="D330" s="461"/>
      <c r="E330" s="18"/>
      <c r="F330" s="18"/>
      <c r="G330" s="18" t="s">
        <v>433</v>
      </c>
      <c r="H330" s="18" t="str">
        <f>IF(ISERROR(VLOOKUP(B330,简单建模!$AA$42:$AB$71,1,FALSE)),"",1)</f>
        <v/>
      </c>
      <c r="I330" s="18"/>
      <c r="J330" s="19"/>
    </row>
    <row r="331" spans="1:10">
      <c r="A331" s="17">
        <v>329</v>
      </c>
      <c r="B331" s="18" t="s">
        <v>362</v>
      </c>
      <c r="C331" s="19" t="s">
        <v>15</v>
      </c>
      <c r="D331" s="461"/>
      <c r="E331" s="18"/>
      <c r="F331" s="18"/>
      <c r="G331" s="18" t="s">
        <v>433</v>
      </c>
      <c r="H331" s="18" t="str">
        <f>IF(ISERROR(VLOOKUP(B331,简单建模!$AA$42:$AB$71,1,FALSE)),"",1)</f>
        <v/>
      </c>
      <c r="I331" s="18"/>
      <c r="J331" s="19"/>
    </row>
    <row r="332" spans="1:10">
      <c r="A332" s="17">
        <v>330</v>
      </c>
      <c r="B332" s="18" t="s">
        <v>565</v>
      </c>
      <c r="C332" s="19" t="s">
        <v>15</v>
      </c>
      <c r="D332" s="461"/>
      <c r="E332" s="18"/>
      <c r="F332" s="18"/>
      <c r="G332" s="18">
        <v>1</v>
      </c>
      <c r="H332" s="18" t="str">
        <f>IF(ISERROR(VLOOKUP(B332,简单建模!$AA$42:$AB$71,1,FALSE)),"",1)</f>
        <v/>
      </c>
      <c r="I332" s="18"/>
      <c r="J332" s="19"/>
    </row>
    <row r="333" spans="1:10">
      <c r="A333" s="17">
        <v>331</v>
      </c>
      <c r="B333" s="18" t="s">
        <v>570</v>
      </c>
      <c r="C333" s="19" t="s">
        <v>15</v>
      </c>
      <c r="D333" s="461"/>
      <c r="E333" s="18"/>
      <c r="F333" s="18"/>
      <c r="G333" s="18">
        <v>1</v>
      </c>
      <c r="H333" s="18" t="str">
        <f>IF(ISERROR(VLOOKUP(B333,简单建模!$AA$42:$AB$71,1,FALSE)),"",1)</f>
        <v/>
      </c>
      <c r="I333" s="18"/>
      <c r="J333" s="19"/>
    </row>
    <row r="334" spans="1:10">
      <c r="A334" s="17">
        <v>332</v>
      </c>
      <c r="B334" s="18" t="s">
        <v>566</v>
      </c>
      <c r="C334" s="19" t="s">
        <v>15</v>
      </c>
      <c r="D334" s="461"/>
      <c r="E334" s="18"/>
      <c r="F334" s="18"/>
      <c r="G334" s="18">
        <v>1</v>
      </c>
      <c r="H334" s="18" t="str">
        <f>IF(ISERROR(VLOOKUP(B334,简单建模!$AA$42:$AB$71,1,FALSE)),"",1)</f>
        <v/>
      </c>
      <c r="I334" s="18"/>
      <c r="J334" s="19"/>
    </row>
    <row r="335" spans="1:10">
      <c r="A335" s="17">
        <v>333</v>
      </c>
      <c r="B335" s="18" t="s">
        <v>567</v>
      </c>
      <c r="C335" s="19" t="s">
        <v>15</v>
      </c>
      <c r="D335" s="461"/>
      <c r="E335" s="18"/>
      <c r="F335" s="18"/>
      <c r="G335" s="18">
        <v>1</v>
      </c>
      <c r="H335" s="18" t="str">
        <f>IF(ISERROR(VLOOKUP(B335,简单建模!$AA$42:$AB$71,1,FALSE)),"",1)</f>
        <v/>
      </c>
      <c r="I335" s="18"/>
      <c r="J335" s="19"/>
    </row>
    <row r="336" spans="1:10">
      <c r="A336" s="17">
        <v>334</v>
      </c>
      <c r="B336" s="18" t="s">
        <v>568</v>
      </c>
      <c r="C336" s="19" t="s">
        <v>15</v>
      </c>
      <c r="D336" s="461"/>
      <c r="E336" s="18"/>
      <c r="F336" s="18"/>
      <c r="G336" s="18">
        <v>1</v>
      </c>
      <c r="H336" s="18" t="str">
        <f>IF(ISERROR(VLOOKUP(B336,简单建模!$AA$42:$AB$71,1,FALSE)),"",1)</f>
        <v/>
      </c>
      <c r="I336" s="18"/>
      <c r="J336" s="19"/>
    </row>
    <row r="337" spans="1:10">
      <c r="A337" s="17">
        <v>335</v>
      </c>
      <c r="B337" s="18" t="s">
        <v>564</v>
      </c>
      <c r="C337" s="19" t="s">
        <v>15</v>
      </c>
      <c r="D337" s="461"/>
      <c r="E337" s="18"/>
      <c r="F337" s="18"/>
      <c r="G337" s="18">
        <v>1</v>
      </c>
      <c r="H337" s="18" t="str">
        <f>IF(ISERROR(VLOOKUP(B337,简单建模!$AA$42:$AB$71,1,FALSE)),"",1)</f>
        <v/>
      </c>
      <c r="I337" s="18"/>
      <c r="J337" s="19"/>
    </row>
    <row r="338" spans="1:10">
      <c r="A338" s="17">
        <v>336</v>
      </c>
      <c r="B338" s="18" t="s">
        <v>563</v>
      </c>
      <c r="C338" s="19" t="s">
        <v>15</v>
      </c>
      <c r="D338" s="461"/>
      <c r="E338" s="18"/>
      <c r="F338" s="18"/>
      <c r="G338" s="18">
        <v>1</v>
      </c>
      <c r="H338" s="18" t="str">
        <f>IF(ISERROR(VLOOKUP(B338,简单建模!$AA$42:$AB$71,1,FALSE)),"",1)</f>
        <v/>
      </c>
      <c r="I338" s="18"/>
      <c r="J338" s="19"/>
    </row>
    <row r="339" spans="1:10">
      <c r="A339" s="17">
        <v>337</v>
      </c>
      <c r="B339" s="18" t="s">
        <v>562</v>
      </c>
      <c r="C339" s="19" t="s">
        <v>15</v>
      </c>
      <c r="D339" s="461"/>
      <c r="E339" s="18"/>
      <c r="F339" s="18"/>
      <c r="G339" s="18">
        <v>1</v>
      </c>
      <c r="H339" s="18" t="str">
        <f>IF(ISERROR(VLOOKUP(B339,简单建模!$AA$42:$AB$71,1,FALSE)),"",1)</f>
        <v/>
      </c>
      <c r="I339" s="18"/>
      <c r="J339" s="19"/>
    </row>
    <row r="340" spans="1:10">
      <c r="A340" s="17">
        <v>338</v>
      </c>
      <c r="B340" s="18" t="s">
        <v>363</v>
      </c>
      <c r="C340" s="19" t="s">
        <v>15</v>
      </c>
      <c r="D340" s="461"/>
      <c r="E340" s="18"/>
      <c r="F340" s="18"/>
      <c r="G340" s="18" t="s">
        <v>433</v>
      </c>
      <c r="H340" s="18" t="str">
        <f>IF(ISERROR(VLOOKUP(B340,简单建模!$AA$42:$AB$71,1,FALSE)),"",1)</f>
        <v/>
      </c>
      <c r="I340" s="18"/>
      <c r="J340" s="19"/>
    </row>
    <row r="341" spans="1:10">
      <c r="A341" s="17">
        <v>339</v>
      </c>
      <c r="B341" s="18" t="s">
        <v>364</v>
      </c>
      <c r="C341" s="19" t="s">
        <v>15</v>
      </c>
      <c r="D341" s="461"/>
      <c r="E341" s="18"/>
      <c r="F341" s="18"/>
      <c r="G341" s="18" t="s">
        <v>433</v>
      </c>
      <c r="H341" s="18" t="str">
        <f>IF(ISERROR(VLOOKUP(B341,简单建模!$AA$42:$AB$71,1,FALSE)),"",1)</f>
        <v/>
      </c>
      <c r="I341" s="18"/>
      <c r="J341" s="19"/>
    </row>
    <row r="342" spans="1:10">
      <c r="A342" s="17">
        <v>340</v>
      </c>
      <c r="B342" s="18" t="s">
        <v>365</v>
      </c>
      <c r="C342" s="19" t="s">
        <v>15</v>
      </c>
      <c r="D342" s="461"/>
      <c r="E342" s="18"/>
      <c r="F342" s="18"/>
      <c r="G342" s="18" t="s">
        <v>433</v>
      </c>
      <c r="H342" s="18" t="str">
        <f>IF(ISERROR(VLOOKUP(B342,简单建模!$AA$42:$AB$71,1,FALSE)),"",1)</f>
        <v/>
      </c>
      <c r="I342" s="18"/>
      <c r="J342" s="19"/>
    </row>
    <row r="343" spans="1:10">
      <c r="A343" s="17">
        <v>341</v>
      </c>
      <c r="B343" s="18" t="s">
        <v>298</v>
      </c>
      <c r="C343" s="19" t="s">
        <v>15</v>
      </c>
      <c r="D343" s="461"/>
      <c r="E343" s="18"/>
      <c r="F343" s="18"/>
      <c r="G343" s="18" t="s">
        <v>433</v>
      </c>
      <c r="H343" s="18" t="str">
        <f>IF(ISERROR(VLOOKUP(B343,简单建模!$AA$42:$AB$71,1,FALSE)),"",1)</f>
        <v/>
      </c>
      <c r="I343" s="18"/>
      <c r="J343" s="19"/>
    </row>
    <row r="344" spans="1:10">
      <c r="A344" s="17">
        <v>342</v>
      </c>
      <c r="B344" s="18" t="s">
        <v>366</v>
      </c>
      <c r="C344" s="19" t="s">
        <v>15</v>
      </c>
      <c r="D344" s="461"/>
      <c r="E344" s="18"/>
      <c r="F344" s="18"/>
      <c r="G344" s="18" t="s">
        <v>433</v>
      </c>
      <c r="H344" s="18" t="str">
        <f>IF(ISERROR(VLOOKUP(B344,简单建模!$AA$42:$AB$71,1,FALSE)),"",1)</f>
        <v/>
      </c>
      <c r="I344" s="18"/>
      <c r="J344" s="19"/>
    </row>
    <row r="345" spans="1:10">
      <c r="A345" s="17">
        <v>343</v>
      </c>
      <c r="B345" s="18" t="s">
        <v>267</v>
      </c>
      <c r="C345" s="19" t="s">
        <v>15</v>
      </c>
      <c r="D345" s="461"/>
      <c r="E345" s="18"/>
      <c r="F345" s="18"/>
      <c r="G345" s="18" t="s">
        <v>433</v>
      </c>
      <c r="H345" s="18" t="str">
        <f>IF(ISERROR(VLOOKUP(B345,简单建模!$AA$42:$AB$71,1,FALSE)),"",1)</f>
        <v/>
      </c>
      <c r="I345" s="18"/>
      <c r="J345" s="19"/>
    </row>
    <row r="346" spans="1:10">
      <c r="A346" s="17">
        <v>344</v>
      </c>
      <c r="B346" s="18" t="s">
        <v>305</v>
      </c>
      <c r="C346" s="19" t="s">
        <v>15</v>
      </c>
      <c r="D346" s="461"/>
      <c r="E346" s="18"/>
      <c r="F346" s="18"/>
      <c r="G346" s="18" t="s">
        <v>433</v>
      </c>
      <c r="H346" s="18" t="str">
        <f>IF(ISERROR(VLOOKUP(B346,简单建模!$AA$42:$AB$71,1,FALSE)),"",1)</f>
        <v/>
      </c>
      <c r="I346" s="18"/>
      <c r="J346" s="19"/>
    </row>
    <row r="347" spans="1:10">
      <c r="A347" s="20">
        <v>345</v>
      </c>
      <c r="B347" s="21" t="s">
        <v>247</v>
      </c>
      <c r="C347" s="22" t="s">
        <v>15</v>
      </c>
      <c r="D347" s="462"/>
      <c r="E347" s="21"/>
      <c r="F347" s="21"/>
      <c r="G347" s="21" t="s">
        <v>433</v>
      </c>
      <c r="H347" s="21" t="str">
        <f>IF(ISERROR(VLOOKUP(B347,简单建模!$AA$42:$AB$71,1,FALSE)),"",1)</f>
        <v/>
      </c>
      <c r="I347" s="21"/>
      <c r="J347" s="22"/>
    </row>
    <row r="348" spans="1:10">
      <c r="A348" s="32">
        <v>346</v>
      </c>
      <c r="B348" s="32"/>
      <c r="C348" s="33" t="s">
        <v>333</v>
      </c>
      <c r="D348" s="39" t="s">
        <v>367</v>
      </c>
      <c r="E348" s="33"/>
      <c r="F348" s="33"/>
      <c r="G348" s="33" t="s">
        <v>433</v>
      </c>
      <c r="H348" s="300" t="str">
        <f>IF(ISERROR(VLOOKUP(B348,简单建模!$AA$42:$AB$71,1,FALSE)),"",1)</f>
        <v/>
      </c>
      <c r="I348" s="33"/>
      <c r="J348" s="34"/>
    </row>
    <row r="349" spans="1:10">
      <c r="A349" s="3">
        <v>347</v>
      </c>
      <c r="B349" s="3" t="s">
        <v>377</v>
      </c>
      <c r="C349" s="4" t="s">
        <v>378</v>
      </c>
      <c r="D349" s="40"/>
      <c r="E349" s="4" t="s">
        <v>379</v>
      </c>
      <c r="F349" s="4"/>
      <c r="G349" s="4" t="s">
        <v>433</v>
      </c>
      <c r="H349" s="4" t="str">
        <f>IF(ISERROR(VLOOKUP(B349,简单建模!$AA$42:$AB$71,1,FALSE)),"",1)</f>
        <v/>
      </c>
      <c r="I349" s="4"/>
      <c r="J349" s="35"/>
    </row>
    <row r="350" spans="1:10">
      <c r="A350" s="3">
        <v>348</v>
      </c>
      <c r="B350" s="3" t="s">
        <v>368</v>
      </c>
      <c r="C350" s="4" t="s">
        <v>369</v>
      </c>
      <c r="D350" s="40"/>
      <c r="E350" s="4" t="s">
        <v>370</v>
      </c>
      <c r="F350" s="4"/>
      <c r="G350" s="4">
        <v>1</v>
      </c>
      <c r="H350" s="4" t="str">
        <f>IF(ISERROR(VLOOKUP(B350,简单建模!$AA$42:$AB$71,1,FALSE)),"",1)</f>
        <v/>
      </c>
      <c r="I350" s="4"/>
      <c r="J350" s="35"/>
    </row>
    <row r="351" spans="1:10">
      <c r="A351" s="302">
        <v>349</v>
      </c>
      <c r="B351" s="302" t="s">
        <v>572</v>
      </c>
      <c r="C351" s="4"/>
      <c r="D351" s="40"/>
      <c r="E351" s="4"/>
      <c r="F351" s="4"/>
      <c r="G351" s="4"/>
      <c r="H351" s="4" t="str">
        <f>IF(ISERROR(VLOOKUP(B351,简单建模!$AA$42:$AB$71,1,FALSE)),"",1)</f>
        <v/>
      </c>
      <c r="I351" s="4"/>
      <c r="J351" s="303"/>
    </row>
    <row r="352" spans="1:10">
      <c r="A352" s="302">
        <v>350</v>
      </c>
      <c r="B352" s="302" t="s">
        <v>390</v>
      </c>
      <c r="C352" s="4"/>
      <c r="D352" s="40"/>
      <c r="E352" s="4"/>
      <c r="F352" s="4"/>
      <c r="G352" s="4"/>
      <c r="H352" s="4" t="str">
        <f>IF(ISERROR(VLOOKUP(B352,简单建模!$AA$42:$AB$71,1,FALSE)),"",1)</f>
        <v/>
      </c>
      <c r="I352" s="4"/>
      <c r="J352" s="303"/>
    </row>
    <row r="353" spans="1:10">
      <c r="A353" s="36">
        <v>351</v>
      </c>
      <c r="B353" s="36" t="s">
        <v>371</v>
      </c>
      <c r="C353" s="37" t="s">
        <v>369</v>
      </c>
      <c r="D353" s="41"/>
      <c r="E353" s="37" t="s">
        <v>372</v>
      </c>
      <c r="F353" s="37"/>
      <c r="G353" s="37" t="s">
        <v>433</v>
      </c>
      <c r="H353" s="301" t="str">
        <f>IF(ISERROR(VLOOKUP(B353,简单建模!$AA$42:$AB$71,1,FALSE)),"",1)</f>
        <v/>
      </c>
      <c r="I353" s="37"/>
      <c r="J353" s="38"/>
    </row>
    <row r="354" spans="1:10">
      <c r="A354" s="32">
        <v>352</v>
      </c>
      <c r="B354" s="33" t="s">
        <v>115</v>
      </c>
      <c r="C354" s="33" t="s">
        <v>15</v>
      </c>
      <c r="D354" s="463" t="s">
        <v>373</v>
      </c>
      <c r="E354" s="42"/>
      <c r="F354" s="42"/>
      <c r="G354" s="42" t="s">
        <v>433</v>
      </c>
      <c r="H354" s="42" t="str">
        <f>IF(ISERROR(VLOOKUP(B354,简单建模!$AA$42:$AB$71,1,FALSE)),"",1)</f>
        <v/>
      </c>
      <c r="I354" s="42"/>
      <c r="J354" s="43"/>
    </row>
    <row r="355" spans="1:10">
      <c r="A355" s="36">
        <v>353</v>
      </c>
      <c r="B355" s="37" t="s">
        <v>374</v>
      </c>
      <c r="C355" s="37" t="s">
        <v>15</v>
      </c>
      <c r="D355" s="464"/>
      <c r="E355" s="44"/>
      <c r="F355" s="44"/>
      <c r="G355" s="44" t="s">
        <v>433</v>
      </c>
      <c r="H355" s="44" t="str">
        <f>IF(ISERROR(VLOOKUP(B355,简单建模!$AA$42:$AB$71,1,FALSE)),"",1)</f>
        <v/>
      </c>
      <c r="I355" s="44"/>
      <c r="J355" s="45"/>
    </row>
  </sheetData>
  <autoFilter ref="A1:K355"/>
  <mergeCells count="4">
    <mergeCell ref="D2:D27"/>
    <mergeCell ref="D28:D115"/>
    <mergeCell ref="D116:D347"/>
    <mergeCell ref="D354:D355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69"/>
  <sheetViews>
    <sheetView showGridLines="0" topLeftCell="A55" workbookViewId="0">
      <selection activeCell="J52" sqref="J52"/>
    </sheetView>
  </sheetViews>
  <sheetFormatPr defaultRowHeight="16.5"/>
  <cols>
    <col min="1" max="4" width="9" style="7"/>
    <col min="5" max="5" width="9" style="65"/>
    <col min="6" max="6" width="9" style="7"/>
    <col min="7" max="7" width="9.125" style="7" customWidth="1"/>
    <col min="8" max="16384" width="9" style="7"/>
  </cols>
  <sheetData>
    <row r="2" spans="5:5" ht="17.25">
      <c r="E2" s="317" t="s">
        <v>575</v>
      </c>
    </row>
    <row r="3" spans="5:5" ht="17.25">
      <c r="E3" s="317" t="s">
        <v>576</v>
      </c>
    </row>
    <row r="5" spans="5:5" ht="17.25">
      <c r="E5" s="317" t="s">
        <v>627</v>
      </c>
    </row>
    <row r="6" spans="5:5">
      <c r="E6" s="318" t="s">
        <v>577</v>
      </c>
    </row>
    <row r="7" spans="5:5">
      <c r="E7" s="318" t="s">
        <v>578</v>
      </c>
    </row>
    <row r="8" spans="5:5">
      <c r="E8" s="318" t="s">
        <v>579</v>
      </c>
    </row>
    <row r="10" spans="5:5">
      <c r="E10" s="318" t="s">
        <v>580</v>
      </c>
    </row>
    <row r="11" spans="5:5">
      <c r="E11" s="318" t="s">
        <v>581</v>
      </c>
    </row>
    <row r="12" spans="5:5">
      <c r="E12" s="318" t="s">
        <v>582</v>
      </c>
    </row>
    <row r="13" spans="5:5">
      <c r="E13" s="318" t="s">
        <v>583</v>
      </c>
    </row>
    <row r="14" spans="5:5">
      <c r="E14" s="318" t="s">
        <v>584</v>
      </c>
    </row>
    <row r="15" spans="5:5">
      <c r="E15" s="318" t="s">
        <v>585</v>
      </c>
    </row>
    <row r="16" spans="5:5">
      <c r="E16" s="318" t="s">
        <v>586</v>
      </c>
    </row>
    <row r="17" spans="5:10">
      <c r="E17" s="318" t="s">
        <v>587</v>
      </c>
    </row>
    <row r="18" spans="5:10">
      <c r="E18" s="318" t="s">
        <v>588</v>
      </c>
    </row>
    <row r="19" spans="5:10">
      <c r="E19" s="318" t="s">
        <v>589</v>
      </c>
    </row>
    <row r="21" spans="5:10">
      <c r="F21" s="80"/>
      <c r="G21" s="80"/>
      <c r="I21" s="80"/>
      <c r="J21" s="80"/>
    </row>
    <row r="22" spans="5:10">
      <c r="F22" s="80"/>
      <c r="G22" s="45"/>
      <c r="H22" s="319" t="s">
        <v>590</v>
      </c>
      <c r="I22" s="91"/>
      <c r="J22" s="80"/>
    </row>
    <row r="23" spans="5:10">
      <c r="F23" s="45"/>
      <c r="G23" s="320" t="s">
        <v>591</v>
      </c>
      <c r="H23" s="319"/>
      <c r="I23" s="319" t="s">
        <v>592</v>
      </c>
      <c r="J23" s="91"/>
    </row>
    <row r="24" spans="5:10">
      <c r="F24" s="321" t="s">
        <v>593</v>
      </c>
      <c r="G24" s="319" t="s">
        <v>594</v>
      </c>
      <c r="H24" s="319"/>
      <c r="I24" s="319" t="s">
        <v>595</v>
      </c>
      <c r="J24" s="319" t="s">
        <v>594</v>
      </c>
    </row>
    <row r="25" spans="5:10">
      <c r="F25" s="89" t="s">
        <v>596</v>
      </c>
      <c r="G25" s="42"/>
      <c r="H25" s="42"/>
      <c r="I25" s="42" t="s">
        <v>597</v>
      </c>
      <c r="J25" s="43" t="s">
        <v>598</v>
      </c>
    </row>
    <row r="26" spans="5:10">
      <c r="F26" s="90"/>
      <c r="G26" s="80"/>
      <c r="H26" s="80"/>
      <c r="I26" s="80" t="s">
        <v>599</v>
      </c>
      <c r="J26" s="322" t="s">
        <v>600</v>
      </c>
    </row>
    <row r="27" spans="5:10">
      <c r="F27" s="90"/>
      <c r="G27" s="80"/>
      <c r="H27" s="80"/>
      <c r="I27" s="80" t="s">
        <v>601</v>
      </c>
      <c r="J27" s="322"/>
    </row>
    <row r="28" spans="5:10">
      <c r="F28" s="91"/>
      <c r="G28" s="44"/>
      <c r="H28" s="44"/>
      <c r="I28" s="44"/>
      <c r="J28" s="45"/>
    </row>
    <row r="32" spans="5:10">
      <c r="E32" s="65" t="s">
        <v>602</v>
      </c>
    </row>
    <row r="34" spans="5:5">
      <c r="E34" s="65" t="s">
        <v>603</v>
      </c>
    </row>
    <row r="35" spans="5:5">
      <c r="E35" s="65" t="s">
        <v>604</v>
      </c>
    </row>
    <row r="36" spans="5:5">
      <c r="E36" s="65" t="s">
        <v>605</v>
      </c>
    </row>
    <row r="37" spans="5:5">
      <c r="E37" s="65" t="s">
        <v>606</v>
      </c>
    </row>
    <row r="38" spans="5:5">
      <c r="E38" s="65" t="s">
        <v>607</v>
      </c>
    </row>
    <row r="39" spans="5:5">
      <c r="E39" s="65" t="s">
        <v>608</v>
      </c>
    </row>
    <row r="40" spans="5:5">
      <c r="E40" s="65" t="s">
        <v>609</v>
      </c>
    </row>
    <row r="45" spans="5:5">
      <c r="E45" s="65" t="s">
        <v>610</v>
      </c>
    </row>
    <row r="46" spans="5:5">
      <c r="E46" s="65" t="s">
        <v>611</v>
      </c>
    </row>
    <row r="47" spans="5:5">
      <c r="E47" s="65" t="s">
        <v>615</v>
      </c>
    </row>
    <row r="50" spans="5:5">
      <c r="E50" s="65" t="s">
        <v>612</v>
      </c>
    </row>
    <row r="52" spans="5:5">
      <c r="E52" s="65" t="s">
        <v>613</v>
      </c>
    </row>
    <row r="53" spans="5:5">
      <c r="E53" s="65" t="s">
        <v>614</v>
      </c>
    </row>
    <row r="59" spans="5:5">
      <c r="E59" s="323" t="s">
        <v>626</v>
      </c>
    </row>
    <row r="60" spans="5:5">
      <c r="E60" s="323" t="s">
        <v>616</v>
      </c>
    </row>
    <row r="61" spans="5:5">
      <c r="E61" s="323" t="s">
        <v>617</v>
      </c>
    </row>
    <row r="62" spans="5:5">
      <c r="E62" s="323" t="s">
        <v>618</v>
      </c>
    </row>
    <row r="63" spans="5:5">
      <c r="E63" s="323" t="s">
        <v>619</v>
      </c>
    </row>
    <row r="64" spans="5:5">
      <c r="E64" s="323" t="s">
        <v>620</v>
      </c>
    </row>
    <row r="65" spans="5:5">
      <c r="E65" s="323" t="s">
        <v>621</v>
      </c>
    </row>
    <row r="66" spans="5:5">
      <c r="E66" s="323" t="s">
        <v>622</v>
      </c>
    </row>
    <row r="67" spans="5:5">
      <c r="E67" s="323" t="s">
        <v>623</v>
      </c>
    </row>
    <row r="68" spans="5:5">
      <c r="E68" s="323" t="s">
        <v>624</v>
      </c>
    </row>
    <row r="69" spans="5:5">
      <c r="E69" s="323" t="s">
        <v>625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1"/>
  <sheetViews>
    <sheetView showGridLines="0" workbookViewId="0">
      <selection sqref="A1:N1048576"/>
    </sheetView>
  </sheetViews>
  <sheetFormatPr defaultRowHeight="15"/>
  <cols>
    <col min="1" max="1" width="37.125" style="326" bestFit="1" customWidth="1"/>
    <col min="2" max="2" width="7.375" style="326" bestFit="1" customWidth="1"/>
    <col min="3" max="4" width="11.25" style="326" bestFit="1" customWidth="1"/>
    <col min="5" max="5" width="4.375" style="326" bestFit="1" customWidth="1"/>
    <col min="6" max="6" width="5.375" style="326" bestFit="1" customWidth="1"/>
    <col min="7" max="7" width="5.125" style="326" bestFit="1" customWidth="1"/>
    <col min="8" max="8" width="6" style="327" bestFit="1" customWidth="1"/>
    <col min="9" max="9" width="6.5" style="328" bestFit="1" customWidth="1"/>
    <col min="10" max="10" width="5.875" style="328" bestFit="1" customWidth="1"/>
    <col min="11" max="11" width="6.125" style="328" bestFit="1" customWidth="1"/>
    <col min="12" max="12" width="8.75" style="327" bestFit="1" customWidth="1"/>
    <col min="13" max="13" width="10.25" style="327" bestFit="1" customWidth="1"/>
    <col min="14" max="14" width="9.125" style="327" bestFit="1" customWidth="1"/>
    <col min="15" max="15" width="33.75" style="326" bestFit="1" customWidth="1"/>
    <col min="16" max="17" width="9" style="326"/>
    <col min="18" max="18" width="4.125" style="326" bestFit="1" customWidth="1"/>
    <col min="19" max="20" width="5" style="326" bestFit="1" customWidth="1"/>
    <col min="21" max="21" width="6" style="326" bestFit="1" customWidth="1"/>
    <col min="22" max="16384" width="9" style="326"/>
  </cols>
  <sheetData>
    <row r="1" spans="1:21">
      <c r="A1" s="326" t="s">
        <v>131</v>
      </c>
      <c r="B1" s="326" t="s">
        <v>637</v>
      </c>
      <c r="C1" s="326" t="s">
        <v>638</v>
      </c>
      <c r="D1" s="326" t="s">
        <v>639</v>
      </c>
      <c r="E1" s="326" t="s">
        <v>640</v>
      </c>
      <c r="F1" s="326" t="s">
        <v>641</v>
      </c>
      <c r="G1" s="326" t="s">
        <v>376</v>
      </c>
      <c r="H1" s="327" t="s">
        <v>533</v>
      </c>
      <c r="I1" s="328" t="s">
        <v>642</v>
      </c>
      <c r="J1" s="328" t="s">
        <v>129</v>
      </c>
      <c r="K1" s="328" t="s">
        <v>130</v>
      </c>
      <c r="L1" s="327" t="s">
        <v>385</v>
      </c>
      <c r="M1" s="327" t="s">
        <v>386</v>
      </c>
      <c r="N1" s="327" t="s">
        <v>534</v>
      </c>
    </row>
    <row r="2" spans="1:21">
      <c r="A2" s="326" t="s">
        <v>138</v>
      </c>
      <c r="B2" s="326">
        <v>0</v>
      </c>
      <c r="C2" s="326">
        <v>0</v>
      </c>
      <c r="D2" s="326">
        <v>1</v>
      </c>
      <c r="E2" s="326">
        <v>100</v>
      </c>
      <c r="F2" s="326">
        <v>1455</v>
      </c>
      <c r="G2" s="326">
        <v>1555</v>
      </c>
      <c r="H2" s="327">
        <v>6.4308681672025705E-2</v>
      </c>
      <c r="I2" s="328">
        <v>0.36049846370802402</v>
      </c>
      <c r="J2" s="328">
        <v>4.4834445597665001E-2</v>
      </c>
      <c r="K2" s="328">
        <v>0.139030755363758</v>
      </c>
      <c r="L2" s="327">
        <v>0.28653295128939799</v>
      </c>
      <c r="M2" s="327">
        <v>0.41090087545890902</v>
      </c>
      <c r="N2" s="327">
        <v>0.39974293059125898</v>
      </c>
      <c r="R2" s="326">
        <v>349</v>
      </c>
      <c r="S2" s="326">
        <v>3541</v>
      </c>
      <c r="T2" s="326">
        <v>3890</v>
      </c>
      <c r="U2" s="353">
        <f>R2/T2</f>
        <v>8.9717223650385605E-2</v>
      </c>
    </row>
    <row r="3" spans="1:21">
      <c r="A3" s="326" t="s">
        <v>138</v>
      </c>
      <c r="B3" s="326">
        <v>1</v>
      </c>
      <c r="C3" s="326">
        <v>2</v>
      </c>
      <c r="D3" s="326">
        <v>2</v>
      </c>
      <c r="E3" s="326">
        <v>56</v>
      </c>
      <c r="F3" s="326">
        <v>679</v>
      </c>
      <c r="G3" s="326">
        <v>735</v>
      </c>
      <c r="H3" s="327">
        <v>7.6190476190476197E-2</v>
      </c>
      <c r="I3" s="328">
        <v>0.17817690691407001</v>
      </c>
      <c r="J3" s="328">
        <v>5.5760978232895697E-3</v>
      </c>
      <c r="K3" s="328">
        <v>0.139030755363758</v>
      </c>
      <c r="L3" s="327">
        <v>0.16045845272206299</v>
      </c>
      <c r="M3" s="327">
        <v>0.191753741880824</v>
      </c>
      <c r="N3" s="327">
        <v>0.188946015424164</v>
      </c>
    </row>
    <row r="4" spans="1:21">
      <c r="A4" s="326" t="s">
        <v>138</v>
      </c>
      <c r="B4" s="326">
        <v>2</v>
      </c>
      <c r="C4" s="326">
        <v>3</v>
      </c>
      <c r="D4" s="326">
        <v>3</v>
      </c>
      <c r="E4" s="326">
        <v>60</v>
      </c>
      <c r="F4" s="326">
        <v>476</v>
      </c>
      <c r="G4" s="326">
        <v>536</v>
      </c>
      <c r="H4" s="327">
        <v>0.111940298507462</v>
      </c>
      <c r="I4" s="328">
        <v>-0.24601923790015701</v>
      </c>
      <c r="J4" s="328">
        <v>9.2243602428382296E-3</v>
      </c>
      <c r="K4" s="328">
        <v>0.139030755363758</v>
      </c>
      <c r="L4" s="327">
        <v>0.17191977077363799</v>
      </c>
      <c r="M4" s="327">
        <v>0.13442530358655699</v>
      </c>
      <c r="N4" s="327">
        <v>0.137789203084832</v>
      </c>
    </row>
    <row r="5" spans="1:21">
      <c r="A5" s="326" t="s">
        <v>138</v>
      </c>
      <c r="B5" s="326">
        <v>3</v>
      </c>
      <c r="C5" s="326">
        <v>4</v>
      </c>
      <c r="D5" s="326">
        <v>4</v>
      </c>
      <c r="E5" s="326">
        <v>36</v>
      </c>
      <c r="F5" s="326">
        <v>399</v>
      </c>
      <c r="G5" s="326">
        <v>435</v>
      </c>
      <c r="H5" s="327">
        <v>8.2758620689655102E-2</v>
      </c>
      <c r="I5" s="328">
        <v>8.8349948524276994E-2</v>
      </c>
      <c r="J5" s="328">
        <v>8.4181345488935704E-4</v>
      </c>
      <c r="K5" s="328">
        <v>0.139030755363758</v>
      </c>
      <c r="L5" s="327">
        <v>0.10315186246418299</v>
      </c>
      <c r="M5" s="327">
        <v>0.112680033888732</v>
      </c>
      <c r="N5" s="327">
        <v>0.11182519280205599</v>
      </c>
    </row>
    <row r="6" spans="1:21">
      <c r="A6" s="326" t="s">
        <v>138</v>
      </c>
      <c r="B6" s="326">
        <v>4</v>
      </c>
      <c r="C6" s="326">
        <v>5</v>
      </c>
      <c r="D6" s="326">
        <v>13</v>
      </c>
      <c r="E6" s="326">
        <v>97</v>
      </c>
      <c r="F6" s="326">
        <v>532</v>
      </c>
      <c r="G6" s="326">
        <v>629</v>
      </c>
      <c r="H6" s="327">
        <v>0.15421303656597701</v>
      </c>
      <c r="I6" s="328">
        <v>-0.61516001907121498</v>
      </c>
      <c r="J6" s="328">
        <v>7.8554038245076105E-2</v>
      </c>
      <c r="K6" s="328">
        <v>0.139030755363758</v>
      </c>
      <c r="L6" s="327">
        <v>0.277936962750716</v>
      </c>
      <c r="M6" s="327">
        <v>0.150240045184976</v>
      </c>
      <c r="N6" s="327">
        <v>0.16169665809768599</v>
      </c>
    </row>
    <row r="7" spans="1:21">
      <c r="A7" s="326" t="s">
        <v>102</v>
      </c>
      <c r="B7" s="326">
        <v>0</v>
      </c>
      <c r="C7" s="326">
        <v>0</v>
      </c>
      <c r="D7" s="326">
        <v>2</v>
      </c>
      <c r="E7" s="326">
        <v>77</v>
      </c>
      <c r="F7" s="326">
        <v>920</v>
      </c>
      <c r="G7" s="326">
        <v>997</v>
      </c>
      <c r="H7" s="327">
        <v>7.7231695085255694E-2</v>
      </c>
      <c r="I7" s="328">
        <v>0.16347571827992499</v>
      </c>
      <c r="J7" s="328">
        <v>6.4055082187205598E-3</v>
      </c>
      <c r="K7" s="328">
        <v>0.13206019251710799</v>
      </c>
      <c r="L7" s="327">
        <v>0.22063037249283601</v>
      </c>
      <c r="M7" s="327">
        <v>0.25981361197401798</v>
      </c>
      <c r="N7" s="327">
        <v>0.25629820051413799</v>
      </c>
    </row>
    <row r="8" spans="1:21">
      <c r="A8" s="326" t="s">
        <v>102</v>
      </c>
      <c r="B8" s="326">
        <v>1</v>
      </c>
      <c r="C8" s="326">
        <v>3</v>
      </c>
      <c r="D8" s="326">
        <v>4</v>
      </c>
      <c r="E8" s="326">
        <v>42</v>
      </c>
      <c r="F8" s="326">
        <v>762</v>
      </c>
      <c r="G8" s="326">
        <v>804</v>
      </c>
      <c r="H8" s="327">
        <v>5.2238805970149203E-2</v>
      </c>
      <c r="I8" s="328">
        <v>0.58118440749380096</v>
      </c>
      <c r="J8" s="328">
        <v>5.5125113596674997E-2</v>
      </c>
      <c r="K8" s="328">
        <v>0.13206019251710799</v>
      </c>
      <c r="L8" s="327">
        <v>0.120343839541547</v>
      </c>
      <c r="M8" s="327">
        <v>0.21519344817847999</v>
      </c>
      <c r="N8" s="327">
        <v>0.206683804627249</v>
      </c>
    </row>
    <row r="9" spans="1:21">
      <c r="A9" s="326" t="s">
        <v>102</v>
      </c>
      <c r="B9" s="326">
        <v>2</v>
      </c>
      <c r="C9" s="326">
        <v>5</v>
      </c>
      <c r="D9" s="326">
        <v>6</v>
      </c>
      <c r="E9" s="326">
        <v>51</v>
      </c>
      <c r="F9" s="326">
        <v>614</v>
      </c>
      <c r="G9" s="326">
        <v>665</v>
      </c>
      <c r="H9" s="327">
        <v>7.66917293233082E-2</v>
      </c>
      <c r="I9" s="328">
        <v>0.17107676551334</v>
      </c>
      <c r="J9" s="328">
        <v>4.6645004316783504E-3</v>
      </c>
      <c r="K9" s="328">
        <v>0.13206019251710799</v>
      </c>
      <c r="L9" s="327">
        <v>0.146131805157593</v>
      </c>
      <c r="M9" s="327">
        <v>0.17339734538266</v>
      </c>
      <c r="N9" s="327">
        <v>0.17095115681233899</v>
      </c>
    </row>
    <row r="10" spans="1:21">
      <c r="A10" s="326" t="s">
        <v>102</v>
      </c>
      <c r="B10" s="326">
        <v>3</v>
      </c>
      <c r="C10" s="326">
        <v>7</v>
      </c>
      <c r="D10" s="326">
        <v>9</v>
      </c>
      <c r="E10" s="326">
        <v>80</v>
      </c>
      <c r="F10" s="326">
        <v>623</v>
      </c>
      <c r="G10" s="326">
        <v>703</v>
      </c>
      <c r="H10" s="327">
        <v>0.11379800853485</v>
      </c>
      <c r="I10" s="328">
        <v>-0.264572645795905</v>
      </c>
      <c r="J10" s="328">
        <v>1.4098378020873501E-2</v>
      </c>
      <c r="K10" s="328">
        <v>0.13206019251710799</v>
      </c>
      <c r="L10" s="327">
        <v>0.229226361031518</v>
      </c>
      <c r="M10" s="327">
        <v>0.175939000282406</v>
      </c>
      <c r="N10" s="327">
        <v>0.18071979434447299</v>
      </c>
    </row>
    <row r="11" spans="1:21">
      <c r="A11" s="326" t="s">
        <v>102</v>
      </c>
      <c r="B11" s="326">
        <v>4</v>
      </c>
      <c r="C11" s="326">
        <v>10</v>
      </c>
      <c r="D11" s="326">
        <v>28</v>
      </c>
      <c r="E11" s="326">
        <v>99</v>
      </c>
      <c r="F11" s="326">
        <v>622</v>
      </c>
      <c r="G11" s="326">
        <v>721</v>
      </c>
      <c r="H11" s="327">
        <v>0.137309292649098</v>
      </c>
      <c r="I11" s="328">
        <v>-0.47927228730488702</v>
      </c>
      <c r="J11" s="328">
        <v>5.1766692249161098E-2</v>
      </c>
      <c r="K11" s="328">
        <v>0.13206019251710799</v>
      </c>
      <c r="L11" s="327">
        <v>0.28366762177650401</v>
      </c>
      <c r="M11" s="327">
        <v>0.17565659418243401</v>
      </c>
      <c r="N11" s="327">
        <v>0.185347043701799</v>
      </c>
    </row>
    <row r="12" spans="1:21">
      <c r="A12" s="326" t="s">
        <v>146</v>
      </c>
      <c r="B12" s="326">
        <v>0</v>
      </c>
      <c r="C12" s="326">
        <v>0</v>
      </c>
      <c r="D12" s="326">
        <v>2</v>
      </c>
      <c r="E12" s="326">
        <v>78</v>
      </c>
      <c r="F12" s="326">
        <v>958</v>
      </c>
      <c r="G12" s="326">
        <v>1036</v>
      </c>
      <c r="H12" s="327">
        <v>7.5289575289575195E-2</v>
      </c>
      <c r="I12" s="328">
        <v>0.19104642137179201</v>
      </c>
      <c r="J12" s="328">
        <v>8.9886083725247805E-3</v>
      </c>
      <c r="K12" s="328">
        <v>0.116575911222029</v>
      </c>
      <c r="L12" s="327">
        <v>0.22349570200572999</v>
      </c>
      <c r="M12" s="327">
        <v>0.27054504377294503</v>
      </c>
      <c r="N12" s="327">
        <v>0.266323907455012</v>
      </c>
    </row>
    <row r="13" spans="1:21">
      <c r="A13" s="326" t="s">
        <v>146</v>
      </c>
      <c r="B13" s="326">
        <v>1</v>
      </c>
      <c r="C13" s="326">
        <v>3</v>
      </c>
      <c r="D13" s="326">
        <v>4</v>
      </c>
      <c r="E13" s="326">
        <v>45</v>
      </c>
      <c r="F13" s="326">
        <v>771</v>
      </c>
      <c r="G13" s="326">
        <v>816</v>
      </c>
      <c r="H13" s="327">
        <v>5.5147058823529403E-2</v>
      </c>
      <c r="I13" s="328">
        <v>0.52393335388353302</v>
      </c>
      <c r="J13" s="328">
        <v>4.6522806238711301E-2</v>
      </c>
      <c r="K13" s="328">
        <v>0.116575911222029</v>
      </c>
      <c r="L13" s="327">
        <v>0.128939828080229</v>
      </c>
      <c r="M13" s="327">
        <v>0.21773510307822599</v>
      </c>
      <c r="N13" s="327">
        <v>0.20976863753213301</v>
      </c>
    </row>
    <row r="14" spans="1:21">
      <c r="A14" s="326" t="s">
        <v>146</v>
      </c>
      <c r="B14" s="326">
        <v>2</v>
      </c>
      <c r="C14" s="326">
        <v>5</v>
      </c>
      <c r="D14" s="326">
        <v>6</v>
      </c>
      <c r="E14" s="326">
        <v>59</v>
      </c>
      <c r="F14" s="326">
        <v>630</v>
      </c>
      <c r="G14" s="326">
        <v>689</v>
      </c>
      <c r="H14" s="327">
        <v>8.5631349782293101E-2</v>
      </c>
      <c r="I14" s="328">
        <v>5.1089845570382202E-2</v>
      </c>
      <c r="J14" s="328">
        <v>4.5272764548668601E-4</v>
      </c>
      <c r="K14" s="328">
        <v>0.116575911222029</v>
      </c>
      <c r="L14" s="327">
        <v>0.16905444126074401</v>
      </c>
      <c r="M14" s="327">
        <v>0.177915842982208</v>
      </c>
      <c r="N14" s="327">
        <v>0.17712082262210699</v>
      </c>
    </row>
    <row r="15" spans="1:21">
      <c r="A15" s="326" t="s">
        <v>146</v>
      </c>
      <c r="B15" s="326">
        <v>3</v>
      </c>
      <c r="C15" s="326">
        <v>7</v>
      </c>
      <c r="D15" s="326">
        <v>9</v>
      </c>
      <c r="E15" s="326">
        <v>73</v>
      </c>
      <c r="F15" s="326">
        <v>602</v>
      </c>
      <c r="G15" s="326">
        <v>675</v>
      </c>
      <c r="H15" s="327">
        <v>0.10814814814814799</v>
      </c>
      <c r="I15" s="328">
        <v>-0.207294525749046</v>
      </c>
      <c r="J15" s="328">
        <v>8.11777432728286E-3</v>
      </c>
      <c r="K15" s="328">
        <v>0.116575911222029</v>
      </c>
      <c r="L15" s="327">
        <v>0.20916905444125999</v>
      </c>
      <c r="M15" s="327">
        <v>0.170008472182999</v>
      </c>
      <c r="N15" s="327">
        <v>0.17352185089974201</v>
      </c>
    </row>
    <row r="16" spans="1:21">
      <c r="A16" s="326" t="s">
        <v>146</v>
      </c>
      <c r="B16" s="326">
        <v>4</v>
      </c>
      <c r="C16" s="326">
        <v>10</v>
      </c>
      <c r="D16" s="326">
        <v>27</v>
      </c>
      <c r="E16" s="326">
        <v>94</v>
      </c>
      <c r="F16" s="326">
        <v>580</v>
      </c>
      <c r="G16" s="326">
        <v>674</v>
      </c>
      <c r="H16" s="327">
        <v>0.13946587537091901</v>
      </c>
      <c r="I16" s="328">
        <v>-0.497359208639015</v>
      </c>
      <c r="J16" s="328">
        <v>5.2493994638023601E-2</v>
      </c>
      <c r="K16" s="328">
        <v>0.116575911222029</v>
      </c>
      <c r="L16" s="327">
        <v>0.26934097421203401</v>
      </c>
      <c r="M16" s="327">
        <v>0.16379553798362001</v>
      </c>
      <c r="N16" s="327">
        <v>0.173264781491002</v>
      </c>
    </row>
    <row r="17" spans="1:14">
      <c r="A17" s="326" t="s">
        <v>141</v>
      </c>
      <c r="B17" s="326">
        <v>0</v>
      </c>
      <c r="C17" s="326">
        <v>0</v>
      </c>
      <c r="D17" s="326">
        <v>1</v>
      </c>
      <c r="E17" s="326">
        <v>69</v>
      </c>
      <c r="F17" s="326">
        <v>1026</v>
      </c>
      <c r="G17" s="326">
        <v>1095</v>
      </c>
      <c r="H17" s="327">
        <v>6.3013698630136894E-2</v>
      </c>
      <c r="I17" s="328">
        <v>0.38222399122397799</v>
      </c>
      <c r="J17" s="328">
        <v>3.5180248632087498E-2</v>
      </c>
      <c r="K17" s="328">
        <v>0.11553536656559001</v>
      </c>
      <c r="L17" s="327">
        <v>0.197707736389684</v>
      </c>
      <c r="M17" s="327">
        <v>0.289748658571025</v>
      </c>
      <c r="N17" s="327">
        <v>0.28149100257069398</v>
      </c>
    </row>
    <row r="18" spans="1:14">
      <c r="A18" s="326" t="s">
        <v>141</v>
      </c>
      <c r="B18" s="326">
        <v>1</v>
      </c>
      <c r="C18" s="326">
        <v>2</v>
      </c>
      <c r="D18" s="326">
        <v>2</v>
      </c>
      <c r="E18" s="326">
        <v>46</v>
      </c>
      <c r="F18" s="326">
        <v>626</v>
      </c>
      <c r="G18" s="326">
        <v>672</v>
      </c>
      <c r="H18" s="327">
        <v>6.8452380952380903E-2</v>
      </c>
      <c r="I18" s="328">
        <v>0.29361644470152698</v>
      </c>
      <c r="J18" s="328">
        <v>1.3207179206550901E-2</v>
      </c>
      <c r="K18" s="328">
        <v>0.11553536656559001</v>
      </c>
      <c r="L18" s="327">
        <v>0.131805157593123</v>
      </c>
      <c r="M18" s="327">
        <v>0.17678621858232099</v>
      </c>
      <c r="N18" s="327">
        <v>0.172750642673521</v>
      </c>
    </row>
    <row r="19" spans="1:14">
      <c r="A19" s="326" t="s">
        <v>141</v>
      </c>
      <c r="B19" s="326">
        <v>2</v>
      </c>
      <c r="C19" s="326">
        <v>3</v>
      </c>
      <c r="D19" s="326">
        <v>4</v>
      </c>
      <c r="E19" s="326">
        <v>91</v>
      </c>
      <c r="F19" s="326">
        <v>954</v>
      </c>
      <c r="G19" s="326">
        <v>1045</v>
      </c>
      <c r="H19" s="327">
        <v>8.7081339712918607E-2</v>
      </c>
      <c r="I19" s="328">
        <v>3.2711635021959999E-2</v>
      </c>
      <c r="J19" s="328">
        <v>2.8362406266688699E-4</v>
      </c>
      <c r="K19" s="328">
        <v>0.11553536656559001</v>
      </c>
      <c r="L19" s="327">
        <v>0.26074498567335203</v>
      </c>
      <c r="M19" s="327">
        <v>0.26941541937305802</v>
      </c>
      <c r="N19" s="327">
        <v>0.26863753213367603</v>
      </c>
    </row>
    <row r="20" spans="1:14">
      <c r="A20" s="326" t="s">
        <v>141</v>
      </c>
      <c r="B20" s="326">
        <v>3</v>
      </c>
      <c r="C20" s="326">
        <v>5</v>
      </c>
      <c r="D20" s="326">
        <v>5</v>
      </c>
      <c r="E20" s="326">
        <v>40</v>
      </c>
      <c r="F20" s="326">
        <v>301</v>
      </c>
      <c r="G20" s="326">
        <v>341</v>
      </c>
      <c r="H20" s="327">
        <v>0.117302052785923</v>
      </c>
      <c r="I20" s="328">
        <v>-0.29886171927453697</v>
      </c>
      <c r="J20" s="328">
        <v>8.8489800365384799E-3</v>
      </c>
      <c r="K20" s="328">
        <v>0.11553536656559001</v>
      </c>
      <c r="L20" s="327">
        <v>0.114613180515759</v>
      </c>
      <c r="M20" s="327">
        <v>8.5004236091499499E-2</v>
      </c>
      <c r="N20" s="327">
        <v>8.76606683804627E-2</v>
      </c>
    </row>
    <row r="21" spans="1:14">
      <c r="A21" s="326" t="s">
        <v>141</v>
      </c>
      <c r="B21" s="326">
        <v>4</v>
      </c>
      <c r="C21" s="326">
        <v>6</v>
      </c>
      <c r="D21" s="326">
        <v>16</v>
      </c>
      <c r="E21" s="326">
        <v>103</v>
      </c>
      <c r="F21" s="326">
        <v>634</v>
      </c>
      <c r="G21" s="326">
        <v>737</v>
      </c>
      <c r="H21" s="327">
        <v>0.13975576662143799</v>
      </c>
      <c r="I21" s="328">
        <v>-0.499772563701886</v>
      </c>
      <c r="J21" s="328">
        <v>5.8015334627747099E-2</v>
      </c>
      <c r="K21" s="328">
        <v>0.11553536656559001</v>
      </c>
      <c r="L21" s="327">
        <v>0.29512893982807997</v>
      </c>
      <c r="M21" s="327">
        <v>0.17904546738209501</v>
      </c>
      <c r="N21" s="327">
        <v>0.189460154241645</v>
      </c>
    </row>
    <row r="22" spans="1:14">
      <c r="A22" s="326" t="s">
        <v>167</v>
      </c>
      <c r="B22" s="326">
        <v>0</v>
      </c>
      <c r="C22" s="326">
        <v>0</v>
      </c>
      <c r="D22" s="326">
        <v>1</v>
      </c>
      <c r="E22" s="326">
        <v>66</v>
      </c>
      <c r="F22" s="326">
        <v>884</v>
      </c>
      <c r="G22" s="326">
        <v>950</v>
      </c>
      <c r="H22" s="327">
        <v>6.9473684210526299E-2</v>
      </c>
      <c r="I22" s="328">
        <v>0.27770979070174101</v>
      </c>
      <c r="J22" s="328">
        <v>1.6811230086847699E-2</v>
      </c>
      <c r="K22" s="328">
        <v>0.109495801748449</v>
      </c>
      <c r="L22" s="327">
        <v>0.18911174785100199</v>
      </c>
      <c r="M22" s="327">
        <v>0.24964699237503499</v>
      </c>
      <c r="N22" s="327">
        <v>0.24421593830334101</v>
      </c>
    </row>
    <row r="23" spans="1:14">
      <c r="A23" s="326" t="s">
        <v>167</v>
      </c>
      <c r="B23" s="326">
        <v>1</v>
      </c>
      <c r="C23" s="326">
        <v>2</v>
      </c>
      <c r="D23" s="326">
        <v>3</v>
      </c>
      <c r="E23" s="326">
        <v>76</v>
      </c>
      <c r="F23" s="326">
        <v>975</v>
      </c>
      <c r="G23" s="326">
        <v>1051</v>
      </c>
      <c r="H23" s="327">
        <v>7.2312083729781096E-2</v>
      </c>
      <c r="I23" s="328">
        <v>0.23461160080203899</v>
      </c>
      <c r="J23" s="328">
        <v>1.3509148178619999E-2</v>
      </c>
      <c r="K23" s="328">
        <v>0.109495801748449</v>
      </c>
      <c r="L23" s="327">
        <v>0.21776504297994201</v>
      </c>
      <c r="M23" s="327">
        <v>0.27534594747246499</v>
      </c>
      <c r="N23" s="327">
        <v>0.27017994858611799</v>
      </c>
    </row>
    <row r="24" spans="1:14">
      <c r="A24" s="326" t="s">
        <v>167</v>
      </c>
      <c r="B24" s="326">
        <v>2</v>
      </c>
      <c r="C24" s="326">
        <v>4</v>
      </c>
      <c r="D24" s="326">
        <v>4</v>
      </c>
      <c r="E24" s="326">
        <v>27</v>
      </c>
      <c r="F24" s="326">
        <v>380</v>
      </c>
      <c r="G24" s="326">
        <v>407</v>
      </c>
      <c r="H24" s="327">
        <v>6.6339066339066305E-2</v>
      </c>
      <c r="I24" s="328">
        <v>0.32724185680662499</v>
      </c>
      <c r="J24" s="328">
        <v>9.8010314263641297E-3</v>
      </c>
      <c r="K24" s="328">
        <v>0.109495801748449</v>
      </c>
      <c r="L24" s="327">
        <v>7.7363896848137506E-2</v>
      </c>
      <c r="M24" s="327">
        <v>0.10731431798926799</v>
      </c>
      <c r="N24" s="327">
        <v>0.10462724935732599</v>
      </c>
    </row>
    <row r="25" spans="1:14">
      <c r="A25" s="326" t="s">
        <v>167</v>
      </c>
      <c r="B25" s="326">
        <v>3</v>
      </c>
      <c r="C25" s="326">
        <v>5</v>
      </c>
      <c r="D25" s="326">
        <v>7</v>
      </c>
      <c r="E25" s="326">
        <v>92</v>
      </c>
      <c r="F25" s="326">
        <v>800</v>
      </c>
      <c r="G25" s="326">
        <v>892</v>
      </c>
      <c r="H25" s="327">
        <v>0.103139013452914</v>
      </c>
      <c r="I25" s="328">
        <v>-0.15426937929058901</v>
      </c>
      <c r="J25" s="328">
        <v>5.8137086979632999E-3</v>
      </c>
      <c r="K25" s="328">
        <v>0.109495801748449</v>
      </c>
      <c r="L25" s="327">
        <v>0.263610315186246</v>
      </c>
      <c r="M25" s="327">
        <v>0.22592487997740701</v>
      </c>
      <c r="N25" s="327">
        <v>0.22930591259640101</v>
      </c>
    </row>
    <row r="26" spans="1:14">
      <c r="A26" s="326" t="s">
        <v>167</v>
      </c>
      <c r="B26" s="326">
        <v>4</v>
      </c>
      <c r="C26" s="326">
        <v>8</v>
      </c>
      <c r="D26" s="326">
        <v>23</v>
      </c>
      <c r="E26" s="326">
        <v>88</v>
      </c>
      <c r="F26" s="326">
        <v>502</v>
      </c>
      <c r="G26" s="326">
        <v>590</v>
      </c>
      <c r="H26" s="327">
        <v>0.149152542372881</v>
      </c>
      <c r="I26" s="328">
        <v>-0.57582922469595299</v>
      </c>
      <c r="J26" s="328">
        <v>6.3560683358654099E-2</v>
      </c>
      <c r="K26" s="328">
        <v>0.109495801748449</v>
      </c>
      <c r="L26" s="327">
        <v>0.25214899713466998</v>
      </c>
      <c r="M26" s="327">
        <v>0.14176786218582299</v>
      </c>
      <c r="N26" s="327">
        <v>0.15167095115681201</v>
      </c>
    </row>
    <row r="27" spans="1:14">
      <c r="A27" s="326" t="s">
        <v>101</v>
      </c>
      <c r="B27" s="326">
        <v>0</v>
      </c>
      <c r="C27" s="326">
        <v>0</v>
      </c>
      <c r="D27" s="326">
        <v>1</v>
      </c>
      <c r="E27" s="326">
        <v>69</v>
      </c>
      <c r="F27" s="326">
        <v>1011</v>
      </c>
      <c r="G27" s="326">
        <v>1080</v>
      </c>
      <c r="H27" s="327">
        <v>6.3888888888888801E-2</v>
      </c>
      <c r="I27" s="328">
        <v>0.367496184513735</v>
      </c>
      <c r="J27" s="328">
        <v>3.22679402574228E-2</v>
      </c>
      <c r="K27" s="328">
        <v>0.108332143676573</v>
      </c>
      <c r="L27" s="327">
        <v>0.197707736389684</v>
      </c>
      <c r="M27" s="327">
        <v>0.28551256707144801</v>
      </c>
      <c r="N27" s="327">
        <v>0.27763496143958799</v>
      </c>
    </row>
    <row r="28" spans="1:14">
      <c r="A28" s="326" t="s">
        <v>101</v>
      </c>
      <c r="B28" s="326">
        <v>1</v>
      </c>
      <c r="C28" s="326">
        <v>2</v>
      </c>
      <c r="D28" s="326">
        <v>2</v>
      </c>
      <c r="E28" s="326">
        <v>45</v>
      </c>
      <c r="F28" s="326">
        <v>590</v>
      </c>
      <c r="G28" s="326">
        <v>635</v>
      </c>
      <c r="H28" s="327">
        <v>7.0866141732283394E-2</v>
      </c>
      <c r="I28" s="328">
        <v>0.25636751721996798</v>
      </c>
      <c r="J28" s="328">
        <v>9.6598693158472197E-3</v>
      </c>
      <c r="K28" s="328">
        <v>0.108332143676573</v>
      </c>
      <c r="L28" s="327">
        <v>0.128939828080229</v>
      </c>
      <c r="M28" s="327">
        <v>0.166619598983338</v>
      </c>
      <c r="N28" s="327">
        <v>0.16323907455012801</v>
      </c>
    </row>
    <row r="29" spans="1:14">
      <c r="A29" s="326" t="s">
        <v>101</v>
      </c>
      <c r="B29" s="326">
        <v>2</v>
      </c>
      <c r="C29" s="326">
        <v>3</v>
      </c>
      <c r="D29" s="326">
        <v>4</v>
      </c>
      <c r="E29" s="326">
        <v>87</v>
      </c>
      <c r="F29" s="326">
        <v>951</v>
      </c>
      <c r="G29" s="326">
        <v>1038</v>
      </c>
      <c r="H29" s="327">
        <v>8.3815028901734104E-2</v>
      </c>
      <c r="I29" s="328">
        <v>7.4513413981329907E-2</v>
      </c>
      <c r="J29" s="328">
        <v>1.4369564244984801E-3</v>
      </c>
      <c r="K29" s="328">
        <v>0.108332143676573</v>
      </c>
      <c r="L29" s="327">
        <v>0.24928366762177601</v>
      </c>
      <c r="M29" s="327">
        <v>0.268568201073143</v>
      </c>
      <c r="N29" s="327">
        <v>0.26683804627249302</v>
      </c>
    </row>
    <row r="30" spans="1:14">
      <c r="A30" s="326" t="s">
        <v>101</v>
      </c>
      <c r="B30" s="326">
        <v>3</v>
      </c>
      <c r="C30" s="326">
        <v>5</v>
      </c>
      <c r="D30" s="326">
        <v>6</v>
      </c>
      <c r="E30" s="326">
        <v>75</v>
      </c>
      <c r="F30" s="326">
        <v>557</v>
      </c>
      <c r="G30" s="326">
        <v>632</v>
      </c>
      <c r="H30" s="327">
        <v>0.118670886075949</v>
      </c>
      <c r="I30" s="328">
        <v>-0.31201540351850199</v>
      </c>
      <c r="J30" s="328">
        <v>1.7971936159434002E-2</v>
      </c>
      <c r="K30" s="328">
        <v>0.108332143676573</v>
      </c>
      <c r="L30" s="327">
        <v>0.214899713467048</v>
      </c>
      <c r="M30" s="327">
        <v>0.15730019768426901</v>
      </c>
      <c r="N30" s="327">
        <v>0.162467866323907</v>
      </c>
    </row>
    <row r="31" spans="1:14">
      <c r="A31" s="326" t="s">
        <v>101</v>
      </c>
      <c r="B31" s="326">
        <v>4</v>
      </c>
      <c r="C31" s="326">
        <v>7</v>
      </c>
      <c r="D31" s="326">
        <v>16</v>
      </c>
      <c r="E31" s="326">
        <v>73</v>
      </c>
      <c r="F31" s="326">
        <v>432</v>
      </c>
      <c r="G31" s="326">
        <v>505</v>
      </c>
      <c r="H31" s="327">
        <v>0.14455445544554399</v>
      </c>
      <c r="I31" s="328">
        <v>-0.53912638281375702</v>
      </c>
      <c r="J31" s="328">
        <v>4.6995441519370698E-2</v>
      </c>
      <c r="K31" s="328">
        <v>0.108332143676573</v>
      </c>
      <c r="L31" s="327">
        <v>0.20916905444125999</v>
      </c>
      <c r="M31" s="327">
        <v>0.1219994351878</v>
      </c>
      <c r="N31" s="327">
        <v>0.129820051413881</v>
      </c>
    </row>
    <row r="32" spans="1:14">
      <c r="A32" s="326" t="s">
        <v>143</v>
      </c>
      <c r="B32" s="326">
        <v>0</v>
      </c>
      <c r="C32" s="326">
        <v>0</v>
      </c>
      <c r="D32" s="326">
        <v>2</v>
      </c>
      <c r="E32" s="326">
        <v>42</v>
      </c>
      <c r="F32" s="326">
        <v>778</v>
      </c>
      <c r="G32" s="326">
        <v>820</v>
      </c>
      <c r="H32" s="327">
        <v>5.12195121951219E-2</v>
      </c>
      <c r="I32" s="328">
        <v>0.60196437598554597</v>
      </c>
      <c r="J32" s="328">
        <v>5.9816060063509098E-2</v>
      </c>
      <c r="K32" s="328">
        <v>0.10276496126998801</v>
      </c>
      <c r="L32" s="327">
        <v>0.120343839541547</v>
      </c>
      <c r="M32" s="327">
        <v>0.21971194577802799</v>
      </c>
      <c r="N32" s="327">
        <v>0.21079691516709501</v>
      </c>
    </row>
    <row r="33" spans="1:14">
      <c r="A33" s="326" t="s">
        <v>143</v>
      </c>
      <c r="B33" s="326">
        <v>1</v>
      </c>
      <c r="C33" s="326">
        <v>3</v>
      </c>
      <c r="D33" s="326">
        <v>5</v>
      </c>
      <c r="E33" s="326">
        <v>87</v>
      </c>
      <c r="F33" s="326">
        <v>951</v>
      </c>
      <c r="G33" s="326">
        <v>1038</v>
      </c>
      <c r="H33" s="327">
        <v>8.3815028901734104E-2</v>
      </c>
      <c r="I33" s="328">
        <v>7.4513413981329907E-2</v>
      </c>
      <c r="J33" s="328">
        <v>1.4369564244984801E-3</v>
      </c>
      <c r="K33" s="328">
        <v>0.10276496126998801</v>
      </c>
      <c r="L33" s="327">
        <v>0.24928366762177601</v>
      </c>
      <c r="M33" s="327">
        <v>0.268568201073143</v>
      </c>
      <c r="N33" s="327">
        <v>0.26683804627249302</v>
      </c>
    </row>
    <row r="34" spans="1:14">
      <c r="A34" s="326" t="s">
        <v>143</v>
      </c>
      <c r="B34" s="326">
        <v>2</v>
      </c>
      <c r="C34" s="326">
        <v>6</v>
      </c>
      <c r="D34" s="326">
        <v>7</v>
      </c>
      <c r="E34" s="326">
        <v>51</v>
      </c>
      <c r="F34" s="326">
        <v>538</v>
      </c>
      <c r="G34" s="326">
        <v>589</v>
      </c>
      <c r="H34" s="327">
        <v>8.6587436332767401E-2</v>
      </c>
      <c r="I34" s="328">
        <v>3.8940397527981903E-2</v>
      </c>
      <c r="J34" s="328">
        <v>2.2595853459001999E-4</v>
      </c>
      <c r="K34" s="328">
        <v>0.10276496126998801</v>
      </c>
      <c r="L34" s="327">
        <v>0.146131805157593</v>
      </c>
      <c r="M34" s="327">
        <v>0.15193448178480601</v>
      </c>
      <c r="N34" s="327">
        <v>0.15141388174807099</v>
      </c>
    </row>
    <row r="35" spans="1:14">
      <c r="A35" s="326" t="s">
        <v>143</v>
      </c>
      <c r="B35" s="326">
        <v>3</v>
      </c>
      <c r="C35" s="326">
        <v>8</v>
      </c>
      <c r="D35" s="326">
        <v>11</v>
      </c>
      <c r="E35" s="326">
        <v>87</v>
      </c>
      <c r="F35" s="326">
        <v>720</v>
      </c>
      <c r="G35" s="326">
        <v>807</v>
      </c>
      <c r="H35" s="327">
        <v>0.107806691449814</v>
      </c>
      <c r="I35" s="328">
        <v>-0.203749436553959</v>
      </c>
      <c r="J35" s="328">
        <v>9.3625465210155304E-3</v>
      </c>
      <c r="K35" s="328">
        <v>0.10276496126998801</v>
      </c>
      <c r="L35" s="327">
        <v>0.24928366762177601</v>
      </c>
      <c r="M35" s="327">
        <v>0.20333239197966599</v>
      </c>
      <c r="N35" s="327">
        <v>0.20745501285347001</v>
      </c>
    </row>
    <row r="36" spans="1:14">
      <c r="A36" s="326" t="s">
        <v>143</v>
      </c>
      <c r="B36" s="326">
        <v>4</v>
      </c>
      <c r="C36" s="326">
        <v>12</v>
      </c>
      <c r="D36" s="326">
        <v>34</v>
      </c>
      <c r="E36" s="326">
        <v>82</v>
      </c>
      <c r="F36" s="326">
        <v>554</v>
      </c>
      <c r="G36" s="326">
        <v>636</v>
      </c>
      <c r="H36" s="327">
        <v>0.128930817610062</v>
      </c>
      <c r="I36" s="328">
        <v>-0.40664709042644498</v>
      </c>
      <c r="J36" s="328">
        <v>3.1923439726375201E-2</v>
      </c>
      <c r="K36" s="328">
        <v>0.10276496126998801</v>
      </c>
      <c r="L36" s="327">
        <v>0.23495702005730601</v>
      </c>
      <c r="M36" s="327">
        <v>0.15645297938435401</v>
      </c>
      <c r="N36" s="327">
        <v>0.163496143958868</v>
      </c>
    </row>
    <row r="37" spans="1:14">
      <c r="A37" s="326" t="s">
        <v>134</v>
      </c>
      <c r="B37" s="326">
        <v>0</v>
      </c>
      <c r="C37" s="326">
        <v>0</v>
      </c>
      <c r="D37" s="326">
        <v>2</v>
      </c>
      <c r="E37" s="326">
        <v>50</v>
      </c>
      <c r="F37" s="326">
        <v>868</v>
      </c>
      <c r="G37" s="326">
        <v>918</v>
      </c>
      <c r="H37" s="327">
        <v>5.4466230936819099E-2</v>
      </c>
      <c r="I37" s="328">
        <v>0.537076179322727</v>
      </c>
      <c r="J37" s="328">
        <v>5.4707664052862197E-2</v>
      </c>
      <c r="K37" s="328">
        <v>9.7130553933486394E-2</v>
      </c>
      <c r="L37" s="327">
        <v>0.14326647564469899</v>
      </c>
      <c r="M37" s="327">
        <v>0.24512849477548701</v>
      </c>
      <c r="N37" s="327">
        <v>0.23598971722365</v>
      </c>
    </row>
    <row r="38" spans="1:14">
      <c r="A38" s="326" t="s">
        <v>134</v>
      </c>
      <c r="B38" s="326">
        <v>1</v>
      </c>
      <c r="C38" s="326">
        <v>3</v>
      </c>
      <c r="D38" s="326">
        <v>4</v>
      </c>
      <c r="E38" s="326">
        <v>60</v>
      </c>
      <c r="F38" s="326">
        <v>683</v>
      </c>
      <c r="G38" s="326">
        <v>743</v>
      </c>
      <c r="H38" s="327">
        <v>8.0753701211305498E-2</v>
      </c>
      <c r="I38" s="328">
        <v>0.11505776743921201</v>
      </c>
      <c r="J38" s="328">
        <v>2.4120244965424999E-3</v>
      </c>
      <c r="K38" s="328">
        <v>9.7130553933486394E-2</v>
      </c>
      <c r="L38" s="327">
        <v>0.17191977077363799</v>
      </c>
      <c r="M38" s="327">
        <v>0.19288336628071101</v>
      </c>
      <c r="N38" s="327">
        <v>0.19100257069408699</v>
      </c>
    </row>
    <row r="39" spans="1:14">
      <c r="A39" s="326" t="s">
        <v>134</v>
      </c>
      <c r="B39" s="326">
        <v>2</v>
      </c>
      <c r="C39" s="326">
        <v>5</v>
      </c>
      <c r="D39" s="326">
        <v>7</v>
      </c>
      <c r="E39" s="326">
        <v>85</v>
      </c>
      <c r="F39" s="326">
        <v>849</v>
      </c>
      <c r="G39" s="326">
        <v>934</v>
      </c>
      <c r="H39" s="327">
        <v>9.1006423982869303E-2</v>
      </c>
      <c r="I39" s="328">
        <v>-1.5684600088445699E-2</v>
      </c>
      <c r="J39" s="328">
        <v>5.9448237400989801E-5</v>
      </c>
      <c r="K39" s="328">
        <v>9.7130553933486394E-2</v>
      </c>
      <c r="L39" s="327">
        <v>0.243553008595988</v>
      </c>
      <c r="M39" s="327">
        <v>0.23976277887602301</v>
      </c>
      <c r="N39" s="327">
        <v>0.24010282776349601</v>
      </c>
    </row>
    <row r="40" spans="1:14">
      <c r="A40" s="326" t="s">
        <v>134</v>
      </c>
      <c r="B40" s="326">
        <v>3</v>
      </c>
      <c r="C40" s="326">
        <v>8</v>
      </c>
      <c r="D40" s="326">
        <v>10</v>
      </c>
      <c r="E40" s="326">
        <v>70</v>
      </c>
      <c r="F40" s="326">
        <v>565</v>
      </c>
      <c r="G40" s="326">
        <v>635</v>
      </c>
      <c r="H40" s="327">
        <v>0.11023622047244</v>
      </c>
      <c r="I40" s="328">
        <v>-0.22876204081239401</v>
      </c>
      <c r="J40" s="328">
        <v>9.3823592792868608E-3</v>
      </c>
      <c r="K40" s="328">
        <v>9.7130553933486394E-2</v>
      </c>
      <c r="L40" s="327">
        <v>0.20057306590257801</v>
      </c>
      <c r="M40" s="327">
        <v>0.15955944648404399</v>
      </c>
      <c r="N40" s="327">
        <v>0.16323907455012801</v>
      </c>
    </row>
    <row r="41" spans="1:14">
      <c r="A41" s="326" t="s">
        <v>134</v>
      </c>
      <c r="B41" s="326">
        <v>4</v>
      </c>
      <c r="C41" s="326">
        <v>11</v>
      </c>
      <c r="D41" s="326">
        <v>31</v>
      </c>
      <c r="E41" s="326">
        <v>84</v>
      </c>
      <c r="F41" s="326">
        <v>576</v>
      </c>
      <c r="G41" s="326">
        <v>660</v>
      </c>
      <c r="H41" s="327">
        <v>0.12727272727272701</v>
      </c>
      <c r="I41" s="328">
        <v>-0.39180166805689798</v>
      </c>
      <c r="J41" s="328">
        <v>3.0569057867393799E-2</v>
      </c>
      <c r="K41" s="328">
        <v>9.7130553933486394E-2</v>
      </c>
      <c r="L41" s="327">
        <v>0.24068767908309399</v>
      </c>
      <c r="M41" s="327">
        <v>0.162665913583733</v>
      </c>
      <c r="N41" s="327">
        <v>0.16966580976863699</v>
      </c>
    </row>
    <row r="42" spans="1:14">
      <c r="A42" s="326" t="s">
        <v>132</v>
      </c>
      <c r="B42" s="326">
        <v>0</v>
      </c>
      <c r="C42" s="326">
        <v>0</v>
      </c>
      <c r="D42" s="326">
        <v>1</v>
      </c>
      <c r="E42" s="326">
        <v>65</v>
      </c>
      <c r="F42" s="326">
        <v>1060</v>
      </c>
      <c r="G42" s="326">
        <v>1125</v>
      </c>
      <c r="H42" s="327">
        <v>5.7777777777777699E-2</v>
      </c>
      <c r="I42" s="328">
        <v>0.47454438730099902</v>
      </c>
      <c r="J42" s="328">
        <v>5.36728909847696E-2</v>
      </c>
      <c r="K42" s="328">
        <v>8.9817258273425599E-2</v>
      </c>
      <c r="L42" s="327">
        <v>0.18624641833810801</v>
      </c>
      <c r="M42" s="327">
        <v>0.29935046597006398</v>
      </c>
      <c r="N42" s="327">
        <v>0.28920308483290402</v>
      </c>
    </row>
    <row r="43" spans="1:14">
      <c r="A43" s="326" t="s">
        <v>132</v>
      </c>
      <c r="B43" s="326">
        <v>1</v>
      </c>
      <c r="C43" s="326">
        <v>2</v>
      </c>
      <c r="D43" s="326">
        <v>2</v>
      </c>
      <c r="E43" s="326">
        <v>70</v>
      </c>
      <c r="F43" s="326">
        <v>673</v>
      </c>
      <c r="G43" s="326">
        <v>743</v>
      </c>
      <c r="H43" s="327">
        <v>9.4212651413189699E-2</v>
      </c>
      <c r="I43" s="328">
        <v>-5.3842442314107598E-2</v>
      </c>
      <c r="J43" s="328">
        <v>5.6608654977201105E-4</v>
      </c>
      <c r="K43" s="328">
        <v>8.9817258273425599E-2</v>
      </c>
      <c r="L43" s="327">
        <v>0.20057306590257801</v>
      </c>
      <c r="M43" s="327">
        <v>0.19005930528099399</v>
      </c>
      <c r="N43" s="327">
        <v>0.19100257069408699</v>
      </c>
    </row>
    <row r="44" spans="1:14">
      <c r="A44" s="326" t="s">
        <v>132</v>
      </c>
      <c r="B44" s="326">
        <v>2</v>
      </c>
      <c r="C44" s="326">
        <v>3</v>
      </c>
      <c r="D44" s="326">
        <v>3</v>
      </c>
      <c r="E44" s="326">
        <v>57</v>
      </c>
      <c r="F44" s="326">
        <v>541</v>
      </c>
      <c r="G44" s="326">
        <v>598</v>
      </c>
      <c r="H44" s="327">
        <v>9.5317725752508298E-2</v>
      </c>
      <c r="I44" s="328">
        <v>-6.6724518897545104E-2</v>
      </c>
      <c r="J44" s="328">
        <v>7.03415359652842E-4</v>
      </c>
      <c r="K44" s="328">
        <v>8.9817258273425599E-2</v>
      </c>
      <c r="L44" s="327">
        <v>0.163323782234957</v>
      </c>
      <c r="M44" s="327">
        <v>0.152781700084721</v>
      </c>
      <c r="N44" s="327">
        <v>0.15372750642673499</v>
      </c>
    </row>
    <row r="45" spans="1:14">
      <c r="A45" s="326" t="s">
        <v>132</v>
      </c>
      <c r="B45" s="326">
        <v>3</v>
      </c>
      <c r="C45" s="326">
        <v>4</v>
      </c>
      <c r="D45" s="326">
        <v>5</v>
      </c>
      <c r="E45" s="326">
        <v>77</v>
      </c>
      <c r="F45" s="326">
        <v>738</v>
      </c>
      <c r="G45" s="326">
        <v>815</v>
      </c>
      <c r="H45" s="327">
        <v>9.4478527607361903E-2</v>
      </c>
      <c r="I45" s="328">
        <v>-5.6954127162687801E-2</v>
      </c>
      <c r="J45" s="328">
        <v>6.9567590907718905E-4</v>
      </c>
      <c r="K45" s="328">
        <v>8.9817258273425599E-2</v>
      </c>
      <c r="L45" s="327">
        <v>0.22063037249283601</v>
      </c>
      <c r="M45" s="327">
        <v>0.208415701779158</v>
      </c>
      <c r="N45" s="327">
        <v>0.209511568123393</v>
      </c>
    </row>
    <row r="46" spans="1:14">
      <c r="A46" s="326" t="s">
        <v>132</v>
      </c>
      <c r="B46" s="326">
        <v>4</v>
      </c>
      <c r="C46" s="326">
        <v>6</v>
      </c>
      <c r="D46" s="326">
        <v>15</v>
      </c>
      <c r="E46" s="326">
        <v>80</v>
      </c>
      <c r="F46" s="326">
        <v>529</v>
      </c>
      <c r="G46" s="326">
        <v>609</v>
      </c>
      <c r="H46" s="327">
        <v>0.13136288998357901</v>
      </c>
      <c r="I46" s="328">
        <v>-0.42813073272505803</v>
      </c>
      <c r="J46" s="328">
        <v>3.4179189470153998E-2</v>
      </c>
      <c r="K46" s="328">
        <v>8.9817258273425599E-2</v>
      </c>
      <c r="L46" s="327">
        <v>0.229226361031518</v>
      </c>
      <c r="M46" s="327">
        <v>0.14939282688506</v>
      </c>
      <c r="N46" s="327">
        <v>0.15655526992287899</v>
      </c>
    </row>
    <row r="47" spans="1:14">
      <c r="A47" s="326" t="s">
        <v>139</v>
      </c>
      <c r="B47" s="326">
        <v>0</v>
      </c>
      <c r="C47" s="326">
        <v>0</v>
      </c>
      <c r="D47" s="326">
        <v>4</v>
      </c>
      <c r="E47" s="326">
        <v>65</v>
      </c>
      <c r="F47" s="326">
        <v>975</v>
      </c>
      <c r="G47" s="326">
        <v>1040</v>
      </c>
      <c r="H47" s="327">
        <v>6.25E-2</v>
      </c>
      <c r="I47" s="328">
        <v>0.390957671192733</v>
      </c>
      <c r="J47" s="328">
        <v>3.4834144414737103E-2</v>
      </c>
      <c r="K47" s="328">
        <v>8.9805569717438194E-2</v>
      </c>
      <c r="L47" s="327">
        <v>0.18624641833810801</v>
      </c>
      <c r="M47" s="327">
        <v>0.27534594747246499</v>
      </c>
      <c r="N47" s="327">
        <v>0.26735218508997399</v>
      </c>
    </row>
    <row r="48" spans="1:14">
      <c r="A48" s="326" t="s">
        <v>139</v>
      </c>
      <c r="B48" s="326">
        <v>1</v>
      </c>
      <c r="C48" s="326">
        <v>5</v>
      </c>
      <c r="D48" s="326">
        <v>6</v>
      </c>
      <c r="E48" s="326">
        <v>37</v>
      </c>
      <c r="F48" s="326">
        <v>514</v>
      </c>
      <c r="G48" s="326">
        <v>551</v>
      </c>
      <c r="H48" s="327">
        <v>6.7150635208711396E-2</v>
      </c>
      <c r="I48" s="328">
        <v>0.31421282290146402</v>
      </c>
      <c r="J48" s="328">
        <v>1.2298146421429901E-2</v>
      </c>
      <c r="K48" s="328">
        <v>8.9805569717438194E-2</v>
      </c>
      <c r="L48" s="327">
        <v>0.106017191977077</v>
      </c>
      <c r="M48" s="327">
        <v>0.14515673538548399</v>
      </c>
      <c r="N48" s="327">
        <v>0.14164524421593799</v>
      </c>
    </row>
    <row r="49" spans="1:14">
      <c r="A49" s="326" t="s">
        <v>139</v>
      </c>
      <c r="B49" s="326">
        <v>2</v>
      </c>
      <c r="C49" s="326">
        <v>7</v>
      </c>
      <c r="D49" s="326">
        <v>9</v>
      </c>
      <c r="E49" s="326">
        <v>68</v>
      </c>
      <c r="F49" s="326">
        <v>705</v>
      </c>
      <c r="G49" s="326">
        <v>773</v>
      </c>
      <c r="H49" s="327">
        <v>8.7968952134540701E-2</v>
      </c>
      <c r="I49" s="328">
        <v>2.15975677266853E-2</v>
      </c>
      <c r="J49" s="328">
        <v>9.1873755199375196E-5</v>
      </c>
      <c r="K49" s="328">
        <v>8.9805569717438194E-2</v>
      </c>
      <c r="L49" s="327">
        <v>0.19484240687679</v>
      </c>
      <c r="M49" s="327">
        <v>0.19909630048009</v>
      </c>
      <c r="N49" s="327">
        <v>0.198714652956298</v>
      </c>
    </row>
    <row r="50" spans="1:14">
      <c r="A50" s="326" t="s">
        <v>139</v>
      </c>
      <c r="B50" s="326">
        <v>3</v>
      </c>
      <c r="C50" s="326">
        <v>10</v>
      </c>
      <c r="D50" s="326">
        <v>14</v>
      </c>
      <c r="E50" s="326">
        <v>98</v>
      </c>
      <c r="F50" s="326">
        <v>792</v>
      </c>
      <c r="G50" s="326">
        <v>890</v>
      </c>
      <c r="H50" s="327">
        <v>0.11011235955056101</v>
      </c>
      <c r="I50" s="328">
        <v>-0.227498616765622</v>
      </c>
      <c r="J50" s="328">
        <v>1.29985113636659E-2</v>
      </c>
      <c r="K50" s="328">
        <v>8.9805569717438194E-2</v>
      </c>
      <c r="L50" s="327">
        <v>0.28080229226360998</v>
      </c>
      <c r="M50" s="327">
        <v>0.223665631177633</v>
      </c>
      <c r="N50" s="327">
        <v>0.22879177377891999</v>
      </c>
    </row>
    <row r="51" spans="1:14">
      <c r="A51" s="326" t="s">
        <v>139</v>
      </c>
      <c r="B51" s="326">
        <v>4</v>
      </c>
      <c r="C51" s="326">
        <v>15</v>
      </c>
      <c r="D51" s="326">
        <v>40</v>
      </c>
      <c r="E51" s="326">
        <v>81</v>
      </c>
      <c r="F51" s="326">
        <v>555</v>
      </c>
      <c r="G51" s="326">
        <v>636</v>
      </c>
      <c r="H51" s="327">
        <v>0.12735849056603701</v>
      </c>
      <c r="I51" s="328">
        <v>-0.39257357083548</v>
      </c>
      <c r="J51" s="328">
        <v>2.9582893762405801E-2</v>
      </c>
      <c r="K51" s="328">
        <v>8.9805569717438194E-2</v>
      </c>
      <c r="L51" s="327">
        <v>0.232091690544412</v>
      </c>
      <c r="M51" s="327">
        <v>0.156735385484326</v>
      </c>
      <c r="N51" s="327">
        <v>0.163496143958868</v>
      </c>
    </row>
    <row r="52" spans="1:14">
      <c r="A52" s="326" t="s">
        <v>144</v>
      </c>
      <c r="B52" s="326">
        <v>0</v>
      </c>
      <c r="C52" s="326">
        <v>0</v>
      </c>
      <c r="D52" s="326">
        <v>0</v>
      </c>
      <c r="E52" s="326">
        <v>93</v>
      </c>
      <c r="F52" s="326">
        <v>1211</v>
      </c>
      <c r="G52" s="326">
        <v>1304</v>
      </c>
      <c r="H52" s="327">
        <v>7.1319018404907897E-2</v>
      </c>
      <c r="I52" s="328">
        <v>0.24950972049035899</v>
      </c>
      <c r="J52" s="328">
        <v>1.8842510593856499E-2</v>
      </c>
      <c r="K52" s="328">
        <v>8.9233759342174604E-2</v>
      </c>
      <c r="L52" s="327">
        <v>0.26647564469913998</v>
      </c>
      <c r="M52" s="327">
        <v>0.34199378706580003</v>
      </c>
      <c r="N52" s="327">
        <v>0.335218508997429</v>
      </c>
    </row>
    <row r="53" spans="1:14">
      <c r="A53" s="326" t="s">
        <v>144</v>
      </c>
      <c r="B53" s="326">
        <v>1</v>
      </c>
      <c r="C53" s="326">
        <v>1</v>
      </c>
      <c r="D53" s="326">
        <v>1</v>
      </c>
      <c r="E53" s="326">
        <v>85</v>
      </c>
      <c r="F53" s="326">
        <v>1085</v>
      </c>
      <c r="G53" s="326">
        <v>1170</v>
      </c>
      <c r="H53" s="327">
        <v>7.26495726495726E-2</v>
      </c>
      <c r="I53" s="328">
        <v>0.229591479574767</v>
      </c>
      <c r="J53" s="328">
        <v>1.44315716533605E-2</v>
      </c>
      <c r="K53" s="328">
        <v>8.9233759342174604E-2</v>
      </c>
      <c r="L53" s="327">
        <v>0.243553008595988</v>
      </c>
      <c r="M53" s="327">
        <v>0.30641061846935802</v>
      </c>
      <c r="N53" s="327">
        <v>0.300771208226221</v>
      </c>
    </row>
    <row r="54" spans="1:14">
      <c r="A54" s="326" t="s">
        <v>144</v>
      </c>
      <c r="B54" s="326">
        <v>3</v>
      </c>
      <c r="C54" s="326">
        <v>2</v>
      </c>
      <c r="D54" s="326">
        <v>2</v>
      </c>
      <c r="E54" s="326">
        <v>87</v>
      </c>
      <c r="F54" s="326">
        <v>729</v>
      </c>
      <c r="G54" s="326">
        <v>816</v>
      </c>
      <c r="H54" s="327">
        <v>0.106617647058823</v>
      </c>
      <c r="I54" s="328">
        <v>-0.19132691655540199</v>
      </c>
      <c r="J54" s="328">
        <v>8.3054288854759097E-3</v>
      </c>
      <c r="K54" s="328">
        <v>8.9233759342174604E-2</v>
      </c>
      <c r="L54" s="327">
        <v>0.24928366762177601</v>
      </c>
      <c r="M54" s="327">
        <v>0.20587404687941199</v>
      </c>
      <c r="N54" s="327">
        <v>0.20976863753213301</v>
      </c>
    </row>
    <row r="55" spans="1:14">
      <c r="A55" s="326" t="s">
        <v>144</v>
      </c>
      <c r="B55" s="326">
        <v>4</v>
      </c>
      <c r="C55" s="326">
        <v>3</v>
      </c>
      <c r="D55" s="326">
        <v>9</v>
      </c>
      <c r="E55" s="326">
        <v>84</v>
      </c>
      <c r="F55" s="326">
        <v>516</v>
      </c>
      <c r="G55" s="326">
        <v>600</v>
      </c>
      <c r="H55" s="327">
        <v>0.14000000000000001</v>
      </c>
      <c r="I55" s="328">
        <v>-0.50180256327122696</v>
      </c>
      <c r="J55" s="328">
        <v>4.7654248209481498E-2</v>
      </c>
      <c r="K55" s="328">
        <v>8.9233759342174604E-2</v>
      </c>
      <c r="L55" s="327">
        <v>0.24068767908309399</v>
      </c>
      <c r="M55" s="327">
        <v>0.14572154758542699</v>
      </c>
      <c r="N55" s="327">
        <v>0.15424164524421499</v>
      </c>
    </row>
    <row r="56" spans="1:14">
      <c r="A56" s="326" t="s">
        <v>133</v>
      </c>
      <c r="B56" s="326">
        <v>0</v>
      </c>
      <c r="C56" s="326">
        <v>0</v>
      </c>
      <c r="D56" s="326">
        <v>2</v>
      </c>
      <c r="E56" s="326">
        <v>53</v>
      </c>
      <c r="F56" s="326">
        <v>790</v>
      </c>
      <c r="G56" s="326">
        <v>843</v>
      </c>
      <c r="H56" s="327">
        <v>6.2870699881376002E-2</v>
      </c>
      <c r="I56" s="328">
        <v>0.38464850199946798</v>
      </c>
      <c r="J56" s="328">
        <v>2.74017264565375E-2</v>
      </c>
      <c r="K56" s="328">
        <v>8.7014130798461903E-2</v>
      </c>
      <c r="L56" s="327">
        <v>0.15186246418338101</v>
      </c>
      <c r="M56" s="327">
        <v>0.22310081897768899</v>
      </c>
      <c r="N56" s="327">
        <v>0.21670951156812299</v>
      </c>
    </row>
    <row r="57" spans="1:14">
      <c r="A57" s="326" t="s">
        <v>133</v>
      </c>
      <c r="B57" s="326">
        <v>1</v>
      </c>
      <c r="C57" s="326">
        <v>3</v>
      </c>
      <c r="D57" s="326">
        <v>4</v>
      </c>
      <c r="E57" s="326">
        <v>61</v>
      </c>
      <c r="F57" s="326">
        <v>773</v>
      </c>
      <c r="G57" s="326">
        <v>834</v>
      </c>
      <c r="H57" s="327">
        <v>7.3141486810551506E-2</v>
      </c>
      <c r="I57" s="328">
        <v>0.222312654504633</v>
      </c>
      <c r="J57" s="328">
        <v>9.6738940310688703E-3</v>
      </c>
      <c r="K57" s="328">
        <v>8.7014130798461903E-2</v>
      </c>
      <c r="L57" s="327">
        <v>0.17478510028653199</v>
      </c>
      <c r="M57" s="327">
        <v>0.21829991527817</v>
      </c>
      <c r="N57" s="327">
        <v>0.21439588688946001</v>
      </c>
    </row>
    <row r="58" spans="1:14">
      <c r="A58" s="326" t="s">
        <v>133</v>
      </c>
      <c r="B58" s="326">
        <v>2</v>
      </c>
      <c r="C58" s="326">
        <v>5</v>
      </c>
      <c r="D58" s="326">
        <v>6</v>
      </c>
      <c r="E58" s="326">
        <v>56</v>
      </c>
      <c r="F58" s="326">
        <v>663</v>
      </c>
      <c r="G58" s="326">
        <v>719</v>
      </c>
      <c r="H58" s="327">
        <v>7.7885952712100096E-2</v>
      </c>
      <c r="I58" s="328">
        <v>0.15433076954123601</v>
      </c>
      <c r="J58" s="328">
        <v>4.1324828471786899E-3</v>
      </c>
      <c r="K58" s="328">
        <v>8.7014130798461903E-2</v>
      </c>
      <c r="L58" s="327">
        <v>0.16045845272206299</v>
      </c>
      <c r="M58" s="327">
        <v>0.187235244281276</v>
      </c>
      <c r="N58" s="327">
        <v>0.184832904884318</v>
      </c>
    </row>
    <row r="59" spans="1:14">
      <c r="A59" s="326" t="s">
        <v>133</v>
      </c>
      <c r="B59" s="326">
        <v>3</v>
      </c>
      <c r="C59" s="326">
        <v>7</v>
      </c>
      <c r="D59" s="326">
        <v>9</v>
      </c>
      <c r="E59" s="326">
        <v>96</v>
      </c>
      <c r="F59" s="326">
        <v>695</v>
      </c>
      <c r="G59" s="326">
        <v>791</v>
      </c>
      <c r="H59" s="327">
        <v>0.12136536030341299</v>
      </c>
      <c r="I59" s="328">
        <v>-0.33752887581252</v>
      </c>
      <c r="J59" s="328">
        <v>2.6597070789660102E-2</v>
      </c>
      <c r="K59" s="328">
        <v>8.7014130798461903E-2</v>
      </c>
      <c r="L59" s="327">
        <v>0.27507163323782202</v>
      </c>
      <c r="M59" s="327">
        <v>0.19627223948037201</v>
      </c>
      <c r="N59" s="327">
        <v>0.20334190231362401</v>
      </c>
    </row>
    <row r="60" spans="1:14">
      <c r="A60" s="326" t="s">
        <v>133</v>
      </c>
      <c r="B60" s="326">
        <v>4</v>
      </c>
      <c r="C60" s="326">
        <v>10</v>
      </c>
      <c r="D60" s="326">
        <v>26</v>
      </c>
      <c r="E60" s="326">
        <v>83</v>
      </c>
      <c r="F60" s="326">
        <v>620</v>
      </c>
      <c r="G60" s="326">
        <v>703</v>
      </c>
      <c r="H60" s="327">
        <v>0.118065433854907</v>
      </c>
      <c r="I60" s="328">
        <v>-0.30621365966693698</v>
      </c>
      <c r="J60" s="328">
        <v>1.9208956674016699E-2</v>
      </c>
      <c r="K60" s="328">
        <v>8.7014130798461903E-2</v>
      </c>
      <c r="L60" s="327">
        <v>0.23782234957019999</v>
      </c>
      <c r="M60" s="327">
        <v>0.17509178198249001</v>
      </c>
      <c r="N60" s="327">
        <v>0.18071979434447299</v>
      </c>
    </row>
    <row r="61" spans="1:14">
      <c r="A61" s="326" t="s">
        <v>229</v>
      </c>
      <c r="B61" s="326">
        <v>0</v>
      </c>
      <c r="C61" s="326">
        <v>0</v>
      </c>
      <c r="D61" s="326">
        <v>2</v>
      </c>
      <c r="E61" s="326">
        <v>84</v>
      </c>
      <c r="F61" s="326">
        <v>1122</v>
      </c>
      <c r="G61" s="326">
        <v>1206</v>
      </c>
      <c r="H61" s="327">
        <v>6.9651741293532299E-2</v>
      </c>
      <c r="I61" s="328">
        <v>0.27495875732985098</v>
      </c>
      <c r="J61" s="328">
        <v>2.0944148863204701E-2</v>
      </c>
      <c r="K61" s="328">
        <v>7.5296349470725804E-2</v>
      </c>
      <c r="L61" s="327">
        <v>0.24068767908309399</v>
      </c>
      <c r="M61" s="327">
        <v>0.31685964416831403</v>
      </c>
      <c r="N61" s="327">
        <v>0.310025706940874</v>
      </c>
    </row>
    <row r="62" spans="1:14">
      <c r="A62" s="326" t="s">
        <v>229</v>
      </c>
      <c r="B62" s="326">
        <v>1</v>
      </c>
      <c r="C62" s="326">
        <v>3</v>
      </c>
      <c r="D62" s="326">
        <v>3</v>
      </c>
      <c r="E62" s="326">
        <v>39</v>
      </c>
      <c r="F62" s="326">
        <v>397</v>
      </c>
      <c r="G62" s="326">
        <v>436</v>
      </c>
      <c r="H62" s="327">
        <v>8.9449541284403605E-2</v>
      </c>
      <c r="I62" s="328">
        <v>3.2821046480674002E-3</v>
      </c>
      <c r="J62" s="328">
        <v>1.20574903583206E-6</v>
      </c>
      <c r="K62" s="328">
        <v>7.5296349470725804E-2</v>
      </c>
      <c r="L62" s="327">
        <v>0.111747851002865</v>
      </c>
      <c r="M62" s="327">
        <v>0.112115221688788</v>
      </c>
      <c r="N62" s="327">
        <v>0.11208226221079599</v>
      </c>
    </row>
    <row r="63" spans="1:14">
      <c r="A63" s="326" t="s">
        <v>229</v>
      </c>
      <c r="B63" s="326">
        <v>2</v>
      </c>
      <c r="C63" s="326">
        <v>4</v>
      </c>
      <c r="D63" s="326">
        <v>5</v>
      </c>
      <c r="E63" s="326">
        <v>53</v>
      </c>
      <c r="F63" s="326">
        <v>683</v>
      </c>
      <c r="G63" s="326">
        <v>736</v>
      </c>
      <c r="H63" s="327">
        <v>7.2010869565217295E-2</v>
      </c>
      <c r="I63" s="328">
        <v>0.23911041610919101</v>
      </c>
      <c r="J63" s="328">
        <v>9.8085249696671303E-3</v>
      </c>
      <c r="K63" s="328">
        <v>7.5296349470725804E-2</v>
      </c>
      <c r="L63" s="327">
        <v>0.15186246418338101</v>
      </c>
      <c r="M63" s="327">
        <v>0.19288336628071101</v>
      </c>
      <c r="N63" s="327">
        <v>0.18920308483290399</v>
      </c>
    </row>
    <row r="64" spans="1:14">
      <c r="A64" s="326" t="s">
        <v>229</v>
      </c>
      <c r="B64" s="326">
        <v>3</v>
      </c>
      <c r="C64" s="326">
        <v>6</v>
      </c>
      <c r="D64" s="326">
        <v>8</v>
      </c>
      <c r="E64" s="326">
        <v>72</v>
      </c>
      <c r="F64" s="326">
        <v>671</v>
      </c>
      <c r="G64" s="326">
        <v>743</v>
      </c>
      <c r="H64" s="327">
        <v>9.6904441453566595E-2</v>
      </c>
      <c r="I64" s="328">
        <v>-8.49895119538501E-2</v>
      </c>
      <c r="J64" s="328">
        <v>1.4286084110225201E-3</v>
      </c>
      <c r="K64" s="328">
        <v>7.5296349470725804E-2</v>
      </c>
      <c r="L64" s="327">
        <v>0.20630372492836599</v>
      </c>
      <c r="M64" s="327">
        <v>0.18949449308104999</v>
      </c>
      <c r="N64" s="327">
        <v>0.19100257069408699</v>
      </c>
    </row>
    <row r="65" spans="1:14">
      <c r="A65" s="326" t="s">
        <v>229</v>
      </c>
      <c r="B65" s="326">
        <v>4</v>
      </c>
      <c r="C65" s="326">
        <v>9</v>
      </c>
      <c r="D65" s="326">
        <v>32</v>
      </c>
      <c r="E65" s="326">
        <v>101</v>
      </c>
      <c r="F65" s="326">
        <v>668</v>
      </c>
      <c r="G65" s="326">
        <v>769</v>
      </c>
      <c r="H65" s="327">
        <v>0.13133940182054599</v>
      </c>
      <c r="I65" s="328">
        <v>-0.42792487321409001</v>
      </c>
      <c r="J65" s="328">
        <v>4.3113861477795598E-2</v>
      </c>
      <c r="K65" s="328">
        <v>7.5296349470725804E-2</v>
      </c>
      <c r="L65" s="327">
        <v>0.28939828080229202</v>
      </c>
      <c r="M65" s="327">
        <v>0.18864727478113499</v>
      </c>
      <c r="N65" s="327">
        <v>0.19768637532133601</v>
      </c>
    </row>
    <row r="66" spans="1:14">
      <c r="A66" s="326" t="s">
        <v>99</v>
      </c>
      <c r="B66" s="326">
        <v>0</v>
      </c>
      <c r="C66" s="326">
        <v>0</v>
      </c>
      <c r="D66" s="326">
        <v>0</v>
      </c>
      <c r="E66" s="326">
        <v>65</v>
      </c>
      <c r="F66" s="326">
        <v>853</v>
      </c>
      <c r="G66" s="326">
        <v>918</v>
      </c>
      <c r="H66" s="327">
        <v>7.0806100217864903E-2</v>
      </c>
      <c r="I66" s="328">
        <v>0.25727974768656497</v>
      </c>
      <c r="J66" s="328">
        <v>1.40593052168815E-2</v>
      </c>
      <c r="K66" s="328">
        <v>7.0170647555594504E-2</v>
      </c>
      <c r="L66" s="327">
        <v>0.18624641833810801</v>
      </c>
      <c r="M66" s="327">
        <v>0.24089240327590999</v>
      </c>
      <c r="N66" s="327">
        <v>0.23598971722365</v>
      </c>
    </row>
    <row r="67" spans="1:14">
      <c r="A67" s="326" t="s">
        <v>99</v>
      </c>
      <c r="B67" s="326">
        <v>1</v>
      </c>
      <c r="C67" s="326">
        <v>1</v>
      </c>
      <c r="D67" s="326">
        <v>1</v>
      </c>
      <c r="E67" s="326">
        <v>69</v>
      </c>
      <c r="F67" s="326">
        <v>918</v>
      </c>
      <c r="G67" s="326">
        <v>987</v>
      </c>
      <c r="H67" s="327">
        <v>6.9908814589665594E-2</v>
      </c>
      <c r="I67" s="328">
        <v>0.270998356113754</v>
      </c>
      <c r="J67" s="328">
        <v>1.6677527010662101E-2</v>
      </c>
      <c r="K67" s="328">
        <v>7.0170647555594504E-2</v>
      </c>
      <c r="L67" s="327">
        <v>0.197707736389684</v>
      </c>
      <c r="M67" s="327">
        <v>0.259248799774075</v>
      </c>
      <c r="N67" s="327">
        <v>0.25372750642673503</v>
      </c>
    </row>
    <row r="68" spans="1:14">
      <c r="A68" s="326" t="s">
        <v>99</v>
      </c>
      <c r="B68" s="326">
        <v>2</v>
      </c>
      <c r="C68" s="326">
        <v>2</v>
      </c>
      <c r="D68" s="326">
        <v>2</v>
      </c>
      <c r="E68" s="326">
        <v>89</v>
      </c>
      <c r="F68" s="326">
        <v>800</v>
      </c>
      <c r="G68" s="326">
        <v>889</v>
      </c>
      <c r="H68" s="327">
        <v>0.10011248593925701</v>
      </c>
      <c r="I68" s="328">
        <v>-0.121117171973689</v>
      </c>
      <c r="J68" s="328">
        <v>3.52323151496885E-3</v>
      </c>
      <c r="K68" s="328">
        <v>7.0170647555594504E-2</v>
      </c>
      <c r="L68" s="327">
        <v>0.25501432664756402</v>
      </c>
      <c r="M68" s="327">
        <v>0.22592487997740701</v>
      </c>
      <c r="N68" s="327">
        <v>0.228534704370179</v>
      </c>
    </row>
    <row r="69" spans="1:14">
      <c r="A69" s="326" t="s">
        <v>99</v>
      </c>
      <c r="B69" s="326">
        <v>3</v>
      </c>
      <c r="C69" s="326">
        <v>3</v>
      </c>
      <c r="D69" s="326">
        <v>3</v>
      </c>
      <c r="E69" s="326">
        <v>50</v>
      </c>
      <c r="F69" s="326">
        <v>478</v>
      </c>
      <c r="G69" s="326">
        <v>528</v>
      </c>
      <c r="H69" s="327">
        <v>9.4696969696969696E-2</v>
      </c>
      <c r="I69" s="328">
        <v>-5.95048028461665E-2</v>
      </c>
      <c r="J69" s="328">
        <v>4.9248316164600598E-4</v>
      </c>
      <c r="K69" s="328">
        <v>7.0170647555594504E-2</v>
      </c>
      <c r="L69" s="327">
        <v>0.14326647564469899</v>
      </c>
      <c r="M69" s="327">
        <v>0.134990115786501</v>
      </c>
      <c r="N69" s="327">
        <v>0.13573264781491001</v>
      </c>
    </row>
    <row r="70" spans="1:14">
      <c r="A70" s="326" t="s">
        <v>99</v>
      </c>
      <c r="B70" s="326">
        <v>4</v>
      </c>
      <c r="C70" s="326">
        <v>4</v>
      </c>
      <c r="D70" s="326">
        <v>9</v>
      </c>
      <c r="E70" s="326">
        <v>76</v>
      </c>
      <c r="F70" s="326">
        <v>492</v>
      </c>
      <c r="G70" s="326">
        <v>568</v>
      </c>
      <c r="H70" s="327">
        <v>0.13380281690140799</v>
      </c>
      <c r="I70" s="328">
        <v>-0.44934715370349898</v>
      </c>
      <c r="J70" s="328">
        <v>3.5418100651436003E-2</v>
      </c>
      <c r="K70" s="328">
        <v>7.0170647555594504E-2</v>
      </c>
      <c r="L70" s="327">
        <v>0.21776504297994201</v>
      </c>
      <c r="M70" s="327">
        <v>0.138943801186105</v>
      </c>
      <c r="N70" s="327">
        <v>0.14601542416452401</v>
      </c>
    </row>
    <row r="71" spans="1:14">
      <c r="A71" s="326" t="s">
        <v>150</v>
      </c>
      <c r="B71" s="326">
        <v>0</v>
      </c>
      <c r="C71" s="326">
        <v>0</v>
      </c>
      <c r="D71" s="326">
        <v>2</v>
      </c>
      <c r="E71" s="326">
        <v>88</v>
      </c>
      <c r="F71" s="326">
        <v>1107</v>
      </c>
      <c r="G71" s="326">
        <v>1195</v>
      </c>
      <c r="H71" s="327">
        <v>7.3640167364016698E-2</v>
      </c>
      <c r="I71" s="328">
        <v>0.21497958832095301</v>
      </c>
      <c r="J71" s="328">
        <v>1.3000795052606399E-2</v>
      </c>
      <c r="K71" s="328">
        <v>7.0078299076418896E-2</v>
      </c>
      <c r="L71" s="327">
        <v>0.25214899713466998</v>
      </c>
      <c r="M71" s="327">
        <v>0.31262355266873698</v>
      </c>
      <c r="N71" s="327">
        <v>0.30719794344473</v>
      </c>
    </row>
    <row r="72" spans="1:14">
      <c r="A72" s="326" t="s">
        <v>150</v>
      </c>
      <c r="B72" s="326">
        <v>1</v>
      </c>
      <c r="C72" s="326">
        <v>3</v>
      </c>
      <c r="D72" s="326">
        <v>3</v>
      </c>
      <c r="E72" s="326">
        <v>33</v>
      </c>
      <c r="F72" s="326">
        <v>441</v>
      </c>
      <c r="G72" s="326">
        <v>474</v>
      </c>
      <c r="H72" s="327">
        <v>6.9620253164556903E-2</v>
      </c>
      <c r="I72" s="328">
        <v>0.27544478407088901</v>
      </c>
      <c r="J72" s="328">
        <v>8.2592713910732696E-3</v>
      </c>
      <c r="K72" s="328">
        <v>7.0078299076418896E-2</v>
      </c>
      <c r="L72" s="327">
        <v>9.4555873925501396E-2</v>
      </c>
      <c r="M72" s="327">
        <v>0.12454109008754501</v>
      </c>
      <c r="N72" s="327">
        <v>0.12185089974292999</v>
      </c>
    </row>
    <row r="73" spans="1:14">
      <c r="A73" s="326" t="s">
        <v>150</v>
      </c>
      <c r="B73" s="326">
        <v>2</v>
      </c>
      <c r="C73" s="326">
        <v>4</v>
      </c>
      <c r="D73" s="326">
        <v>5</v>
      </c>
      <c r="E73" s="326">
        <v>66</v>
      </c>
      <c r="F73" s="326">
        <v>805</v>
      </c>
      <c r="G73" s="326">
        <v>871</v>
      </c>
      <c r="H73" s="327">
        <v>7.57749712973593E-2</v>
      </c>
      <c r="I73" s="328">
        <v>0.184095005482661</v>
      </c>
      <c r="J73" s="328">
        <v>7.0370615232575803E-3</v>
      </c>
      <c r="K73" s="328">
        <v>7.0078299076418896E-2</v>
      </c>
      <c r="L73" s="327">
        <v>0.18911174785100199</v>
      </c>
      <c r="M73" s="327">
        <v>0.22733691047726601</v>
      </c>
      <c r="N73" s="327">
        <v>0.223907455012853</v>
      </c>
    </row>
    <row r="74" spans="1:14">
      <c r="A74" s="326" t="s">
        <v>150</v>
      </c>
      <c r="B74" s="326">
        <v>3</v>
      </c>
      <c r="C74" s="326">
        <v>6</v>
      </c>
      <c r="D74" s="326">
        <v>7</v>
      </c>
      <c r="E74" s="326">
        <v>79</v>
      </c>
      <c r="F74" s="326">
        <v>578</v>
      </c>
      <c r="G74" s="326">
        <v>657</v>
      </c>
      <c r="H74" s="327">
        <v>0.120243531202435</v>
      </c>
      <c r="I74" s="328">
        <v>-0.32696651370412</v>
      </c>
      <c r="J74" s="328">
        <v>2.06414959752311E-2</v>
      </c>
      <c r="K74" s="328">
        <v>7.0078299076418896E-2</v>
      </c>
      <c r="L74" s="327">
        <v>0.226361031518624</v>
      </c>
      <c r="M74" s="327">
        <v>0.16323072578367601</v>
      </c>
      <c r="N74" s="327">
        <v>0.16889460154241601</v>
      </c>
    </row>
    <row r="75" spans="1:14">
      <c r="A75" s="326" t="s">
        <v>150</v>
      </c>
      <c r="B75" s="326">
        <v>4</v>
      </c>
      <c r="C75" s="326">
        <v>8</v>
      </c>
      <c r="D75" s="326">
        <v>20</v>
      </c>
      <c r="E75" s="326">
        <v>83</v>
      </c>
      <c r="F75" s="326">
        <v>610</v>
      </c>
      <c r="G75" s="326">
        <v>693</v>
      </c>
      <c r="H75" s="327">
        <v>0.119769119769119</v>
      </c>
      <c r="I75" s="328">
        <v>-0.32247418053871701</v>
      </c>
      <c r="J75" s="328">
        <v>2.11396751342506E-2</v>
      </c>
      <c r="K75" s="328">
        <v>7.0078299076418896E-2</v>
      </c>
      <c r="L75" s="327">
        <v>0.23782234957019999</v>
      </c>
      <c r="M75" s="327">
        <v>0.17226772098277299</v>
      </c>
      <c r="N75" s="327">
        <v>0.17814910025706901</v>
      </c>
    </row>
    <row r="76" spans="1:14">
      <c r="A76" s="326" t="s">
        <v>98</v>
      </c>
      <c r="B76" s="326">
        <v>0</v>
      </c>
      <c r="C76" s="326">
        <v>0</v>
      </c>
      <c r="D76" s="326">
        <v>0</v>
      </c>
      <c r="E76" s="326">
        <v>65</v>
      </c>
      <c r="F76" s="326">
        <v>853</v>
      </c>
      <c r="G76" s="326">
        <v>918</v>
      </c>
      <c r="H76" s="327">
        <v>7.0806100217864903E-2</v>
      </c>
      <c r="I76" s="328">
        <v>0.25727974768656497</v>
      </c>
      <c r="J76" s="328">
        <v>1.40593052168815E-2</v>
      </c>
      <c r="K76" s="328">
        <v>6.8142160896612E-2</v>
      </c>
      <c r="L76" s="327">
        <v>0.18624641833810801</v>
      </c>
      <c r="M76" s="327">
        <v>0.24089240327590999</v>
      </c>
      <c r="N76" s="327">
        <v>0.23598971722365</v>
      </c>
    </row>
    <row r="77" spans="1:14">
      <c r="A77" s="326" t="s">
        <v>98</v>
      </c>
      <c r="B77" s="326">
        <v>1</v>
      </c>
      <c r="C77" s="326">
        <v>1</v>
      </c>
      <c r="D77" s="326">
        <v>1</v>
      </c>
      <c r="E77" s="326">
        <v>86</v>
      </c>
      <c r="F77" s="326">
        <v>1138</v>
      </c>
      <c r="G77" s="326">
        <v>1224</v>
      </c>
      <c r="H77" s="327">
        <v>7.0261437908496704E-2</v>
      </c>
      <c r="I77" s="328">
        <v>0.26558778852329101</v>
      </c>
      <c r="J77" s="328">
        <v>1.99084084819285E-2</v>
      </c>
      <c r="K77" s="328">
        <v>6.8142160896612E-2</v>
      </c>
      <c r="L77" s="327">
        <v>0.246418338108882</v>
      </c>
      <c r="M77" s="327">
        <v>0.321378141767862</v>
      </c>
      <c r="N77" s="327">
        <v>0.3146529562982</v>
      </c>
    </row>
    <row r="78" spans="1:14">
      <c r="A78" s="326" t="s">
        <v>98</v>
      </c>
      <c r="B78" s="326">
        <v>2</v>
      </c>
      <c r="C78" s="326">
        <v>2</v>
      </c>
      <c r="D78" s="326">
        <v>2</v>
      </c>
      <c r="E78" s="326">
        <v>109</v>
      </c>
      <c r="F78" s="326">
        <v>879</v>
      </c>
      <c r="G78" s="326">
        <v>988</v>
      </c>
      <c r="H78" s="327">
        <v>0.110323886639676</v>
      </c>
      <c r="I78" s="328">
        <v>-0.22965551445344301</v>
      </c>
      <c r="J78" s="328">
        <v>1.47176929717163E-2</v>
      </c>
      <c r="K78" s="328">
        <v>6.8142160896612E-2</v>
      </c>
      <c r="L78" s="327">
        <v>0.312320916905444</v>
      </c>
      <c r="M78" s="327">
        <v>0.24823496187517599</v>
      </c>
      <c r="N78" s="327">
        <v>0.25398457583547501</v>
      </c>
    </row>
    <row r="79" spans="1:14">
      <c r="A79" s="326" t="s">
        <v>98</v>
      </c>
      <c r="B79" s="326">
        <v>4</v>
      </c>
      <c r="C79" s="326">
        <v>3</v>
      </c>
      <c r="D79" s="326">
        <v>7</v>
      </c>
      <c r="E79" s="326">
        <v>89</v>
      </c>
      <c r="F79" s="326">
        <v>671</v>
      </c>
      <c r="G79" s="326">
        <v>760</v>
      </c>
      <c r="H79" s="327">
        <v>0.117105263157894</v>
      </c>
      <c r="I79" s="328">
        <v>-0.29695976266993401</v>
      </c>
      <c r="J79" s="328">
        <v>1.9456754226085501E-2</v>
      </c>
      <c r="K79" s="328">
        <v>6.8142160896612E-2</v>
      </c>
      <c r="L79" s="327">
        <v>0.25501432664756402</v>
      </c>
      <c r="M79" s="327">
        <v>0.18949449308104999</v>
      </c>
      <c r="N79" s="327">
        <v>0.19537275064267301</v>
      </c>
    </row>
    <row r="80" spans="1:14">
      <c r="A80" s="326" t="s">
        <v>149</v>
      </c>
      <c r="B80" s="326">
        <v>0</v>
      </c>
      <c r="C80" s="326">
        <v>0</v>
      </c>
      <c r="D80" s="326">
        <v>0</v>
      </c>
      <c r="E80" s="326">
        <v>65</v>
      </c>
      <c r="F80" s="326">
        <v>852</v>
      </c>
      <c r="G80" s="326">
        <v>917</v>
      </c>
      <c r="H80" s="327">
        <v>7.0883315158124294E-2</v>
      </c>
      <c r="I80" s="328">
        <v>0.25610672702420201</v>
      </c>
      <c r="J80" s="328">
        <v>1.39228782454788E-2</v>
      </c>
      <c r="K80" s="328">
        <v>6.7557014528982703E-2</v>
      </c>
      <c r="L80" s="327">
        <v>0.18624641833810801</v>
      </c>
      <c r="M80" s="327">
        <v>0.24060999717593901</v>
      </c>
      <c r="N80" s="327">
        <v>0.23573264781490999</v>
      </c>
    </row>
    <row r="81" spans="1:14">
      <c r="A81" s="326" t="s">
        <v>149</v>
      </c>
      <c r="B81" s="326">
        <v>1</v>
      </c>
      <c r="C81" s="326">
        <v>1</v>
      </c>
      <c r="D81" s="326">
        <v>1</v>
      </c>
      <c r="E81" s="326">
        <v>71</v>
      </c>
      <c r="F81" s="326">
        <v>949</v>
      </c>
      <c r="G81" s="326">
        <v>1020</v>
      </c>
      <c r="H81" s="327">
        <v>6.9607843137254904E-2</v>
      </c>
      <c r="I81" s="328">
        <v>0.275636391659135</v>
      </c>
      <c r="J81" s="328">
        <v>1.7796461824183499E-2</v>
      </c>
      <c r="K81" s="328">
        <v>6.7557014528982703E-2</v>
      </c>
      <c r="L81" s="327">
        <v>0.20343839541547201</v>
      </c>
      <c r="M81" s="327">
        <v>0.26800338887319902</v>
      </c>
      <c r="N81" s="327">
        <v>0.26221079691516702</v>
      </c>
    </row>
    <row r="82" spans="1:14">
      <c r="A82" s="326" t="s">
        <v>149</v>
      </c>
      <c r="B82" s="326">
        <v>2</v>
      </c>
      <c r="C82" s="326">
        <v>2</v>
      </c>
      <c r="D82" s="326">
        <v>2</v>
      </c>
      <c r="E82" s="326">
        <v>91</v>
      </c>
      <c r="F82" s="326">
        <v>822</v>
      </c>
      <c r="G82" s="326">
        <v>913</v>
      </c>
      <c r="H82" s="327">
        <v>9.9671412924424899E-2</v>
      </c>
      <c r="I82" s="328">
        <v>-0.116211641370146</v>
      </c>
      <c r="J82" s="328">
        <v>3.3244863545732299E-3</v>
      </c>
      <c r="K82" s="328">
        <v>6.7557014528982703E-2</v>
      </c>
      <c r="L82" s="327">
        <v>0.26074498567335203</v>
      </c>
      <c r="M82" s="327">
        <v>0.232137814176786</v>
      </c>
      <c r="N82" s="327">
        <v>0.234704370179948</v>
      </c>
    </row>
    <row r="83" spans="1:14">
      <c r="A83" s="326" t="s">
        <v>149</v>
      </c>
      <c r="B83" s="326">
        <v>3</v>
      </c>
      <c r="C83" s="326">
        <v>3</v>
      </c>
      <c r="D83" s="326">
        <v>3</v>
      </c>
      <c r="E83" s="326">
        <v>54</v>
      </c>
      <c r="F83" s="326">
        <v>468</v>
      </c>
      <c r="G83" s="326">
        <v>522</v>
      </c>
      <c r="H83" s="327">
        <v>0.10344827586206801</v>
      </c>
      <c r="I83" s="328">
        <v>-0.15760828055610401</v>
      </c>
      <c r="J83" s="328">
        <v>3.55591687588073E-3</v>
      </c>
      <c r="K83" s="328">
        <v>6.7557014528982703E-2</v>
      </c>
      <c r="L83" s="327">
        <v>0.15472779369627501</v>
      </c>
      <c r="M83" s="327">
        <v>0.132166054786783</v>
      </c>
      <c r="N83" s="327">
        <v>0.13419023136246699</v>
      </c>
    </row>
    <row r="84" spans="1:14">
      <c r="A84" s="326" t="s">
        <v>149</v>
      </c>
      <c r="B84" s="326">
        <v>4</v>
      </c>
      <c r="C84" s="326">
        <v>4</v>
      </c>
      <c r="D84" s="326">
        <v>9</v>
      </c>
      <c r="E84" s="326">
        <v>68</v>
      </c>
      <c r="F84" s="326">
        <v>450</v>
      </c>
      <c r="G84" s="326">
        <v>518</v>
      </c>
      <c r="H84" s="327">
        <v>0.13127413127413101</v>
      </c>
      <c r="I84" s="328">
        <v>-0.427352652321217</v>
      </c>
      <c r="J84" s="328">
        <v>2.8957271228866301E-2</v>
      </c>
      <c r="K84" s="328">
        <v>6.7557014528982703E-2</v>
      </c>
      <c r="L84" s="327">
        <v>0.19484240687679</v>
      </c>
      <c r="M84" s="327">
        <v>0.127082744987291</v>
      </c>
      <c r="N84" s="327">
        <v>0.133161953727506</v>
      </c>
    </row>
    <row r="85" spans="1:14">
      <c r="A85" s="326" t="s">
        <v>100</v>
      </c>
      <c r="B85" s="326">
        <v>0</v>
      </c>
      <c r="C85" s="326">
        <v>0</v>
      </c>
      <c r="D85" s="326">
        <v>0</v>
      </c>
      <c r="E85" s="326">
        <v>65</v>
      </c>
      <c r="F85" s="326">
        <v>853</v>
      </c>
      <c r="G85" s="326">
        <v>918</v>
      </c>
      <c r="H85" s="327">
        <v>7.0806100217864903E-2</v>
      </c>
      <c r="I85" s="328">
        <v>0.25727974768656497</v>
      </c>
      <c r="J85" s="328">
        <v>1.40593052168815E-2</v>
      </c>
      <c r="K85" s="328">
        <v>6.7547827204471403E-2</v>
      </c>
      <c r="L85" s="327">
        <v>0.18624641833810801</v>
      </c>
      <c r="M85" s="327">
        <v>0.24089240327590999</v>
      </c>
      <c r="N85" s="327">
        <v>0.23598971722365</v>
      </c>
    </row>
    <row r="86" spans="1:14">
      <c r="A86" s="326" t="s">
        <v>100</v>
      </c>
      <c r="B86" s="326">
        <v>1</v>
      </c>
      <c r="C86" s="326">
        <v>1</v>
      </c>
      <c r="D86" s="326">
        <v>1</v>
      </c>
      <c r="E86" s="326">
        <v>71</v>
      </c>
      <c r="F86" s="326">
        <v>948</v>
      </c>
      <c r="G86" s="326">
        <v>1019</v>
      </c>
      <c r="H86" s="327">
        <v>6.9676153091265902E-2</v>
      </c>
      <c r="I86" s="328">
        <v>0.274582095304229</v>
      </c>
      <c r="J86" s="328">
        <v>1.7650847528269498E-2</v>
      </c>
      <c r="K86" s="328">
        <v>6.7547827204471403E-2</v>
      </c>
      <c r="L86" s="327">
        <v>0.20343839541547201</v>
      </c>
      <c r="M86" s="327">
        <v>0.26772098277322698</v>
      </c>
      <c r="N86" s="327">
        <v>0.26195372750642598</v>
      </c>
    </row>
    <row r="87" spans="1:14">
      <c r="A87" s="326" t="s">
        <v>100</v>
      </c>
      <c r="B87" s="326">
        <v>2</v>
      </c>
      <c r="C87" s="326">
        <v>2</v>
      </c>
      <c r="D87" s="326">
        <v>2</v>
      </c>
      <c r="E87" s="326">
        <v>91</v>
      </c>
      <c r="F87" s="326">
        <v>822</v>
      </c>
      <c r="G87" s="326">
        <v>913</v>
      </c>
      <c r="H87" s="327">
        <v>9.9671412924424899E-2</v>
      </c>
      <c r="I87" s="328">
        <v>-0.116211641370146</v>
      </c>
      <c r="J87" s="328">
        <v>3.3244863545732299E-3</v>
      </c>
      <c r="K87" s="328">
        <v>6.7547827204471403E-2</v>
      </c>
      <c r="L87" s="327">
        <v>0.26074498567335203</v>
      </c>
      <c r="M87" s="327">
        <v>0.232137814176786</v>
      </c>
      <c r="N87" s="327">
        <v>0.234704370179948</v>
      </c>
    </row>
    <row r="88" spans="1:14">
      <c r="A88" s="326" t="s">
        <v>100</v>
      </c>
      <c r="B88" s="326">
        <v>3</v>
      </c>
      <c r="C88" s="326">
        <v>3</v>
      </c>
      <c r="D88" s="326">
        <v>3</v>
      </c>
      <c r="E88" s="326">
        <v>54</v>
      </c>
      <c r="F88" s="326">
        <v>468</v>
      </c>
      <c r="G88" s="326">
        <v>522</v>
      </c>
      <c r="H88" s="327">
        <v>0.10344827586206801</v>
      </c>
      <c r="I88" s="328">
        <v>-0.15760828055610401</v>
      </c>
      <c r="J88" s="328">
        <v>3.55591687588073E-3</v>
      </c>
      <c r="K88" s="328">
        <v>6.7547827204471403E-2</v>
      </c>
      <c r="L88" s="327">
        <v>0.15472779369627501</v>
      </c>
      <c r="M88" s="327">
        <v>0.132166054786783</v>
      </c>
      <c r="N88" s="327">
        <v>0.13419023136246699</v>
      </c>
    </row>
    <row r="89" spans="1:14">
      <c r="A89" s="326" t="s">
        <v>100</v>
      </c>
      <c r="B89" s="326">
        <v>4</v>
      </c>
      <c r="C89" s="326">
        <v>4</v>
      </c>
      <c r="D89" s="326">
        <v>9</v>
      </c>
      <c r="E89" s="326">
        <v>68</v>
      </c>
      <c r="F89" s="326">
        <v>450</v>
      </c>
      <c r="G89" s="326">
        <v>518</v>
      </c>
      <c r="H89" s="327">
        <v>0.13127413127413101</v>
      </c>
      <c r="I89" s="328">
        <v>-0.427352652321217</v>
      </c>
      <c r="J89" s="328">
        <v>2.8957271228866301E-2</v>
      </c>
      <c r="K89" s="328">
        <v>6.7547827204471403E-2</v>
      </c>
      <c r="L89" s="327">
        <v>0.19484240687679</v>
      </c>
      <c r="M89" s="327">
        <v>0.127082744987291</v>
      </c>
      <c r="N89" s="327">
        <v>0.133161953727506</v>
      </c>
    </row>
    <row r="90" spans="1:14">
      <c r="A90" s="326" t="s">
        <v>166</v>
      </c>
      <c r="B90" s="326">
        <v>0</v>
      </c>
      <c r="C90" s="326">
        <v>0</v>
      </c>
      <c r="D90" s="326">
        <v>4</v>
      </c>
      <c r="E90" s="326">
        <v>67</v>
      </c>
      <c r="F90" s="326">
        <v>888</v>
      </c>
      <c r="G90" s="326">
        <v>955</v>
      </c>
      <c r="H90" s="327">
        <v>7.0157068062827205E-2</v>
      </c>
      <c r="I90" s="328">
        <v>0.26718659369172698</v>
      </c>
      <c r="J90" s="328">
        <v>1.57104486458743E-2</v>
      </c>
      <c r="K90" s="328">
        <v>6.7514131111422099E-2</v>
      </c>
      <c r="L90" s="327">
        <v>0.19197707736389599</v>
      </c>
      <c r="M90" s="327">
        <v>0.25077661677492202</v>
      </c>
      <c r="N90" s="327">
        <v>0.24550128534704299</v>
      </c>
    </row>
    <row r="91" spans="1:14">
      <c r="A91" s="326" t="s">
        <v>166</v>
      </c>
      <c r="B91" s="326">
        <v>1</v>
      </c>
      <c r="C91" s="326">
        <v>5</v>
      </c>
      <c r="D91" s="326">
        <v>7</v>
      </c>
      <c r="E91" s="326">
        <v>47</v>
      </c>
      <c r="F91" s="326">
        <v>685</v>
      </c>
      <c r="G91" s="326">
        <v>732</v>
      </c>
      <c r="H91" s="327">
        <v>6.4207650273224004E-2</v>
      </c>
      <c r="I91" s="328">
        <v>0.36217870664268997</v>
      </c>
      <c r="J91" s="328">
        <v>2.12880282415095E-2</v>
      </c>
      <c r="K91" s="328">
        <v>6.7514131111422099E-2</v>
      </c>
      <c r="L91" s="327">
        <v>0.13467048710601701</v>
      </c>
      <c r="M91" s="327">
        <v>0.19344817848065499</v>
      </c>
      <c r="N91" s="327">
        <v>0.18817480719794299</v>
      </c>
    </row>
    <row r="92" spans="1:14">
      <c r="A92" s="326" t="s">
        <v>166</v>
      </c>
      <c r="B92" s="326">
        <v>2</v>
      </c>
      <c r="C92" s="326">
        <v>8</v>
      </c>
      <c r="D92" s="326">
        <v>11</v>
      </c>
      <c r="E92" s="326">
        <v>72</v>
      </c>
      <c r="F92" s="326">
        <v>693</v>
      </c>
      <c r="G92" s="326">
        <v>765</v>
      </c>
      <c r="H92" s="327">
        <v>9.41176470588235E-2</v>
      </c>
      <c r="I92" s="328">
        <v>-5.2728649735628699E-2</v>
      </c>
      <c r="J92" s="328">
        <v>5.5872846717256299E-4</v>
      </c>
      <c r="K92" s="328">
        <v>6.7514131111422099E-2</v>
      </c>
      <c r="L92" s="327">
        <v>0.20630372492836599</v>
      </c>
      <c r="M92" s="327">
        <v>0.195707427280429</v>
      </c>
      <c r="N92" s="327">
        <v>0.19665809768637499</v>
      </c>
    </row>
    <row r="93" spans="1:14">
      <c r="A93" s="326" t="s">
        <v>166</v>
      </c>
      <c r="B93" s="326">
        <v>3</v>
      </c>
      <c r="C93" s="326">
        <v>12</v>
      </c>
      <c r="D93" s="326">
        <v>17</v>
      </c>
      <c r="E93" s="326">
        <v>77</v>
      </c>
      <c r="F93" s="326">
        <v>648</v>
      </c>
      <c r="G93" s="326">
        <v>725</v>
      </c>
      <c r="H93" s="327">
        <v>0.10620689655172399</v>
      </c>
      <c r="I93" s="328">
        <v>-0.187007255410885</v>
      </c>
      <c r="J93" s="328">
        <v>7.0373111159436697E-3</v>
      </c>
      <c r="K93" s="328">
        <v>6.7514131111422099E-2</v>
      </c>
      <c r="L93" s="327">
        <v>0.22063037249283601</v>
      </c>
      <c r="M93" s="327">
        <v>0.18299915278170001</v>
      </c>
      <c r="N93" s="327">
        <v>0.18637532133675999</v>
      </c>
    </row>
    <row r="94" spans="1:14">
      <c r="A94" s="326" t="s">
        <v>166</v>
      </c>
      <c r="B94" s="326">
        <v>4</v>
      </c>
      <c r="C94" s="326">
        <v>18</v>
      </c>
      <c r="D94" s="326">
        <v>51</v>
      </c>
      <c r="E94" s="326">
        <v>86</v>
      </c>
      <c r="F94" s="326">
        <v>627</v>
      </c>
      <c r="G94" s="326">
        <v>713</v>
      </c>
      <c r="H94" s="327">
        <v>0.120617110799438</v>
      </c>
      <c r="I94" s="328">
        <v>-0.33049328553006302</v>
      </c>
      <c r="J94" s="328">
        <v>2.29196146409218E-2</v>
      </c>
      <c r="K94" s="328">
        <v>6.7514131111422099E-2</v>
      </c>
      <c r="L94" s="327">
        <v>0.246418338108882</v>
      </c>
      <c r="M94" s="327">
        <v>0.17706862468229301</v>
      </c>
      <c r="N94" s="327">
        <v>0.18329048843187601</v>
      </c>
    </row>
    <row r="95" spans="1:14">
      <c r="A95" s="326" t="s">
        <v>135</v>
      </c>
      <c r="B95" s="326">
        <v>0</v>
      </c>
      <c r="C95" s="326">
        <v>0</v>
      </c>
      <c r="D95" s="326">
        <v>1</v>
      </c>
      <c r="E95" s="326">
        <v>71</v>
      </c>
      <c r="F95" s="326">
        <v>1002</v>
      </c>
      <c r="G95" s="326">
        <v>1073</v>
      </c>
      <c r="H95" s="327">
        <v>6.6169617893755805E-2</v>
      </c>
      <c r="I95" s="328">
        <v>0.32998087469401799</v>
      </c>
      <c r="J95" s="328">
        <v>2.6244209445837399E-2</v>
      </c>
      <c r="K95" s="328">
        <v>6.6509335873625994E-2</v>
      </c>
      <c r="L95" s="327">
        <v>0.20343839541547201</v>
      </c>
      <c r="M95" s="327">
        <v>0.282970912171702</v>
      </c>
      <c r="N95" s="327">
        <v>0.27583547557840599</v>
      </c>
    </row>
    <row r="96" spans="1:14">
      <c r="A96" s="326" t="s">
        <v>135</v>
      </c>
      <c r="B96" s="326">
        <v>1</v>
      </c>
      <c r="C96" s="326">
        <v>2</v>
      </c>
      <c r="D96" s="326">
        <v>2</v>
      </c>
      <c r="E96" s="326">
        <v>57</v>
      </c>
      <c r="F96" s="326">
        <v>591</v>
      </c>
      <c r="G96" s="326">
        <v>648</v>
      </c>
      <c r="H96" s="327">
        <v>8.7962962962962896E-2</v>
      </c>
      <c r="I96" s="328">
        <v>2.1672219662071501E-2</v>
      </c>
      <c r="J96" s="328">
        <v>7.7548031569344303E-5</v>
      </c>
      <c r="K96" s="328">
        <v>6.6509335873625994E-2</v>
      </c>
      <c r="L96" s="327">
        <v>0.163323782234957</v>
      </c>
      <c r="M96" s="327">
        <v>0.16690200508330899</v>
      </c>
      <c r="N96" s="327">
        <v>0.16658097686375301</v>
      </c>
    </row>
    <row r="97" spans="1:14">
      <c r="A97" s="326" t="s">
        <v>135</v>
      </c>
      <c r="B97" s="326">
        <v>2</v>
      </c>
      <c r="C97" s="326">
        <v>3</v>
      </c>
      <c r="D97" s="326">
        <v>4</v>
      </c>
      <c r="E97" s="326">
        <v>91</v>
      </c>
      <c r="F97" s="326">
        <v>1007</v>
      </c>
      <c r="G97" s="326">
        <v>1098</v>
      </c>
      <c r="H97" s="327">
        <v>8.2877959927140199E-2</v>
      </c>
      <c r="I97" s="328">
        <v>8.6778856292235806E-2</v>
      </c>
      <c r="J97" s="328">
        <v>2.0512748733896502E-3</v>
      </c>
      <c r="K97" s="328">
        <v>6.6509335873625994E-2</v>
      </c>
      <c r="L97" s="327">
        <v>0.26074498567335203</v>
      </c>
      <c r="M97" s="327">
        <v>0.284382942671561</v>
      </c>
      <c r="N97" s="327">
        <v>0.28226221079691499</v>
      </c>
    </row>
    <row r="98" spans="1:14">
      <c r="A98" s="326" t="s">
        <v>135</v>
      </c>
      <c r="B98" s="326">
        <v>3</v>
      </c>
      <c r="C98" s="326">
        <v>5</v>
      </c>
      <c r="D98" s="326">
        <v>5</v>
      </c>
      <c r="E98" s="326">
        <v>44</v>
      </c>
      <c r="F98" s="326">
        <v>355</v>
      </c>
      <c r="G98" s="326">
        <v>399</v>
      </c>
      <c r="H98" s="327">
        <v>0.110275689223057</v>
      </c>
      <c r="I98" s="328">
        <v>-0.22916437435232101</v>
      </c>
      <c r="J98" s="328">
        <v>5.9171004752419099E-3</v>
      </c>
      <c r="K98" s="328">
        <v>6.6509335873625994E-2</v>
      </c>
      <c r="L98" s="327">
        <v>0.12607449856733499</v>
      </c>
      <c r="M98" s="327">
        <v>0.100254165489974</v>
      </c>
      <c r="N98" s="327">
        <v>0.10257069408740301</v>
      </c>
    </row>
    <row r="99" spans="1:14">
      <c r="A99" s="326" t="s">
        <v>135</v>
      </c>
      <c r="B99" s="326">
        <v>4</v>
      </c>
      <c r="C99" s="326">
        <v>6</v>
      </c>
      <c r="D99" s="326">
        <v>10</v>
      </c>
      <c r="E99" s="326">
        <v>86</v>
      </c>
      <c r="F99" s="326">
        <v>586</v>
      </c>
      <c r="G99" s="326">
        <v>672</v>
      </c>
      <c r="H99" s="327">
        <v>0.12797619047618999</v>
      </c>
      <c r="I99" s="328">
        <v>-0.398120036585971</v>
      </c>
      <c r="J99" s="328">
        <v>3.2219203047587602E-2</v>
      </c>
      <c r="K99" s="328">
        <v>6.6509335873625994E-2</v>
      </c>
      <c r="L99" s="327">
        <v>0.246418338108882</v>
      </c>
      <c r="M99" s="327">
        <v>0.16548997458345099</v>
      </c>
      <c r="N99" s="327">
        <v>0.172750642673521</v>
      </c>
    </row>
    <row r="100" spans="1:14">
      <c r="A100" s="326" t="s">
        <v>191</v>
      </c>
      <c r="B100" s="326">
        <v>0</v>
      </c>
      <c r="C100" s="326">
        <v>0</v>
      </c>
      <c r="D100" s="326">
        <v>4</v>
      </c>
      <c r="E100" s="326">
        <v>61</v>
      </c>
      <c r="F100" s="326">
        <v>802</v>
      </c>
      <c r="G100" s="326">
        <v>863</v>
      </c>
      <c r="H100" s="327">
        <v>7.0683661645422904E-2</v>
      </c>
      <c r="I100" s="328">
        <v>0.25914221378372598</v>
      </c>
      <c r="J100" s="328">
        <v>1.33988424053707E-2</v>
      </c>
      <c r="K100" s="328">
        <v>6.5546769898810794E-2</v>
      </c>
      <c r="L100" s="327">
        <v>0.17478510028653199</v>
      </c>
      <c r="M100" s="327">
        <v>0.22648969217735099</v>
      </c>
      <c r="N100" s="327">
        <v>0.22185089974293001</v>
      </c>
    </row>
    <row r="101" spans="1:14">
      <c r="A101" s="326" t="s">
        <v>191</v>
      </c>
      <c r="B101" s="326">
        <v>1</v>
      </c>
      <c r="C101" s="326">
        <v>5</v>
      </c>
      <c r="D101" s="326">
        <v>7</v>
      </c>
      <c r="E101" s="326">
        <v>45</v>
      </c>
      <c r="F101" s="326">
        <v>651</v>
      </c>
      <c r="G101" s="326">
        <v>696</v>
      </c>
      <c r="H101" s="327">
        <v>6.4655172413793094E-2</v>
      </c>
      <c r="I101" s="328">
        <v>0.35475462252877199</v>
      </c>
      <c r="J101" s="328">
        <v>1.9478349936816498E-2</v>
      </c>
      <c r="K101" s="328">
        <v>6.5546769898810794E-2</v>
      </c>
      <c r="L101" s="327">
        <v>0.128939828080229</v>
      </c>
      <c r="M101" s="327">
        <v>0.183846371081615</v>
      </c>
      <c r="N101" s="327">
        <v>0.17892030848328999</v>
      </c>
    </row>
    <row r="102" spans="1:14">
      <c r="A102" s="326" t="s">
        <v>191</v>
      </c>
      <c r="B102" s="326">
        <v>2</v>
      </c>
      <c r="C102" s="326">
        <v>8</v>
      </c>
      <c r="D102" s="326">
        <v>12</v>
      </c>
      <c r="E102" s="326">
        <v>85</v>
      </c>
      <c r="F102" s="326">
        <v>807</v>
      </c>
      <c r="G102" s="326">
        <v>892</v>
      </c>
      <c r="H102" s="327">
        <v>9.52914798206278E-2</v>
      </c>
      <c r="I102" s="328">
        <v>-6.6420118129844205E-2</v>
      </c>
      <c r="J102" s="328">
        <v>1.03956025960925E-3</v>
      </c>
      <c r="K102" s="328">
        <v>6.5546769898810794E-2</v>
      </c>
      <c r="L102" s="327">
        <v>0.243553008595988</v>
      </c>
      <c r="M102" s="327">
        <v>0.22790172267720901</v>
      </c>
      <c r="N102" s="327">
        <v>0.22930591259640101</v>
      </c>
    </row>
    <row r="103" spans="1:14">
      <c r="A103" s="326" t="s">
        <v>191</v>
      </c>
      <c r="B103" s="326">
        <v>3</v>
      </c>
      <c r="C103" s="326">
        <v>13</v>
      </c>
      <c r="D103" s="326">
        <v>18</v>
      </c>
      <c r="E103" s="326">
        <v>66</v>
      </c>
      <c r="F103" s="326">
        <v>641</v>
      </c>
      <c r="G103" s="326">
        <v>707</v>
      </c>
      <c r="H103" s="327">
        <v>9.33521923620933E-2</v>
      </c>
      <c r="I103" s="328">
        <v>-4.3717815015232198E-2</v>
      </c>
      <c r="J103" s="328">
        <v>3.5365254396696997E-4</v>
      </c>
      <c r="K103" s="328">
        <v>6.5546769898810794E-2</v>
      </c>
      <c r="L103" s="327">
        <v>0.18911174785100199</v>
      </c>
      <c r="M103" s="327">
        <v>0.18102231008189701</v>
      </c>
      <c r="N103" s="327">
        <v>0.18174807197943399</v>
      </c>
    </row>
    <row r="104" spans="1:14">
      <c r="A104" s="326" t="s">
        <v>191</v>
      </c>
      <c r="B104" s="326">
        <v>4</v>
      </c>
      <c r="C104" s="326">
        <v>19</v>
      </c>
      <c r="D104" s="326">
        <v>56</v>
      </c>
      <c r="E104" s="326">
        <v>92</v>
      </c>
      <c r="F104" s="326">
        <v>640</v>
      </c>
      <c r="G104" s="326">
        <v>732</v>
      </c>
      <c r="H104" s="327">
        <v>0.12568306010928901</v>
      </c>
      <c r="I104" s="328">
        <v>-0.37741293060479902</v>
      </c>
      <c r="J104" s="328">
        <v>3.1276364753047299E-2</v>
      </c>
      <c r="K104" s="328">
        <v>6.5546769898810794E-2</v>
      </c>
      <c r="L104" s="327">
        <v>0.263610315186246</v>
      </c>
      <c r="M104" s="327">
        <v>0.18073990398192599</v>
      </c>
      <c r="N104" s="327">
        <v>0.18817480719794299</v>
      </c>
    </row>
    <row r="105" spans="1:14">
      <c r="A105" s="326" t="s">
        <v>52</v>
      </c>
      <c r="B105" s="326">
        <v>0</v>
      </c>
      <c r="C105" s="326">
        <v>0</v>
      </c>
      <c r="D105" s="326">
        <v>0</v>
      </c>
      <c r="E105" s="326">
        <v>259</v>
      </c>
      <c r="F105" s="326">
        <v>2306</v>
      </c>
      <c r="G105" s="326">
        <v>2565</v>
      </c>
      <c r="H105" s="327">
        <v>0.100974658869395</v>
      </c>
      <c r="I105" s="328">
        <v>-0.13065089078000899</v>
      </c>
      <c r="J105" s="328">
        <v>1.18751047345217E-2</v>
      </c>
      <c r="K105" s="328">
        <v>6.4883430378981893E-2</v>
      </c>
      <c r="L105" s="327">
        <v>0.74212034383954095</v>
      </c>
      <c r="M105" s="327">
        <v>0.65122846653487698</v>
      </c>
      <c r="N105" s="327">
        <v>0.65938303341902305</v>
      </c>
    </row>
    <row r="106" spans="1:14">
      <c r="A106" s="326" t="s">
        <v>52</v>
      </c>
      <c r="B106" s="326">
        <v>3</v>
      </c>
      <c r="C106" s="326">
        <v>1</v>
      </c>
      <c r="D106" s="326">
        <v>1</v>
      </c>
      <c r="E106" s="326">
        <v>82</v>
      </c>
      <c r="F106" s="326">
        <v>1005</v>
      </c>
      <c r="G106" s="326">
        <v>1087</v>
      </c>
      <c r="H106" s="327">
        <v>7.5436982520699095E-2</v>
      </c>
      <c r="I106" s="328">
        <v>0.18893104331944599</v>
      </c>
      <c r="J106" s="328">
        <v>9.2313805683225496E-3</v>
      </c>
      <c r="K106" s="328">
        <v>6.4883430378981893E-2</v>
      </c>
      <c r="L106" s="327">
        <v>0.23495702005730601</v>
      </c>
      <c r="M106" s="327">
        <v>0.28381813047161802</v>
      </c>
      <c r="N106" s="327">
        <v>0.27943444730077099</v>
      </c>
    </row>
    <row r="107" spans="1:14">
      <c r="A107" s="326" t="s">
        <v>52</v>
      </c>
      <c r="B107" s="326">
        <v>4</v>
      </c>
      <c r="C107" s="326">
        <v>2</v>
      </c>
      <c r="D107" s="326">
        <v>100</v>
      </c>
      <c r="E107" s="326">
        <v>8</v>
      </c>
      <c r="F107" s="326">
        <v>230</v>
      </c>
      <c r="G107" s="326">
        <v>238</v>
      </c>
      <c r="H107" s="327">
        <v>3.3613445378151197E-2</v>
      </c>
      <c r="I107" s="328">
        <v>1.04154523733388</v>
      </c>
      <c r="J107" s="328">
        <v>4.3776945076137601E-2</v>
      </c>
      <c r="K107" s="328">
        <v>6.4883430378981893E-2</v>
      </c>
      <c r="L107" s="327">
        <v>2.2922636103151799E-2</v>
      </c>
      <c r="M107" s="327">
        <v>6.4953402993504605E-2</v>
      </c>
      <c r="N107" s="327">
        <v>6.1182519280205599E-2</v>
      </c>
    </row>
    <row r="108" spans="1:14">
      <c r="A108" s="326" t="s">
        <v>153</v>
      </c>
      <c r="B108" s="326">
        <v>0</v>
      </c>
      <c r="C108" s="326">
        <v>0</v>
      </c>
      <c r="D108" s="326">
        <v>0</v>
      </c>
      <c r="E108" s="326">
        <v>112</v>
      </c>
      <c r="F108" s="326">
        <v>1385</v>
      </c>
      <c r="G108" s="326">
        <v>1497</v>
      </c>
      <c r="H108" s="327">
        <v>7.4816299265197006E-2</v>
      </c>
      <c r="I108" s="328">
        <v>0.19786401741686699</v>
      </c>
      <c r="J108" s="328">
        <v>1.3893129426403099E-2</v>
      </c>
      <c r="K108" s="328">
        <v>6.4434528844924802E-2</v>
      </c>
      <c r="L108" s="327">
        <v>0.32091690544412599</v>
      </c>
      <c r="M108" s="327">
        <v>0.39113244846088602</v>
      </c>
      <c r="N108" s="327">
        <v>0.38483290488431798</v>
      </c>
    </row>
    <row r="109" spans="1:14">
      <c r="A109" s="326" t="s">
        <v>153</v>
      </c>
      <c r="B109" s="326">
        <v>1</v>
      </c>
      <c r="C109" s="326">
        <v>1</v>
      </c>
      <c r="D109" s="326">
        <v>1</v>
      </c>
      <c r="E109" s="326">
        <v>63</v>
      </c>
      <c r="F109" s="326">
        <v>777</v>
      </c>
      <c r="G109" s="326">
        <v>840</v>
      </c>
      <c r="H109" s="327">
        <v>7.4999999999999997E-2</v>
      </c>
      <c r="I109" s="328">
        <v>0.195213094066638</v>
      </c>
      <c r="J109" s="328">
        <v>7.5964794670249297E-3</v>
      </c>
      <c r="K109" s="328">
        <v>6.4434528844924802E-2</v>
      </c>
      <c r="L109" s="327">
        <v>0.18051575931232</v>
      </c>
      <c r="M109" s="327">
        <v>0.21942953967805701</v>
      </c>
      <c r="N109" s="327">
        <v>0.215938303341902</v>
      </c>
    </row>
    <row r="110" spans="1:14">
      <c r="A110" s="326" t="s">
        <v>153</v>
      </c>
      <c r="B110" s="326">
        <v>3</v>
      </c>
      <c r="C110" s="326">
        <v>2</v>
      </c>
      <c r="D110" s="326">
        <v>3</v>
      </c>
      <c r="E110" s="326">
        <v>98</v>
      </c>
      <c r="F110" s="326">
        <v>904</v>
      </c>
      <c r="G110" s="326">
        <v>1002</v>
      </c>
      <c r="H110" s="327">
        <v>9.7804391217564804E-2</v>
      </c>
      <c r="I110" s="328">
        <v>-9.52306481878719E-2</v>
      </c>
      <c r="J110" s="328">
        <v>2.4290650838261298E-3</v>
      </c>
      <c r="K110" s="328">
        <v>6.4434528844924802E-2</v>
      </c>
      <c r="L110" s="327">
        <v>0.28080229226360998</v>
      </c>
      <c r="M110" s="327">
        <v>0.25529511437447</v>
      </c>
      <c r="N110" s="327">
        <v>0.25758354755784002</v>
      </c>
    </row>
    <row r="111" spans="1:14">
      <c r="A111" s="326" t="s">
        <v>153</v>
      </c>
      <c r="B111" s="326">
        <v>4</v>
      </c>
      <c r="C111" s="326">
        <v>4</v>
      </c>
      <c r="D111" s="326">
        <v>14</v>
      </c>
      <c r="E111" s="326">
        <v>76</v>
      </c>
      <c r="F111" s="326">
        <v>475</v>
      </c>
      <c r="G111" s="326">
        <v>551</v>
      </c>
      <c r="H111" s="327">
        <v>0.13793103448275801</v>
      </c>
      <c r="I111" s="328">
        <v>-0.48451106616116602</v>
      </c>
      <c r="J111" s="328">
        <v>4.0515854867670502E-2</v>
      </c>
      <c r="K111" s="328">
        <v>6.4434528844924802E-2</v>
      </c>
      <c r="L111" s="327">
        <v>0.21776504297994201</v>
      </c>
      <c r="M111" s="327">
        <v>0.13414289748658501</v>
      </c>
      <c r="N111" s="327">
        <v>0.14164524421593799</v>
      </c>
    </row>
    <row r="112" spans="1:14">
      <c r="A112" s="326" t="s">
        <v>18</v>
      </c>
      <c r="B112" s="326">
        <v>0</v>
      </c>
      <c r="C112" s="326">
        <v>0</v>
      </c>
      <c r="D112" s="326">
        <v>0</v>
      </c>
      <c r="E112" s="326">
        <v>117</v>
      </c>
      <c r="F112" s="326">
        <v>1053</v>
      </c>
      <c r="G112" s="326">
        <v>1170</v>
      </c>
      <c r="H112" s="327">
        <v>0.1</v>
      </c>
      <c r="I112" s="328">
        <v>-0.119867952573257</v>
      </c>
      <c r="J112" s="328">
        <v>4.5393909418271197E-3</v>
      </c>
      <c r="K112" s="328">
        <v>6.3801725366954304E-2</v>
      </c>
      <c r="L112" s="327">
        <v>0.33524355300859598</v>
      </c>
      <c r="M112" s="327">
        <v>0.29737362327026201</v>
      </c>
      <c r="N112" s="327">
        <v>0.300771208226221</v>
      </c>
    </row>
    <row r="113" spans="1:14">
      <c r="A113" s="326" t="s">
        <v>18</v>
      </c>
      <c r="B113" s="326">
        <v>1</v>
      </c>
      <c r="C113" s="326">
        <v>1</v>
      </c>
      <c r="D113" s="326">
        <v>1</v>
      </c>
      <c r="E113" s="326">
        <v>55</v>
      </c>
      <c r="F113" s="326">
        <v>370</v>
      </c>
      <c r="G113" s="326">
        <v>425</v>
      </c>
      <c r="H113" s="327">
        <v>0.129411764705882</v>
      </c>
      <c r="I113" s="328">
        <v>-0.41092270950367699</v>
      </c>
      <c r="J113" s="328">
        <v>2.1821173669376699E-2</v>
      </c>
      <c r="K113" s="328">
        <v>6.3801725366954304E-2</v>
      </c>
      <c r="L113" s="327">
        <v>0.15759312320916899</v>
      </c>
      <c r="M113" s="327">
        <v>0.10449025698955</v>
      </c>
      <c r="N113" s="327">
        <v>0.109254498714652</v>
      </c>
    </row>
    <row r="114" spans="1:14">
      <c r="A114" s="326" t="s">
        <v>18</v>
      </c>
      <c r="B114" s="326">
        <v>2</v>
      </c>
      <c r="C114" s="326">
        <v>2</v>
      </c>
      <c r="D114" s="326">
        <v>5</v>
      </c>
      <c r="E114" s="326">
        <v>82</v>
      </c>
      <c r="F114" s="326">
        <v>776</v>
      </c>
      <c r="G114" s="326">
        <v>858</v>
      </c>
      <c r="H114" s="327">
        <v>9.5571095571095499E-2</v>
      </c>
      <c r="I114" s="328">
        <v>-6.9659256990510898E-2</v>
      </c>
      <c r="J114" s="328">
        <v>1.1013049452468799E-3</v>
      </c>
      <c r="K114" s="328">
        <v>6.3801725366954304E-2</v>
      </c>
      <c r="L114" s="327">
        <v>0.23495702005730601</v>
      </c>
      <c r="M114" s="327">
        <v>0.21914713357808499</v>
      </c>
      <c r="N114" s="327">
        <v>0.22056555269922801</v>
      </c>
    </row>
    <row r="115" spans="1:14">
      <c r="A115" s="326" t="s">
        <v>18</v>
      </c>
      <c r="B115" s="326">
        <v>3</v>
      </c>
      <c r="C115" s="326">
        <v>6</v>
      </c>
      <c r="D115" s="326">
        <v>13</v>
      </c>
      <c r="E115" s="326">
        <v>49</v>
      </c>
      <c r="F115" s="326">
        <v>655</v>
      </c>
      <c r="G115" s="326">
        <v>704</v>
      </c>
      <c r="H115" s="327">
        <v>6.9602272727272693E-2</v>
      </c>
      <c r="I115" s="328">
        <v>0.27572240761514799</v>
      </c>
      <c r="J115" s="328">
        <v>1.2290284781781E-2</v>
      </c>
      <c r="K115" s="328">
        <v>6.3801725366954304E-2</v>
      </c>
      <c r="L115" s="327">
        <v>0.14040114613180499</v>
      </c>
      <c r="M115" s="327">
        <v>0.18497599548150201</v>
      </c>
      <c r="N115" s="327">
        <v>0.18097686375321301</v>
      </c>
    </row>
    <row r="116" spans="1:14">
      <c r="A116" s="326" t="s">
        <v>18</v>
      </c>
      <c r="B116" s="326">
        <v>4</v>
      </c>
      <c r="C116" s="326">
        <v>14</v>
      </c>
      <c r="D116" s="326">
        <v>202</v>
      </c>
      <c r="E116" s="326">
        <v>46</v>
      </c>
      <c r="F116" s="326">
        <v>687</v>
      </c>
      <c r="G116" s="326">
        <v>733</v>
      </c>
      <c r="H116" s="327">
        <v>6.2755798090040907E-2</v>
      </c>
      <c r="I116" s="328">
        <v>0.38660036582377699</v>
      </c>
      <c r="J116" s="328">
        <v>2.4049571028722499E-2</v>
      </c>
      <c r="K116" s="328">
        <v>6.3801725366954304E-2</v>
      </c>
      <c r="L116" s="327">
        <v>0.131805157593123</v>
      </c>
      <c r="M116" s="327">
        <v>0.19401299068059799</v>
      </c>
      <c r="N116" s="327">
        <v>0.18843187660668301</v>
      </c>
    </row>
    <row r="117" spans="1:14">
      <c r="A117" s="326" t="s">
        <v>563</v>
      </c>
      <c r="B117" s="326">
        <v>0</v>
      </c>
      <c r="C117" s="326">
        <v>0</v>
      </c>
      <c r="D117" s="326">
        <v>0</v>
      </c>
      <c r="E117" s="326">
        <v>116</v>
      </c>
      <c r="F117" s="326">
        <v>1043</v>
      </c>
      <c r="G117" s="326">
        <v>1159</v>
      </c>
      <c r="H117" s="327">
        <v>0.10008628127696199</v>
      </c>
      <c r="I117" s="328">
        <v>-0.120826266015068</v>
      </c>
      <c r="J117" s="328">
        <v>4.5706958841847303E-3</v>
      </c>
      <c r="K117" s="328">
        <v>6.3660208865473702E-2</v>
      </c>
      <c r="L117" s="327">
        <v>0.33237822349570201</v>
      </c>
      <c r="M117" s="327">
        <v>0.29454956227054502</v>
      </c>
      <c r="N117" s="327">
        <v>0.297943444730077</v>
      </c>
    </row>
    <row r="118" spans="1:14">
      <c r="A118" s="326" t="s">
        <v>563</v>
      </c>
      <c r="B118" s="326">
        <v>1</v>
      </c>
      <c r="C118" s="326">
        <v>1</v>
      </c>
      <c r="D118" s="326">
        <v>1</v>
      </c>
      <c r="E118" s="326">
        <v>73</v>
      </c>
      <c r="F118" s="326">
        <v>604</v>
      </c>
      <c r="G118" s="326">
        <v>677</v>
      </c>
      <c r="H118" s="327">
        <v>0.107828655834564</v>
      </c>
      <c r="I118" s="328">
        <v>-0.20397777312305199</v>
      </c>
      <c r="J118" s="328">
        <v>7.8726792284651102E-3</v>
      </c>
      <c r="K118" s="328">
        <v>6.3660208865473702E-2</v>
      </c>
      <c r="L118" s="327">
        <v>0.20916905444125999</v>
      </c>
      <c r="M118" s="327">
        <v>0.170573284382942</v>
      </c>
      <c r="N118" s="327">
        <v>0.17403598971722301</v>
      </c>
    </row>
    <row r="119" spans="1:14">
      <c r="A119" s="326" t="s">
        <v>563</v>
      </c>
      <c r="B119" s="326">
        <v>2</v>
      </c>
      <c r="C119" s="326">
        <v>2</v>
      </c>
      <c r="D119" s="326">
        <v>3</v>
      </c>
      <c r="E119" s="326">
        <v>76</v>
      </c>
      <c r="F119" s="326">
        <v>640</v>
      </c>
      <c r="G119" s="326">
        <v>716</v>
      </c>
      <c r="H119" s="327">
        <v>0.106145251396648</v>
      </c>
      <c r="I119" s="328">
        <v>-0.18635769384209</v>
      </c>
      <c r="J119" s="328">
        <v>6.8999195178532204E-3</v>
      </c>
      <c r="K119" s="328">
        <v>6.3660208865473702E-2</v>
      </c>
      <c r="L119" s="327">
        <v>0.21776504297994201</v>
      </c>
      <c r="M119" s="327">
        <v>0.18073990398192599</v>
      </c>
      <c r="N119" s="327">
        <v>0.18406169665809699</v>
      </c>
    </row>
    <row r="120" spans="1:14">
      <c r="A120" s="326" t="s">
        <v>563</v>
      </c>
      <c r="B120" s="326">
        <v>3</v>
      </c>
      <c r="C120" s="326">
        <v>4</v>
      </c>
      <c r="D120" s="326">
        <v>7</v>
      </c>
      <c r="E120" s="326">
        <v>39</v>
      </c>
      <c r="F120" s="326">
        <v>608</v>
      </c>
      <c r="G120" s="326">
        <v>647</v>
      </c>
      <c r="H120" s="327">
        <v>6.0278207109737199E-2</v>
      </c>
      <c r="I120" s="328">
        <v>0.429520705927044</v>
      </c>
      <c r="J120" s="328">
        <v>2.5751938741546999E-2</v>
      </c>
      <c r="K120" s="328">
        <v>6.3660208865473702E-2</v>
      </c>
      <c r="L120" s="327">
        <v>0.111747851002865</v>
      </c>
      <c r="M120" s="327">
        <v>0.17170290878282901</v>
      </c>
      <c r="N120" s="327">
        <v>0.16632390745501199</v>
      </c>
    </row>
    <row r="121" spans="1:14">
      <c r="A121" s="326" t="s">
        <v>563</v>
      </c>
      <c r="B121" s="326">
        <v>4</v>
      </c>
      <c r="C121" s="326">
        <v>8</v>
      </c>
      <c r="D121" s="326">
        <v>40</v>
      </c>
      <c r="E121" s="326">
        <v>45</v>
      </c>
      <c r="F121" s="326">
        <v>646</v>
      </c>
      <c r="G121" s="326">
        <v>691</v>
      </c>
      <c r="H121" s="327">
        <v>6.5123010130246003E-2</v>
      </c>
      <c r="I121" s="328">
        <v>0.34704448410280497</v>
      </c>
      <c r="J121" s="328">
        <v>1.8564975493423602E-2</v>
      </c>
      <c r="K121" s="328">
        <v>6.3660208865473702E-2</v>
      </c>
      <c r="L121" s="327">
        <v>0.128939828080229</v>
      </c>
      <c r="M121" s="327">
        <v>0.182434340581756</v>
      </c>
      <c r="N121" s="327">
        <v>0.17763496143958801</v>
      </c>
    </row>
    <row r="122" spans="1:14">
      <c r="A122" s="326" t="s">
        <v>142</v>
      </c>
      <c r="B122" s="326">
        <v>0</v>
      </c>
      <c r="C122" s="326">
        <v>0</v>
      </c>
      <c r="D122" s="326">
        <v>1</v>
      </c>
      <c r="E122" s="326">
        <v>67</v>
      </c>
      <c r="F122" s="326">
        <v>910</v>
      </c>
      <c r="G122" s="326">
        <v>977</v>
      </c>
      <c r="H122" s="327">
        <v>6.8577277379733806E-2</v>
      </c>
      <c r="I122" s="328">
        <v>0.29165945021045298</v>
      </c>
      <c r="J122" s="328">
        <v>1.8961502310032002E-2</v>
      </c>
      <c r="K122" s="328">
        <v>6.3533974723772299E-2</v>
      </c>
      <c r="L122" s="327">
        <v>0.19197707736389599</v>
      </c>
      <c r="M122" s="327">
        <v>0.25698955097430098</v>
      </c>
      <c r="N122" s="327">
        <v>0.25115681233933101</v>
      </c>
    </row>
    <row r="123" spans="1:14">
      <c r="A123" s="326" t="s">
        <v>142</v>
      </c>
      <c r="B123" s="326">
        <v>1</v>
      </c>
      <c r="C123" s="326">
        <v>2</v>
      </c>
      <c r="D123" s="326">
        <v>2</v>
      </c>
      <c r="E123" s="326">
        <v>42</v>
      </c>
      <c r="F123" s="326">
        <v>559</v>
      </c>
      <c r="G123" s="326">
        <v>601</v>
      </c>
      <c r="H123" s="327">
        <v>6.9883527454242894E-2</v>
      </c>
      <c r="I123" s="328">
        <v>0.27138732496225398</v>
      </c>
      <c r="J123" s="328">
        <v>1.01827700487492E-2</v>
      </c>
      <c r="K123" s="328">
        <v>6.3533974723772299E-2</v>
      </c>
      <c r="L123" s="327">
        <v>0.120343839541547</v>
      </c>
      <c r="M123" s="327">
        <v>0.15786500988421301</v>
      </c>
      <c r="N123" s="327">
        <v>0.154498714652956</v>
      </c>
    </row>
    <row r="124" spans="1:14">
      <c r="A124" s="326" t="s">
        <v>142</v>
      </c>
      <c r="B124" s="326">
        <v>2</v>
      </c>
      <c r="C124" s="326">
        <v>3</v>
      </c>
      <c r="D124" s="326">
        <v>4</v>
      </c>
      <c r="E124" s="326">
        <v>99</v>
      </c>
      <c r="F124" s="326">
        <v>985</v>
      </c>
      <c r="G124" s="326">
        <v>1084</v>
      </c>
      <c r="H124" s="327">
        <v>9.1328413284132798E-2</v>
      </c>
      <c r="I124" s="328">
        <v>-1.9570738871977501E-2</v>
      </c>
      <c r="J124" s="328">
        <v>1.07592354397982E-4</v>
      </c>
      <c r="K124" s="328">
        <v>6.3533974723772299E-2</v>
      </c>
      <c r="L124" s="327">
        <v>0.28366762177650401</v>
      </c>
      <c r="M124" s="327">
        <v>0.27817000847218298</v>
      </c>
      <c r="N124" s="327">
        <v>0.27866323907454998</v>
      </c>
    </row>
    <row r="125" spans="1:14">
      <c r="A125" s="326" t="s">
        <v>142</v>
      </c>
      <c r="B125" s="326">
        <v>3</v>
      </c>
      <c r="C125" s="326">
        <v>5</v>
      </c>
      <c r="D125" s="326">
        <v>6</v>
      </c>
      <c r="E125" s="326">
        <v>70</v>
      </c>
      <c r="F125" s="326">
        <v>619</v>
      </c>
      <c r="G125" s="326">
        <v>689</v>
      </c>
      <c r="H125" s="327">
        <v>0.101596516690856</v>
      </c>
      <c r="I125" s="328">
        <v>-0.137482499274239</v>
      </c>
      <c r="J125" s="328">
        <v>3.54205649448458E-3</v>
      </c>
      <c r="K125" s="328">
        <v>6.3533974723772299E-2</v>
      </c>
      <c r="L125" s="327">
        <v>0.20057306590257801</v>
      </c>
      <c r="M125" s="327">
        <v>0.17480937588251899</v>
      </c>
      <c r="N125" s="327">
        <v>0.17712082262210699</v>
      </c>
    </row>
    <row r="126" spans="1:14">
      <c r="A126" s="326" t="s">
        <v>142</v>
      </c>
      <c r="B126" s="326">
        <v>4</v>
      </c>
      <c r="C126" s="326">
        <v>7</v>
      </c>
      <c r="D126" s="326">
        <v>11</v>
      </c>
      <c r="E126" s="326">
        <v>71</v>
      </c>
      <c r="F126" s="326">
        <v>468</v>
      </c>
      <c r="G126" s="326">
        <v>539</v>
      </c>
      <c r="H126" s="327">
        <v>0.13172541743970301</v>
      </c>
      <c r="I126" s="328">
        <v>-0.43130411103314498</v>
      </c>
      <c r="J126" s="328">
        <v>3.0740053516108399E-2</v>
      </c>
      <c r="K126" s="328">
        <v>6.3533974723772299E-2</v>
      </c>
      <c r="L126" s="327">
        <v>0.20343839541547201</v>
      </c>
      <c r="M126" s="327">
        <v>0.132166054786783</v>
      </c>
      <c r="N126" s="327">
        <v>0.13856041131105301</v>
      </c>
    </row>
    <row r="127" spans="1:14">
      <c r="A127" s="326" t="s">
        <v>644</v>
      </c>
      <c r="B127" s="326">
        <v>0</v>
      </c>
      <c r="C127" s="326">
        <v>0</v>
      </c>
      <c r="D127" s="326">
        <v>0</v>
      </c>
      <c r="E127" s="326">
        <v>116</v>
      </c>
      <c r="F127" s="326">
        <v>1043</v>
      </c>
      <c r="G127" s="326">
        <v>1159</v>
      </c>
      <c r="H127" s="327">
        <v>0.10008628127696199</v>
      </c>
      <c r="I127" s="328">
        <v>-0.120826266015068</v>
      </c>
      <c r="J127" s="328">
        <v>4.5706958841847303E-3</v>
      </c>
      <c r="K127" s="328">
        <v>5.9699591430648798E-2</v>
      </c>
      <c r="L127" s="327">
        <v>0.33237822349570201</v>
      </c>
      <c r="M127" s="327">
        <v>0.29454956227054502</v>
      </c>
      <c r="N127" s="327">
        <v>0.297943444730077</v>
      </c>
    </row>
    <row r="128" spans="1:14">
      <c r="A128" s="326" t="s">
        <v>644</v>
      </c>
      <c r="B128" s="326">
        <v>1</v>
      </c>
      <c r="C128" s="326">
        <v>1</v>
      </c>
      <c r="D128" s="326">
        <v>1</v>
      </c>
      <c r="E128" s="326">
        <v>53</v>
      </c>
      <c r="F128" s="326">
        <v>367</v>
      </c>
      <c r="G128" s="326">
        <v>420</v>
      </c>
      <c r="H128" s="327">
        <v>0.12619047619047599</v>
      </c>
      <c r="I128" s="328">
        <v>-0.38202259540702799</v>
      </c>
      <c r="J128" s="328">
        <v>1.8420910076156399E-2</v>
      </c>
      <c r="K128" s="328">
        <v>5.9699591430648798E-2</v>
      </c>
      <c r="L128" s="327">
        <v>0.15186246418338101</v>
      </c>
      <c r="M128" s="327">
        <v>0.10364303868963499</v>
      </c>
      <c r="N128" s="327">
        <v>0.107969151670951</v>
      </c>
    </row>
    <row r="129" spans="1:14">
      <c r="A129" s="326" t="s">
        <v>644</v>
      </c>
      <c r="B129" s="326">
        <v>2</v>
      </c>
      <c r="C129" s="326">
        <v>2</v>
      </c>
      <c r="D129" s="326">
        <v>5</v>
      </c>
      <c r="E129" s="326">
        <v>83</v>
      </c>
      <c r="F129" s="326">
        <v>779</v>
      </c>
      <c r="G129" s="326">
        <v>862</v>
      </c>
      <c r="H129" s="327">
        <v>9.6287703016241302E-2</v>
      </c>
      <c r="I129" s="328">
        <v>-7.7922091835326196E-2</v>
      </c>
      <c r="J129" s="328">
        <v>1.3891948734115901E-3</v>
      </c>
      <c r="K129" s="328">
        <v>5.9699591430648798E-2</v>
      </c>
      <c r="L129" s="327">
        <v>0.23782234957019999</v>
      </c>
      <c r="M129" s="327">
        <v>0.21999435187800001</v>
      </c>
      <c r="N129" s="327">
        <v>0.22159383033419</v>
      </c>
    </row>
    <row r="130" spans="1:14">
      <c r="A130" s="326" t="s">
        <v>644</v>
      </c>
      <c r="B130" s="326">
        <v>3</v>
      </c>
      <c r="C130" s="326">
        <v>6</v>
      </c>
      <c r="D130" s="326">
        <v>13</v>
      </c>
      <c r="E130" s="326">
        <v>51</v>
      </c>
      <c r="F130" s="326">
        <v>654</v>
      </c>
      <c r="G130" s="326">
        <v>705</v>
      </c>
      <c r="H130" s="327">
        <v>7.2340425531914804E-2</v>
      </c>
      <c r="I130" s="328">
        <v>0.23418918882339601</v>
      </c>
      <c r="J130" s="328">
        <v>9.0307529669867593E-3</v>
      </c>
      <c r="K130" s="328">
        <v>5.9699591430648798E-2</v>
      </c>
      <c r="L130" s="327">
        <v>0.146131805157593</v>
      </c>
      <c r="M130" s="327">
        <v>0.18469358938152999</v>
      </c>
      <c r="N130" s="327">
        <v>0.18123393316195299</v>
      </c>
    </row>
    <row r="131" spans="1:14">
      <c r="A131" s="326" t="s">
        <v>644</v>
      </c>
      <c r="B131" s="326">
        <v>4</v>
      </c>
      <c r="C131" s="326">
        <v>14</v>
      </c>
      <c r="D131" s="326">
        <v>202</v>
      </c>
      <c r="E131" s="326">
        <v>46</v>
      </c>
      <c r="F131" s="326">
        <v>698</v>
      </c>
      <c r="G131" s="326">
        <v>744</v>
      </c>
      <c r="H131" s="327">
        <v>6.1827956989247299E-2</v>
      </c>
      <c r="I131" s="328">
        <v>0.40248517636380099</v>
      </c>
      <c r="J131" s="328">
        <v>2.6288037629909201E-2</v>
      </c>
      <c r="K131" s="328">
        <v>5.9699591430648798E-2</v>
      </c>
      <c r="L131" s="327">
        <v>0.131805157593123</v>
      </c>
      <c r="M131" s="327">
        <v>0.197119457780288</v>
      </c>
      <c r="N131" s="327">
        <v>0.19125964010282701</v>
      </c>
    </row>
    <row r="132" spans="1:14">
      <c r="A132" s="326" t="s">
        <v>152</v>
      </c>
      <c r="B132" s="326">
        <v>0</v>
      </c>
      <c r="C132" s="326">
        <v>0</v>
      </c>
      <c r="D132" s="326">
        <v>0</v>
      </c>
      <c r="E132" s="326">
        <v>136</v>
      </c>
      <c r="F132" s="326">
        <v>1801</v>
      </c>
      <c r="G132" s="326">
        <v>1937</v>
      </c>
      <c r="H132" s="327">
        <v>7.0211667527103699E-2</v>
      </c>
      <c r="I132" s="328">
        <v>0.26634992953042702</v>
      </c>
      <c r="J132" s="328">
        <v>3.1676616850075903E-2</v>
      </c>
      <c r="K132" s="328">
        <v>5.8691813065256497E-2</v>
      </c>
      <c r="L132" s="327">
        <v>0.38968481375358099</v>
      </c>
      <c r="M132" s="327">
        <v>0.50861338604913797</v>
      </c>
      <c r="N132" s="327">
        <v>0.49794344473007701</v>
      </c>
    </row>
    <row r="133" spans="1:14">
      <c r="A133" s="326" t="s">
        <v>152</v>
      </c>
      <c r="B133" s="326">
        <v>2</v>
      </c>
      <c r="C133" s="326">
        <v>1</v>
      </c>
      <c r="D133" s="326">
        <v>3</v>
      </c>
      <c r="E133" s="326">
        <v>48</v>
      </c>
      <c r="F133" s="326">
        <v>387</v>
      </c>
      <c r="G133" s="326">
        <v>435</v>
      </c>
      <c r="H133" s="327">
        <v>0.11034482758620601</v>
      </c>
      <c r="I133" s="328">
        <v>-0.22986884778758501</v>
      </c>
      <c r="J133" s="328">
        <v>6.4925665147491903E-3</v>
      </c>
      <c r="K133" s="328">
        <v>5.8691813065256497E-2</v>
      </c>
      <c r="L133" s="327">
        <v>0.13753581661891101</v>
      </c>
      <c r="M133" s="327">
        <v>0.10929116068906999</v>
      </c>
      <c r="N133" s="327">
        <v>0.11182519280205599</v>
      </c>
    </row>
    <row r="134" spans="1:14">
      <c r="A134" s="326" t="s">
        <v>152</v>
      </c>
      <c r="B134" s="326">
        <v>3</v>
      </c>
      <c r="C134" s="326">
        <v>4</v>
      </c>
      <c r="D134" s="326">
        <v>12</v>
      </c>
      <c r="E134" s="326">
        <v>85</v>
      </c>
      <c r="F134" s="326">
        <v>661</v>
      </c>
      <c r="G134" s="326">
        <v>746</v>
      </c>
      <c r="H134" s="327">
        <v>0.113941018766756</v>
      </c>
      <c r="I134" s="328">
        <v>-0.26598994654810598</v>
      </c>
      <c r="J134" s="328">
        <v>1.5130193486651801E-2</v>
      </c>
      <c r="K134" s="328">
        <v>5.8691813065256497E-2</v>
      </c>
      <c r="L134" s="327">
        <v>0.243553008595988</v>
      </c>
      <c r="M134" s="327">
        <v>0.18667043208133199</v>
      </c>
      <c r="N134" s="327">
        <v>0.191773778920308</v>
      </c>
    </row>
    <row r="135" spans="1:14">
      <c r="A135" s="326" t="s">
        <v>152</v>
      </c>
      <c r="B135" s="326">
        <v>4</v>
      </c>
      <c r="C135" s="326">
        <v>13</v>
      </c>
      <c r="D135" s="326">
        <v>89</v>
      </c>
      <c r="E135" s="326">
        <v>80</v>
      </c>
      <c r="F135" s="326">
        <v>692</v>
      </c>
      <c r="G135" s="326">
        <v>772</v>
      </c>
      <c r="H135" s="327">
        <v>0.10362694300518099</v>
      </c>
      <c r="I135" s="328">
        <v>-0.15953320896568801</v>
      </c>
      <c r="J135" s="328">
        <v>5.39243621377959E-3</v>
      </c>
      <c r="K135" s="328">
        <v>5.8691813065256497E-2</v>
      </c>
      <c r="L135" s="327">
        <v>0.229226361031518</v>
      </c>
      <c r="M135" s="327">
        <v>0.19542502118045699</v>
      </c>
      <c r="N135" s="327">
        <v>0.19845758354755699</v>
      </c>
    </row>
    <row r="136" spans="1:14">
      <c r="A136" s="326" t="s">
        <v>89</v>
      </c>
      <c r="B136" s="326">
        <v>0</v>
      </c>
      <c r="C136" s="326">
        <v>0</v>
      </c>
      <c r="D136" s="326">
        <v>5000</v>
      </c>
      <c r="E136" s="326">
        <v>107</v>
      </c>
      <c r="F136" s="326">
        <v>798</v>
      </c>
      <c r="G136" s="326">
        <v>905</v>
      </c>
      <c r="H136" s="327">
        <v>0.11823204419889501</v>
      </c>
      <c r="I136" s="328">
        <v>-0.307812766921573</v>
      </c>
      <c r="J136" s="328">
        <v>2.5003689572921199E-2</v>
      </c>
      <c r="K136" s="328">
        <v>5.8651788173433597E-2</v>
      </c>
      <c r="L136" s="327">
        <v>0.30659025787965599</v>
      </c>
      <c r="M136" s="327">
        <v>0.22536006777746401</v>
      </c>
      <c r="N136" s="327">
        <v>0.23264781491002501</v>
      </c>
    </row>
    <row r="137" spans="1:14">
      <c r="A137" s="326" t="s">
        <v>89</v>
      </c>
      <c r="B137" s="326">
        <v>1</v>
      </c>
      <c r="C137" s="326">
        <v>5500</v>
      </c>
      <c r="D137" s="326">
        <v>10000</v>
      </c>
      <c r="E137" s="326">
        <v>86</v>
      </c>
      <c r="F137" s="326">
        <v>856</v>
      </c>
      <c r="G137" s="326">
        <v>942</v>
      </c>
      <c r="H137" s="327">
        <v>9.1295116772823703E-2</v>
      </c>
      <c r="I137" s="328">
        <v>-1.9169450021242099E-2</v>
      </c>
      <c r="J137" s="328">
        <v>8.9688422743985894E-5</v>
      </c>
      <c r="K137" s="328">
        <v>5.8651788173433597E-2</v>
      </c>
      <c r="L137" s="327">
        <v>0.246418338108882</v>
      </c>
      <c r="M137" s="327">
        <v>0.24173962157582601</v>
      </c>
      <c r="N137" s="327">
        <v>0.242159383033419</v>
      </c>
    </row>
    <row r="138" spans="1:14">
      <c r="A138" s="326" t="s">
        <v>89</v>
      </c>
      <c r="B138" s="326">
        <v>2</v>
      </c>
      <c r="C138" s="326">
        <v>10741</v>
      </c>
      <c r="D138" s="326">
        <v>16000</v>
      </c>
      <c r="E138" s="326">
        <v>35</v>
      </c>
      <c r="F138" s="326">
        <v>454</v>
      </c>
      <c r="G138" s="326">
        <v>489</v>
      </c>
      <c r="H138" s="327">
        <v>7.1574642126789295E-2</v>
      </c>
      <c r="I138" s="328">
        <v>0.245656606642457</v>
      </c>
      <c r="J138" s="328">
        <v>6.8601662164928801E-3</v>
      </c>
      <c r="K138" s="328">
        <v>5.8651788173433597E-2</v>
      </c>
      <c r="L138" s="327">
        <v>0.100286532951289</v>
      </c>
      <c r="M138" s="327">
        <v>0.128212369387178</v>
      </c>
      <c r="N138" s="327">
        <v>0.125706940874036</v>
      </c>
    </row>
    <row r="139" spans="1:14">
      <c r="A139" s="326" t="s">
        <v>89</v>
      </c>
      <c r="B139" s="326">
        <v>3</v>
      </c>
      <c r="C139" s="326">
        <v>16257</v>
      </c>
      <c r="D139" s="326">
        <v>26000</v>
      </c>
      <c r="E139" s="326">
        <v>73</v>
      </c>
      <c r="F139" s="326">
        <v>710</v>
      </c>
      <c r="G139" s="326">
        <v>783</v>
      </c>
      <c r="H139" s="327">
        <v>9.3231162196679401E-2</v>
      </c>
      <c r="I139" s="328">
        <v>-4.2287001022506598E-2</v>
      </c>
      <c r="J139" s="328">
        <v>3.6623602186413001E-4</v>
      </c>
      <c r="K139" s="328">
        <v>5.8651788173433597E-2</v>
      </c>
      <c r="L139" s="327">
        <v>0.20916905444125999</v>
      </c>
      <c r="M139" s="327">
        <v>0.200508330979949</v>
      </c>
      <c r="N139" s="327">
        <v>0.20128534704370099</v>
      </c>
    </row>
    <row r="140" spans="1:14">
      <c r="A140" s="326" t="s">
        <v>89</v>
      </c>
      <c r="B140" s="326">
        <v>4</v>
      </c>
      <c r="C140" s="326">
        <v>26132</v>
      </c>
      <c r="D140" s="326">
        <v>30000</v>
      </c>
      <c r="E140" s="326">
        <v>48</v>
      </c>
      <c r="F140" s="326">
        <v>723</v>
      </c>
      <c r="G140" s="326">
        <v>771</v>
      </c>
      <c r="H140" s="327">
        <v>6.2256809338521402E-2</v>
      </c>
      <c r="I140" s="328">
        <v>0.39511568134139702</v>
      </c>
      <c r="J140" s="328">
        <v>2.63320079394114E-2</v>
      </c>
      <c r="K140" s="328">
        <v>5.8651788173433597E-2</v>
      </c>
      <c r="L140" s="327">
        <v>0.13753581661891101</v>
      </c>
      <c r="M140" s="327">
        <v>0.20417961027958201</v>
      </c>
      <c r="N140" s="327">
        <v>0.19820051413881701</v>
      </c>
    </row>
    <row r="141" spans="1:14">
      <c r="A141" s="326" t="s">
        <v>113</v>
      </c>
      <c r="B141" s="326">
        <v>0</v>
      </c>
      <c r="C141" s="326">
        <v>0</v>
      </c>
      <c r="D141" s="326">
        <v>4</v>
      </c>
      <c r="E141" s="326">
        <v>93</v>
      </c>
      <c r="F141" s="326">
        <v>696</v>
      </c>
      <c r="G141" s="326">
        <v>789</v>
      </c>
      <c r="H141" s="327">
        <v>0.11787072243346</v>
      </c>
      <c r="I141" s="328">
        <v>-0.304342362728313</v>
      </c>
      <c r="J141" s="328">
        <v>2.1279922076138599E-2</v>
      </c>
      <c r="K141" s="328">
        <v>5.8397172367329497E-2</v>
      </c>
      <c r="L141" s="327">
        <v>0.26647564469913998</v>
      </c>
      <c r="M141" s="327">
        <v>0.196554645580344</v>
      </c>
      <c r="N141" s="327">
        <v>0.20282776349614301</v>
      </c>
    </row>
    <row r="142" spans="1:14">
      <c r="A142" s="326" t="s">
        <v>113</v>
      </c>
      <c r="B142" s="326">
        <v>1</v>
      </c>
      <c r="C142" s="326">
        <v>4.5</v>
      </c>
      <c r="D142" s="326">
        <v>9</v>
      </c>
      <c r="E142" s="326">
        <v>57</v>
      </c>
      <c r="F142" s="326">
        <v>803</v>
      </c>
      <c r="G142" s="326">
        <v>860</v>
      </c>
      <c r="H142" s="327">
        <v>6.6279069767441801E-2</v>
      </c>
      <c r="I142" s="328">
        <v>0.32821091620273402</v>
      </c>
      <c r="J142" s="328">
        <v>2.0824429939785501E-2</v>
      </c>
      <c r="K142" s="328">
        <v>5.8397172367329497E-2</v>
      </c>
      <c r="L142" s="327">
        <v>0.163323782234957</v>
      </c>
      <c r="M142" s="327">
        <v>0.226772098277322</v>
      </c>
      <c r="N142" s="327">
        <v>0.221079691516709</v>
      </c>
    </row>
    <row r="143" spans="1:14">
      <c r="A143" s="326" t="s">
        <v>113</v>
      </c>
      <c r="B143" s="326">
        <v>2</v>
      </c>
      <c r="C143" s="326">
        <v>9.5</v>
      </c>
      <c r="D143" s="326">
        <v>15</v>
      </c>
      <c r="E143" s="326">
        <v>51</v>
      </c>
      <c r="F143" s="326">
        <v>636</v>
      </c>
      <c r="G143" s="326">
        <v>687</v>
      </c>
      <c r="H143" s="327">
        <v>7.4235807860262001E-2</v>
      </c>
      <c r="I143" s="328">
        <v>0.20628040070631901</v>
      </c>
      <c r="J143" s="328">
        <v>6.9059531193109702E-3</v>
      </c>
      <c r="K143" s="328">
        <v>5.8397172367329497E-2</v>
      </c>
      <c r="L143" s="327">
        <v>0.146131805157593</v>
      </c>
      <c r="M143" s="327">
        <v>0.17961027958203801</v>
      </c>
      <c r="N143" s="327">
        <v>0.17660668380462699</v>
      </c>
    </row>
    <row r="144" spans="1:14">
      <c r="A144" s="326" t="s">
        <v>113</v>
      </c>
      <c r="B144" s="326">
        <v>3</v>
      </c>
      <c r="C144" s="326">
        <v>15.5</v>
      </c>
      <c r="D144" s="326">
        <v>24</v>
      </c>
      <c r="E144" s="326">
        <v>65</v>
      </c>
      <c r="F144" s="326">
        <v>713</v>
      </c>
      <c r="G144" s="326">
        <v>778</v>
      </c>
      <c r="H144" s="327">
        <v>8.3547557840616904E-2</v>
      </c>
      <c r="I144" s="328">
        <v>7.8001620609182296E-2</v>
      </c>
      <c r="J144" s="328">
        <v>1.17853669945327E-3</v>
      </c>
      <c r="K144" s="328">
        <v>5.8397172367329497E-2</v>
      </c>
      <c r="L144" s="327">
        <v>0.18624641833810801</v>
      </c>
      <c r="M144" s="327">
        <v>0.20135554927986399</v>
      </c>
      <c r="N144" s="327">
        <v>0.2</v>
      </c>
    </row>
    <row r="145" spans="1:14">
      <c r="A145" s="326" t="s">
        <v>113</v>
      </c>
      <c r="B145" s="326">
        <v>4</v>
      </c>
      <c r="C145" s="326">
        <v>24.5</v>
      </c>
      <c r="D145" s="326">
        <v>50</v>
      </c>
      <c r="E145" s="326">
        <v>83</v>
      </c>
      <c r="F145" s="326">
        <v>693</v>
      </c>
      <c r="G145" s="326">
        <v>776</v>
      </c>
      <c r="H145" s="327">
        <v>0.106958762886597</v>
      </c>
      <c r="I145" s="328">
        <v>-0.194903138516171</v>
      </c>
      <c r="J145" s="328">
        <v>8.2083305326410803E-3</v>
      </c>
      <c r="K145" s="328">
        <v>5.8397172367329497E-2</v>
      </c>
      <c r="L145" s="327">
        <v>0.23782234957019999</v>
      </c>
      <c r="M145" s="327">
        <v>0.195707427280429</v>
      </c>
      <c r="N145" s="327">
        <v>0.19948586118251899</v>
      </c>
    </row>
    <row r="146" spans="1:14">
      <c r="A146" s="326" t="s">
        <v>104</v>
      </c>
      <c r="B146" s="326">
        <v>0</v>
      </c>
      <c r="C146" s="326">
        <v>0</v>
      </c>
      <c r="D146" s="326">
        <v>3</v>
      </c>
      <c r="E146" s="326">
        <v>81</v>
      </c>
      <c r="F146" s="326">
        <v>994</v>
      </c>
      <c r="G146" s="326">
        <v>1075</v>
      </c>
      <c r="H146" s="327">
        <v>7.53488372093023E-2</v>
      </c>
      <c r="I146" s="328">
        <v>0.19019552207465801</v>
      </c>
      <c r="J146" s="328">
        <v>9.2473011151851508E-3</v>
      </c>
      <c r="K146" s="328">
        <v>5.8350182760495702E-2</v>
      </c>
      <c r="L146" s="327">
        <v>0.232091690544412</v>
      </c>
      <c r="M146" s="327">
        <v>0.28071166337192799</v>
      </c>
      <c r="N146" s="327">
        <v>0.27634961439588601</v>
      </c>
    </row>
    <row r="147" spans="1:14">
      <c r="A147" s="326" t="s">
        <v>104</v>
      </c>
      <c r="B147" s="326">
        <v>1</v>
      </c>
      <c r="C147" s="326">
        <v>4</v>
      </c>
      <c r="D147" s="326">
        <v>5</v>
      </c>
      <c r="E147" s="326">
        <v>42</v>
      </c>
      <c r="F147" s="326">
        <v>589</v>
      </c>
      <c r="G147" s="326">
        <v>631</v>
      </c>
      <c r="H147" s="327">
        <v>6.6561014263074397E-2</v>
      </c>
      <c r="I147" s="328">
        <v>0.32366403545874101</v>
      </c>
      <c r="J147" s="328">
        <v>1.4886394346892901E-2</v>
      </c>
      <c r="K147" s="328">
        <v>5.8350182760495702E-2</v>
      </c>
      <c r="L147" s="327">
        <v>0.120343839541547</v>
      </c>
      <c r="M147" s="327">
        <v>0.16633719288336599</v>
      </c>
      <c r="N147" s="327">
        <v>0.16221079691516699</v>
      </c>
    </row>
    <row r="148" spans="1:14">
      <c r="A148" s="326" t="s">
        <v>104</v>
      </c>
      <c r="B148" s="326">
        <v>2</v>
      </c>
      <c r="C148" s="326">
        <v>6</v>
      </c>
      <c r="D148" s="326">
        <v>8</v>
      </c>
      <c r="E148" s="326">
        <v>67</v>
      </c>
      <c r="F148" s="326">
        <v>727</v>
      </c>
      <c r="G148" s="326">
        <v>794</v>
      </c>
      <c r="H148" s="327">
        <v>8.4382871536523907E-2</v>
      </c>
      <c r="I148" s="328">
        <v>6.7141328233076697E-2</v>
      </c>
      <c r="J148" s="328">
        <v>8.9513875037985002E-4</v>
      </c>
      <c r="K148" s="328">
        <v>5.8350182760495702E-2</v>
      </c>
      <c r="L148" s="327">
        <v>0.19197707736389599</v>
      </c>
      <c r="M148" s="327">
        <v>0.20530923467946899</v>
      </c>
      <c r="N148" s="327">
        <v>0.20411311053984499</v>
      </c>
    </row>
    <row r="149" spans="1:14">
      <c r="A149" s="326" t="s">
        <v>104</v>
      </c>
      <c r="B149" s="326">
        <v>3</v>
      </c>
      <c r="C149" s="326">
        <v>9</v>
      </c>
      <c r="D149" s="326">
        <v>12</v>
      </c>
      <c r="E149" s="326">
        <v>71</v>
      </c>
      <c r="F149" s="326">
        <v>612</v>
      </c>
      <c r="G149" s="326">
        <v>683</v>
      </c>
      <c r="H149" s="327">
        <v>0.103953147877013</v>
      </c>
      <c r="I149" s="328">
        <v>-0.163040124438465</v>
      </c>
      <c r="J149" s="328">
        <v>4.98998358697509E-3</v>
      </c>
      <c r="K149" s="328">
        <v>5.8350182760495702E-2</v>
      </c>
      <c r="L149" s="327">
        <v>0.20343839541547201</v>
      </c>
      <c r="M149" s="327">
        <v>0.17283253318271599</v>
      </c>
      <c r="N149" s="327">
        <v>0.175578406169665</v>
      </c>
    </row>
    <row r="150" spans="1:14">
      <c r="A150" s="326" t="s">
        <v>104</v>
      </c>
      <c r="B150" s="326">
        <v>4</v>
      </c>
      <c r="C150" s="326">
        <v>13</v>
      </c>
      <c r="D150" s="326">
        <v>46</v>
      </c>
      <c r="E150" s="326">
        <v>88</v>
      </c>
      <c r="F150" s="326">
        <v>619</v>
      </c>
      <c r="G150" s="326">
        <v>707</v>
      </c>
      <c r="H150" s="327">
        <v>0.12446958981612399</v>
      </c>
      <c r="I150" s="328">
        <v>-0.36632407170308601</v>
      </c>
      <c r="J150" s="328">
        <v>2.8331364961062599E-2</v>
      </c>
      <c r="K150" s="328">
        <v>5.8350182760495702E-2</v>
      </c>
      <c r="L150" s="327">
        <v>0.25214899713466998</v>
      </c>
      <c r="M150" s="327">
        <v>0.17480937588251899</v>
      </c>
      <c r="N150" s="327">
        <v>0.18174807197943399</v>
      </c>
    </row>
    <row r="151" spans="1:14">
      <c r="A151" s="326" t="s">
        <v>226</v>
      </c>
      <c r="B151" s="326">
        <v>0</v>
      </c>
      <c r="C151" s="326">
        <v>0</v>
      </c>
      <c r="D151" s="326">
        <v>3</v>
      </c>
      <c r="E151" s="326">
        <v>81</v>
      </c>
      <c r="F151" s="326">
        <v>994</v>
      </c>
      <c r="G151" s="326">
        <v>1075</v>
      </c>
      <c r="H151" s="327">
        <v>7.53488372093023E-2</v>
      </c>
      <c r="I151" s="328">
        <v>0.19019552207465801</v>
      </c>
      <c r="J151" s="328">
        <v>9.2473011151851508E-3</v>
      </c>
      <c r="K151" s="328">
        <v>5.8350182760495702E-2</v>
      </c>
      <c r="L151" s="327">
        <v>0.232091690544412</v>
      </c>
      <c r="M151" s="327">
        <v>0.28071166337192799</v>
      </c>
      <c r="N151" s="327">
        <v>0.27634961439588601</v>
      </c>
    </row>
    <row r="152" spans="1:14">
      <c r="A152" s="326" t="s">
        <v>226</v>
      </c>
      <c r="B152" s="326">
        <v>1</v>
      </c>
      <c r="C152" s="326">
        <v>4</v>
      </c>
      <c r="D152" s="326">
        <v>5</v>
      </c>
      <c r="E152" s="326">
        <v>42</v>
      </c>
      <c r="F152" s="326">
        <v>589</v>
      </c>
      <c r="G152" s="326">
        <v>631</v>
      </c>
      <c r="H152" s="327">
        <v>6.6561014263074397E-2</v>
      </c>
      <c r="I152" s="328">
        <v>0.32366403545874101</v>
      </c>
      <c r="J152" s="328">
        <v>1.4886394346892901E-2</v>
      </c>
      <c r="K152" s="328">
        <v>5.8350182760495702E-2</v>
      </c>
      <c r="L152" s="327">
        <v>0.120343839541547</v>
      </c>
      <c r="M152" s="327">
        <v>0.16633719288336599</v>
      </c>
      <c r="N152" s="327">
        <v>0.16221079691516699</v>
      </c>
    </row>
    <row r="153" spans="1:14">
      <c r="A153" s="326" t="s">
        <v>226</v>
      </c>
      <c r="B153" s="326">
        <v>2</v>
      </c>
      <c r="C153" s="326">
        <v>6</v>
      </c>
      <c r="D153" s="326">
        <v>8</v>
      </c>
      <c r="E153" s="326">
        <v>67</v>
      </c>
      <c r="F153" s="326">
        <v>727</v>
      </c>
      <c r="G153" s="326">
        <v>794</v>
      </c>
      <c r="H153" s="327">
        <v>8.4382871536523907E-2</v>
      </c>
      <c r="I153" s="328">
        <v>6.7141328233076697E-2</v>
      </c>
      <c r="J153" s="328">
        <v>8.9513875037985002E-4</v>
      </c>
      <c r="K153" s="328">
        <v>5.8350182760495702E-2</v>
      </c>
      <c r="L153" s="327">
        <v>0.19197707736389599</v>
      </c>
      <c r="M153" s="327">
        <v>0.20530923467946899</v>
      </c>
      <c r="N153" s="327">
        <v>0.20411311053984499</v>
      </c>
    </row>
    <row r="154" spans="1:14">
      <c r="A154" s="326" t="s">
        <v>226</v>
      </c>
      <c r="B154" s="326">
        <v>3</v>
      </c>
      <c r="C154" s="326">
        <v>9</v>
      </c>
      <c r="D154" s="326">
        <v>12</v>
      </c>
      <c r="E154" s="326">
        <v>71</v>
      </c>
      <c r="F154" s="326">
        <v>612</v>
      </c>
      <c r="G154" s="326">
        <v>683</v>
      </c>
      <c r="H154" s="327">
        <v>0.103953147877013</v>
      </c>
      <c r="I154" s="328">
        <v>-0.163040124438465</v>
      </c>
      <c r="J154" s="328">
        <v>4.98998358697509E-3</v>
      </c>
      <c r="K154" s="328">
        <v>5.8350182760495702E-2</v>
      </c>
      <c r="L154" s="327">
        <v>0.20343839541547201</v>
      </c>
      <c r="M154" s="327">
        <v>0.17283253318271599</v>
      </c>
      <c r="N154" s="327">
        <v>0.175578406169665</v>
      </c>
    </row>
    <row r="155" spans="1:14">
      <c r="A155" s="326" t="s">
        <v>226</v>
      </c>
      <c r="B155" s="326">
        <v>4</v>
      </c>
      <c r="C155" s="326">
        <v>13</v>
      </c>
      <c r="D155" s="326">
        <v>46</v>
      </c>
      <c r="E155" s="326">
        <v>88</v>
      </c>
      <c r="F155" s="326">
        <v>619</v>
      </c>
      <c r="G155" s="326">
        <v>707</v>
      </c>
      <c r="H155" s="327">
        <v>0.12446958981612399</v>
      </c>
      <c r="I155" s="328">
        <v>-0.36632407170308601</v>
      </c>
      <c r="J155" s="328">
        <v>2.8331364961062599E-2</v>
      </c>
      <c r="K155" s="328">
        <v>5.8350182760495702E-2</v>
      </c>
      <c r="L155" s="327">
        <v>0.25214899713466998</v>
      </c>
      <c r="M155" s="327">
        <v>0.17480937588251899</v>
      </c>
      <c r="N155" s="327">
        <v>0.18174807197943399</v>
      </c>
    </row>
    <row r="156" spans="1:14">
      <c r="A156" s="326" t="s">
        <v>159</v>
      </c>
      <c r="B156" s="326">
        <v>0</v>
      </c>
      <c r="C156" s="326">
        <v>0</v>
      </c>
      <c r="D156" s="326">
        <v>0</v>
      </c>
      <c r="E156" s="326">
        <v>136</v>
      </c>
      <c r="F156" s="326">
        <v>1801</v>
      </c>
      <c r="G156" s="326">
        <v>1937</v>
      </c>
      <c r="H156" s="327">
        <v>7.0211667527103699E-2</v>
      </c>
      <c r="I156" s="328">
        <v>0.26634992953042702</v>
      </c>
      <c r="J156" s="328">
        <v>3.1676616850075903E-2</v>
      </c>
      <c r="K156" s="328">
        <v>5.8169800228199502E-2</v>
      </c>
      <c r="L156" s="327">
        <v>0.38968481375358099</v>
      </c>
      <c r="M156" s="327">
        <v>0.50861338604913797</v>
      </c>
      <c r="N156" s="327">
        <v>0.49794344473007701</v>
      </c>
    </row>
    <row r="157" spans="1:14">
      <c r="A157" s="326" t="s">
        <v>159</v>
      </c>
      <c r="B157" s="326">
        <v>2</v>
      </c>
      <c r="C157" s="326">
        <v>1</v>
      </c>
      <c r="D157" s="326">
        <v>11</v>
      </c>
      <c r="E157" s="326">
        <v>46</v>
      </c>
      <c r="F157" s="326">
        <v>389</v>
      </c>
      <c r="G157" s="326">
        <v>435</v>
      </c>
      <c r="H157" s="327">
        <v>0.105747126436781</v>
      </c>
      <c r="I157" s="328">
        <v>-0.182154582780125</v>
      </c>
      <c r="J157" s="328">
        <v>3.9981445821408402E-3</v>
      </c>
      <c r="K157" s="328">
        <v>5.8169800228199502E-2</v>
      </c>
      <c r="L157" s="327">
        <v>0.131805157593123</v>
      </c>
      <c r="M157" s="327">
        <v>0.109855972889014</v>
      </c>
      <c r="N157" s="327">
        <v>0.11182519280205599</v>
      </c>
    </row>
    <row r="158" spans="1:14">
      <c r="A158" s="326" t="s">
        <v>159</v>
      </c>
      <c r="B158" s="326">
        <v>3</v>
      </c>
      <c r="C158" s="326">
        <v>12</v>
      </c>
      <c r="D158" s="326">
        <v>31</v>
      </c>
      <c r="E158" s="326">
        <v>86</v>
      </c>
      <c r="F158" s="326">
        <v>672</v>
      </c>
      <c r="G158" s="326">
        <v>758</v>
      </c>
      <c r="H158" s="327">
        <v>0.113456464379947</v>
      </c>
      <c r="I158" s="328">
        <v>-0.26118148563983401</v>
      </c>
      <c r="J158" s="328">
        <v>1.47936951679565E-2</v>
      </c>
      <c r="K158" s="328">
        <v>5.8169800228199502E-2</v>
      </c>
      <c r="L158" s="327">
        <v>0.246418338108882</v>
      </c>
      <c r="M158" s="327">
        <v>0.189776899181022</v>
      </c>
      <c r="N158" s="327">
        <v>0.19485861182519201</v>
      </c>
    </row>
    <row r="159" spans="1:14">
      <c r="A159" s="326" t="s">
        <v>159</v>
      </c>
      <c r="B159" s="326">
        <v>4</v>
      </c>
      <c r="C159" s="326">
        <v>32</v>
      </c>
      <c r="D159" s="326">
        <v>89</v>
      </c>
      <c r="E159" s="326">
        <v>81</v>
      </c>
      <c r="F159" s="326">
        <v>679</v>
      </c>
      <c r="G159" s="326">
        <v>760</v>
      </c>
      <c r="H159" s="327">
        <v>0.106578947368421</v>
      </c>
      <c r="I159" s="328">
        <v>-0.190920557023219</v>
      </c>
      <c r="J159" s="328">
        <v>7.7013436280262398E-3</v>
      </c>
      <c r="K159" s="328">
        <v>5.8169800228199502E-2</v>
      </c>
      <c r="L159" s="327">
        <v>0.232091690544412</v>
      </c>
      <c r="M159" s="327">
        <v>0.191753741880824</v>
      </c>
      <c r="N159" s="327">
        <v>0.19537275064267301</v>
      </c>
    </row>
    <row r="160" spans="1:14">
      <c r="A160" s="326" t="s">
        <v>174</v>
      </c>
      <c r="B160" s="326">
        <v>0</v>
      </c>
      <c r="C160" s="326">
        <v>0</v>
      </c>
      <c r="D160" s="326">
        <v>6</v>
      </c>
      <c r="E160" s="326">
        <v>52</v>
      </c>
      <c r="F160" s="326">
        <v>727</v>
      </c>
      <c r="G160" s="326">
        <v>779</v>
      </c>
      <c r="H160" s="327">
        <v>6.6752246469833104E-2</v>
      </c>
      <c r="I160" s="328">
        <v>0.32059022904261503</v>
      </c>
      <c r="J160" s="328">
        <v>1.80531090397501E-2</v>
      </c>
      <c r="K160" s="328">
        <v>5.6955123333848202E-2</v>
      </c>
      <c r="L160" s="327">
        <v>0.148997134670487</v>
      </c>
      <c r="M160" s="327">
        <v>0.20530923467946899</v>
      </c>
      <c r="N160" s="327">
        <v>0.20025706940874</v>
      </c>
    </row>
    <row r="161" spans="1:14">
      <c r="A161" s="326" t="s">
        <v>174</v>
      </c>
      <c r="B161" s="326">
        <v>1</v>
      </c>
      <c r="C161" s="326">
        <v>7</v>
      </c>
      <c r="D161" s="326">
        <v>11</v>
      </c>
      <c r="E161" s="326">
        <v>77</v>
      </c>
      <c r="F161" s="326">
        <v>793</v>
      </c>
      <c r="G161" s="326">
        <v>870</v>
      </c>
      <c r="H161" s="327">
        <v>8.8505747126436704E-2</v>
      </c>
      <c r="I161" s="328">
        <v>1.49252698716876E-2</v>
      </c>
      <c r="J161" s="328">
        <v>4.9517042256464699E-5</v>
      </c>
      <c r="K161" s="328">
        <v>5.6955123333848202E-2</v>
      </c>
      <c r="L161" s="327">
        <v>0.22063037249283601</v>
      </c>
      <c r="M161" s="327">
        <v>0.22394803727760501</v>
      </c>
      <c r="N161" s="327">
        <v>0.22365038560411299</v>
      </c>
    </row>
    <row r="162" spans="1:14">
      <c r="A162" s="326" t="s">
        <v>174</v>
      </c>
      <c r="B162" s="326">
        <v>2</v>
      </c>
      <c r="C162" s="326">
        <v>12</v>
      </c>
      <c r="D162" s="326">
        <v>16</v>
      </c>
      <c r="E162" s="326">
        <v>67</v>
      </c>
      <c r="F162" s="326">
        <v>729</v>
      </c>
      <c r="G162" s="326">
        <v>796</v>
      </c>
      <c r="H162" s="327">
        <v>8.4170854271356704E-2</v>
      </c>
      <c r="I162" s="328">
        <v>6.9888582708215505E-2</v>
      </c>
      <c r="J162" s="328">
        <v>9.7123950337867201E-4</v>
      </c>
      <c r="K162" s="328">
        <v>5.6955123333848202E-2</v>
      </c>
      <c r="L162" s="327">
        <v>0.19197707736389599</v>
      </c>
      <c r="M162" s="327">
        <v>0.20587404687941199</v>
      </c>
      <c r="N162" s="327">
        <v>0.20462724935732601</v>
      </c>
    </row>
    <row r="163" spans="1:14">
      <c r="A163" s="326" t="s">
        <v>174</v>
      </c>
      <c r="B163" s="326">
        <v>3</v>
      </c>
      <c r="C163" s="326">
        <v>17</v>
      </c>
      <c r="D163" s="326">
        <v>23</v>
      </c>
      <c r="E163" s="326">
        <v>62</v>
      </c>
      <c r="F163" s="326">
        <v>682</v>
      </c>
      <c r="G163" s="326">
        <v>744</v>
      </c>
      <c r="H163" s="327">
        <v>8.3333333333333301E-2</v>
      </c>
      <c r="I163" s="328">
        <v>8.08027428888939E-2</v>
      </c>
      <c r="J163" s="328">
        <v>1.20804386245382E-3</v>
      </c>
      <c r="K163" s="328">
        <v>5.6955123333848202E-2</v>
      </c>
      <c r="L163" s="327">
        <v>0.177650429799426</v>
      </c>
      <c r="M163" s="327">
        <v>0.19260096018073899</v>
      </c>
      <c r="N163" s="327">
        <v>0.19125964010282701</v>
      </c>
    </row>
    <row r="164" spans="1:14">
      <c r="A164" s="326" t="s">
        <v>174</v>
      </c>
      <c r="B164" s="326">
        <v>4</v>
      </c>
      <c r="C164" s="326">
        <v>24</v>
      </c>
      <c r="D164" s="326">
        <v>71</v>
      </c>
      <c r="E164" s="326">
        <v>91</v>
      </c>
      <c r="F164" s="326">
        <v>610</v>
      </c>
      <c r="G164" s="326">
        <v>701</v>
      </c>
      <c r="H164" s="327">
        <v>0.12981455064194</v>
      </c>
      <c r="I164" s="328">
        <v>-0.414493079258969</v>
      </c>
      <c r="J164" s="328">
        <v>3.6673213886008998E-2</v>
      </c>
      <c r="K164" s="328">
        <v>5.6955123333848202E-2</v>
      </c>
      <c r="L164" s="327">
        <v>0.26074498567335203</v>
      </c>
      <c r="M164" s="327">
        <v>0.17226772098277299</v>
      </c>
      <c r="N164" s="327">
        <v>0.180205655526992</v>
      </c>
    </row>
    <row r="165" spans="1:14">
      <c r="A165" s="326" t="s">
        <v>156</v>
      </c>
      <c r="B165" s="326">
        <v>0</v>
      </c>
      <c r="C165" s="326">
        <v>0</v>
      </c>
      <c r="D165" s="326">
        <v>0</v>
      </c>
      <c r="E165" s="326">
        <v>132</v>
      </c>
      <c r="F165" s="326">
        <v>1616</v>
      </c>
      <c r="G165" s="326">
        <v>1748</v>
      </c>
      <c r="H165" s="327">
        <v>7.5514874141876395E-2</v>
      </c>
      <c r="I165" s="328">
        <v>0.18781478658519299</v>
      </c>
      <c r="J165" s="328">
        <v>1.46767417700512E-2</v>
      </c>
      <c r="K165" s="328">
        <v>5.6850284975683903E-2</v>
      </c>
      <c r="L165" s="327">
        <v>0.37822349570200497</v>
      </c>
      <c r="M165" s="327">
        <v>0.456368257554363</v>
      </c>
      <c r="N165" s="327">
        <v>0.44935732647814902</v>
      </c>
    </row>
    <row r="166" spans="1:14">
      <c r="A166" s="326" t="s">
        <v>156</v>
      </c>
      <c r="B166" s="326">
        <v>2</v>
      </c>
      <c r="C166" s="326">
        <v>1</v>
      </c>
      <c r="D166" s="326">
        <v>1</v>
      </c>
      <c r="E166" s="326">
        <v>76</v>
      </c>
      <c r="F166" s="326">
        <v>823</v>
      </c>
      <c r="G166" s="326">
        <v>899</v>
      </c>
      <c r="H166" s="327">
        <v>8.4538375973303603E-2</v>
      </c>
      <c r="I166" s="328">
        <v>6.51303304812621E-2</v>
      </c>
      <c r="J166" s="328">
        <v>9.5449654060306903E-4</v>
      </c>
      <c r="K166" s="328">
        <v>5.6850284975683903E-2</v>
      </c>
      <c r="L166" s="327">
        <v>0.21776504297994201</v>
      </c>
      <c r="M166" s="327">
        <v>0.23242022027675799</v>
      </c>
      <c r="N166" s="327">
        <v>0.23110539845758299</v>
      </c>
    </row>
    <row r="167" spans="1:14">
      <c r="A167" s="326" t="s">
        <v>156</v>
      </c>
      <c r="B167" s="326">
        <v>3</v>
      </c>
      <c r="C167" s="326">
        <v>2</v>
      </c>
      <c r="D167" s="326">
        <v>2</v>
      </c>
      <c r="E167" s="326">
        <v>53</v>
      </c>
      <c r="F167" s="326">
        <v>533</v>
      </c>
      <c r="G167" s="326">
        <v>586</v>
      </c>
      <c r="H167" s="327">
        <v>9.0443686006825896E-2</v>
      </c>
      <c r="I167" s="328">
        <v>-8.8630192957538604E-3</v>
      </c>
      <c r="J167" s="328">
        <v>1.1876560175373601E-5</v>
      </c>
      <c r="K167" s="328">
        <v>5.6850284975683903E-2</v>
      </c>
      <c r="L167" s="327">
        <v>0.15186246418338101</v>
      </c>
      <c r="M167" s="327">
        <v>0.15052245128494701</v>
      </c>
      <c r="N167" s="327">
        <v>0.15064267352185001</v>
      </c>
    </row>
    <row r="168" spans="1:14">
      <c r="A168" s="326" t="s">
        <v>156</v>
      </c>
      <c r="B168" s="326">
        <v>4</v>
      </c>
      <c r="C168" s="326">
        <v>3</v>
      </c>
      <c r="D168" s="326">
        <v>12</v>
      </c>
      <c r="E168" s="326">
        <v>88</v>
      </c>
      <c r="F168" s="326">
        <v>569</v>
      </c>
      <c r="G168" s="326">
        <v>657</v>
      </c>
      <c r="H168" s="327">
        <v>0.133942161339421</v>
      </c>
      <c r="I168" s="328">
        <v>-0.45054891026135202</v>
      </c>
      <c r="J168" s="328">
        <v>4.1207170104854203E-2</v>
      </c>
      <c r="K168" s="328">
        <v>5.6850284975683903E-2</v>
      </c>
      <c r="L168" s="327">
        <v>0.25214899713466998</v>
      </c>
      <c r="M168" s="327">
        <v>0.160689070883931</v>
      </c>
      <c r="N168" s="327">
        <v>0.16889460154241601</v>
      </c>
    </row>
    <row r="169" spans="1:14">
      <c r="A169" s="326" t="s">
        <v>171</v>
      </c>
      <c r="B169" s="326">
        <v>0</v>
      </c>
      <c r="C169" s="326">
        <v>0</v>
      </c>
      <c r="D169" s="326">
        <v>0</v>
      </c>
      <c r="E169" s="326">
        <v>132</v>
      </c>
      <c r="F169" s="326">
        <v>1622</v>
      </c>
      <c r="G169" s="326">
        <v>1754</v>
      </c>
      <c r="H169" s="327">
        <v>7.5256556442417299E-2</v>
      </c>
      <c r="I169" s="328">
        <v>0.19152078217950999</v>
      </c>
      <c r="J169" s="328">
        <v>1.52908657361482E-2</v>
      </c>
      <c r="K169" s="328">
        <v>5.6247797250063902E-2</v>
      </c>
      <c r="L169" s="327">
        <v>0.37822349570200497</v>
      </c>
      <c r="M169" s="327">
        <v>0.45806269415419298</v>
      </c>
      <c r="N169" s="327">
        <v>0.45089974293059099</v>
      </c>
    </row>
    <row r="170" spans="1:14">
      <c r="A170" s="326" t="s">
        <v>171</v>
      </c>
      <c r="B170" s="326">
        <v>2</v>
      </c>
      <c r="C170" s="326">
        <v>1</v>
      </c>
      <c r="D170" s="326">
        <v>1</v>
      </c>
      <c r="E170" s="326">
        <v>85</v>
      </c>
      <c r="F170" s="326">
        <v>839</v>
      </c>
      <c r="G170" s="326">
        <v>924</v>
      </c>
      <c r="H170" s="327">
        <v>9.1991341991341902E-2</v>
      </c>
      <c r="I170" s="328">
        <v>-2.7533079932586801E-2</v>
      </c>
      <c r="J170" s="328">
        <v>1.8211179508238301E-4</v>
      </c>
      <c r="K170" s="328">
        <v>5.6247797250063902E-2</v>
      </c>
      <c r="L170" s="327">
        <v>0.243553008595988</v>
      </c>
      <c r="M170" s="327">
        <v>0.23693871787630599</v>
      </c>
      <c r="N170" s="327">
        <v>0.23753213367609199</v>
      </c>
    </row>
    <row r="171" spans="1:14">
      <c r="A171" s="326" t="s">
        <v>171</v>
      </c>
      <c r="B171" s="326">
        <v>3</v>
      </c>
      <c r="C171" s="326">
        <v>2</v>
      </c>
      <c r="D171" s="326">
        <v>2</v>
      </c>
      <c r="E171" s="326">
        <v>46</v>
      </c>
      <c r="F171" s="326">
        <v>520</v>
      </c>
      <c r="G171" s="326">
        <v>566</v>
      </c>
      <c r="H171" s="327">
        <v>8.1272084805653705E-2</v>
      </c>
      <c r="I171" s="328">
        <v>0.108094885176901</v>
      </c>
      <c r="J171" s="328">
        <v>1.62639719809397E-3</v>
      </c>
      <c r="K171" s="328">
        <v>5.6247797250063902E-2</v>
      </c>
      <c r="L171" s="327">
        <v>0.131805157593123</v>
      </c>
      <c r="M171" s="327">
        <v>0.146851171985314</v>
      </c>
      <c r="N171" s="327">
        <v>0.14550128534704301</v>
      </c>
    </row>
    <row r="172" spans="1:14">
      <c r="A172" s="326" t="s">
        <v>171</v>
      </c>
      <c r="B172" s="326">
        <v>4</v>
      </c>
      <c r="C172" s="326">
        <v>3</v>
      </c>
      <c r="D172" s="326">
        <v>11</v>
      </c>
      <c r="E172" s="326">
        <v>86</v>
      </c>
      <c r="F172" s="326">
        <v>560</v>
      </c>
      <c r="G172" s="326">
        <v>646</v>
      </c>
      <c r="H172" s="327">
        <v>0.13312693498452</v>
      </c>
      <c r="I172" s="328">
        <v>-0.44350304243378902</v>
      </c>
      <c r="J172" s="328">
        <v>3.9148422520739301E-2</v>
      </c>
      <c r="K172" s="328">
        <v>5.6247797250063902E-2</v>
      </c>
      <c r="L172" s="327">
        <v>0.246418338108882</v>
      </c>
      <c r="M172" s="327">
        <v>0.158147415984185</v>
      </c>
      <c r="N172" s="327">
        <v>0.16606683804627201</v>
      </c>
    </row>
    <row r="173" spans="1:14">
      <c r="A173" s="326" t="s">
        <v>103</v>
      </c>
      <c r="B173" s="326">
        <v>0</v>
      </c>
      <c r="C173" s="326">
        <v>0</v>
      </c>
      <c r="D173" s="326">
        <v>3</v>
      </c>
      <c r="E173" s="326">
        <v>77</v>
      </c>
      <c r="F173" s="326">
        <v>955</v>
      </c>
      <c r="G173" s="326">
        <v>1032</v>
      </c>
      <c r="H173" s="327">
        <v>7.4612403100775104E-2</v>
      </c>
      <c r="I173" s="328">
        <v>0.20081338871756901</v>
      </c>
      <c r="J173" s="328">
        <v>9.8534015086926899E-3</v>
      </c>
      <c r="K173" s="328">
        <v>5.5557203040649303E-2</v>
      </c>
      <c r="L173" s="327">
        <v>0.22063037249283601</v>
      </c>
      <c r="M173" s="327">
        <v>0.26969782547303001</v>
      </c>
      <c r="N173" s="327">
        <v>0.265295629820051</v>
      </c>
    </row>
    <row r="174" spans="1:14">
      <c r="A174" s="326" t="s">
        <v>103</v>
      </c>
      <c r="B174" s="326">
        <v>1</v>
      </c>
      <c r="C174" s="326">
        <v>4</v>
      </c>
      <c r="D174" s="326">
        <v>5</v>
      </c>
      <c r="E174" s="326">
        <v>42</v>
      </c>
      <c r="F174" s="326">
        <v>566</v>
      </c>
      <c r="G174" s="326">
        <v>608</v>
      </c>
      <c r="H174" s="327">
        <v>6.9078947368421004E-2</v>
      </c>
      <c r="I174" s="328">
        <v>0.28383193001033802</v>
      </c>
      <c r="J174" s="328">
        <v>1.1210797273417301E-2</v>
      </c>
      <c r="K174" s="328">
        <v>5.5557203040649303E-2</v>
      </c>
      <c r="L174" s="327">
        <v>0.120343839541547</v>
      </c>
      <c r="M174" s="327">
        <v>0.15984185258401501</v>
      </c>
      <c r="N174" s="327">
        <v>0.15629820051413801</v>
      </c>
    </row>
    <row r="175" spans="1:14">
      <c r="A175" s="326" t="s">
        <v>103</v>
      </c>
      <c r="B175" s="326">
        <v>2</v>
      </c>
      <c r="C175" s="326">
        <v>6</v>
      </c>
      <c r="D175" s="326">
        <v>8</v>
      </c>
      <c r="E175" s="326">
        <v>60</v>
      </c>
      <c r="F175" s="326">
        <v>695</v>
      </c>
      <c r="G175" s="326">
        <v>755</v>
      </c>
      <c r="H175" s="327">
        <v>7.9470198675496595E-2</v>
      </c>
      <c r="I175" s="328">
        <v>0.13247475343321499</v>
      </c>
      <c r="J175" s="328">
        <v>3.2260872874146401E-3</v>
      </c>
      <c r="K175" s="328">
        <v>5.5557203040649303E-2</v>
      </c>
      <c r="L175" s="327">
        <v>0.17191977077363799</v>
      </c>
      <c r="M175" s="327">
        <v>0.19627223948037201</v>
      </c>
      <c r="N175" s="327">
        <v>0.194087403598971</v>
      </c>
    </row>
    <row r="176" spans="1:14">
      <c r="A176" s="326" t="s">
        <v>103</v>
      </c>
      <c r="B176" s="326">
        <v>3</v>
      </c>
      <c r="C176" s="326">
        <v>9</v>
      </c>
      <c r="D176" s="326">
        <v>13</v>
      </c>
      <c r="E176" s="326">
        <v>91</v>
      </c>
      <c r="F176" s="326">
        <v>748</v>
      </c>
      <c r="G176" s="326">
        <v>839</v>
      </c>
      <c r="H176" s="327">
        <v>0.108462455303933</v>
      </c>
      <c r="I176" s="328">
        <v>-0.21054905845184901</v>
      </c>
      <c r="J176" s="328">
        <v>1.04232780688809E-2</v>
      </c>
      <c r="K176" s="328">
        <v>5.5557203040649303E-2</v>
      </c>
      <c r="L176" s="327">
        <v>0.26074498567335203</v>
      </c>
      <c r="M176" s="327">
        <v>0.21123976277887599</v>
      </c>
      <c r="N176" s="327">
        <v>0.21568123393316099</v>
      </c>
    </row>
    <row r="177" spans="1:14">
      <c r="A177" s="326" t="s">
        <v>103</v>
      </c>
      <c r="B177" s="326">
        <v>4</v>
      </c>
      <c r="C177" s="326">
        <v>14</v>
      </c>
      <c r="D177" s="326">
        <v>50</v>
      </c>
      <c r="E177" s="326">
        <v>79</v>
      </c>
      <c r="F177" s="326">
        <v>577</v>
      </c>
      <c r="G177" s="326">
        <v>656</v>
      </c>
      <c r="H177" s="327">
        <v>0.120426829268292</v>
      </c>
      <c r="I177" s="328">
        <v>-0.32869811586839798</v>
      </c>
      <c r="J177" s="328">
        <v>2.0843638902243701E-2</v>
      </c>
      <c r="K177" s="328">
        <v>5.5557203040649303E-2</v>
      </c>
      <c r="L177" s="327">
        <v>0.226361031518624</v>
      </c>
      <c r="M177" s="327">
        <v>0.16294831968370499</v>
      </c>
      <c r="N177" s="327">
        <v>0.16863753213367599</v>
      </c>
    </row>
    <row r="178" spans="1:14">
      <c r="A178" s="326" t="s">
        <v>136</v>
      </c>
      <c r="B178" s="326">
        <v>0</v>
      </c>
      <c r="C178" s="326">
        <v>0</v>
      </c>
      <c r="D178" s="326">
        <v>4</v>
      </c>
      <c r="E178" s="326">
        <v>56</v>
      </c>
      <c r="F178" s="326">
        <v>752</v>
      </c>
      <c r="G178" s="326">
        <v>808</v>
      </c>
      <c r="H178" s="327">
        <v>6.9306930693069299E-2</v>
      </c>
      <c r="I178" s="328">
        <v>0.28029210330521298</v>
      </c>
      <c r="J178" s="328">
        <v>1.45502250034075E-2</v>
      </c>
      <c r="K178" s="328">
        <v>5.4320701941151697E-2</v>
      </c>
      <c r="L178" s="327">
        <v>0.16045845272206299</v>
      </c>
      <c r="M178" s="327">
        <v>0.212369387178763</v>
      </c>
      <c r="N178" s="327">
        <v>0.20771208226221</v>
      </c>
    </row>
    <row r="179" spans="1:14">
      <c r="A179" s="326" t="s">
        <v>136</v>
      </c>
      <c r="B179" s="326">
        <v>1</v>
      </c>
      <c r="C179" s="326">
        <v>5</v>
      </c>
      <c r="D179" s="326">
        <v>8</v>
      </c>
      <c r="E179" s="326">
        <v>75</v>
      </c>
      <c r="F179" s="326">
        <v>905</v>
      </c>
      <c r="G179" s="326">
        <v>980</v>
      </c>
      <c r="H179" s="327">
        <v>7.6530612244897905E-2</v>
      </c>
      <c r="I179" s="328">
        <v>0.173354300254139</v>
      </c>
      <c r="J179" s="328">
        <v>7.05167276963963E-3</v>
      </c>
      <c r="K179" s="328">
        <v>5.4320701941151697E-2</v>
      </c>
      <c r="L179" s="327">
        <v>0.214899713467048</v>
      </c>
      <c r="M179" s="327">
        <v>0.25557752047444199</v>
      </c>
      <c r="N179" s="327">
        <v>0.25192802056555202</v>
      </c>
    </row>
    <row r="180" spans="1:14">
      <c r="A180" s="326" t="s">
        <v>136</v>
      </c>
      <c r="B180" s="326">
        <v>2</v>
      </c>
      <c r="C180" s="326">
        <v>9</v>
      </c>
      <c r="D180" s="326">
        <v>11</v>
      </c>
      <c r="E180" s="326">
        <v>56</v>
      </c>
      <c r="F180" s="326">
        <v>617</v>
      </c>
      <c r="G180" s="326">
        <v>673</v>
      </c>
      <c r="H180" s="327">
        <v>8.3209509658246597E-2</v>
      </c>
      <c r="I180" s="328">
        <v>8.2424803260761903E-2</v>
      </c>
      <c r="J180" s="328">
        <v>1.13631748365127E-3</v>
      </c>
      <c r="K180" s="328">
        <v>5.4320701941151697E-2</v>
      </c>
      <c r="L180" s="327">
        <v>0.16045845272206299</v>
      </c>
      <c r="M180" s="327">
        <v>0.17424456368257499</v>
      </c>
      <c r="N180" s="327">
        <v>0.17300771208226201</v>
      </c>
    </row>
    <row r="181" spans="1:14">
      <c r="A181" s="326" t="s">
        <v>136</v>
      </c>
      <c r="B181" s="326">
        <v>3</v>
      </c>
      <c r="C181" s="326">
        <v>12</v>
      </c>
      <c r="D181" s="326">
        <v>15</v>
      </c>
      <c r="E181" s="326">
        <v>69</v>
      </c>
      <c r="F181" s="326">
        <v>601</v>
      </c>
      <c r="G181" s="326">
        <v>670</v>
      </c>
      <c r="H181" s="327">
        <v>0.102985074626865</v>
      </c>
      <c r="I181" s="328">
        <v>-0.15260409997152799</v>
      </c>
      <c r="J181" s="328">
        <v>4.2701176128474901E-3</v>
      </c>
      <c r="K181" s="328">
        <v>5.4320701941151697E-2</v>
      </c>
      <c r="L181" s="327">
        <v>0.197707736389684</v>
      </c>
      <c r="M181" s="327">
        <v>0.16972606608302701</v>
      </c>
      <c r="N181" s="327">
        <v>0.172236503856041</v>
      </c>
    </row>
    <row r="182" spans="1:14">
      <c r="A182" s="326" t="s">
        <v>136</v>
      </c>
      <c r="B182" s="326">
        <v>4</v>
      </c>
      <c r="C182" s="326">
        <v>16</v>
      </c>
      <c r="D182" s="326">
        <v>43</v>
      </c>
      <c r="E182" s="326">
        <v>93</v>
      </c>
      <c r="F182" s="326">
        <v>666</v>
      </c>
      <c r="G182" s="326">
        <v>759</v>
      </c>
      <c r="H182" s="327">
        <v>0.122529644268774</v>
      </c>
      <c r="I182" s="328">
        <v>-0.34840235252234297</v>
      </c>
      <c r="J182" s="328">
        <v>2.7312369071605801E-2</v>
      </c>
      <c r="K182" s="328">
        <v>5.4320701941151697E-2</v>
      </c>
      <c r="L182" s="327">
        <v>0.26647564469913998</v>
      </c>
      <c r="M182" s="327">
        <v>0.18808246258119099</v>
      </c>
      <c r="N182" s="327">
        <v>0.195115681233933</v>
      </c>
    </row>
    <row r="183" spans="1:14">
      <c r="A183" s="326" t="s">
        <v>665</v>
      </c>
      <c r="B183" s="326">
        <v>0</v>
      </c>
      <c r="C183" s="326">
        <v>0</v>
      </c>
      <c r="D183" s="326">
        <v>3</v>
      </c>
      <c r="E183" s="326">
        <v>65</v>
      </c>
      <c r="F183" s="326">
        <v>865</v>
      </c>
      <c r="G183" s="326">
        <v>930</v>
      </c>
      <c r="H183" s="327">
        <v>6.9892473118279494E-2</v>
      </c>
      <c r="I183" s="328">
        <v>0.27124970712676499</v>
      </c>
      <c r="J183" s="328">
        <v>1.57419382729302E-2</v>
      </c>
      <c r="K183" s="328">
        <v>5.4042071562339297E-2</v>
      </c>
      <c r="L183" s="327">
        <v>0.18624641833810801</v>
      </c>
      <c r="M183" s="327">
        <v>0.24428127647557099</v>
      </c>
      <c r="N183" s="327">
        <v>0.23907455012853401</v>
      </c>
    </row>
    <row r="184" spans="1:14">
      <c r="A184" s="326" t="s">
        <v>665</v>
      </c>
      <c r="B184" s="326">
        <v>1</v>
      </c>
      <c r="C184" s="326">
        <v>4</v>
      </c>
      <c r="D184" s="326">
        <v>5</v>
      </c>
      <c r="E184" s="326">
        <v>61</v>
      </c>
      <c r="F184" s="326">
        <v>635</v>
      </c>
      <c r="G184" s="326">
        <v>696</v>
      </c>
      <c r="H184" s="327">
        <v>8.7643678160919503E-2</v>
      </c>
      <c r="I184" s="328">
        <v>2.5658604809903701E-2</v>
      </c>
      <c r="J184" s="328">
        <v>1.16561222165237E-4</v>
      </c>
      <c r="K184" s="328">
        <v>5.4042071562339297E-2</v>
      </c>
      <c r="L184" s="327">
        <v>0.17478510028653199</v>
      </c>
      <c r="M184" s="327">
        <v>0.179327873482067</v>
      </c>
      <c r="N184" s="327">
        <v>0.17892030848328999</v>
      </c>
    </row>
    <row r="185" spans="1:14">
      <c r="A185" s="326" t="s">
        <v>665</v>
      </c>
      <c r="B185" s="326">
        <v>2</v>
      </c>
      <c r="C185" s="326">
        <v>6</v>
      </c>
      <c r="D185" s="326">
        <v>8</v>
      </c>
      <c r="E185" s="326">
        <v>71</v>
      </c>
      <c r="F185" s="326">
        <v>867</v>
      </c>
      <c r="G185" s="326">
        <v>938</v>
      </c>
      <c r="H185" s="327">
        <v>7.5692963752665196E-2</v>
      </c>
      <c r="I185" s="328">
        <v>0.18526656982974901</v>
      </c>
      <c r="J185" s="328">
        <v>7.6714612948505399E-3</v>
      </c>
      <c r="K185" s="328">
        <v>5.4042071562339297E-2</v>
      </c>
      <c r="L185" s="327">
        <v>0.20343839541547201</v>
      </c>
      <c r="M185" s="327">
        <v>0.24484608867551499</v>
      </c>
      <c r="N185" s="327">
        <v>0.241131105398457</v>
      </c>
    </row>
    <row r="186" spans="1:14">
      <c r="A186" s="326" t="s">
        <v>665</v>
      </c>
      <c r="B186" s="326">
        <v>3</v>
      </c>
      <c r="C186" s="326">
        <v>9</v>
      </c>
      <c r="D186" s="326">
        <v>11</v>
      </c>
      <c r="E186" s="326">
        <v>84</v>
      </c>
      <c r="F186" s="326">
        <v>605</v>
      </c>
      <c r="G186" s="326">
        <v>689</v>
      </c>
      <c r="H186" s="327">
        <v>0.121915820029027</v>
      </c>
      <c r="I186" s="328">
        <v>-0.34268087072194803</v>
      </c>
      <c r="J186" s="328">
        <v>2.3930086657754899E-2</v>
      </c>
      <c r="K186" s="328">
        <v>5.4042071562339297E-2</v>
      </c>
      <c r="L186" s="327">
        <v>0.24068767908309399</v>
      </c>
      <c r="M186" s="327">
        <v>0.17085569048291399</v>
      </c>
      <c r="N186" s="327">
        <v>0.17712082262210699</v>
      </c>
    </row>
    <row r="187" spans="1:14">
      <c r="A187" s="326" t="s">
        <v>665</v>
      </c>
      <c r="B187" s="326">
        <v>4</v>
      </c>
      <c r="C187" s="326">
        <v>12</v>
      </c>
      <c r="D187" s="326">
        <v>24</v>
      </c>
      <c r="E187" s="326">
        <v>68</v>
      </c>
      <c r="F187" s="326">
        <v>569</v>
      </c>
      <c r="G187" s="326">
        <v>637</v>
      </c>
      <c r="H187" s="327">
        <v>0.106750392464678</v>
      </c>
      <c r="I187" s="328">
        <v>-0.19271980095925201</v>
      </c>
      <c r="J187" s="328">
        <v>6.5820241146384E-3</v>
      </c>
      <c r="K187" s="328">
        <v>5.4042071562339297E-2</v>
      </c>
      <c r="L187" s="327">
        <v>0.19484240687679</v>
      </c>
      <c r="M187" s="327">
        <v>0.160689070883931</v>
      </c>
      <c r="N187" s="327">
        <v>0.16375321336760901</v>
      </c>
    </row>
    <row r="188" spans="1:14">
      <c r="A188" s="326" t="s">
        <v>645</v>
      </c>
      <c r="B188" s="326">
        <v>0</v>
      </c>
      <c r="C188" s="326">
        <v>0</v>
      </c>
      <c r="D188" s="326">
        <v>0</v>
      </c>
      <c r="E188" s="326">
        <v>87</v>
      </c>
      <c r="F188" s="326">
        <v>816</v>
      </c>
      <c r="G188" s="326">
        <v>903</v>
      </c>
      <c r="H188" s="327">
        <v>9.6345514950166106E-2</v>
      </c>
      <c r="I188" s="328">
        <v>-7.8586293599953297E-2</v>
      </c>
      <c r="J188" s="328">
        <v>1.48058856497056E-3</v>
      </c>
      <c r="K188" s="328">
        <v>4.9710449241407398E-2</v>
      </c>
      <c r="L188" s="327">
        <v>0.24928366762177601</v>
      </c>
      <c r="M188" s="327">
        <v>0.23044337757695499</v>
      </c>
      <c r="N188" s="327">
        <v>0.23213367609254401</v>
      </c>
    </row>
    <row r="189" spans="1:14">
      <c r="A189" s="326" t="s">
        <v>645</v>
      </c>
      <c r="B189" s="326">
        <v>1</v>
      </c>
      <c r="C189" s="326">
        <v>975</v>
      </c>
      <c r="D189" s="326">
        <v>28166.666667000001</v>
      </c>
      <c r="E189" s="326">
        <v>82</v>
      </c>
      <c r="F189" s="326">
        <v>571</v>
      </c>
      <c r="G189" s="326">
        <v>653</v>
      </c>
      <c r="H189" s="327">
        <v>0.12557427258805501</v>
      </c>
      <c r="I189" s="328">
        <v>-0.37642256751771902</v>
      </c>
      <c r="J189" s="328">
        <v>2.7743524053649399E-2</v>
      </c>
      <c r="K189" s="328">
        <v>4.9710449241407398E-2</v>
      </c>
      <c r="L189" s="327">
        <v>0.23495702005730601</v>
      </c>
      <c r="M189" s="327">
        <v>0.16125388308387401</v>
      </c>
      <c r="N189" s="327">
        <v>0.16786632390745501</v>
      </c>
    </row>
    <row r="190" spans="1:14">
      <c r="A190" s="326" t="s">
        <v>645</v>
      </c>
      <c r="B190" s="326">
        <v>2</v>
      </c>
      <c r="C190" s="326">
        <v>28200</v>
      </c>
      <c r="D190" s="326">
        <v>71390</v>
      </c>
      <c r="E190" s="326">
        <v>67</v>
      </c>
      <c r="F190" s="326">
        <v>711</v>
      </c>
      <c r="G190" s="326">
        <v>778</v>
      </c>
      <c r="H190" s="327">
        <v>8.6118251928020501E-2</v>
      </c>
      <c r="I190" s="328">
        <v>4.4887280502798103E-2</v>
      </c>
      <c r="J190" s="328">
        <v>3.9562121592938399E-4</v>
      </c>
      <c r="K190" s="328">
        <v>4.9710449241407398E-2</v>
      </c>
      <c r="L190" s="327">
        <v>0.19197707736389599</v>
      </c>
      <c r="M190" s="327">
        <v>0.20079073707992001</v>
      </c>
      <c r="N190" s="327">
        <v>0.2</v>
      </c>
    </row>
    <row r="191" spans="1:14">
      <c r="A191" s="326" t="s">
        <v>645</v>
      </c>
      <c r="B191" s="326">
        <v>3</v>
      </c>
      <c r="C191" s="326">
        <v>71547.111111000006</v>
      </c>
      <c r="D191" s="326">
        <v>141940</v>
      </c>
      <c r="E191" s="326">
        <v>59</v>
      </c>
      <c r="F191" s="326">
        <v>719</v>
      </c>
      <c r="G191" s="326">
        <v>778</v>
      </c>
      <c r="H191" s="327">
        <v>7.58354755784061E-2</v>
      </c>
      <c r="I191" s="328">
        <v>0.18323138390585</v>
      </c>
      <c r="J191" s="328">
        <v>6.2290506871633001E-3</v>
      </c>
      <c r="K191" s="328">
        <v>4.9710449241407398E-2</v>
      </c>
      <c r="L191" s="327">
        <v>0.16905444126074401</v>
      </c>
      <c r="M191" s="327">
        <v>0.203049985879695</v>
      </c>
      <c r="N191" s="327">
        <v>0.2</v>
      </c>
    </row>
    <row r="192" spans="1:14">
      <c r="A192" s="326" t="s">
        <v>645</v>
      </c>
      <c r="B192" s="326">
        <v>4</v>
      </c>
      <c r="C192" s="326">
        <v>142000</v>
      </c>
      <c r="D192" s="326">
        <v>1580000</v>
      </c>
      <c r="E192" s="326">
        <v>54</v>
      </c>
      <c r="F192" s="326">
        <v>724</v>
      </c>
      <c r="G192" s="326">
        <v>778</v>
      </c>
      <c r="H192" s="327">
        <v>6.9408740359897095E-2</v>
      </c>
      <c r="I192" s="328">
        <v>0.27871481591196501</v>
      </c>
      <c r="J192" s="328">
        <v>1.3861664719694701E-2</v>
      </c>
      <c r="K192" s="328">
        <v>4.9710449241407398E-2</v>
      </c>
      <c r="L192" s="327">
        <v>0.15472779369627501</v>
      </c>
      <c r="M192" s="327">
        <v>0.204462016379553</v>
      </c>
      <c r="N192" s="327">
        <v>0.2</v>
      </c>
    </row>
    <row r="193" spans="1:14">
      <c r="A193" s="326" t="s">
        <v>182</v>
      </c>
      <c r="B193" s="326">
        <v>0</v>
      </c>
      <c r="C193" s="326">
        <v>0</v>
      </c>
      <c r="D193" s="326">
        <v>0</v>
      </c>
      <c r="E193" s="326">
        <v>62</v>
      </c>
      <c r="F193" s="326">
        <v>847</v>
      </c>
      <c r="G193" s="326">
        <v>909</v>
      </c>
      <c r="H193" s="327">
        <v>6.8206820682068195E-2</v>
      </c>
      <c r="I193" s="328">
        <v>0.29747377969748601</v>
      </c>
      <c r="J193" s="328">
        <v>1.8308778425768401E-2</v>
      </c>
      <c r="K193" s="328">
        <v>4.9310907265202597E-2</v>
      </c>
      <c r="L193" s="327">
        <v>0.177650429799426</v>
      </c>
      <c r="M193" s="327">
        <v>0.23919796667608001</v>
      </c>
      <c r="N193" s="327">
        <v>0.233676092544987</v>
      </c>
    </row>
    <row r="194" spans="1:14">
      <c r="A194" s="326" t="s">
        <v>182</v>
      </c>
      <c r="B194" s="326">
        <v>1</v>
      </c>
      <c r="C194" s="326">
        <v>1</v>
      </c>
      <c r="D194" s="326">
        <v>1</v>
      </c>
      <c r="E194" s="326">
        <v>71</v>
      </c>
      <c r="F194" s="326">
        <v>704</v>
      </c>
      <c r="G194" s="326">
        <v>775</v>
      </c>
      <c r="H194" s="327">
        <v>9.1612903225806397E-2</v>
      </c>
      <c r="I194" s="328">
        <v>-2.2994050792749601E-2</v>
      </c>
      <c r="J194" s="328">
        <v>1.06336011698056E-4</v>
      </c>
      <c r="K194" s="328">
        <v>4.9310907265202597E-2</v>
      </c>
      <c r="L194" s="327">
        <v>0.20343839541547201</v>
      </c>
      <c r="M194" s="327">
        <v>0.19881389438011801</v>
      </c>
      <c r="N194" s="327">
        <v>0.199228791773778</v>
      </c>
    </row>
    <row r="195" spans="1:14">
      <c r="A195" s="326" t="s">
        <v>182</v>
      </c>
      <c r="B195" s="326">
        <v>2</v>
      </c>
      <c r="C195" s="326">
        <v>2</v>
      </c>
      <c r="D195" s="326">
        <v>3</v>
      </c>
      <c r="E195" s="326">
        <v>83</v>
      </c>
      <c r="F195" s="326">
        <v>968</v>
      </c>
      <c r="G195" s="326">
        <v>1051</v>
      </c>
      <c r="H195" s="327">
        <v>7.8972407231208297E-2</v>
      </c>
      <c r="I195" s="328">
        <v>0.13929894957050201</v>
      </c>
      <c r="J195" s="328">
        <v>4.9516256603428198E-3</v>
      </c>
      <c r="K195" s="328">
        <v>4.9310907265202597E-2</v>
      </c>
      <c r="L195" s="327">
        <v>0.23782234957019999</v>
      </c>
      <c r="M195" s="327">
        <v>0.27336910477266302</v>
      </c>
      <c r="N195" s="327">
        <v>0.27017994858611799</v>
      </c>
    </row>
    <row r="196" spans="1:14">
      <c r="A196" s="326" t="s">
        <v>182</v>
      </c>
      <c r="B196" s="326">
        <v>3</v>
      </c>
      <c r="C196" s="326">
        <v>4</v>
      </c>
      <c r="D196" s="326">
        <v>5</v>
      </c>
      <c r="E196" s="326">
        <v>69</v>
      </c>
      <c r="F196" s="326">
        <v>544</v>
      </c>
      <c r="G196" s="326">
        <v>613</v>
      </c>
      <c r="H196" s="327">
        <v>0.11256117455138601</v>
      </c>
      <c r="I196" s="328">
        <v>-0.25224978765079298</v>
      </c>
      <c r="J196" s="328">
        <v>1.11188724816712E-2</v>
      </c>
      <c r="K196" s="328">
        <v>4.9310907265202597E-2</v>
      </c>
      <c r="L196" s="327">
        <v>0.197707736389684</v>
      </c>
      <c r="M196" s="327">
        <v>0.15362891838463699</v>
      </c>
      <c r="N196" s="327">
        <v>0.15758354755783999</v>
      </c>
    </row>
    <row r="197" spans="1:14">
      <c r="A197" s="326" t="s">
        <v>182</v>
      </c>
      <c r="B197" s="326">
        <v>4</v>
      </c>
      <c r="C197" s="326">
        <v>6</v>
      </c>
      <c r="D197" s="326">
        <v>16</v>
      </c>
      <c r="E197" s="326">
        <v>64</v>
      </c>
      <c r="F197" s="326">
        <v>478</v>
      </c>
      <c r="G197" s="326">
        <v>542</v>
      </c>
      <c r="H197" s="327">
        <v>0.118081180811808</v>
      </c>
      <c r="I197" s="328">
        <v>-0.30636488077769197</v>
      </c>
      <c r="J197" s="328">
        <v>1.48252946857221E-2</v>
      </c>
      <c r="K197" s="328">
        <v>4.9310907265202597E-2</v>
      </c>
      <c r="L197" s="327">
        <v>0.18338108882521401</v>
      </c>
      <c r="M197" s="327">
        <v>0.134990115786501</v>
      </c>
      <c r="N197" s="327">
        <v>0.13933161953727499</v>
      </c>
    </row>
    <row r="198" spans="1:14">
      <c r="A198" s="326" t="s">
        <v>145</v>
      </c>
      <c r="B198" s="326">
        <v>0</v>
      </c>
      <c r="C198" s="326">
        <v>0</v>
      </c>
      <c r="D198" s="326">
        <v>0</v>
      </c>
      <c r="E198" s="326">
        <v>77</v>
      </c>
      <c r="F198" s="326">
        <v>864</v>
      </c>
      <c r="G198" s="326">
        <v>941</v>
      </c>
      <c r="H198" s="327">
        <v>8.1827842720510094E-2</v>
      </c>
      <c r="I198" s="328">
        <v>0.100674817040895</v>
      </c>
      <c r="J198" s="328">
        <v>2.35261924886775E-3</v>
      </c>
      <c r="K198" s="328">
        <v>4.70439596869714E-2</v>
      </c>
      <c r="L198" s="327">
        <v>0.22063037249283601</v>
      </c>
      <c r="M198" s="327">
        <v>0.2439988703756</v>
      </c>
      <c r="N198" s="327">
        <v>0.24190231362467801</v>
      </c>
    </row>
    <row r="199" spans="1:14">
      <c r="A199" s="326" t="s">
        <v>145</v>
      </c>
      <c r="B199" s="326">
        <v>1</v>
      </c>
      <c r="C199" s="326">
        <v>1</v>
      </c>
      <c r="D199" s="326">
        <v>1</v>
      </c>
      <c r="E199" s="326">
        <v>41</v>
      </c>
      <c r="F199" s="326">
        <v>584</v>
      </c>
      <c r="G199" s="326">
        <v>625</v>
      </c>
      <c r="H199" s="327">
        <v>6.5600000000000006E-2</v>
      </c>
      <c r="I199" s="328">
        <v>0.33923638621444202</v>
      </c>
      <c r="J199" s="328">
        <v>1.6095630882833702E-2</v>
      </c>
      <c r="K199" s="328">
        <v>4.70439596869714E-2</v>
      </c>
      <c r="L199" s="327">
        <v>0.117478510028653</v>
      </c>
      <c r="M199" s="327">
        <v>0.16492516238350699</v>
      </c>
      <c r="N199" s="327">
        <v>0.160668380462724</v>
      </c>
    </row>
    <row r="200" spans="1:14">
      <c r="A200" s="326" t="s">
        <v>145</v>
      </c>
      <c r="B200" s="326">
        <v>2</v>
      </c>
      <c r="C200" s="326">
        <v>2</v>
      </c>
      <c r="D200" s="326">
        <v>3</v>
      </c>
      <c r="E200" s="326">
        <v>74</v>
      </c>
      <c r="F200" s="326">
        <v>837</v>
      </c>
      <c r="G200" s="326">
        <v>911</v>
      </c>
      <c r="H200" s="327">
        <v>8.1229418221734295E-2</v>
      </c>
      <c r="I200" s="328">
        <v>0.10866644737582799</v>
      </c>
      <c r="J200" s="328">
        <v>2.6448893563791398E-3</v>
      </c>
      <c r="K200" s="328">
        <v>4.70439596869714E-2</v>
      </c>
      <c r="L200" s="327">
        <v>0.212034383954154</v>
      </c>
      <c r="M200" s="327">
        <v>0.23637390567636199</v>
      </c>
      <c r="N200" s="327">
        <v>0.234190231362467</v>
      </c>
    </row>
    <row r="201" spans="1:14">
      <c r="A201" s="326" t="s">
        <v>145</v>
      </c>
      <c r="B201" s="326">
        <v>3</v>
      </c>
      <c r="C201" s="326">
        <v>4</v>
      </c>
      <c r="D201" s="326">
        <v>6</v>
      </c>
      <c r="E201" s="326">
        <v>81</v>
      </c>
      <c r="F201" s="326">
        <v>705</v>
      </c>
      <c r="G201" s="326">
        <v>786</v>
      </c>
      <c r="H201" s="327">
        <v>0.103053435114503</v>
      </c>
      <c r="I201" s="328">
        <v>-0.153343881769646</v>
      </c>
      <c r="J201" s="328">
        <v>5.0596411929667998E-3</v>
      </c>
      <c r="K201" s="328">
        <v>4.70439596869714E-2</v>
      </c>
      <c r="L201" s="327">
        <v>0.232091690544412</v>
      </c>
      <c r="M201" s="327">
        <v>0.19909630048009</v>
      </c>
      <c r="N201" s="327">
        <v>0.202056555269922</v>
      </c>
    </row>
    <row r="202" spans="1:14">
      <c r="A202" s="326" t="s">
        <v>145</v>
      </c>
      <c r="B202" s="326">
        <v>4</v>
      </c>
      <c r="C202" s="326">
        <v>7</v>
      </c>
      <c r="D202" s="326">
        <v>25</v>
      </c>
      <c r="E202" s="326">
        <v>76</v>
      </c>
      <c r="F202" s="326">
        <v>551</v>
      </c>
      <c r="G202" s="326">
        <v>627</v>
      </c>
      <c r="H202" s="327">
        <v>0.12121212121212099</v>
      </c>
      <c r="I202" s="328">
        <v>-0.33609106104289299</v>
      </c>
      <c r="J202" s="328">
        <v>2.08911790059239E-2</v>
      </c>
      <c r="K202" s="328">
        <v>4.70439596869714E-2</v>
      </c>
      <c r="L202" s="327">
        <v>0.21776504297994201</v>
      </c>
      <c r="M202" s="327">
        <v>0.15560576108443899</v>
      </c>
      <c r="N202" s="327">
        <v>0.16118251928020499</v>
      </c>
    </row>
    <row r="203" spans="1:14">
      <c r="A203" s="326" t="s">
        <v>172</v>
      </c>
      <c r="B203" s="326">
        <v>0</v>
      </c>
      <c r="C203" s="326">
        <v>0</v>
      </c>
      <c r="D203" s="326">
        <v>6</v>
      </c>
      <c r="E203" s="326">
        <v>52</v>
      </c>
      <c r="F203" s="326">
        <v>740</v>
      </c>
      <c r="G203" s="326">
        <v>792</v>
      </c>
      <c r="H203" s="327">
        <v>6.5656565656565594E-2</v>
      </c>
      <c r="I203" s="328">
        <v>0.338313937707311</v>
      </c>
      <c r="J203" s="328">
        <v>2.02932132508887E-2</v>
      </c>
      <c r="K203" s="328">
        <v>4.6797225452569001E-2</v>
      </c>
      <c r="L203" s="327">
        <v>0.148997134670487</v>
      </c>
      <c r="M203" s="327">
        <v>0.208980513979101</v>
      </c>
      <c r="N203" s="327">
        <v>0.20359897172236499</v>
      </c>
    </row>
    <row r="204" spans="1:14">
      <c r="A204" s="326" t="s">
        <v>172</v>
      </c>
      <c r="B204" s="326">
        <v>1</v>
      </c>
      <c r="C204" s="326">
        <v>7</v>
      </c>
      <c r="D204" s="326">
        <v>11</v>
      </c>
      <c r="E204" s="326">
        <v>70</v>
      </c>
      <c r="F204" s="326">
        <v>798</v>
      </c>
      <c r="G204" s="326">
        <v>868</v>
      </c>
      <c r="H204" s="327">
        <v>8.0645161290322495E-2</v>
      </c>
      <c r="I204" s="328">
        <v>0.11652082549097301</v>
      </c>
      <c r="J204" s="328">
        <v>2.8882019199079302E-3</v>
      </c>
      <c r="K204" s="328">
        <v>4.6797225452569001E-2</v>
      </c>
      <c r="L204" s="327">
        <v>0.20057306590257801</v>
      </c>
      <c r="M204" s="327">
        <v>0.22536006777746401</v>
      </c>
      <c r="N204" s="327">
        <v>0.22313624678663199</v>
      </c>
    </row>
    <row r="205" spans="1:14">
      <c r="A205" s="326" t="s">
        <v>172</v>
      </c>
      <c r="B205" s="326">
        <v>2</v>
      </c>
      <c r="C205" s="326">
        <v>12</v>
      </c>
      <c r="D205" s="326">
        <v>16</v>
      </c>
      <c r="E205" s="326">
        <v>66</v>
      </c>
      <c r="F205" s="326">
        <v>696</v>
      </c>
      <c r="G205" s="326">
        <v>762</v>
      </c>
      <c r="H205" s="327">
        <v>8.66141732283464E-2</v>
      </c>
      <c r="I205" s="328">
        <v>3.8602388398517297E-2</v>
      </c>
      <c r="J205" s="328">
        <v>2.87313628958489E-4</v>
      </c>
      <c r="K205" s="328">
        <v>4.6797225452569001E-2</v>
      </c>
      <c r="L205" s="327">
        <v>0.18911174785100199</v>
      </c>
      <c r="M205" s="327">
        <v>0.196554645580344</v>
      </c>
      <c r="N205" s="327">
        <v>0.19588688946015401</v>
      </c>
    </row>
    <row r="206" spans="1:14">
      <c r="A206" s="326" t="s">
        <v>172</v>
      </c>
      <c r="B206" s="326">
        <v>3</v>
      </c>
      <c r="C206" s="326">
        <v>17</v>
      </c>
      <c r="D206" s="326">
        <v>23</v>
      </c>
      <c r="E206" s="326">
        <v>74</v>
      </c>
      <c r="F206" s="326">
        <v>654</v>
      </c>
      <c r="G206" s="326">
        <v>728</v>
      </c>
      <c r="H206" s="327">
        <v>0.101648351648351</v>
      </c>
      <c r="I206" s="328">
        <v>-0.13805027165644701</v>
      </c>
      <c r="J206" s="328">
        <v>3.7744041180538799E-3</v>
      </c>
      <c r="K206" s="328">
        <v>4.6797225452569001E-2</v>
      </c>
      <c r="L206" s="327">
        <v>0.212034383954154</v>
      </c>
      <c r="M206" s="327">
        <v>0.18469358938152999</v>
      </c>
      <c r="N206" s="327">
        <v>0.187146529562982</v>
      </c>
    </row>
    <row r="207" spans="1:14">
      <c r="A207" s="326" t="s">
        <v>172</v>
      </c>
      <c r="B207" s="326">
        <v>4</v>
      </c>
      <c r="C207" s="326">
        <v>24</v>
      </c>
      <c r="D207" s="326">
        <v>63</v>
      </c>
      <c r="E207" s="326">
        <v>87</v>
      </c>
      <c r="F207" s="326">
        <v>653</v>
      </c>
      <c r="G207" s="326">
        <v>740</v>
      </c>
      <c r="H207" s="327">
        <v>0.11756756756756701</v>
      </c>
      <c r="I207" s="328">
        <v>-0.301423519287629</v>
      </c>
      <c r="J207" s="328">
        <v>1.9554092534759999E-2</v>
      </c>
      <c r="K207" s="328">
        <v>4.6797225452569001E-2</v>
      </c>
      <c r="L207" s="327">
        <v>0.24928366762177601</v>
      </c>
      <c r="M207" s="327">
        <v>0.18441118328155801</v>
      </c>
      <c r="N207" s="327">
        <v>0.19023136246786601</v>
      </c>
    </row>
    <row r="208" spans="1:14">
      <c r="A208" s="326" t="s">
        <v>175</v>
      </c>
      <c r="B208" s="326">
        <v>0</v>
      </c>
      <c r="C208" s="326">
        <v>0</v>
      </c>
      <c r="D208" s="326">
        <v>0</v>
      </c>
      <c r="E208" s="326">
        <v>113</v>
      </c>
      <c r="F208" s="326">
        <v>1107</v>
      </c>
      <c r="G208" s="326">
        <v>1220</v>
      </c>
      <c r="H208" s="327">
        <v>9.2622950819672104E-2</v>
      </c>
      <c r="I208" s="328">
        <v>-3.5071415913180297E-2</v>
      </c>
      <c r="J208" s="328">
        <v>3.9135078757539102E-4</v>
      </c>
      <c r="K208" s="328">
        <v>4.6326948904302501E-2</v>
      </c>
      <c r="L208" s="327">
        <v>0.32378223495702002</v>
      </c>
      <c r="M208" s="327">
        <v>0.31262355266873698</v>
      </c>
      <c r="N208" s="327">
        <v>0.31362467866323901</v>
      </c>
    </row>
    <row r="209" spans="1:14">
      <c r="A209" s="326" t="s">
        <v>175</v>
      </c>
      <c r="B209" s="326">
        <v>1</v>
      </c>
      <c r="C209" s="326">
        <v>1</v>
      </c>
      <c r="D209" s="326">
        <v>1</v>
      </c>
      <c r="E209" s="326">
        <v>72</v>
      </c>
      <c r="F209" s="326">
        <v>1040</v>
      </c>
      <c r="G209" s="326">
        <v>1112</v>
      </c>
      <c r="H209" s="327">
        <v>6.4748201438848907E-2</v>
      </c>
      <c r="I209" s="328">
        <v>0.35321734320988601</v>
      </c>
      <c r="J209" s="328">
        <v>3.0870708018321098E-2</v>
      </c>
      <c r="K209" s="328">
        <v>4.6326948904302501E-2</v>
      </c>
      <c r="L209" s="327">
        <v>0.20630372492836599</v>
      </c>
      <c r="M209" s="327">
        <v>0.293702343970629</v>
      </c>
      <c r="N209" s="327">
        <v>0.28586118251928</v>
      </c>
    </row>
    <row r="210" spans="1:14">
      <c r="A210" s="326" t="s">
        <v>175</v>
      </c>
      <c r="B210" s="326">
        <v>2</v>
      </c>
      <c r="C210" s="326">
        <v>2</v>
      </c>
      <c r="D210" s="326">
        <v>2</v>
      </c>
      <c r="E210" s="326">
        <v>80</v>
      </c>
      <c r="F210" s="326">
        <v>722</v>
      </c>
      <c r="G210" s="326">
        <v>802</v>
      </c>
      <c r="H210" s="327">
        <v>9.9750623441396499E-2</v>
      </c>
      <c r="I210" s="328">
        <v>-0.117094025690532</v>
      </c>
      <c r="J210" s="328">
        <v>2.9658929431368702E-3</v>
      </c>
      <c r="K210" s="328">
        <v>4.6326948904302501E-2</v>
      </c>
      <c r="L210" s="327">
        <v>0.229226361031518</v>
      </c>
      <c r="M210" s="327">
        <v>0.20389720417960999</v>
      </c>
      <c r="N210" s="327">
        <v>0.206169665809768</v>
      </c>
    </row>
    <row r="211" spans="1:14">
      <c r="A211" s="326" t="s">
        <v>175</v>
      </c>
      <c r="B211" s="326">
        <v>4</v>
      </c>
      <c r="C211" s="326">
        <v>3</v>
      </c>
      <c r="D211" s="326">
        <v>10</v>
      </c>
      <c r="E211" s="326">
        <v>84</v>
      </c>
      <c r="F211" s="326">
        <v>672</v>
      </c>
      <c r="G211" s="326">
        <v>756</v>
      </c>
      <c r="H211" s="327">
        <v>0.11111111111111099</v>
      </c>
      <c r="I211" s="328">
        <v>-0.23765098822964001</v>
      </c>
      <c r="J211" s="328">
        <v>1.20989971552691E-2</v>
      </c>
      <c r="K211" s="328">
        <v>4.6326948904302501E-2</v>
      </c>
      <c r="L211" s="327">
        <v>0.24068767908309399</v>
      </c>
      <c r="M211" s="327">
        <v>0.189776899181022</v>
      </c>
      <c r="N211" s="327">
        <v>0.19434447300771199</v>
      </c>
    </row>
    <row r="212" spans="1:14">
      <c r="A212" s="326" t="s">
        <v>634</v>
      </c>
      <c r="B212" s="326">
        <v>0</v>
      </c>
      <c r="C212" s="326">
        <v>0</v>
      </c>
      <c r="D212" s="326">
        <v>0.33363443809999999</v>
      </c>
      <c r="E212" s="326">
        <v>76</v>
      </c>
      <c r="F212" s="326">
        <v>702</v>
      </c>
      <c r="G212" s="326">
        <v>778</v>
      </c>
      <c r="H212" s="327">
        <v>9.7686375321336699E-2</v>
      </c>
      <c r="I212" s="328">
        <v>-9.3892466169996497E-2</v>
      </c>
      <c r="J212" s="328">
        <v>1.83240168916715E-3</v>
      </c>
      <c r="K212" s="328">
        <v>4.5563002317331E-2</v>
      </c>
      <c r="L212" s="327">
        <v>0.21776504297994201</v>
      </c>
      <c r="M212" s="327">
        <v>0.19824908218017501</v>
      </c>
      <c r="N212" s="327">
        <v>0.2</v>
      </c>
    </row>
    <row r="213" spans="1:14">
      <c r="A213" s="326" t="s">
        <v>634</v>
      </c>
      <c r="B213" s="326">
        <v>1</v>
      </c>
      <c r="C213" s="326">
        <v>0.33431602560000001</v>
      </c>
      <c r="D213" s="326">
        <v>0.52577859449999997</v>
      </c>
      <c r="E213" s="326">
        <v>50</v>
      </c>
      <c r="F213" s="326">
        <v>728</v>
      </c>
      <c r="G213" s="326">
        <v>778</v>
      </c>
      <c r="H213" s="327">
        <v>6.4267352185089902E-2</v>
      </c>
      <c r="I213" s="328">
        <v>0.36118551285906297</v>
      </c>
      <c r="J213" s="328">
        <v>2.25109467332174E-2</v>
      </c>
      <c r="K213" s="328">
        <v>4.5563002317331E-2</v>
      </c>
      <c r="L213" s="327">
        <v>0.14326647564469899</v>
      </c>
      <c r="M213" s="327">
        <v>0.20559164077944</v>
      </c>
      <c r="N213" s="327">
        <v>0.2</v>
      </c>
    </row>
    <row r="214" spans="1:14">
      <c r="A214" s="326" t="s">
        <v>634</v>
      </c>
      <c r="B214" s="326">
        <v>2</v>
      </c>
      <c r="C214" s="326">
        <v>0.52585499999999996</v>
      </c>
      <c r="D214" s="326">
        <v>0.69906330659999905</v>
      </c>
      <c r="E214" s="326">
        <v>59</v>
      </c>
      <c r="F214" s="326">
        <v>719</v>
      </c>
      <c r="G214" s="326">
        <v>778</v>
      </c>
      <c r="H214" s="327">
        <v>7.58354755784061E-2</v>
      </c>
      <c r="I214" s="328">
        <v>0.18323138390585</v>
      </c>
      <c r="J214" s="328">
        <v>6.2290506871633001E-3</v>
      </c>
      <c r="K214" s="328">
        <v>4.5563002317331E-2</v>
      </c>
      <c r="L214" s="327">
        <v>0.16905444126074401</v>
      </c>
      <c r="M214" s="327">
        <v>0.203049985879695</v>
      </c>
      <c r="N214" s="327">
        <v>0.2</v>
      </c>
    </row>
    <row r="215" spans="1:14">
      <c r="A215" s="326" t="s">
        <v>634</v>
      </c>
      <c r="B215" s="326">
        <v>3</v>
      </c>
      <c r="C215" s="326">
        <v>0.69929968249999996</v>
      </c>
      <c r="D215" s="326">
        <v>0.91516866669999997</v>
      </c>
      <c r="E215" s="326">
        <v>86</v>
      </c>
      <c r="F215" s="326">
        <v>692</v>
      </c>
      <c r="G215" s="326">
        <v>778</v>
      </c>
      <c r="H215" s="327">
        <v>0.110539845758354</v>
      </c>
      <c r="I215" s="328">
        <v>-0.23185387054531401</v>
      </c>
      <c r="J215" s="328">
        <v>1.18229979017992E-2</v>
      </c>
      <c r="K215" s="328">
        <v>4.5563002317331E-2</v>
      </c>
      <c r="L215" s="327">
        <v>0.246418338108882</v>
      </c>
      <c r="M215" s="327">
        <v>0.19542502118045699</v>
      </c>
      <c r="N215" s="327">
        <v>0.2</v>
      </c>
    </row>
    <row r="216" spans="1:14">
      <c r="A216" s="326" t="s">
        <v>634</v>
      </c>
      <c r="B216" s="326">
        <v>4</v>
      </c>
      <c r="C216" s="326">
        <v>0.91560272730000003</v>
      </c>
      <c r="D216" s="326">
        <v>13938</v>
      </c>
      <c r="E216" s="326">
        <v>78</v>
      </c>
      <c r="F216" s="326">
        <v>700</v>
      </c>
      <c r="G216" s="326">
        <v>778</v>
      </c>
      <c r="H216" s="327">
        <v>0.10025706940874</v>
      </c>
      <c r="I216" s="328">
        <v>-0.122721021555663</v>
      </c>
      <c r="J216" s="328">
        <v>3.1676053059838099E-3</v>
      </c>
      <c r="K216" s="328">
        <v>4.5563002317331E-2</v>
      </c>
      <c r="L216" s="327">
        <v>0.22349570200572999</v>
      </c>
      <c r="M216" s="327">
        <v>0.197684269980231</v>
      </c>
      <c r="N216" s="327">
        <v>0.2</v>
      </c>
    </row>
    <row r="217" spans="1:14">
      <c r="A217" s="326" t="s">
        <v>212</v>
      </c>
      <c r="B217" s="326">
        <v>0</v>
      </c>
      <c r="C217" s="326">
        <v>0</v>
      </c>
      <c r="D217" s="326">
        <v>1</v>
      </c>
      <c r="E217" s="326">
        <v>96</v>
      </c>
      <c r="F217" s="326">
        <v>1041</v>
      </c>
      <c r="G217" s="326">
        <v>1137</v>
      </c>
      <c r="H217" s="327">
        <v>8.4432717678100205E-2</v>
      </c>
      <c r="I217" s="328">
        <v>6.64963472376561E-2</v>
      </c>
      <c r="J217" s="328">
        <v>1.25765318425884E-3</v>
      </c>
      <c r="K217" s="328">
        <v>4.4592849210850903E-2</v>
      </c>
      <c r="L217" s="327">
        <v>0.27507163323782202</v>
      </c>
      <c r="M217" s="327">
        <v>0.29398475007060099</v>
      </c>
      <c r="N217" s="327">
        <v>0.292287917737789</v>
      </c>
    </row>
    <row r="218" spans="1:14">
      <c r="A218" s="326" t="s">
        <v>212</v>
      </c>
      <c r="B218" s="326">
        <v>1</v>
      </c>
      <c r="C218" s="326">
        <v>2</v>
      </c>
      <c r="D218" s="326">
        <v>2</v>
      </c>
      <c r="E218" s="326">
        <v>37</v>
      </c>
      <c r="F218" s="326">
        <v>451</v>
      </c>
      <c r="G218" s="326">
        <v>488</v>
      </c>
      <c r="H218" s="327">
        <v>7.58196721311475E-2</v>
      </c>
      <c r="I218" s="328">
        <v>0.18345689694897699</v>
      </c>
      <c r="J218" s="328">
        <v>3.9164303345483901E-3</v>
      </c>
      <c r="K218" s="328">
        <v>4.4592849210850903E-2</v>
      </c>
      <c r="L218" s="327">
        <v>0.106017191977077</v>
      </c>
      <c r="M218" s="327">
        <v>0.12736515108726301</v>
      </c>
      <c r="N218" s="327">
        <v>0.12544987146529499</v>
      </c>
    </row>
    <row r="219" spans="1:14">
      <c r="A219" s="326" t="s">
        <v>212</v>
      </c>
      <c r="B219" s="326">
        <v>2</v>
      </c>
      <c r="C219" s="326">
        <v>3</v>
      </c>
      <c r="D219" s="326">
        <v>4</v>
      </c>
      <c r="E219" s="326">
        <v>53</v>
      </c>
      <c r="F219" s="326">
        <v>669</v>
      </c>
      <c r="G219" s="326">
        <v>722</v>
      </c>
      <c r="H219" s="327">
        <v>7.3407202216066406E-2</v>
      </c>
      <c r="I219" s="328">
        <v>0.21839961666662999</v>
      </c>
      <c r="J219" s="328">
        <v>8.0954659176822596E-3</v>
      </c>
      <c r="K219" s="328">
        <v>4.4592849210850903E-2</v>
      </c>
      <c r="L219" s="327">
        <v>0.15186246418338101</v>
      </c>
      <c r="M219" s="327">
        <v>0.18892968088110701</v>
      </c>
      <c r="N219" s="327">
        <v>0.18560411311053901</v>
      </c>
    </row>
    <row r="220" spans="1:14">
      <c r="A220" s="326" t="s">
        <v>212</v>
      </c>
      <c r="B220" s="326">
        <v>3</v>
      </c>
      <c r="C220" s="326">
        <v>5</v>
      </c>
      <c r="D220" s="326">
        <v>8</v>
      </c>
      <c r="E220" s="326">
        <v>79</v>
      </c>
      <c r="F220" s="326">
        <v>807</v>
      </c>
      <c r="G220" s="326">
        <v>886</v>
      </c>
      <c r="H220" s="327">
        <v>8.9164785553047396E-2</v>
      </c>
      <c r="I220" s="328">
        <v>6.7832858934508203E-3</v>
      </c>
      <c r="J220" s="328">
        <v>1.0450948602195201E-5</v>
      </c>
      <c r="K220" s="328">
        <v>4.4592849210850903E-2</v>
      </c>
      <c r="L220" s="327">
        <v>0.226361031518624</v>
      </c>
      <c r="M220" s="327">
        <v>0.22790172267720901</v>
      </c>
      <c r="N220" s="327">
        <v>0.22776349614395799</v>
      </c>
    </row>
    <row r="221" spans="1:14">
      <c r="A221" s="326" t="s">
        <v>212</v>
      </c>
      <c r="B221" s="326">
        <v>4</v>
      </c>
      <c r="C221" s="326">
        <v>9</v>
      </c>
      <c r="D221" s="326">
        <v>28</v>
      </c>
      <c r="E221" s="326">
        <v>84</v>
      </c>
      <c r="F221" s="326">
        <v>573</v>
      </c>
      <c r="G221" s="326">
        <v>657</v>
      </c>
      <c r="H221" s="327">
        <v>0.127853881278538</v>
      </c>
      <c r="I221" s="328">
        <v>-0.39702361203804998</v>
      </c>
      <c r="J221" s="328">
        <v>3.1312848825759201E-2</v>
      </c>
      <c r="K221" s="328">
        <v>4.4592849210850903E-2</v>
      </c>
      <c r="L221" s="327">
        <v>0.24068767908309399</v>
      </c>
      <c r="M221" s="327">
        <v>0.16181869528381801</v>
      </c>
      <c r="N221" s="327">
        <v>0.16889460154241601</v>
      </c>
    </row>
    <row r="222" spans="1:14">
      <c r="A222" s="326" t="s">
        <v>35</v>
      </c>
      <c r="B222" s="326">
        <v>0</v>
      </c>
      <c r="C222" s="326">
        <v>0</v>
      </c>
      <c r="D222" s="326">
        <v>40</v>
      </c>
      <c r="E222" s="326">
        <v>94</v>
      </c>
      <c r="F222" s="326">
        <v>701</v>
      </c>
      <c r="G222" s="326">
        <v>795</v>
      </c>
      <c r="H222" s="327">
        <v>0.11823899371069101</v>
      </c>
      <c r="I222" s="328">
        <v>-0.30787942514488997</v>
      </c>
      <c r="J222" s="328">
        <v>2.19746778789481E-2</v>
      </c>
      <c r="K222" s="328">
        <v>4.3817442975491699E-2</v>
      </c>
      <c r="L222" s="327">
        <v>0.26934097421203401</v>
      </c>
      <c r="M222" s="327">
        <v>0.19796667608020299</v>
      </c>
      <c r="N222" s="327">
        <v>0.204370179948586</v>
      </c>
    </row>
    <row r="223" spans="1:14">
      <c r="A223" s="326" t="s">
        <v>35</v>
      </c>
      <c r="B223" s="326">
        <v>1</v>
      </c>
      <c r="C223" s="326">
        <v>41</v>
      </c>
      <c r="D223" s="326">
        <v>75</v>
      </c>
      <c r="E223" s="326">
        <v>75</v>
      </c>
      <c r="F223" s="326">
        <v>691</v>
      </c>
      <c r="G223" s="326">
        <v>766</v>
      </c>
      <c r="H223" s="327">
        <v>9.7911227154047001E-2</v>
      </c>
      <c r="I223" s="328">
        <v>-9.6440819678117004E-2</v>
      </c>
      <c r="J223" s="328">
        <v>1.90539076286133E-3</v>
      </c>
      <c r="K223" s="328">
        <v>4.3817442975491699E-2</v>
      </c>
      <c r="L223" s="327">
        <v>0.214899713467048</v>
      </c>
      <c r="M223" s="327">
        <v>0.195142615080485</v>
      </c>
      <c r="N223" s="327">
        <v>0.196915167095115</v>
      </c>
    </row>
    <row r="224" spans="1:14">
      <c r="A224" s="326" t="s">
        <v>35</v>
      </c>
      <c r="B224" s="326">
        <v>2</v>
      </c>
      <c r="C224" s="326">
        <v>76</v>
      </c>
      <c r="D224" s="326">
        <v>104</v>
      </c>
      <c r="E224" s="326">
        <v>66</v>
      </c>
      <c r="F224" s="326">
        <v>713</v>
      </c>
      <c r="G224" s="326">
        <v>779</v>
      </c>
      <c r="H224" s="327">
        <v>8.4724005134788102E-2</v>
      </c>
      <c r="I224" s="328">
        <v>6.2734148478393703E-2</v>
      </c>
      <c r="J224" s="328">
        <v>7.6810445677817001E-4</v>
      </c>
      <c r="K224" s="328">
        <v>4.3817442975491699E-2</v>
      </c>
      <c r="L224" s="327">
        <v>0.18911174785100199</v>
      </c>
      <c r="M224" s="327">
        <v>0.20135554927986399</v>
      </c>
      <c r="N224" s="327">
        <v>0.20025706940874</v>
      </c>
    </row>
    <row r="225" spans="1:14">
      <c r="A225" s="326" t="s">
        <v>35</v>
      </c>
      <c r="B225" s="326">
        <v>3</v>
      </c>
      <c r="C225" s="326">
        <v>105</v>
      </c>
      <c r="D225" s="326">
        <v>125</v>
      </c>
      <c r="E225" s="326">
        <v>53</v>
      </c>
      <c r="F225" s="326">
        <v>722</v>
      </c>
      <c r="G225" s="326">
        <v>775</v>
      </c>
      <c r="H225" s="327">
        <v>6.8387096774193495E-2</v>
      </c>
      <c r="I225" s="328">
        <v>0.29464069543122701</v>
      </c>
      <c r="J225" s="328">
        <v>1.5331551979071999E-2</v>
      </c>
      <c r="K225" s="328">
        <v>4.3817442975491699E-2</v>
      </c>
      <c r="L225" s="327">
        <v>0.15186246418338101</v>
      </c>
      <c r="M225" s="327">
        <v>0.20389720417960999</v>
      </c>
      <c r="N225" s="327">
        <v>0.199228791773778</v>
      </c>
    </row>
    <row r="226" spans="1:14">
      <c r="A226" s="326" t="s">
        <v>35</v>
      </c>
      <c r="B226" s="326">
        <v>4</v>
      </c>
      <c r="C226" s="326">
        <v>126</v>
      </c>
      <c r="D226" s="326">
        <v>307</v>
      </c>
      <c r="E226" s="326">
        <v>61</v>
      </c>
      <c r="F226" s="326">
        <v>714</v>
      </c>
      <c r="G226" s="326">
        <v>775</v>
      </c>
      <c r="H226" s="327">
        <v>7.8709677419354807E-2</v>
      </c>
      <c r="I226" s="328">
        <v>0.14291656825679599</v>
      </c>
      <c r="J226" s="328">
        <v>3.8377178978319299E-3</v>
      </c>
      <c r="K226" s="328">
        <v>4.3817442975491699E-2</v>
      </c>
      <c r="L226" s="327">
        <v>0.17478510028653199</v>
      </c>
      <c r="M226" s="327">
        <v>0.201637955379836</v>
      </c>
      <c r="N226" s="327">
        <v>0.199228791773778</v>
      </c>
    </row>
    <row r="227" spans="1:14">
      <c r="A227" s="326" t="s">
        <v>664</v>
      </c>
      <c r="B227" s="326">
        <v>0</v>
      </c>
      <c r="C227" s="326">
        <v>-9</v>
      </c>
      <c r="D227" s="326">
        <v>40</v>
      </c>
      <c r="E227" s="326">
        <v>94</v>
      </c>
      <c r="F227" s="326">
        <v>701</v>
      </c>
      <c r="G227" s="326">
        <v>795</v>
      </c>
      <c r="H227" s="327">
        <v>0.11823899371069101</v>
      </c>
      <c r="I227" s="328">
        <v>-0.30787942514488997</v>
      </c>
      <c r="J227" s="328">
        <v>2.19746778789481E-2</v>
      </c>
      <c r="K227" s="328">
        <v>4.3817442975491699E-2</v>
      </c>
      <c r="L227" s="327">
        <v>0.26934097421203401</v>
      </c>
      <c r="M227" s="327">
        <v>0.19796667608020299</v>
      </c>
      <c r="N227" s="327">
        <v>0.204370179948586</v>
      </c>
    </row>
    <row r="228" spans="1:14">
      <c r="A228" s="326" t="s">
        <v>664</v>
      </c>
      <c r="B228" s="326">
        <v>1</v>
      </c>
      <c r="C228" s="326">
        <v>41</v>
      </c>
      <c r="D228" s="326">
        <v>75</v>
      </c>
      <c r="E228" s="326">
        <v>75</v>
      </c>
      <c r="F228" s="326">
        <v>691</v>
      </c>
      <c r="G228" s="326">
        <v>766</v>
      </c>
      <c r="H228" s="327">
        <v>9.7911227154047001E-2</v>
      </c>
      <c r="I228" s="328">
        <v>-9.6440819678117004E-2</v>
      </c>
      <c r="J228" s="328">
        <v>1.90539076286133E-3</v>
      </c>
      <c r="K228" s="328">
        <v>4.3817442975491699E-2</v>
      </c>
      <c r="L228" s="327">
        <v>0.214899713467048</v>
      </c>
      <c r="M228" s="327">
        <v>0.195142615080485</v>
      </c>
      <c r="N228" s="327">
        <v>0.196915167095115</v>
      </c>
    </row>
    <row r="229" spans="1:14">
      <c r="A229" s="326" t="s">
        <v>664</v>
      </c>
      <c r="B229" s="326">
        <v>2</v>
      </c>
      <c r="C229" s="326">
        <v>76</v>
      </c>
      <c r="D229" s="326">
        <v>104</v>
      </c>
      <c r="E229" s="326">
        <v>66</v>
      </c>
      <c r="F229" s="326">
        <v>713</v>
      </c>
      <c r="G229" s="326">
        <v>779</v>
      </c>
      <c r="H229" s="327">
        <v>8.4724005134788102E-2</v>
      </c>
      <c r="I229" s="328">
        <v>6.2734148478393703E-2</v>
      </c>
      <c r="J229" s="328">
        <v>7.6810445677817001E-4</v>
      </c>
      <c r="K229" s="328">
        <v>4.3817442975491699E-2</v>
      </c>
      <c r="L229" s="327">
        <v>0.18911174785100199</v>
      </c>
      <c r="M229" s="327">
        <v>0.20135554927986399</v>
      </c>
      <c r="N229" s="327">
        <v>0.20025706940874</v>
      </c>
    </row>
    <row r="230" spans="1:14">
      <c r="A230" s="326" t="s">
        <v>664</v>
      </c>
      <c r="B230" s="326">
        <v>3</v>
      </c>
      <c r="C230" s="326">
        <v>105</v>
      </c>
      <c r="D230" s="326">
        <v>125</v>
      </c>
      <c r="E230" s="326">
        <v>53</v>
      </c>
      <c r="F230" s="326">
        <v>722</v>
      </c>
      <c r="G230" s="326">
        <v>775</v>
      </c>
      <c r="H230" s="327">
        <v>6.8387096774193495E-2</v>
      </c>
      <c r="I230" s="328">
        <v>0.29464069543122701</v>
      </c>
      <c r="J230" s="328">
        <v>1.5331551979071999E-2</v>
      </c>
      <c r="K230" s="328">
        <v>4.3817442975491699E-2</v>
      </c>
      <c r="L230" s="327">
        <v>0.15186246418338101</v>
      </c>
      <c r="M230" s="327">
        <v>0.20389720417960999</v>
      </c>
      <c r="N230" s="327">
        <v>0.199228791773778</v>
      </c>
    </row>
    <row r="231" spans="1:14">
      <c r="A231" s="326" t="s">
        <v>664</v>
      </c>
      <c r="B231" s="326">
        <v>4</v>
      </c>
      <c r="C231" s="326">
        <v>126</v>
      </c>
      <c r="D231" s="326">
        <v>307</v>
      </c>
      <c r="E231" s="326">
        <v>61</v>
      </c>
      <c r="F231" s="326">
        <v>714</v>
      </c>
      <c r="G231" s="326">
        <v>775</v>
      </c>
      <c r="H231" s="327">
        <v>7.8709677419354807E-2</v>
      </c>
      <c r="I231" s="328">
        <v>0.14291656825679599</v>
      </c>
      <c r="J231" s="328">
        <v>3.8377178978319299E-3</v>
      </c>
      <c r="K231" s="328">
        <v>4.3817442975491699E-2</v>
      </c>
      <c r="L231" s="327">
        <v>0.17478510028653199</v>
      </c>
      <c r="M231" s="327">
        <v>0.201637955379836</v>
      </c>
      <c r="N231" s="327">
        <v>0.199228791773778</v>
      </c>
    </row>
    <row r="232" spans="1:14">
      <c r="A232" s="326" t="s">
        <v>29</v>
      </c>
      <c r="B232" s="326">
        <v>0</v>
      </c>
      <c r="C232" s="326">
        <v>0</v>
      </c>
      <c r="D232" s="326">
        <v>9250</v>
      </c>
      <c r="E232" s="326">
        <v>91</v>
      </c>
      <c r="F232" s="326">
        <v>691</v>
      </c>
      <c r="G232" s="326">
        <v>782</v>
      </c>
      <c r="H232" s="327">
        <v>0.116368286445012</v>
      </c>
      <c r="I232" s="328">
        <v>-0.28981221265865598</v>
      </c>
      <c r="J232" s="328">
        <v>1.90123681771718E-2</v>
      </c>
      <c r="K232" s="328">
        <v>4.3759956970139402E-2</v>
      </c>
      <c r="L232" s="327">
        <v>0.26074498567335203</v>
      </c>
      <c r="M232" s="327">
        <v>0.195142615080485</v>
      </c>
      <c r="N232" s="327">
        <v>0.20102827763496101</v>
      </c>
    </row>
    <row r="233" spans="1:14">
      <c r="A233" s="326" t="s">
        <v>29</v>
      </c>
      <c r="B233" s="326">
        <v>1</v>
      </c>
      <c r="C233" s="326">
        <v>9253</v>
      </c>
      <c r="D233" s="326">
        <v>16500</v>
      </c>
      <c r="E233" s="326">
        <v>78</v>
      </c>
      <c r="F233" s="326">
        <v>696</v>
      </c>
      <c r="G233" s="326">
        <v>774</v>
      </c>
      <c r="H233" s="327">
        <v>0.100775193798449</v>
      </c>
      <c r="I233" s="328">
        <v>-0.128451696264648</v>
      </c>
      <c r="J233" s="328">
        <v>3.4606243970024598E-3</v>
      </c>
      <c r="K233" s="328">
        <v>4.3759956970139402E-2</v>
      </c>
      <c r="L233" s="327">
        <v>0.22349570200572999</v>
      </c>
      <c r="M233" s="327">
        <v>0.196554645580344</v>
      </c>
      <c r="N233" s="327">
        <v>0.19897172236503799</v>
      </c>
    </row>
    <row r="234" spans="1:14">
      <c r="A234" s="326" t="s">
        <v>29</v>
      </c>
      <c r="B234" s="326">
        <v>2</v>
      </c>
      <c r="C234" s="326">
        <v>16507</v>
      </c>
      <c r="D234" s="326">
        <v>24888</v>
      </c>
      <c r="E234" s="326">
        <v>60</v>
      </c>
      <c r="F234" s="326">
        <v>718</v>
      </c>
      <c r="G234" s="326">
        <v>778</v>
      </c>
      <c r="H234" s="327">
        <v>7.7120822622107899E-2</v>
      </c>
      <c r="I234" s="328">
        <v>0.16503247691664599</v>
      </c>
      <c r="J234" s="328">
        <v>5.0908903277257301E-3</v>
      </c>
      <c r="K234" s="328">
        <v>4.3759956970139402E-2</v>
      </c>
      <c r="L234" s="327">
        <v>0.17191977077363799</v>
      </c>
      <c r="M234" s="327">
        <v>0.20276757977972301</v>
      </c>
      <c r="N234" s="327">
        <v>0.2</v>
      </c>
    </row>
    <row r="235" spans="1:14">
      <c r="A235" s="326" t="s">
        <v>29</v>
      </c>
      <c r="B235" s="326">
        <v>3</v>
      </c>
      <c r="C235" s="326">
        <v>24894</v>
      </c>
      <c r="D235" s="326">
        <v>38625</v>
      </c>
      <c r="E235" s="326">
        <v>53</v>
      </c>
      <c r="F235" s="326">
        <v>725</v>
      </c>
      <c r="G235" s="326">
        <v>778</v>
      </c>
      <c r="H235" s="327">
        <v>6.8123393316195296E-2</v>
      </c>
      <c r="I235" s="328">
        <v>0.29878721139307601</v>
      </c>
      <c r="J235" s="328">
        <v>1.5800452852309899E-2</v>
      </c>
      <c r="K235" s="328">
        <v>4.3759956970139402E-2</v>
      </c>
      <c r="L235" s="327">
        <v>0.15186246418338101</v>
      </c>
      <c r="M235" s="327">
        <v>0.20474442247952501</v>
      </c>
      <c r="N235" s="327">
        <v>0.2</v>
      </c>
    </row>
    <row r="236" spans="1:14">
      <c r="A236" s="326" t="s">
        <v>29</v>
      </c>
      <c r="B236" s="326">
        <v>4</v>
      </c>
      <c r="C236" s="326">
        <v>38631</v>
      </c>
      <c r="D236" s="326">
        <v>212628</v>
      </c>
      <c r="E236" s="326">
        <v>67</v>
      </c>
      <c r="F236" s="326">
        <v>711</v>
      </c>
      <c r="G236" s="326">
        <v>778</v>
      </c>
      <c r="H236" s="327">
        <v>8.6118251928020501E-2</v>
      </c>
      <c r="I236" s="328">
        <v>4.4887280502798103E-2</v>
      </c>
      <c r="J236" s="328">
        <v>3.9562121592938399E-4</v>
      </c>
      <c r="K236" s="328">
        <v>4.3759956970139402E-2</v>
      </c>
      <c r="L236" s="327">
        <v>0.19197707736389599</v>
      </c>
      <c r="M236" s="327">
        <v>0.20079073707992001</v>
      </c>
      <c r="N236" s="327">
        <v>0.2</v>
      </c>
    </row>
    <row r="237" spans="1:14">
      <c r="A237" s="326" t="s">
        <v>671</v>
      </c>
      <c r="B237" s="326">
        <v>0</v>
      </c>
      <c r="C237" s="326">
        <v>0</v>
      </c>
      <c r="D237" s="326">
        <v>9250</v>
      </c>
      <c r="E237" s="326">
        <v>91</v>
      </c>
      <c r="F237" s="326">
        <v>691</v>
      </c>
      <c r="G237" s="326">
        <v>782</v>
      </c>
      <c r="H237" s="327">
        <v>0.116368286445012</v>
      </c>
      <c r="I237" s="328">
        <v>-0.28981221265865598</v>
      </c>
      <c r="J237" s="328">
        <v>1.90123681771718E-2</v>
      </c>
      <c r="K237" s="328">
        <v>4.3759956970139402E-2</v>
      </c>
      <c r="L237" s="327">
        <v>0.26074498567335203</v>
      </c>
      <c r="M237" s="327">
        <v>0.195142615080485</v>
      </c>
      <c r="N237" s="327">
        <v>0.20102827763496101</v>
      </c>
    </row>
    <row r="238" spans="1:14">
      <c r="A238" s="326" t="s">
        <v>671</v>
      </c>
      <c r="B238" s="326">
        <v>1</v>
      </c>
      <c r="C238" s="326">
        <v>9253</v>
      </c>
      <c r="D238" s="326">
        <v>16500</v>
      </c>
      <c r="E238" s="326">
        <v>78</v>
      </c>
      <c r="F238" s="326">
        <v>696</v>
      </c>
      <c r="G238" s="326">
        <v>774</v>
      </c>
      <c r="H238" s="327">
        <v>0.100775193798449</v>
      </c>
      <c r="I238" s="328">
        <v>-0.128451696264648</v>
      </c>
      <c r="J238" s="328">
        <v>3.4606243970024598E-3</v>
      </c>
      <c r="K238" s="328">
        <v>4.3759956970139402E-2</v>
      </c>
      <c r="L238" s="327">
        <v>0.22349570200572999</v>
      </c>
      <c r="M238" s="327">
        <v>0.196554645580344</v>
      </c>
      <c r="N238" s="327">
        <v>0.19897172236503799</v>
      </c>
    </row>
    <row r="239" spans="1:14">
      <c r="A239" s="326" t="s">
        <v>671</v>
      </c>
      <c r="B239" s="326">
        <v>2</v>
      </c>
      <c r="C239" s="326">
        <v>16507.142856999999</v>
      </c>
      <c r="D239" s="326">
        <v>24888.8888889999</v>
      </c>
      <c r="E239" s="326">
        <v>60</v>
      </c>
      <c r="F239" s="326">
        <v>718</v>
      </c>
      <c r="G239" s="326">
        <v>778</v>
      </c>
      <c r="H239" s="327">
        <v>7.7120822622107899E-2</v>
      </c>
      <c r="I239" s="328">
        <v>0.16503247691664599</v>
      </c>
      <c r="J239" s="328">
        <v>5.0908903277257301E-3</v>
      </c>
      <c r="K239" s="328">
        <v>4.3759956970139402E-2</v>
      </c>
      <c r="L239" s="327">
        <v>0.17191977077363799</v>
      </c>
      <c r="M239" s="327">
        <v>0.20276757977972301</v>
      </c>
      <c r="N239" s="327">
        <v>0.2</v>
      </c>
    </row>
    <row r="240" spans="1:14">
      <c r="A240" s="326" t="s">
        <v>671</v>
      </c>
      <c r="B240" s="326">
        <v>3</v>
      </c>
      <c r="C240" s="326">
        <v>24894.5</v>
      </c>
      <c r="D240" s="326">
        <v>38625</v>
      </c>
      <c r="E240" s="326">
        <v>53</v>
      </c>
      <c r="F240" s="326">
        <v>725</v>
      </c>
      <c r="G240" s="326">
        <v>778</v>
      </c>
      <c r="H240" s="327">
        <v>6.8123393316195296E-2</v>
      </c>
      <c r="I240" s="328">
        <v>0.29878721139307601</v>
      </c>
      <c r="J240" s="328">
        <v>1.5800452852309899E-2</v>
      </c>
      <c r="K240" s="328">
        <v>4.3759956970139402E-2</v>
      </c>
      <c r="L240" s="327">
        <v>0.15186246418338101</v>
      </c>
      <c r="M240" s="327">
        <v>0.20474442247952501</v>
      </c>
      <c r="N240" s="327">
        <v>0.2</v>
      </c>
    </row>
    <row r="241" spans="1:14">
      <c r="A241" s="326" t="s">
        <v>671</v>
      </c>
      <c r="B241" s="326">
        <v>4</v>
      </c>
      <c r="C241" s="326">
        <v>38631.199999999997</v>
      </c>
      <c r="D241" s="326">
        <v>212628.27273</v>
      </c>
      <c r="E241" s="326">
        <v>67</v>
      </c>
      <c r="F241" s="326">
        <v>711</v>
      </c>
      <c r="G241" s="326">
        <v>778</v>
      </c>
      <c r="H241" s="327">
        <v>8.6118251928020501E-2</v>
      </c>
      <c r="I241" s="328">
        <v>4.4887280502798103E-2</v>
      </c>
      <c r="J241" s="328">
        <v>3.9562121592938399E-4</v>
      </c>
      <c r="K241" s="328">
        <v>4.3759956970139402E-2</v>
      </c>
      <c r="L241" s="327">
        <v>0.19197707736389599</v>
      </c>
      <c r="M241" s="327">
        <v>0.20079073707992001</v>
      </c>
      <c r="N241" s="327">
        <v>0.2</v>
      </c>
    </row>
    <row r="242" spans="1:14">
      <c r="A242" s="326" t="s">
        <v>199</v>
      </c>
      <c r="B242" s="326">
        <v>0</v>
      </c>
      <c r="C242" s="326">
        <v>0</v>
      </c>
      <c r="D242" s="326">
        <v>1</v>
      </c>
      <c r="E242" s="326">
        <v>70</v>
      </c>
      <c r="F242" s="326">
        <v>782</v>
      </c>
      <c r="G242" s="326">
        <v>852</v>
      </c>
      <c r="H242" s="327">
        <v>8.2159624413145504E-2</v>
      </c>
      <c r="I242" s="328">
        <v>9.6266968586475501E-2</v>
      </c>
      <c r="J242" s="328">
        <v>1.95118746436871E-3</v>
      </c>
      <c r="K242" s="328">
        <v>4.3017871571903302E-2</v>
      </c>
      <c r="L242" s="327">
        <v>0.20057306590257801</v>
      </c>
      <c r="M242" s="327">
        <v>0.220841570177915</v>
      </c>
      <c r="N242" s="327">
        <v>0.21902313624678599</v>
      </c>
    </row>
    <row r="243" spans="1:14">
      <c r="A243" s="326" t="s">
        <v>199</v>
      </c>
      <c r="B243" s="326">
        <v>1</v>
      </c>
      <c r="C243" s="326">
        <v>2</v>
      </c>
      <c r="D243" s="326">
        <v>3</v>
      </c>
      <c r="E243" s="326">
        <v>59</v>
      </c>
      <c r="F243" s="326">
        <v>729</v>
      </c>
      <c r="G243" s="326">
        <v>788</v>
      </c>
      <c r="H243" s="327">
        <v>7.4873096446700496E-2</v>
      </c>
      <c r="I243" s="328">
        <v>0.19704375819346201</v>
      </c>
      <c r="J243" s="328">
        <v>7.2550734663033804E-3</v>
      </c>
      <c r="K243" s="328">
        <v>4.3017871571903302E-2</v>
      </c>
      <c r="L243" s="327">
        <v>0.16905444126074401</v>
      </c>
      <c r="M243" s="327">
        <v>0.20587404687941199</v>
      </c>
      <c r="N243" s="327">
        <v>0.202570694087403</v>
      </c>
    </row>
    <row r="244" spans="1:14">
      <c r="A244" s="326" t="s">
        <v>199</v>
      </c>
      <c r="B244" s="326">
        <v>2</v>
      </c>
      <c r="C244" s="326">
        <v>4</v>
      </c>
      <c r="D244" s="326">
        <v>6</v>
      </c>
      <c r="E244" s="326">
        <v>70</v>
      </c>
      <c r="F244" s="326">
        <v>784</v>
      </c>
      <c r="G244" s="326">
        <v>854</v>
      </c>
      <c r="H244" s="327">
        <v>8.1967213114753995E-2</v>
      </c>
      <c r="I244" s="328">
        <v>9.88212483915724E-2</v>
      </c>
      <c r="J244" s="328">
        <v>2.0587743422239399E-3</v>
      </c>
      <c r="K244" s="328">
        <v>4.3017871571903302E-2</v>
      </c>
      <c r="L244" s="327">
        <v>0.20057306590257801</v>
      </c>
      <c r="M244" s="327">
        <v>0.22140638237785901</v>
      </c>
      <c r="N244" s="327">
        <v>0.21953727506426701</v>
      </c>
    </row>
    <row r="245" spans="1:14">
      <c r="A245" s="326" t="s">
        <v>199</v>
      </c>
      <c r="B245" s="326">
        <v>3</v>
      </c>
      <c r="C245" s="326">
        <v>7</v>
      </c>
      <c r="D245" s="326">
        <v>10</v>
      </c>
      <c r="E245" s="326">
        <v>64</v>
      </c>
      <c r="F245" s="326">
        <v>658</v>
      </c>
      <c r="G245" s="326">
        <v>722</v>
      </c>
      <c r="H245" s="327">
        <v>8.8642659279778394E-2</v>
      </c>
      <c r="I245" s="328">
        <v>1.3229318056168801E-2</v>
      </c>
      <c r="J245" s="328">
        <v>3.23076477785138E-5</v>
      </c>
      <c r="K245" s="328">
        <v>4.3017871571903302E-2</v>
      </c>
      <c r="L245" s="327">
        <v>0.18338108882521401</v>
      </c>
      <c r="M245" s="327">
        <v>0.185823213781417</v>
      </c>
      <c r="N245" s="327">
        <v>0.18560411311053901</v>
      </c>
    </row>
    <row r="246" spans="1:14">
      <c r="A246" s="326" t="s">
        <v>199</v>
      </c>
      <c r="B246" s="326">
        <v>4</v>
      </c>
      <c r="C246" s="326">
        <v>11</v>
      </c>
      <c r="D246" s="326">
        <v>33</v>
      </c>
      <c r="E246" s="326">
        <v>86</v>
      </c>
      <c r="F246" s="326">
        <v>588</v>
      </c>
      <c r="G246" s="326">
        <v>674</v>
      </c>
      <c r="H246" s="327">
        <v>0.12759643916913899</v>
      </c>
      <c r="I246" s="328">
        <v>-0.39471287826435703</v>
      </c>
      <c r="J246" s="328">
        <v>3.1720528651228701E-2</v>
      </c>
      <c r="K246" s="328">
        <v>4.3017871571903302E-2</v>
      </c>
      <c r="L246" s="327">
        <v>0.246418338108882</v>
      </c>
      <c r="M246" s="327">
        <v>0.166054786783394</v>
      </c>
      <c r="N246" s="327">
        <v>0.173264781491002</v>
      </c>
    </row>
    <row r="247" spans="1:14">
      <c r="A247" s="326" t="s">
        <v>322</v>
      </c>
      <c r="B247" s="326">
        <v>0</v>
      </c>
      <c r="C247" s="326">
        <v>0</v>
      </c>
      <c r="D247" s="326">
        <v>0</v>
      </c>
      <c r="E247" s="326">
        <v>116</v>
      </c>
      <c r="F247" s="326">
        <v>1043</v>
      </c>
      <c r="G247" s="326">
        <v>1159</v>
      </c>
      <c r="H247" s="327">
        <v>0.10008628127696199</v>
      </c>
      <c r="I247" s="328">
        <v>-0.120826266015068</v>
      </c>
      <c r="J247" s="328">
        <v>4.5706958841847303E-3</v>
      </c>
      <c r="K247" s="328">
        <v>4.25007653459148E-2</v>
      </c>
      <c r="L247" s="327">
        <v>0.33237822349570201</v>
      </c>
      <c r="M247" s="327">
        <v>0.29454956227054502</v>
      </c>
      <c r="N247" s="327">
        <v>0.297943444730077</v>
      </c>
    </row>
    <row r="248" spans="1:14">
      <c r="A248" s="326" t="s">
        <v>322</v>
      </c>
      <c r="B248" s="326">
        <v>1</v>
      </c>
      <c r="C248" s="326">
        <v>1</v>
      </c>
      <c r="D248" s="326">
        <v>1</v>
      </c>
      <c r="E248" s="326">
        <v>98</v>
      </c>
      <c r="F248" s="326">
        <v>799</v>
      </c>
      <c r="G248" s="326">
        <v>897</v>
      </c>
      <c r="H248" s="327">
        <v>0.109253065774804</v>
      </c>
      <c r="I248" s="328">
        <v>-0.21869906281377299</v>
      </c>
      <c r="J248" s="328">
        <v>1.2063400586034299E-2</v>
      </c>
      <c r="K248" s="328">
        <v>4.25007653459148E-2</v>
      </c>
      <c r="L248" s="327">
        <v>0.28080229226360998</v>
      </c>
      <c r="M248" s="327">
        <v>0.225642473877435</v>
      </c>
      <c r="N248" s="327">
        <v>0.23059125964010199</v>
      </c>
    </row>
    <row r="249" spans="1:14">
      <c r="A249" s="326" t="s">
        <v>322</v>
      </c>
      <c r="B249" s="326">
        <v>2</v>
      </c>
      <c r="C249" s="326">
        <v>2</v>
      </c>
      <c r="D249" s="326">
        <v>2</v>
      </c>
      <c r="E249" s="326">
        <v>50</v>
      </c>
      <c r="F249" s="326">
        <v>554</v>
      </c>
      <c r="G249" s="326">
        <v>604</v>
      </c>
      <c r="H249" s="327">
        <v>8.2781456953642293E-2</v>
      </c>
      <c r="I249" s="328">
        <v>8.8049151409661297E-2</v>
      </c>
      <c r="J249" s="328">
        <v>1.1610604643369901E-3</v>
      </c>
      <c r="K249" s="328">
        <v>4.25007653459148E-2</v>
      </c>
      <c r="L249" s="327">
        <v>0.14326647564469899</v>
      </c>
      <c r="M249" s="327">
        <v>0.15645297938435401</v>
      </c>
      <c r="N249" s="327">
        <v>0.15526992287917701</v>
      </c>
    </row>
    <row r="250" spans="1:14">
      <c r="A250" s="326" t="s">
        <v>322</v>
      </c>
      <c r="B250" s="326">
        <v>3</v>
      </c>
      <c r="C250" s="326">
        <v>3</v>
      </c>
      <c r="D250" s="326">
        <v>3</v>
      </c>
      <c r="E250" s="326">
        <v>28</v>
      </c>
      <c r="F250" s="326">
        <v>424</v>
      </c>
      <c r="G250" s="326">
        <v>452</v>
      </c>
      <c r="H250" s="327">
        <v>6.19469026548672E-2</v>
      </c>
      <c r="I250" s="328">
        <v>0.40043641514727701</v>
      </c>
      <c r="J250" s="328">
        <v>1.5821627192236998E-2</v>
      </c>
      <c r="K250" s="328">
        <v>4.25007653459148E-2</v>
      </c>
      <c r="L250" s="327">
        <v>8.0229226361031497E-2</v>
      </c>
      <c r="M250" s="327">
        <v>0.119740186388025</v>
      </c>
      <c r="N250" s="327">
        <v>0.116195372750642</v>
      </c>
    </row>
    <row r="251" spans="1:14">
      <c r="A251" s="326" t="s">
        <v>322</v>
      </c>
      <c r="B251" s="326">
        <v>4</v>
      </c>
      <c r="C251" s="326">
        <v>4</v>
      </c>
      <c r="D251" s="326">
        <v>14</v>
      </c>
      <c r="E251" s="326">
        <v>57</v>
      </c>
      <c r="F251" s="326">
        <v>721</v>
      </c>
      <c r="G251" s="326">
        <v>778</v>
      </c>
      <c r="H251" s="327">
        <v>7.3264781491002504E-2</v>
      </c>
      <c r="I251" s="328">
        <v>0.22049533954092199</v>
      </c>
      <c r="J251" s="328">
        <v>8.8839812191217303E-3</v>
      </c>
      <c r="K251" s="328">
        <v>4.25007653459148E-2</v>
      </c>
      <c r="L251" s="327">
        <v>0.163323782234957</v>
      </c>
      <c r="M251" s="327">
        <v>0.203614798079638</v>
      </c>
      <c r="N251" s="327">
        <v>0.2</v>
      </c>
    </row>
    <row r="252" spans="1:14">
      <c r="A252" s="326" t="s">
        <v>240</v>
      </c>
      <c r="B252" s="326">
        <v>0</v>
      </c>
      <c r="C252" s="326">
        <v>0</v>
      </c>
      <c r="D252" s="326">
        <v>1</v>
      </c>
      <c r="E252" s="326">
        <v>87</v>
      </c>
      <c r="F252" s="326">
        <v>939</v>
      </c>
      <c r="G252" s="326">
        <v>1026</v>
      </c>
      <c r="H252" s="327">
        <v>8.4795321637426896E-2</v>
      </c>
      <c r="I252" s="328">
        <v>6.1814830644202602E-2</v>
      </c>
      <c r="J252" s="328">
        <v>9.8258754643696408E-4</v>
      </c>
      <c r="K252" s="328">
        <v>4.2419073961459199E-2</v>
      </c>
      <c r="L252" s="327">
        <v>0.24928366762177601</v>
      </c>
      <c r="M252" s="327">
        <v>0.26517932787348197</v>
      </c>
      <c r="N252" s="327">
        <v>0.26375321336760899</v>
      </c>
    </row>
    <row r="253" spans="1:14">
      <c r="A253" s="326" t="s">
        <v>240</v>
      </c>
      <c r="B253" s="326">
        <v>1</v>
      </c>
      <c r="C253" s="326">
        <v>2</v>
      </c>
      <c r="D253" s="326">
        <v>3</v>
      </c>
      <c r="E253" s="326">
        <v>64</v>
      </c>
      <c r="F253" s="326">
        <v>792</v>
      </c>
      <c r="G253" s="326">
        <v>856</v>
      </c>
      <c r="H253" s="327">
        <v>7.4766355140186896E-2</v>
      </c>
      <c r="I253" s="328">
        <v>0.19858577854527701</v>
      </c>
      <c r="J253" s="328">
        <v>7.9999372063952294E-3</v>
      </c>
      <c r="K253" s="328">
        <v>4.2419073961459199E-2</v>
      </c>
      <c r="L253" s="327">
        <v>0.18338108882521401</v>
      </c>
      <c r="M253" s="327">
        <v>0.223665631177633</v>
      </c>
      <c r="N253" s="327">
        <v>0.22005141388174801</v>
      </c>
    </row>
    <row r="254" spans="1:14">
      <c r="A254" s="326" t="s">
        <v>240</v>
      </c>
      <c r="B254" s="326">
        <v>2</v>
      </c>
      <c r="C254" s="326">
        <v>4</v>
      </c>
      <c r="D254" s="326">
        <v>5</v>
      </c>
      <c r="E254" s="326">
        <v>45</v>
      </c>
      <c r="F254" s="326">
        <v>564</v>
      </c>
      <c r="G254" s="326">
        <v>609</v>
      </c>
      <c r="H254" s="327">
        <v>7.3891625615763498E-2</v>
      </c>
      <c r="I254" s="328">
        <v>0.21129923181826199</v>
      </c>
      <c r="J254" s="328">
        <v>6.41022965530958E-3</v>
      </c>
      <c r="K254" s="328">
        <v>4.2419073961459199E-2</v>
      </c>
      <c r="L254" s="327">
        <v>0.128939828080229</v>
      </c>
      <c r="M254" s="327">
        <v>0.15927704038407201</v>
      </c>
      <c r="N254" s="327">
        <v>0.15655526992287899</v>
      </c>
    </row>
    <row r="255" spans="1:14">
      <c r="A255" s="326" t="s">
        <v>240</v>
      </c>
      <c r="B255" s="326">
        <v>3</v>
      </c>
      <c r="C255" s="326">
        <v>6</v>
      </c>
      <c r="D255" s="326">
        <v>8</v>
      </c>
      <c r="E255" s="326">
        <v>59</v>
      </c>
      <c r="F255" s="326">
        <v>568</v>
      </c>
      <c r="G255" s="326">
        <v>627</v>
      </c>
      <c r="H255" s="327">
        <v>9.4098883572567696E-2</v>
      </c>
      <c r="I255" s="328">
        <v>-5.25085550940445E-2</v>
      </c>
      <c r="J255" s="328">
        <v>4.54082247572281E-4</v>
      </c>
      <c r="K255" s="328">
        <v>4.2419073961459199E-2</v>
      </c>
      <c r="L255" s="327">
        <v>0.16905444126074401</v>
      </c>
      <c r="M255" s="327">
        <v>0.16040666478395901</v>
      </c>
      <c r="N255" s="327">
        <v>0.16118251928020499</v>
      </c>
    </row>
    <row r="256" spans="1:14">
      <c r="A256" s="326" t="s">
        <v>240</v>
      </c>
      <c r="B256" s="326">
        <v>4</v>
      </c>
      <c r="C256" s="326">
        <v>9</v>
      </c>
      <c r="D256" s="326">
        <v>31</v>
      </c>
      <c r="E256" s="326">
        <v>94</v>
      </c>
      <c r="F256" s="326">
        <v>678</v>
      </c>
      <c r="G256" s="326">
        <v>772</v>
      </c>
      <c r="H256" s="327">
        <v>0.121761658031088</v>
      </c>
      <c r="I256" s="328">
        <v>-0.34124002423908401</v>
      </c>
      <c r="J256" s="328">
        <v>2.6572237305745101E-2</v>
      </c>
      <c r="K256" s="328">
        <v>4.2419073961459199E-2</v>
      </c>
      <c r="L256" s="327">
        <v>0.26934097421203401</v>
      </c>
      <c r="M256" s="327">
        <v>0.19147133578085199</v>
      </c>
      <c r="N256" s="327">
        <v>0.19845758354755699</v>
      </c>
    </row>
    <row r="257" spans="1:14">
      <c r="A257" s="326" t="s">
        <v>668</v>
      </c>
      <c r="B257" s="326">
        <v>0</v>
      </c>
      <c r="C257" s="326">
        <v>0</v>
      </c>
      <c r="D257" s="326">
        <v>0</v>
      </c>
      <c r="E257" s="326">
        <v>291</v>
      </c>
      <c r="F257" s="326">
        <v>2662</v>
      </c>
      <c r="G257" s="326">
        <v>2953</v>
      </c>
      <c r="H257" s="327">
        <v>9.8543853708093404E-2</v>
      </c>
      <c r="I257" s="328">
        <v>-0.10358279812591201</v>
      </c>
      <c r="J257" s="328">
        <v>8.4985387308075793E-3</v>
      </c>
      <c r="K257" s="328">
        <v>4.1458765468657802E-2</v>
      </c>
      <c r="L257" s="327">
        <v>0.833810888252149</v>
      </c>
      <c r="M257" s="327">
        <v>0.75176503812482298</v>
      </c>
      <c r="N257" s="327">
        <v>0.75912596401028198</v>
      </c>
    </row>
    <row r="258" spans="1:14">
      <c r="A258" s="326" t="s">
        <v>668</v>
      </c>
      <c r="B258" s="326">
        <v>3</v>
      </c>
      <c r="C258" s="326">
        <v>1</v>
      </c>
      <c r="D258" s="326">
        <v>1</v>
      </c>
      <c r="E258" s="326">
        <v>48</v>
      </c>
      <c r="F258" s="326">
        <v>732</v>
      </c>
      <c r="G258" s="326">
        <v>780</v>
      </c>
      <c r="H258" s="327">
        <v>6.15384615384615E-2</v>
      </c>
      <c r="I258" s="328">
        <v>0.407486973143944</v>
      </c>
      <c r="J258" s="328">
        <v>2.8192169019490201E-2</v>
      </c>
      <c r="K258" s="328">
        <v>4.1458765468657802E-2</v>
      </c>
      <c r="L258" s="327">
        <v>0.13753581661891101</v>
      </c>
      <c r="M258" s="327">
        <v>0.20672126517932701</v>
      </c>
      <c r="N258" s="327">
        <v>0.20051413881748001</v>
      </c>
    </row>
    <row r="259" spans="1:14">
      <c r="A259" s="326" t="s">
        <v>668</v>
      </c>
      <c r="B259" s="326">
        <v>4</v>
      </c>
      <c r="C259" s="326">
        <v>2</v>
      </c>
      <c r="D259" s="326">
        <v>5</v>
      </c>
      <c r="E259" s="326">
        <v>10</v>
      </c>
      <c r="F259" s="326">
        <v>147</v>
      </c>
      <c r="G259" s="326">
        <v>157</v>
      </c>
      <c r="H259" s="327">
        <v>6.3694267515923497E-2</v>
      </c>
      <c r="I259" s="328">
        <v>0.37075496387521401</v>
      </c>
      <c r="J259" s="328">
        <v>4.7680577183600104E-3</v>
      </c>
      <c r="K259" s="328">
        <v>4.1458765468657802E-2</v>
      </c>
      <c r="L259" s="327">
        <v>2.8653295128939799E-2</v>
      </c>
      <c r="M259" s="327">
        <v>4.1513696695848597E-2</v>
      </c>
      <c r="N259" s="327">
        <v>4.0359897172236502E-2</v>
      </c>
    </row>
    <row r="260" spans="1:14">
      <c r="A260" s="326" t="s">
        <v>147</v>
      </c>
      <c r="B260" s="326">
        <v>0</v>
      </c>
      <c r="C260" s="326">
        <v>0</v>
      </c>
      <c r="D260" s="326">
        <v>8700</v>
      </c>
      <c r="E260" s="326">
        <v>90</v>
      </c>
      <c r="F260" s="326">
        <v>688</v>
      </c>
      <c r="G260" s="326">
        <v>778</v>
      </c>
      <c r="H260" s="327">
        <v>0.115681233933161</v>
      </c>
      <c r="I260" s="328">
        <v>-0.283113362306397</v>
      </c>
      <c r="J260" s="328">
        <v>1.8001553462802199E-2</v>
      </c>
      <c r="K260" s="328">
        <v>4.0166823442595298E-2</v>
      </c>
      <c r="L260" s="327">
        <v>0.25787965616045799</v>
      </c>
      <c r="M260" s="327">
        <v>0.19429539678057001</v>
      </c>
      <c r="N260" s="327">
        <v>0.2</v>
      </c>
    </row>
    <row r="261" spans="1:14">
      <c r="A261" s="326" t="s">
        <v>147</v>
      </c>
      <c r="B261" s="326">
        <v>1</v>
      </c>
      <c r="C261" s="326">
        <v>8714.2857142999892</v>
      </c>
      <c r="D261" s="326">
        <v>15222.333333</v>
      </c>
      <c r="E261" s="326">
        <v>72</v>
      </c>
      <c r="F261" s="326">
        <v>706</v>
      </c>
      <c r="G261" s="326">
        <v>778</v>
      </c>
      <c r="H261" s="327">
        <v>9.2544987146529506E-2</v>
      </c>
      <c r="I261" s="328">
        <v>-3.41434114322898E-2</v>
      </c>
      <c r="J261" s="328">
        <v>2.3644375064232101E-4</v>
      </c>
      <c r="K261" s="328">
        <v>4.0166823442595298E-2</v>
      </c>
      <c r="L261" s="327">
        <v>0.20630372492836599</v>
      </c>
      <c r="M261" s="327">
        <v>0.19937870658006199</v>
      </c>
      <c r="N261" s="327">
        <v>0.2</v>
      </c>
    </row>
    <row r="262" spans="1:14">
      <c r="A262" s="326" t="s">
        <v>147</v>
      </c>
      <c r="B262" s="326">
        <v>2</v>
      </c>
      <c r="C262" s="326">
        <v>15228.571429</v>
      </c>
      <c r="D262" s="326">
        <v>23000</v>
      </c>
      <c r="E262" s="326">
        <v>72</v>
      </c>
      <c r="F262" s="326">
        <v>716</v>
      </c>
      <c r="G262" s="326">
        <v>788</v>
      </c>
      <c r="H262" s="327">
        <v>9.13705583756345E-2</v>
      </c>
      <c r="I262" s="328">
        <v>-2.0078481964886201E-2</v>
      </c>
      <c r="J262" s="328">
        <v>8.23409981623725E-5</v>
      </c>
      <c r="K262" s="328">
        <v>4.0166823442595298E-2</v>
      </c>
      <c r="L262" s="327">
        <v>0.20630372492836599</v>
      </c>
      <c r="M262" s="327">
        <v>0.20220276757977901</v>
      </c>
      <c r="N262" s="327">
        <v>0.202570694087403</v>
      </c>
    </row>
    <row r="263" spans="1:14">
      <c r="A263" s="326" t="s">
        <v>147</v>
      </c>
      <c r="B263" s="326">
        <v>3</v>
      </c>
      <c r="C263" s="326">
        <v>23000.142856999999</v>
      </c>
      <c r="D263" s="326">
        <v>35226.0833329999</v>
      </c>
      <c r="E263" s="326">
        <v>50</v>
      </c>
      <c r="F263" s="326">
        <v>718</v>
      </c>
      <c r="G263" s="326">
        <v>768</v>
      </c>
      <c r="H263" s="327">
        <v>6.5104166666666602E-2</v>
      </c>
      <c r="I263" s="328">
        <v>0.34735403371060097</v>
      </c>
      <c r="J263" s="328">
        <v>2.0667948531535099E-2</v>
      </c>
      <c r="K263" s="328">
        <v>4.0166823442595298E-2</v>
      </c>
      <c r="L263" s="327">
        <v>0.14326647564469899</v>
      </c>
      <c r="M263" s="327">
        <v>0.20276757977972301</v>
      </c>
      <c r="N263" s="327">
        <v>0.197429305912596</v>
      </c>
    </row>
    <row r="264" spans="1:14">
      <c r="A264" s="326" t="s">
        <v>147</v>
      </c>
      <c r="B264" s="326">
        <v>4</v>
      </c>
      <c r="C264" s="326">
        <v>35250</v>
      </c>
      <c r="D264" s="326">
        <v>199933.28571</v>
      </c>
      <c r="E264" s="326">
        <v>65</v>
      </c>
      <c r="F264" s="326">
        <v>713</v>
      </c>
      <c r="G264" s="326">
        <v>778</v>
      </c>
      <c r="H264" s="327">
        <v>8.3547557840616904E-2</v>
      </c>
      <c r="I264" s="328">
        <v>7.8001620609182296E-2</v>
      </c>
      <c r="J264" s="328">
        <v>1.17853669945327E-3</v>
      </c>
      <c r="K264" s="328">
        <v>4.0166823442595298E-2</v>
      </c>
      <c r="L264" s="327">
        <v>0.18624641833810801</v>
      </c>
      <c r="M264" s="327">
        <v>0.20135554927986399</v>
      </c>
      <c r="N264" s="327">
        <v>0.2</v>
      </c>
    </row>
    <row r="265" spans="1:14">
      <c r="A265" s="326" t="s">
        <v>202</v>
      </c>
      <c r="B265" s="326">
        <v>0</v>
      </c>
      <c r="C265" s="326">
        <v>0</v>
      </c>
      <c r="D265" s="326">
        <v>0</v>
      </c>
      <c r="E265" s="326">
        <v>189</v>
      </c>
      <c r="F265" s="326">
        <v>1642</v>
      </c>
      <c r="G265" s="326">
        <v>1831</v>
      </c>
      <c r="H265" s="327">
        <v>0.10322228290551599</v>
      </c>
      <c r="I265" s="328">
        <v>-0.155169254956745</v>
      </c>
      <c r="J265" s="328">
        <v>1.20778257833891E-2</v>
      </c>
      <c r="K265" s="328">
        <v>4.0015098218641E-2</v>
      </c>
      <c r="L265" s="327">
        <v>0.541547277936962</v>
      </c>
      <c r="M265" s="327">
        <v>0.46371081615362802</v>
      </c>
      <c r="N265" s="327">
        <v>0.47069408740359803</v>
      </c>
    </row>
    <row r="266" spans="1:14">
      <c r="A266" s="326" t="s">
        <v>202</v>
      </c>
      <c r="B266" s="326">
        <v>2</v>
      </c>
      <c r="C266" s="326">
        <v>1</v>
      </c>
      <c r="D266" s="326">
        <v>1</v>
      </c>
      <c r="E266" s="326">
        <v>81</v>
      </c>
      <c r="F266" s="326">
        <v>798</v>
      </c>
      <c r="G266" s="326">
        <v>879</v>
      </c>
      <c r="H266" s="327">
        <v>9.2150170648464105E-2</v>
      </c>
      <c r="I266" s="328">
        <v>-2.9433087132106499E-2</v>
      </c>
      <c r="J266" s="328">
        <v>1.9813243944007001E-4</v>
      </c>
      <c r="K266" s="328">
        <v>4.0015098218641E-2</v>
      </c>
      <c r="L266" s="327">
        <v>0.232091690544412</v>
      </c>
      <c r="M266" s="327">
        <v>0.22536006777746401</v>
      </c>
      <c r="N266" s="327">
        <v>0.22596401028277599</v>
      </c>
    </row>
    <row r="267" spans="1:14">
      <c r="A267" s="326" t="s">
        <v>202</v>
      </c>
      <c r="B267" s="326">
        <v>3</v>
      </c>
      <c r="C267" s="326">
        <v>2</v>
      </c>
      <c r="D267" s="326">
        <v>2</v>
      </c>
      <c r="E267" s="326">
        <v>29</v>
      </c>
      <c r="F267" s="326">
        <v>435</v>
      </c>
      <c r="G267" s="326">
        <v>464</v>
      </c>
      <c r="H267" s="327">
        <v>6.25E-2</v>
      </c>
      <c r="I267" s="328">
        <v>0.390957671192733</v>
      </c>
      <c r="J267" s="328">
        <v>1.5541387508113401E-2</v>
      </c>
      <c r="K267" s="328">
        <v>4.0015098218641E-2</v>
      </c>
      <c r="L267" s="327">
        <v>8.3094555873925502E-2</v>
      </c>
      <c r="M267" s="327">
        <v>0.12284665348771499</v>
      </c>
      <c r="N267" s="327">
        <v>0.11928020565552699</v>
      </c>
    </row>
    <row r="268" spans="1:14">
      <c r="A268" s="326" t="s">
        <v>202</v>
      </c>
      <c r="B268" s="326">
        <v>4</v>
      </c>
      <c r="C268" s="326">
        <v>3</v>
      </c>
      <c r="D268" s="326">
        <v>12</v>
      </c>
      <c r="E268" s="326">
        <v>50</v>
      </c>
      <c r="F268" s="326">
        <v>666</v>
      </c>
      <c r="G268" s="326">
        <v>716</v>
      </c>
      <c r="H268" s="327">
        <v>6.9832402234636798E-2</v>
      </c>
      <c r="I268" s="328">
        <v>0.27217413520276601</v>
      </c>
      <c r="J268" s="328">
        <v>1.2197752487698299E-2</v>
      </c>
      <c r="K268" s="328">
        <v>4.0015098218641E-2</v>
      </c>
      <c r="L268" s="327">
        <v>0.14326647564469899</v>
      </c>
      <c r="M268" s="327">
        <v>0.18808246258119099</v>
      </c>
      <c r="N268" s="327">
        <v>0.18406169665809699</v>
      </c>
    </row>
    <row r="269" spans="1:14">
      <c r="A269" s="326" t="s">
        <v>213</v>
      </c>
      <c r="B269" s="326">
        <v>0</v>
      </c>
      <c r="C269" s="326">
        <v>0</v>
      </c>
      <c r="D269" s="326">
        <v>5</v>
      </c>
      <c r="E269" s="326">
        <v>63</v>
      </c>
      <c r="F269" s="326">
        <v>779</v>
      </c>
      <c r="G269" s="326">
        <v>842</v>
      </c>
      <c r="H269" s="327">
        <v>7.4821852731591407E-2</v>
      </c>
      <c r="I269" s="328">
        <v>0.19778378956973899</v>
      </c>
      <c r="J269" s="328">
        <v>7.8082256445198396E-3</v>
      </c>
      <c r="K269" s="328">
        <v>3.9728816422498398E-2</v>
      </c>
      <c r="L269" s="327">
        <v>0.18051575931232</v>
      </c>
      <c r="M269" s="327">
        <v>0.21999435187800001</v>
      </c>
      <c r="N269" s="327">
        <v>0.216452442159383</v>
      </c>
    </row>
    <row r="270" spans="1:14">
      <c r="A270" s="326" t="s">
        <v>213</v>
      </c>
      <c r="B270" s="326">
        <v>1</v>
      </c>
      <c r="C270" s="326">
        <v>6</v>
      </c>
      <c r="D270" s="326">
        <v>9</v>
      </c>
      <c r="E270" s="326">
        <v>48</v>
      </c>
      <c r="F270" s="326">
        <v>668</v>
      </c>
      <c r="G270" s="326">
        <v>716</v>
      </c>
      <c r="H270" s="327">
        <v>6.7039106145251395E-2</v>
      </c>
      <c r="I270" s="328">
        <v>0.31599463271927802</v>
      </c>
      <c r="J270" s="328">
        <v>1.6150946449718699E-2</v>
      </c>
      <c r="K270" s="328">
        <v>3.9728816422498398E-2</v>
      </c>
      <c r="L270" s="327">
        <v>0.13753581661891101</v>
      </c>
      <c r="M270" s="327">
        <v>0.18864727478113499</v>
      </c>
      <c r="N270" s="327">
        <v>0.18406169665809699</v>
      </c>
    </row>
    <row r="271" spans="1:14">
      <c r="A271" s="326" t="s">
        <v>213</v>
      </c>
      <c r="B271" s="326">
        <v>2</v>
      </c>
      <c r="C271" s="326">
        <v>10</v>
      </c>
      <c r="D271" s="326">
        <v>15</v>
      </c>
      <c r="E271" s="326">
        <v>79</v>
      </c>
      <c r="F271" s="326">
        <v>761</v>
      </c>
      <c r="G271" s="326">
        <v>840</v>
      </c>
      <c r="H271" s="327">
        <v>9.4047619047619005E-2</v>
      </c>
      <c r="I271" s="328">
        <v>-5.1907024514812203E-2</v>
      </c>
      <c r="J271" s="328">
        <v>5.9433488256242903E-4</v>
      </c>
      <c r="K271" s="328">
        <v>3.9728816422498398E-2</v>
      </c>
      <c r="L271" s="327">
        <v>0.226361031518624</v>
      </c>
      <c r="M271" s="327">
        <v>0.214911042078508</v>
      </c>
      <c r="N271" s="327">
        <v>0.215938303341902</v>
      </c>
    </row>
    <row r="272" spans="1:14">
      <c r="A272" s="326" t="s">
        <v>213</v>
      </c>
      <c r="B272" s="326">
        <v>3</v>
      </c>
      <c r="C272" s="326">
        <v>16</v>
      </c>
      <c r="D272" s="326">
        <v>24</v>
      </c>
      <c r="E272" s="326">
        <v>81</v>
      </c>
      <c r="F272" s="326">
        <v>688</v>
      </c>
      <c r="G272" s="326">
        <v>769</v>
      </c>
      <c r="H272" s="327">
        <v>0.105331599479843</v>
      </c>
      <c r="I272" s="328">
        <v>-0.17775284664857099</v>
      </c>
      <c r="J272" s="328">
        <v>6.7183988092886001E-3</v>
      </c>
      <c r="K272" s="328">
        <v>3.9728816422498398E-2</v>
      </c>
      <c r="L272" s="327">
        <v>0.232091690544412</v>
      </c>
      <c r="M272" s="327">
        <v>0.19429539678057001</v>
      </c>
      <c r="N272" s="327">
        <v>0.19768637532133601</v>
      </c>
    </row>
    <row r="273" spans="1:14">
      <c r="A273" s="326" t="s">
        <v>213</v>
      </c>
      <c r="B273" s="326">
        <v>4</v>
      </c>
      <c r="C273" s="326">
        <v>25</v>
      </c>
      <c r="D273" s="326">
        <v>76</v>
      </c>
      <c r="E273" s="326">
        <v>78</v>
      </c>
      <c r="F273" s="326">
        <v>645</v>
      </c>
      <c r="G273" s="326">
        <v>723</v>
      </c>
      <c r="H273" s="327">
        <v>0.107883817427385</v>
      </c>
      <c r="I273" s="328">
        <v>-0.204551039803295</v>
      </c>
      <c r="J273" s="328">
        <v>8.4569106364088594E-3</v>
      </c>
      <c r="K273" s="328">
        <v>3.9728816422498398E-2</v>
      </c>
      <c r="L273" s="327">
        <v>0.22349570200572999</v>
      </c>
      <c r="M273" s="327">
        <v>0.18215193448178399</v>
      </c>
      <c r="N273" s="327">
        <v>0.18586118251927999</v>
      </c>
    </row>
    <row r="274" spans="1:14">
      <c r="A274" s="326" t="s">
        <v>652</v>
      </c>
      <c r="B274" s="326">
        <v>0</v>
      </c>
      <c r="C274" s="326">
        <v>0</v>
      </c>
      <c r="D274" s="326">
        <v>2083.3333333</v>
      </c>
      <c r="E274" s="326">
        <v>67</v>
      </c>
      <c r="F274" s="326">
        <v>733</v>
      </c>
      <c r="G274" s="326">
        <v>800</v>
      </c>
      <c r="H274" s="327">
        <v>8.3750000000000005E-2</v>
      </c>
      <c r="I274" s="328">
        <v>7.5360552586208898E-2</v>
      </c>
      <c r="J274" s="328">
        <v>1.1324124209533099E-3</v>
      </c>
      <c r="K274" s="328">
        <v>3.9635476413099301E-2</v>
      </c>
      <c r="L274" s="327">
        <v>0.19197707736389599</v>
      </c>
      <c r="M274" s="327">
        <v>0.207003671279299</v>
      </c>
      <c r="N274" s="327">
        <v>0.20565552699228701</v>
      </c>
    </row>
    <row r="275" spans="1:14">
      <c r="A275" s="326" t="s">
        <v>652</v>
      </c>
      <c r="B275" s="326">
        <v>1</v>
      </c>
      <c r="C275" s="326">
        <v>2222.2222222</v>
      </c>
      <c r="D275" s="326">
        <v>2777.7777778</v>
      </c>
      <c r="E275" s="326">
        <v>177</v>
      </c>
      <c r="F275" s="326">
        <v>1573</v>
      </c>
      <c r="G275" s="326">
        <v>1750</v>
      </c>
      <c r="H275" s="327">
        <v>0.10114285714285701</v>
      </c>
      <c r="I275" s="328">
        <v>-0.132502359425027</v>
      </c>
      <c r="J275" s="328">
        <v>8.3395035285215302E-3</v>
      </c>
      <c r="K275" s="328">
        <v>3.9635476413099301E-2</v>
      </c>
      <c r="L275" s="327">
        <v>0.50716332378223405</v>
      </c>
      <c r="M275" s="327">
        <v>0.44422479525557701</v>
      </c>
      <c r="N275" s="327">
        <v>0.44987146529562899</v>
      </c>
    </row>
    <row r="276" spans="1:14">
      <c r="A276" s="326" t="s">
        <v>652</v>
      </c>
      <c r="B276" s="326">
        <v>3</v>
      </c>
      <c r="C276" s="326">
        <v>2916.6666667</v>
      </c>
      <c r="D276" s="326">
        <v>4166.6666667</v>
      </c>
      <c r="E276" s="326">
        <v>88</v>
      </c>
      <c r="F276" s="326">
        <v>901</v>
      </c>
      <c r="G276" s="326">
        <v>989</v>
      </c>
      <c r="H276" s="327">
        <v>8.8978766430738099E-2</v>
      </c>
      <c r="I276" s="328">
        <v>9.0759132206549003E-3</v>
      </c>
      <c r="J276" s="328">
        <v>2.08646072814492E-5</v>
      </c>
      <c r="K276" s="328">
        <v>3.9635476413099301E-2</v>
      </c>
      <c r="L276" s="327">
        <v>0.25214899713466998</v>
      </c>
      <c r="M276" s="327">
        <v>0.25444789607455498</v>
      </c>
      <c r="N276" s="327">
        <v>0.254241645244215</v>
      </c>
    </row>
    <row r="277" spans="1:14">
      <c r="A277" s="326" t="s">
        <v>652</v>
      </c>
      <c r="B277" s="326">
        <v>4</v>
      </c>
      <c r="C277" s="326">
        <v>4444.4444444000001</v>
      </c>
      <c r="D277" s="326">
        <v>208333.33332999999</v>
      </c>
      <c r="E277" s="326">
        <v>17</v>
      </c>
      <c r="F277" s="326">
        <v>334</v>
      </c>
      <c r="G277" s="326">
        <v>351</v>
      </c>
      <c r="H277" s="327">
        <v>4.8433048433048402E-2</v>
      </c>
      <c r="I277" s="328">
        <v>0.660835119011007</v>
      </c>
      <c r="J277" s="328">
        <v>3.0142695856343001E-2</v>
      </c>
      <c r="K277" s="328">
        <v>3.9635476413099301E-2</v>
      </c>
      <c r="L277" s="327">
        <v>4.8710601719197701E-2</v>
      </c>
      <c r="M277" s="327">
        <v>9.4323637390567594E-2</v>
      </c>
      <c r="N277" s="327">
        <v>9.0231362467866297E-2</v>
      </c>
    </row>
    <row r="278" spans="1:14">
      <c r="A278" s="326" t="s">
        <v>219</v>
      </c>
      <c r="B278" s="326">
        <v>0</v>
      </c>
      <c r="C278" s="326">
        <v>0</v>
      </c>
      <c r="D278" s="326">
        <v>9</v>
      </c>
      <c r="E278" s="326">
        <v>55</v>
      </c>
      <c r="F278" s="326">
        <v>760</v>
      </c>
      <c r="G278" s="326">
        <v>815</v>
      </c>
      <c r="H278" s="327">
        <v>6.7484662576687102E-2</v>
      </c>
      <c r="I278" s="328">
        <v>0.308892718138429</v>
      </c>
      <c r="J278" s="328">
        <v>1.7617854569749101E-2</v>
      </c>
      <c r="K278" s="328">
        <v>3.9157363618211802E-2</v>
      </c>
      <c r="L278" s="327">
        <v>0.15759312320916899</v>
      </c>
      <c r="M278" s="327">
        <v>0.21462863597853701</v>
      </c>
      <c r="N278" s="327">
        <v>0.209511568123393</v>
      </c>
    </row>
    <row r="279" spans="1:14">
      <c r="A279" s="326" t="s">
        <v>219</v>
      </c>
      <c r="B279" s="326">
        <v>1</v>
      </c>
      <c r="C279" s="326">
        <v>10</v>
      </c>
      <c r="D279" s="326">
        <v>16</v>
      </c>
      <c r="E279" s="326">
        <v>80</v>
      </c>
      <c r="F279" s="326">
        <v>765</v>
      </c>
      <c r="G279" s="326">
        <v>845</v>
      </c>
      <c r="H279" s="327">
        <v>9.4674556213017694E-2</v>
      </c>
      <c r="I279" s="328">
        <v>-5.92433307568224E-2</v>
      </c>
      <c r="J279" s="328">
        <v>7.8116446366908098E-4</v>
      </c>
      <c r="K279" s="328">
        <v>3.9157363618211802E-2</v>
      </c>
      <c r="L279" s="327">
        <v>0.229226361031518</v>
      </c>
      <c r="M279" s="327">
        <v>0.21604066647839501</v>
      </c>
      <c r="N279" s="327">
        <v>0.21722365038560401</v>
      </c>
    </row>
    <row r="280" spans="1:14">
      <c r="A280" s="326" t="s">
        <v>219</v>
      </c>
      <c r="B280" s="326">
        <v>2</v>
      </c>
      <c r="C280" s="326">
        <v>17</v>
      </c>
      <c r="D280" s="326">
        <v>23</v>
      </c>
      <c r="E280" s="326">
        <v>62</v>
      </c>
      <c r="F280" s="326">
        <v>660</v>
      </c>
      <c r="G280" s="326">
        <v>722</v>
      </c>
      <c r="H280" s="327">
        <v>8.5872576177285304E-2</v>
      </c>
      <c r="I280" s="328">
        <v>4.8012920065903103E-2</v>
      </c>
      <c r="J280" s="328">
        <v>4.1951750705135002E-4</v>
      </c>
      <c r="K280" s="328">
        <v>3.9157363618211802E-2</v>
      </c>
      <c r="L280" s="327">
        <v>0.177650429799426</v>
      </c>
      <c r="M280" s="327">
        <v>0.18638802598136101</v>
      </c>
      <c r="N280" s="327">
        <v>0.18560411311053901</v>
      </c>
    </row>
    <row r="281" spans="1:14">
      <c r="A281" s="326" t="s">
        <v>219</v>
      </c>
      <c r="B281" s="326">
        <v>3</v>
      </c>
      <c r="C281" s="326">
        <v>24</v>
      </c>
      <c r="D281" s="326">
        <v>34</v>
      </c>
      <c r="E281" s="326">
        <v>65</v>
      </c>
      <c r="F281" s="326">
        <v>703</v>
      </c>
      <c r="G281" s="326">
        <v>768</v>
      </c>
      <c r="H281" s="327">
        <v>8.4635416666666602E-2</v>
      </c>
      <c r="I281" s="328">
        <v>6.3877092005551306E-2</v>
      </c>
      <c r="J281" s="328">
        <v>7.8473454298219299E-4</v>
      </c>
      <c r="K281" s="328">
        <v>3.9157363618211802E-2</v>
      </c>
      <c r="L281" s="327">
        <v>0.18624641833810801</v>
      </c>
      <c r="M281" s="327">
        <v>0.198531488280146</v>
      </c>
      <c r="N281" s="327">
        <v>0.197429305912596</v>
      </c>
    </row>
    <row r="282" spans="1:14">
      <c r="A282" s="326" t="s">
        <v>219</v>
      </c>
      <c r="B282" s="326">
        <v>4</v>
      </c>
      <c r="C282" s="326">
        <v>35</v>
      </c>
      <c r="D282" s="326">
        <v>100</v>
      </c>
      <c r="E282" s="326">
        <v>87</v>
      </c>
      <c r="F282" s="326">
        <v>653</v>
      </c>
      <c r="G282" s="326">
        <v>740</v>
      </c>
      <c r="H282" s="327">
        <v>0.11756756756756701</v>
      </c>
      <c r="I282" s="328">
        <v>-0.301423519287629</v>
      </c>
      <c r="J282" s="328">
        <v>1.9554092534759999E-2</v>
      </c>
      <c r="K282" s="328">
        <v>3.9157363618211802E-2</v>
      </c>
      <c r="L282" s="327">
        <v>0.24928366762177601</v>
      </c>
      <c r="M282" s="327">
        <v>0.18441118328155801</v>
      </c>
      <c r="N282" s="327">
        <v>0.19023136246786601</v>
      </c>
    </row>
    <row r="283" spans="1:14">
      <c r="A283" s="326" t="s">
        <v>258</v>
      </c>
      <c r="B283" s="326">
        <v>0</v>
      </c>
      <c r="C283" s="326">
        <v>0</v>
      </c>
      <c r="D283" s="326">
        <v>0</v>
      </c>
      <c r="E283" s="326">
        <v>58</v>
      </c>
      <c r="F283" s="326">
        <v>755</v>
      </c>
      <c r="G283" s="326">
        <v>813</v>
      </c>
      <c r="H283" s="327">
        <v>7.1340713407133993E-2</v>
      </c>
      <c r="I283" s="328">
        <v>0.249182208793128</v>
      </c>
      <c r="J283" s="328">
        <v>1.1718414761852499E-2</v>
      </c>
      <c r="K283" s="328">
        <v>3.9005277180817401E-2</v>
      </c>
      <c r="L283" s="327">
        <v>0.166189111747851</v>
      </c>
      <c r="M283" s="327">
        <v>0.21321660547867799</v>
      </c>
      <c r="N283" s="327">
        <v>0.208997429305912</v>
      </c>
    </row>
    <row r="284" spans="1:14">
      <c r="A284" s="326" t="s">
        <v>258</v>
      </c>
      <c r="B284" s="326">
        <v>1</v>
      </c>
      <c r="C284" s="326">
        <v>1</v>
      </c>
      <c r="D284" s="326">
        <v>2</v>
      </c>
      <c r="E284" s="326">
        <v>107</v>
      </c>
      <c r="F284" s="326">
        <v>1184</v>
      </c>
      <c r="G284" s="326">
        <v>1291</v>
      </c>
      <c r="H284" s="327">
        <v>8.2881487219209904E-2</v>
      </c>
      <c r="I284" s="328">
        <v>8.6732451072568301E-2</v>
      </c>
      <c r="J284" s="328">
        <v>2.4093029852268401E-3</v>
      </c>
      <c r="K284" s="328">
        <v>3.9005277180817401E-2</v>
      </c>
      <c r="L284" s="327">
        <v>0.30659025787965599</v>
      </c>
      <c r="M284" s="327">
        <v>0.33436882236656301</v>
      </c>
      <c r="N284" s="327">
        <v>0.33187660668380398</v>
      </c>
    </row>
    <row r="285" spans="1:14">
      <c r="A285" s="326" t="s">
        <v>258</v>
      </c>
      <c r="B285" s="326">
        <v>2</v>
      </c>
      <c r="C285" s="326">
        <v>3</v>
      </c>
      <c r="D285" s="326">
        <v>3</v>
      </c>
      <c r="E285" s="326">
        <v>40</v>
      </c>
      <c r="F285" s="326">
        <v>447</v>
      </c>
      <c r="G285" s="326">
        <v>487</v>
      </c>
      <c r="H285" s="327">
        <v>8.2135523613962994E-2</v>
      </c>
      <c r="I285" s="328">
        <v>9.6586610590155803E-2</v>
      </c>
      <c r="J285" s="328">
        <v>1.12256302382197E-3</v>
      </c>
      <c r="K285" s="328">
        <v>3.9005277180817401E-2</v>
      </c>
      <c r="L285" s="327">
        <v>0.114613180515759</v>
      </c>
      <c r="M285" s="327">
        <v>0.126235526687376</v>
      </c>
      <c r="N285" s="327">
        <v>0.125192802056555</v>
      </c>
    </row>
    <row r="286" spans="1:14">
      <c r="A286" s="326" t="s">
        <v>258</v>
      </c>
      <c r="B286" s="326">
        <v>3</v>
      </c>
      <c r="C286" s="326">
        <v>4</v>
      </c>
      <c r="D286" s="326">
        <v>5</v>
      </c>
      <c r="E286" s="326">
        <v>65</v>
      </c>
      <c r="F286" s="326">
        <v>577</v>
      </c>
      <c r="G286" s="326">
        <v>642</v>
      </c>
      <c r="H286" s="327">
        <v>0.101246105919003</v>
      </c>
      <c r="I286" s="328">
        <v>-0.133637533297014</v>
      </c>
      <c r="J286" s="328">
        <v>3.1135004346849902E-3</v>
      </c>
      <c r="K286" s="328">
        <v>3.9005277180817401E-2</v>
      </c>
      <c r="L286" s="327">
        <v>0.18624641833810801</v>
      </c>
      <c r="M286" s="327">
        <v>0.16294831968370499</v>
      </c>
      <c r="N286" s="327">
        <v>0.16503856041131101</v>
      </c>
    </row>
    <row r="287" spans="1:14">
      <c r="A287" s="326" t="s">
        <v>258</v>
      </c>
      <c r="B287" s="326">
        <v>4</v>
      </c>
      <c r="C287" s="326">
        <v>6</v>
      </c>
      <c r="D287" s="326">
        <v>17</v>
      </c>
      <c r="E287" s="326">
        <v>79</v>
      </c>
      <c r="F287" s="326">
        <v>578</v>
      </c>
      <c r="G287" s="326">
        <v>657</v>
      </c>
      <c r="H287" s="327">
        <v>0.120243531202435</v>
      </c>
      <c r="I287" s="328">
        <v>-0.32696651370412</v>
      </c>
      <c r="J287" s="328">
        <v>2.06414959752311E-2</v>
      </c>
      <c r="K287" s="328">
        <v>3.9005277180817401E-2</v>
      </c>
      <c r="L287" s="327">
        <v>0.226361031518624</v>
      </c>
      <c r="M287" s="327">
        <v>0.16323072578367601</v>
      </c>
      <c r="N287" s="327">
        <v>0.16889460154241601</v>
      </c>
    </row>
    <row r="288" spans="1:14">
      <c r="A288" s="326" t="s">
        <v>314</v>
      </c>
      <c r="B288" s="326">
        <v>0</v>
      </c>
      <c r="C288" s="326">
        <v>0</v>
      </c>
      <c r="D288" s="326">
        <v>0</v>
      </c>
      <c r="E288" s="326">
        <v>319</v>
      </c>
      <c r="F288" s="326">
        <v>3014</v>
      </c>
      <c r="G288" s="326">
        <v>3333</v>
      </c>
      <c r="H288" s="327">
        <v>9.5709570957095702E-2</v>
      </c>
      <c r="I288" s="328">
        <v>-7.1260253507880206E-2</v>
      </c>
      <c r="J288" s="328">
        <v>4.4799988313628802E-3</v>
      </c>
      <c r="K288" s="328">
        <v>3.8988983729586799E-2</v>
      </c>
      <c r="L288" s="327">
        <v>0.91404011461318002</v>
      </c>
      <c r="M288" s="327">
        <v>0.85117198531488203</v>
      </c>
      <c r="N288" s="327">
        <v>0.85681233933161904</v>
      </c>
    </row>
    <row r="289" spans="1:14">
      <c r="A289" s="326" t="s">
        <v>314</v>
      </c>
      <c r="B289" s="326">
        <v>4</v>
      </c>
      <c r="C289" s="326">
        <v>1</v>
      </c>
      <c r="D289" s="326">
        <v>3</v>
      </c>
      <c r="E289" s="326">
        <v>30</v>
      </c>
      <c r="F289" s="326">
        <v>527</v>
      </c>
      <c r="G289" s="326">
        <v>557</v>
      </c>
      <c r="H289" s="327">
        <v>5.38599640933572E-2</v>
      </c>
      <c r="I289" s="328">
        <v>0.54891063696972997</v>
      </c>
      <c r="J289" s="328">
        <v>3.4508984898223898E-2</v>
      </c>
      <c r="K289" s="328">
        <v>3.8988983729586799E-2</v>
      </c>
      <c r="L289" s="327">
        <v>8.5959885386819396E-2</v>
      </c>
      <c r="M289" s="327">
        <v>0.148828014685117</v>
      </c>
      <c r="N289" s="327">
        <v>0.14318766066838001</v>
      </c>
    </row>
    <row r="290" spans="1:14">
      <c r="A290" s="326" t="s">
        <v>200</v>
      </c>
      <c r="B290" s="326">
        <v>0</v>
      </c>
      <c r="C290" s="326">
        <v>0</v>
      </c>
      <c r="D290" s="326">
        <v>0</v>
      </c>
      <c r="E290" s="326">
        <v>129</v>
      </c>
      <c r="F290" s="326">
        <v>1382</v>
      </c>
      <c r="G290" s="326">
        <v>1511</v>
      </c>
      <c r="H290" s="327">
        <v>8.5373924553275901E-2</v>
      </c>
      <c r="I290" s="328">
        <v>5.4382070056466503E-2</v>
      </c>
      <c r="J290" s="328">
        <v>1.1234097392651501E-3</v>
      </c>
      <c r="K290" s="328">
        <v>3.8717564560609201E-2</v>
      </c>
      <c r="L290" s="327">
        <v>0.36962750716332299</v>
      </c>
      <c r="M290" s="327">
        <v>0.390285230160971</v>
      </c>
      <c r="N290" s="327">
        <v>0.38843187660668299</v>
      </c>
    </row>
    <row r="291" spans="1:14">
      <c r="A291" s="326" t="s">
        <v>200</v>
      </c>
      <c r="B291" s="326">
        <v>1</v>
      </c>
      <c r="C291" s="326">
        <v>1</v>
      </c>
      <c r="D291" s="326">
        <v>1</v>
      </c>
      <c r="E291" s="326">
        <v>63</v>
      </c>
      <c r="F291" s="326">
        <v>782</v>
      </c>
      <c r="G291" s="326">
        <v>845</v>
      </c>
      <c r="H291" s="327">
        <v>7.4556213017751394E-2</v>
      </c>
      <c r="I291" s="328">
        <v>0.20162748424430099</v>
      </c>
      <c r="J291" s="328">
        <v>8.1307917949414305E-3</v>
      </c>
      <c r="K291" s="328">
        <v>3.8717564560609201E-2</v>
      </c>
      <c r="L291" s="327">
        <v>0.18051575931232</v>
      </c>
      <c r="M291" s="327">
        <v>0.220841570177915</v>
      </c>
      <c r="N291" s="327">
        <v>0.21722365038560401</v>
      </c>
    </row>
    <row r="292" spans="1:14">
      <c r="A292" s="326" t="s">
        <v>200</v>
      </c>
      <c r="B292" s="326">
        <v>3</v>
      </c>
      <c r="C292" s="326">
        <v>2</v>
      </c>
      <c r="D292" s="326">
        <v>3</v>
      </c>
      <c r="E292" s="326">
        <v>74</v>
      </c>
      <c r="F292" s="326">
        <v>801</v>
      </c>
      <c r="G292" s="326">
        <v>875</v>
      </c>
      <c r="H292" s="327">
        <v>8.4571428571428506E-2</v>
      </c>
      <c r="I292" s="328">
        <v>6.4703323954712899E-2</v>
      </c>
      <c r="J292" s="328">
        <v>9.1703387745743705E-4</v>
      </c>
      <c r="K292" s="328">
        <v>3.8717564560609201E-2</v>
      </c>
      <c r="L292" s="327">
        <v>0.212034383954154</v>
      </c>
      <c r="M292" s="327">
        <v>0.226207286077379</v>
      </c>
      <c r="N292" s="327">
        <v>0.224935732647814</v>
      </c>
    </row>
    <row r="293" spans="1:14">
      <c r="A293" s="326" t="s">
        <v>200</v>
      </c>
      <c r="B293" s="326">
        <v>4</v>
      </c>
      <c r="C293" s="326">
        <v>4</v>
      </c>
      <c r="D293" s="326">
        <v>14</v>
      </c>
      <c r="E293" s="326">
        <v>83</v>
      </c>
      <c r="F293" s="326">
        <v>576</v>
      </c>
      <c r="G293" s="326">
        <v>659</v>
      </c>
      <c r="H293" s="327">
        <v>0.125948406676783</v>
      </c>
      <c r="I293" s="328">
        <v>-0.37982547701018299</v>
      </c>
      <c r="J293" s="328">
        <v>2.8546329148945102E-2</v>
      </c>
      <c r="K293" s="328">
        <v>3.8717564560609201E-2</v>
      </c>
      <c r="L293" s="327">
        <v>0.23782234957019999</v>
      </c>
      <c r="M293" s="327">
        <v>0.162665913583733</v>
      </c>
      <c r="N293" s="327">
        <v>0.169408740359897</v>
      </c>
    </row>
    <row r="294" spans="1:14">
      <c r="A294" s="326" t="s">
        <v>276</v>
      </c>
      <c r="B294" s="326">
        <v>0</v>
      </c>
      <c r="C294" s="326">
        <v>0</v>
      </c>
      <c r="D294" s="326">
        <v>1</v>
      </c>
      <c r="E294" s="326">
        <v>79</v>
      </c>
      <c r="F294" s="326">
        <v>875</v>
      </c>
      <c r="G294" s="326">
        <v>954</v>
      </c>
      <c r="H294" s="327">
        <v>8.2809224318658198E-2</v>
      </c>
      <c r="I294" s="328">
        <v>8.7683503981116295E-2</v>
      </c>
      <c r="J294" s="328">
        <v>1.8189334339367099E-3</v>
      </c>
      <c r="K294" s="328">
        <v>3.8033182254759601E-2</v>
      </c>
      <c r="L294" s="327">
        <v>0.226361031518624</v>
      </c>
      <c r="M294" s="327">
        <v>0.24710533747528901</v>
      </c>
      <c r="N294" s="327">
        <v>0.24524421593830301</v>
      </c>
    </row>
    <row r="295" spans="1:14">
      <c r="A295" s="326" t="s">
        <v>276</v>
      </c>
      <c r="B295" s="326">
        <v>1</v>
      </c>
      <c r="C295" s="326">
        <v>2</v>
      </c>
      <c r="D295" s="326">
        <v>3</v>
      </c>
      <c r="E295" s="326">
        <v>57</v>
      </c>
      <c r="F295" s="326">
        <v>744</v>
      </c>
      <c r="G295" s="326">
        <v>801</v>
      </c>
      <c r="H295" s="327">
        <v>7.1161048689138501E-2</v>
      </c>
      <c r="I295" s="328">
        <v>0.25189723708906497</v>
      </c>
      <c r="J295" s="328">
        <v>1.1785353846146601E-2</v>
      </c>
      <c r="K295" s="328">
        <v>3.8033182254759601E-2</v>
      </c>
      <c r="L295" s="327">
        <v>0.163323782234957</v>
      </c>
      <c r="M295" s="327">
        <v>0.21011013837898801</v>
      </c>
      <c r="N295" s="327">
        <v>0.20591259640102799</v>
      </c>
    </row>
    <row r="296" spans="1:14">
      <c r="A296" s="326" t="s">
        <v>276</v>
      </c>
      <c r="B296" s="326">
        <v>2</v>
      </c>
      <c r="C296" s="326">
        <v>4</v>
      </c>
      <c r="D296" s="326">
        <v>5</v>
      </c>
      <c r="E296" s="326">
        <v>51</v>
      </c>
      <c r="F296" s="326">
        <v>579</v>
      </c>
      <c r="G296" s="326">
        <v>630</v>
      </c>
      <c r="H296" s="327">
        <v>8.0952380952380901E-2</v>
      </c>
      <c r="I296" s="328">
        <v>0.112384314939192</v>
      </c>
      <c r="J296" s="328">
        <v>1.9533884968420301E-3</v>
      </c>
      <c r="K296" s="328">
        <v>3.8033182254759601E-2</v>
      </c>
      <c r="L296" s="327">
        <v>0.146131805157593</v>
      </c>
      <c r="M296" s="327">
        <v>0.16351313188364799</v>
      </c>
      <c r="N296" s="327">
        <v>0.161953727506426</v>
      </c>
    </row>
    <row r="297" spans="1:14">
      <c r="A297" s="326" t="s">
        <v>276</v>
      </c>
      <c r="B297" s="326">
        <v>3</v>
      </c>
      <c r="C297" s="326">
        <v>6</v>
      </c>
      <c r="D297" s="326">
        <v>9</v>
      </c>
      <c r="E297" s="326">
        <v>78</v>
      </c>
      <c r="F297" s="326">
        <v>722</v>
      </c>
      <c r="G297" s="326">
        <v>800</v>
      </c>
      <c r="H297" s="327">
        <v>9.7500000000000003E-2</v>
      </c>
      <c r="I297" s="328">
        <v>-9.17762177062421E-2</v>
      </c>
      <c r="J297" s="328">
        <v>1.79867600320533E-3</v>
      </c>
      <c r="K297" s="328">
        <v>3.8033182254759601E-2</v>
      </c>
      <c r="L297" s="327">
        <v>0.22349570200572999</v>
      </c>
      <c r="M297" s="327">
        <v>0.20389720417960999</v>
      </c>
      <c r="N297" s="327">
        <v>0.20565552699228701</v>
      </c>
    </row>
    <row r="298" spans="1:14">
      <c r="A298" s="326" t="s">
        <v>276</v>
      </c>
      <c r="B298" s="326">
        <v>4</v>
      </c>
      <c r="C298" s="326">
        <v>10</v>
      </c>
      <c r="D298" s="326">
        <v>31</v>
      </c>
      <c r="E298" s="326">
        <v>84</v>
      </c>
      <c r="F298" s="326">
        <v>621</v>
      </c>
      <c r="G298" s="326">
        <v>705</v>
      </c>
      <c r="H298" s="327">
        <v>0.11914893617021199</v>
      </c>
      <c r="I298" s="328">
        <v>-0.31657824681931102</v>
      </c>
      <c r="J298" s="328">
        <v>2.0676830474628899E-2</v>
      </c>
      <c r="K298" s="328">
        <v>3.8033182254759601E-2</v>
      </c>
      <c r="L298" s="327">
        <v>0.24068767908309399</v>
      </c>
      <c r="M298" s="327">
        <v>0.175374188082462</v>
      </c>
      <c r="N298" s="327">
        <v>0.18123393316195299</v>
      </c>
    </row>
    <row r="299" spans="1:14">
      <c r="A299" s="326" t="s">
        <v>210</v>
      </c>
      <c r="B299" s="326">
        <v>0</v>
      </c>
      <c r="C299" s="326">
        <v>0</v>
      </c>
      <c r="D299" s="326">
        <v>1</v>
      </c>
      <c r="E299" s="326">
        <v>105</v>
      </c>
      <c r="F299" s="326">
        <v>1218</v>
      </c>
      <c r="G299" s="326">
        <v>1323</v>
      </c>
      <c r="H299" s="327">
        <v>7.9365079365079305E-2</v>
      </c>
      <c r="I299" s="328">
        <v>0.133912568202842</v>
      </c>
      <c r="J299" s="328">
        <v>5.7731088672625204E-3</v>
      </c>
      <c r="K299" s="328">
        <v>3.7319424409548399E-2</v>
      </c>
      <c r="L299" s="327">
        <v>0.30085959885386798</v>
      </c>
      <c r="M299" s="327">
        <v>0.343970629765602</v>
      </c>
      <c r="N299" s="327">
        <v>0.34010282776349599</v>
      </c>
    </row>
    <row r="300" spans="1:14">
      <c r="A300" s="326" t="s">
        <v>210</v>
      </c>
      <c r="B300" s="326">
        <v>1</v>
      </c>
      <c r="C300" s="326">
        <v>2</v>
      </c>
      <c r="D300" s="326">
        <v>2</v>
      </c>
      <c r="E300" s="326">
        <v>42</v>
      </c>
      <c r="F300" s="326">
        <v>511</v>
      </c>
      <c r="G300" s="326">
        <v>553</v>
      </c>
      <c r="H300" s="327">
        <v>7.5949367088607597E-2</v>
      </c>
      <c r="I300" s="328">
        <v>0.18160744201085899</v>
      </c>
      <c r="J300" s="328">
        <v>4.3523453948268896E-3</v>
      </c>
      <c r="K300" s="328">
        <v>3.7319424409548399E-2</v>
      </c>
      <c r="L300" s="327">
        <v>0.120343839541547</v>
      </c>
      <c r="M300" s="327">
        <v>0.14430951708556899</v>
      </c>
      <c r="N300" s="327">
        <v>0.14215938303341899</v>
      </c>
    </row>
    <row r="301" spans="1:14">
      <c r="A301" s="326" t="s">
        <v>210</v>
      </c>
      <c r="B301" s="326">
        <v>2</v>
      </c>
      <c r="C301" s="326">
        <v>3</v>
      </c>
      <c r="D301" s="326">
        <v>3</v>
      </c>
      <c r="E301" s="326">
        <v>40</v>
      </c>
      <c r="F301" s="326">
        <v>428</v>
      </c>
      <c r="G301" s="326">
        <v>468</v>
      </c>
      <c r="H301" s="327">
        <v>8.5470085470085402E-2</v>
      </c>
      <c r="I301" s="328">
        <v>5.3151211558383801E-2</v>
      </c>
      <c r="J301" s="328">
        <v>3.3254747923783002E-4</v>
      </c>
      <c r="K301" s="328">
        <v>3.7319424409548399E-2</v>
      </c>
      <c r="L301" s="327">
        <v>0.114613180515759</v>
      </c>
      <c r="M301" s="327">
        <v>0.12086981078791301</v>
      </c>
      <c r="N301" s="327">
        <v>0.120308483290488</v>
      </c>
    </row>
    <row r="302" spans="1:14">
      <c r="A302" s="326" t="s">
        <v>210</v>
      </c>
      <c r="B302" s="326">
        <v>3</v>
      </c>
      <c r="C302" s="326">
        <v>4</v>
      </c>
      <c r="D302" s="326">
        <v>6</v>
      </c>
      <c r="E302" s="326">
        <v>82</v>
      </c>
      <c r="F302" s="326">
        <v>826</v>
      </c>
      <c r="G302" s="326">
        <v>908</v>
      </c>
      <c r="H302" s="327">
        <v>9.0308370044052802E-2</v>
      </c>
      <c r="I302" s="328">
        <v>-7.2170036527516102E-3</v>
      </c>
      <c r="J302" s="328">
        <v>1.2193715717352201E-5</v>
      </c>
      <c r="K302" s="328">
        <v>3.7319424409548399E-2</v>
      </c>
      <c r="L302" s="327">
        <v>0.23495702005730601</v>
      </c>
      <c r="M302" s="327">
        <v>0.23326743857667301</v>
      </c>
      <c r="N302" s="327">
        <v>0.23341902313624599</v>
      </c>
    </row>
    <row r="303" spans="1:14">
      <c r="A303" s="326" t="s">
        <v>210</v>
      </c>
      <c r="B303" s="326">
        <v>4</v>
      </c>
      <c r="C303" s="326">
        <v>7</v>
      </c>
      <c r="D303" s="326">
        <v>19</v>
      </c>
      <c r="E303" s="326">
        <v>80</v>
      </c>
      <c r="F303" s="326">
        <v>558</v>
      </c>
      <c r="G303" s="326">
        <v>638</v>
      </c>
      <c r="H303" s="327">
        <v>0.12539184952978</v>
      </c>
      <c r="I303" s="328">
        <v>-0.37476020220204698</v>
      </c>
      <c r="J303" s="328">
        <v>2.6849228952503801E-2</v>
      </c>
      <c r="K303" s="328">
        <v>3.7319424409548399E-2</v>
      </c>
      <c r="L303" s="327">
        <v>0.229226361031518</v>
      </c>
      <c r="M303" s="327">
        <v>0.15758260378424099</v>
      </c>
      <c r="N303" s="327">
        <v>0.16401028277634899</v>
      </c>
    </row>
    <row r="304" spans="1:14">
      <c r="A304" s="326" t="s">
        <v>38</v>
      </c>
      <c r="B304" s="326">
        <v>0</v>
      </c>
      <c r="C304" s="326">
        <v>0</v>
      </c>
      <c r="D304" s="326">
        <v>14000</v>
      </c>
      <c r="E304" s="326">
        <v>88</v>
      </c>
      <c r="F304" s="326">
        <v>695</v>
      </c>
      <c r="G304" s="326">
        <v>783</v>
      </c>
      <c r="H304" s="327">
        <v>0.112388250319284</v>
      </c>
      <c r="I304" s="328">
        <v>-0.25051749882288998</v>
      </c>
      <c r="J304" s="328">
        <v>1.39981055698874E-2</v>
      </c>
      <c r="K304" s="328">
        <v>3.7078453051426701E-2</v>
      </c>
      <c r="L304" s="327">
        <v>0.25214899713466998</v>
      </c>
      <c r="M304" s="327">
        <v>0.19627223948037201</v>
      </c>
      <c r="N304" s="327">
        <v>0.20128534704370099</v>
      </c>
    </row>
    <row r="305" spans="1:14">
      <c r="A305" s="326" t="s">
        <v>38</v>
      </c>
      <c r="B305" s="326">
        <v>1</v>
      </c>
      <c r="C305" s="326">
        <v>14167</v>
      </c>
      <c r="D305" s="326">
        <v>30000</v>
      </c>
      <c r="E305" s="326">
        <v>89</v>
      </c>
      <c r="F305" s="326">
        <v>813</v>
      </c>
      <c r="G305" s="326">
        <v>902</v>
      </c>
      <c r="H305" s="327">
        <v>9.8669623059866901E-2</v>
      </c>
      <c r="I305" s="328">
        <v>-0.104997790093805</v>
      </c>
      <c r="J305" s="328">
        <v>2.6688514021395099E-3</v>
      </c>
      <c r="K305" s="328">
        <v>3.7078453051426701E-2</v>
      </c>
      <c r="L305" s="327">
        <v>0.25501432664756402</v>
      </c>
      <c r="M305" s="327">
        <v>0.22959615927704</v>
      </c>
      <c r="N305" s="327">
        <v>0.231876606683804</v>
      </c>
    </row>
    <row r="306" spans="1:14">
      <c r="A306" s="326" t="s">
        <v>38</v>
      </c>
      <c r="B306" s="326">
        <v>2</v>
      </c>
      <c r="C306" s="326">
        <v>30008</v>
      </c>
      <c r="D306" s="326">
        <v>50000</v>
      </c>
      <c r="E306" s="326">
        <v>46</v>
      </c>
      <c r="F306" s="326">
        <v>649</v>
      </c>
      <c r="G306" s="326">
        <v>695</v>
      </c>
      <c r="H306" s="327">
        <v>6.6187050359712202E-2</v>
      </c>
      <c r="I306" s="328">
        <v>0.32969879030551802</v>
      </c>
      <c r="J306" s="328">
        <v>1.6971707234115899E-2</v>
      </c>
      <c r="K306" s="328">
        <v>3.7078453051426701E-2</v>
      </c>
      <c r="L306" s="327">
        <v>0.131805157593123</v>
      </c>
      <c r="M306" s="327">
        <v>0.183281558881671</v>
      </c>
      <c r="N306" s="327">
        <v>0.17866323907455001</v>
      </c>
    </row>
    <row r="307" spans="1:14">
      <c r="A307" s="326" t="s">
        <v>38</v>
      </c>
      <c r="B307" s="326">
        <v>3</v>
      </c>
      <c r="C307" s="326">
        <v>50003</v>
      </c>
      <c r="D307" s="326">
        <v>97000</v>
      </c>
      <c r="E307" s="326">
        <v>58</v>
      </c>
      <c r="F307" s="326">
        <v>674</v>
      </c>
      <c r="G307" s="326">
        <v>732</v>
      </c>
      <c r="H307" s="327">
        <v>7.9234972677595605E-2</v>
      </c>
      <c r="I307" s="328">
        <v>0.13569457045641101</v>
      </c>
      <c r="J307" s="328">
        <v>3.2773766326211901E-3</v>
      </c>
      <c r="K307" s="328">
        <v>3.7078453051426701E-2</v>
      </c>
      <c r="L307" s="327">
        <v>0.166189111747851</v>
      </c>
      <c r="M307" s="327">
        <v>0.19034171138096501</v>
      </c>
      <c r="N307" s="327">
        <v>0.18817480719794299</v>
      </c>
    </row>
    <row r="308" spans="1:14">
      <c r="A308" s="326" t="s">
        <v>38</v>
      </c>
      <c r="B308" s="326">
        <v>4</v>
      </c>
      <c r="C308" s="326">
        <v>97395</v>
      </c>
      <c r="D308" s="326">
        <v>660000</v>
      </c>
      <c r="E308" s="326">
        <v>68</v>
      </c>
      <c r="F308" s="326">
        <v>710</v>
      </c>
      <c r="G308" s="326">
        <v>778</v>
      </c>
      <c r="H308" s="327">
        <v>8.7403598971722299E-2</v>
      </c>
      <c r="I308" s="328">
        <v>2.8664734949777702E-2</v>
      </c>
      <c r="J308" s="328">
        <v>1.6241221266259E-4</v>
      </c>
      <c r="K308" s="328">
        <v>3.7078453051426701E-2</v>
      </c>
      <c r="L308" s="327">
        <v>0.19484240687679</v>
      </c>
      <c r="M308" s="327">
        <v>0.200508330979949</v>
      </c>
      <c r="N308" s="327">
        <v>0.2</v>
      </c>
    </row>
    <row r="309" spans="1:14">
      <c r="A309" s="326" t="s">
        <v>667</v>
      </c>
      <c r="B309" s="326">
        <v>0</v>
      </c>
      <c r="C309" s="326">
        <v>0</v>
      </c>
      <c r="D309" s="326">
        <v>14000</v>
      </c>
      <c r="E309" s="326">
        <v>88</v>
      </c>
      <c r="F309" s="326">
        <v>695</v>
      </c>
      <c r="G309" s="326">
        <v>783</v>
      </c>
      <c r="H309" s="327">
        <v>0.112388250319284</v>
      </c>
      <c r="I309" s="328">
        <v>-0.25051749882288998</v>
      </c>
      <c r="J309" s="328">
        <v>1.39981055698874E-2</v>
      </c>
      <c r="K309" s="328">
        <v>3.7078453051426701E-2</v>
      </c>
      <c r="L309" s="327">
        <v>0.25214899713466998</v>
      </c>
      <c r="M309" s="327">
        <v>0.19627223948037201</v>
      </c>
      <c r="N309" s="327">
        <v>0.20128534704370099</v>
      </c>
    </row>
    <row r="310" spans="1:14">
      <c r="A310" s="326" t="s">
        <v>667</v>
      </c>
      <c r="B310" s="326">
        <v>1</v>
      </c>
      <c r="C310" s="326">
        <v>14167</v>
      </c>
      <c r="D310" s="326">
        <v>30000</v>
      </c>
      <c r="E310" s="326">
        <v>89</v>
      </c>
      <c r="F310" s="326">
        <v>813</v>
      </c>
      <c r="G310" s="326">
        <v>902</v>
      </c>
      <c r="H310" s="327">
        <v>9.8669623059866901E-2</v>
      </c>
      <c r="I310" s="328">
        <v>-0.104997790093805</v>
      </c>
      <c r="J310" s="328">
        <v>2.6688514021395099E-3</v>
      </c>
      <c r="K310" s="328">
        <v>3.7078453051426701E-2</v>
      </c>
      <c r="L310" s="327">
        <v>0.25501432664756402</v>
      </c>
      <c r="M310" s="327">
        <v>0.22959615927704</v>
      </c>
      <c r="N310" s="327">
        <v>0.231876606683804</v>
      </c>
    </row>
    <row r="311" spans="1:14">
      <c r="A311" s="326" t="s">
        <v>667</v>
      </c>
      <c r="B311" s="326">
        <v>2</v>
      </c>
      <c r="C311" s="326">
        <v>30008</v>
      </c>
      <c r="D311" s="326">
        <v>50000</v>
      </c>
      <c r="E311" s="326">
        <v>46</v>
      </c>
      <c r="F311" s="326">
        <v>649</v>
      </c>
      <c r="G311" s="326">
        <v>695</v>
      </c>
      <c r="H311" s="327">
        <v>6.6187050359712202E-2</v>
      </c>
      <c r="I311" s="328">
        <v>0.32969879030551802</v>
      </c>
      <c r="J311" s="328">
        <v>1.6971707234115899E-2</v>
      </c>
      <c r="K311" s="328">
        <v>3.7078453051426701E-2</v>
      </c>
      <c r="L311" s="327">
        <v>0.131805157593123</v>
      </c>
      <c r="M311" s="327">
        <v>0.183281558881671</v>
      </c>
      <c r="N311" s="327">
        <v>0.17866323907455001</v>
      </c>
    </row>
    <row r="312" spans="1:14">
      <c r="A312" s="326" t="s">
        <v>667</v>
      </c>
      <c r="B312" s="326">
        <v>3</v>
      </c>
      <c r="C312" s="326">
        <v>50003</v>
      </c>
      <c r="D312" s="326">
        <v>97000</v>
      </c>
      <c r="E312" s="326">
        <v>58</v>
      </c>
      <c r="F312" s="326">
        <v>674</v>
      </c>
      <c r="G312" s="326">
        <v>732</v>
      </c>
      <c r="H312" s="327">
        <v>7.9234972677595605E-2</v>
      </c>
      <c r="I312" s="328">
        <v>0.13569457045641101</v>
      </c>
      <c r="J312" s="328">
        <v>3.2773766326211901E-3</v>
      </c>
      <c r="K312" s="328">
        <v>3.7078453051426701E-2</v>
      </c>
      <c r="L312" s="327">
        <v>0.166189111747851</v>
      </c>
      <c r="M312" s="327">
        <v>0.19034171138096501</v>
      </c>
      <c r="N312" s="327">
        <v>0.18817480719794299</v>
      </c>
    </row>
    <row r="313" spans="1:14">
      <c r="A313" s="326" t="s">
        <v>667</v>
      </c>
      <c r="B313" s="326">
        <v>4</v>
      </c>
      <c r="C313" s="326">
        <v>97395</v>
      </c>
      <c r="D313" s="326">
        <v>660000</v>
      </c>
      <c r="E313" s="326">
        <v>68</v>
      </c>
      <c r="F313" s="326">
        <v>710</v>
      </c>
      <c r="G313" s="326">
        <v>778</v>
      </c>
      <c r="H313" s="327">
        <v>8.7403598971722299E-2</v>
      </c>
      <c r="I313" s="328">
        <v>2.8664734949777702E-2</v>
      </c>
      <c r="J313" s="328">
        <v>1.6241221266259E-4</v>
      </c>
      <c r="K313" s="328">
        <v>3.7078453051426701E-2</v>
      </c>
      <c r="L313" s="327">
        <v>0.19484240687679</v>
      </c>
      <c r="M313" s="327">
        <v>0.200508330979949</v>
      </c>
      <c r="N313" s="327">
        <v>0.2</v>
      </c>
    </row>
    <row r="314" spans="1:14">
      <c r="A314" s="326" t="s">
        <v>211</v>
      </c>
      <c r="B314" s="326">
        <v>0</v>
      </c>
      <c r="C314" s="326">
        <v>0</v>
      </c>
      <c r="D314" s="326">
        <v>1</v>
      </c>
      <c r="E314" s="326">
        <v>114</v>
      </c>
      <c r="F314" s="326">
        <v>1349</v>
      </c>
      <c r="G314" s="326">
        <v>1463</v>
      </c>
      <c r="H314" s="327">
        <v>7.7922077922077906E-2</v>
      </c>
      <c r="I314" s="328">
        <v>0.15382787790378299</v>
      </c>
      <c r="J314" s="328">
        <v>8.3556633428363905E-3</v>
      </c>
      <c r="K314" s="328">
        <v>3.6896914953529703E-2</v>
      </c>
      <c r="L314" s="327">
        <v>0.326647564469914</v>
      </c>
      <c r="M314" s="327">
        <v>0.380965828861903</v>
      </c>
      <c r="N314" s="327">
        <v>0.376092544987146</v>
      </c>
    </row>
    <row r="315" spans="1:14">
      <c r="A315" s="326" t="s">
        <v>211</v>
      </c>
      <c r="B315" s="326">
        <v>1</v>
      </c>
      <c r="C315" s="326">
        <v>2</v>
      </c>
      <c r="D315" s="326">
        <v>2</v>
      </c>
      <c r="E315" s="326">
        <v>43</v>
      </c>
      <c r="F315" s="326">
        <v>518</v>
      </c>
      <c r="G315" s="326">
        <v>561</v>
      </c>
      <c r="H315" s="327">
        <v>7.6648841354723704E-2</v>
      </c>
      <c r="I315" s="328">
        <v>0.171682596656444</v>
      </c>
      <c r="J315" s="328">
        <v>3.9619520282221004E-3</v>
      </c>
      <c r="K315" s="328">
        <v>3.6896914953529703E-2</v>
      </c>
      <c r="L315" s="327">
        <v>0.123209169054441</v>
      </c>
      <c r="M315" s="327">
        <v>0.146286359785371</v>
      </c>
      <c r="N315" s="327">
        <v>0.14421593830334101</v>
      </c>
    </row>
    <row r="316" spans="1:14">
      <c r="A316" s="326" t="s">
        <v>211</v>
      </c>
      <c r="B316" s="326">
        <v>2</v>
      </c>
      <c r="C316" s="326">
        <v>3</v>
      </c>
      <c r="D316" s="326">
        <v>3</v>
      </c>
      <c r="E316" s="326">
        <v>40</v>
      </c>
      <c r="F316" s="326">
        <v>416</v>
      </c>
      <c r="G316" s="326">
        <v>456</v>
      </c>
      <c r="H316" s="327">
        <v>8.7719298245614002E-2</v>
      </c>
      <c r="I316" s="328">
        <v>2.4713276237850301E-2</v>
      </c>
      <c r="J316" s="328">
        <v>7.0871672715558395E-5</v>
      </c>
      <c r="K316" s="328">
        <v>3.6896914953529703E-2</v>
      </c>
      <c r="L316" s="327">
        <v>0.114613180515759</v>
      </c>
      <c r="M316" s="327">
        <v>0.117480937588251</v>
      </c>
      <c r="N316" s="327">
        <v>0.11722365038560401</v>
      </c>
    </row>
    <row r="317" spans="1:14">
      <c r="A317" s="326" t="s">
        <v>211</v>
      </c>
      <c r="B317" s="326">
        <v>3</v>
      </c>
      <c r="C317" s="326">
        <v>4</v>
      </c>
      <c r="D317" s="326">
        <v>5</v>
      </c>
      <c r="E317" s="326">
        <v>60</v>
      </c>
      <c r="F317" s="326">
        <v>586</v>
      </c>
      <c r="G317" s="326">
        <v>646</v>
      </c>
      <c r="H317" s="327">
        <v>9.2879256965944207E-2</v>
      </c>
      <c r="I317" s="328">
        <v>-3.8117302554564601E-2</v>
      </c>
      <c r="J317" s="328">
        <v>2.4508648674558101E-4</v>
      </c>
      <c r="K317" s="328">
        <v>3.6896914953529703E-2</v>
      </c>
      <c r="L317" s="327">
        <v>0.17191977077363799</v>
      </c>
      <c r="M317" s="327">
        <v>0.16548997458345099</v>
      </c>
      <c r="N317" s="327">
        <v>0.16606683804627201</v>
      </c>
    </row>
    <row r="318" spans="1:14">
      <c r="A318" s="326" t="s">
        <v>211</v>
      </c>
      <c r="B318" s="326">
        <v>4</v>
      </c>
      <c r="C318" s="326">
        <v>6</v>
      </c>
      <c r="D318" s="326">
        <v>17</v>
      </c>
      <c r="E318" s="326">
        <v>92</v>
      </c>
      <c r="F318" s="326">
        <v>672</v>
      </c>
      <c r="G318" s="326">
        <v>764</v>
      </c>
      <c r="H318" s="327">
        <v>0.12041884816753901</v>
      </c>
      <c r="I318" s="328">
        <v>-0.32862276643536698</v>
      </c>
      <c r="J318" s="328">
        <v>2.4263341423009999E-2</v>
      </c>
      <c r="K318" s="328">
        <v>3.6896914953529703E-2</v>
      </c>
      <c r="L318" s="327">
        <v>0.263610315186246</v>
      </c>
      <c r="M318" s="327">
        <v>0.189776899181022</v>
      </c>
      <c r="N318" s="327">
        <v>0.196401028277634</v>
      </c>
    </row>
    <row r="319" spans="1:14">
      <c r="A319" s="326" t="s">
        <v>562</v>
      </c>
      <c r="B319" s="326">
        <v>0</v>
      </c>
      <c r="C319" s="326">
        <v>0</v>
      </c>
      <c r="D319" s="326">
        <v>45</v>
      </c>
      <c r="E319" s="326">
        <v>89</v>
      </c>
      <c r="F319" s="326">
        <v>701</v>
      </c>
      <c r="G319" s="326">
        <v>790</v>
      </c>
      <c r="H319" s="327">
        <v>0.11265822784810101</v>
      </c>
      <c r="I319" s="328">
        <v>-0.25322101260702601</v>
      </c>
      <c r="J319" s="328">
        <v>1.44456638435189E-2</v>
      </c>
      <c r="K319" s="328">
        <v>3.6733448773117197E-2</v>
      </c>
      <c r="L319" s="327">
        <v>0.25501432664756402</v>
      </c>
      <c r="M319" s="327">
        <v>0.19796667608020299</v>
      </c>
      <c r="N319" s="327">
        <v>0.20308483290488399</v>
      </c>
    </row>
    <row r="320" spans="1:14">
      <c r="A320" s="326" t="s">
        <v>562</v>
      </c>
      <c r="B320" s="326">
        <v>1</v>
      </c>
      <c r="C320" s="326">
        <v>46</v>
      </c>
      <c r="D320" s="326">
        <v>83</v>
      </c>
      <c r="E320" s="326">
        <v>80</v>
      </c>
      <c r="F320" s="326">
        <v>704</v>
      </c>
      <c r="G320" s="326">
        <v>784</v>
      </c>
      <c r="H320" s="327">
        <v>0.10204081632653</v>
      </c>
      <c r="I320" s="328">
        <v>-0.14234080842531499</v>
      </c>
      <c r="J320" s="328">
        <v>4.3289350893682297E-3</v>
      </c>
      <c r="K320" s="328">
        <v>3.6733448773117197E-2</v>
      </c>
      <c r="L320" s="327">
        <v>0.229226361031518</v>
      </c>
      <c r="M320" s="327">
        <v>0.19881389438011801</v>
      </c>
      <c r="N320" s="327">
        <v>0.201542416452442</v>
      </c>
    </row>
    <row r="321" spans="1:14">
      <c r="A321" s="326" t="s">
        <v>562</v>
      </c>
      <c r="B321" s="326">
        <v>2</v>
      </c>
      <c r="C321" s="326">
        <v>84</v>
      </c>
      <c r="D321" s="326">
        <v>109</v>
      </c>
      <c r="E321" s="326">
        <v>63</v>
      </c>
      <c r="F321" s="326">
        <v>712</v>
      </c>
      <c r="G321" s="326">
        <v>775</v>
      </c>
      <c r="H321" s="327">
        <v>8.12903225806451E-2</v>
      </c>
      <c r="I321" s="328">
        <v>0.107850655110966</v>
      </c>
      <c r="J321" s="328">
        <v>2.2171273174852301E-3</v>
      </c>
      <c r="K321" s="328">
        <v>3.6733448773117197E-2</v>
      </c>
      <c r="L321" s="327">
        <v>0.18051575931232</v>
      </c>
      <c r="M321" s="327">
        <v>0.201073143179892</v>
      </c>
      <c r="N321" s="327">
        <v>0.199228791773778</v>
      </c>
    </row>
    <row r="322" spans="1:14">
      <c r="A322" s="326" t="s">
        <v>562</v>
      </c>
      <c r="B322" s="326">
        <v>3</v>
      </c>
      <c r="C322" s="326">
        <v>110</v>
      </c>
      <c r="D322" s="326">
        <v>137</v>
      </c>
      <c r="E322" s="326">
        <v>53</v>
      </c>
      <c r="F322" s="326">
        <v>715</v>
      </c>
      <c r="G322" s="326">
        <v>768</v>
      </c>
      <c r="H322" s="327">
        <v>6.9010416666666602E-2</v>
      </c>
      <c r="I322" s="328">
        <v>0.284898099232409</v>
      </c>
      <c r="J322" s="328">
        <v>1.42613997913231E-2</v>
      </c>
      <c r="K322" s="328">
        <v>3.6733448773117197E-2</v>
      </c>
      <c r="L322" s="327">
        <v>0.15186246418338101</v>
      </c>
      <c r="M322" s="327">
        <v>0.20192036147980699</v>
      </c>
      <c r="N322" s="327">
        <v>0.197429305912596</v>
      </c>
    </row>
    <row r="323" spans="1:14">
      <c r="A323" s="326" t="s">
        <v>562</v>
      </c>
      <c r="B323" s="326">
        <v>4</v>
      </c>
      <c r="C323" s="326">
        <v>138</v>
      </c>
      <c r="D323" s="326">
        <v>319</v>
      </c>
      <c r="E323" s="326">
        <v>64</v>
      </c>
      <c r="F323" s="326">
        <v>709</v>
      </c>
      <c r="G323" s="326">
        <v>773</v>
      </c>
      <c r="H323" s="327">
        <v>8.2794307891332394E-2</v>
      </c>
      <c r="I323" s="328">
        <v>8.7879913262978906E-2</v>
      </c>
      <c r="J323" s="328">
        <v>1.4803227314216199E-3</v>
      </c>
      <c r="K323" s="328">
        <v>3.6733448773117197E-2</v>
      </c>
      <c r="L323" s="327">
        <v>0.18338108882521401</v>
      </c>
      <c r="M323" s="327">
        <v>0.20022592487997701</v>
      </c>
      <c r="N323" s="327">
        <v>0.198714652956298</v>
      </c>
    </row>
    <row r="324" spans="1:14">
      <c r="A324" s="326" t="s">
        <v>368</v>
      </c>
      <c r="B324" s="326">
        <v>0</v>
      </c>
      <c r="C324" s="326">
        <v>0</v>
      </c>
      <c r="D324" s="326">
        <v>144000</v>
      </c>
      <c r="E324" s="326">
        <v>87</v>
      </c>
      <c r="F324" s="326">
        <v>718</v>
      </c>
      <c r="G324" s="326">
        <v>805</v>
      </c>
      <c r="H324" s="327">
        <v>0.10807453416149</v>
      </c>
      <c r="I324" s="328">
        <v>-0.20653107951583599</v>
      </c>
      <c r="J324" s="328">
        <v>9.6070178368727194E-3</v>
      </c>
      <c r="K324" s="328">
        <v>3.6717287910236998E-2</v>
      </c>
      <c r="L324" s="327">
        <v>0.24928366762177601</v>
      </c>
      <c r="M324" s="327">
        <v>0.20276757977972301</v>
      </c>
      <c r="N324" s="327">
        <v>0.20694087403598899</v>
      </c>
    </row>
    <row r="325" spans="1:14">
      <c r="A325" s="326" t="s">
        <v>368</v>
      </c>
      <c r="B325" s="326">
        <v>1</v>
      </c>
      <c r="C325" s="326">
        <v>144360</v>
      </c>
      <c r="D325" s="326">
        <v>222000</v>
      </c>
      <c r="E325" s="326">
        <v>78</v>
      </c>
      <c r="F325" s="326">
        <v>674</v>
      </c>
      <c r="G325" s="326">
        <v>752</v>
      </c>
      <c r="H325" s="327">
        <v>0.10372340425531899</v>
      </c>
      <c r="I325" s="328">
        <v>-0.16057124568676101</v>
      </c>
      <c r="J325" s="328">
        <v>5.32357757410568E-3</v>
      </c>
      <c r="K325" s="328">
        <v>3.6717287910236998E-2</v>
      </c>
      <c r="L325" s="327">
        <v>0.22349570200572999</v>
      </c>
      <c r="M325" s="327">
        <v>0.19034171138096501</v>
      </c>
      <c r="N325" s="327">
        <v>0.19331619537274999</v>
      </c>
    </row>
    <row r="326" spans="1:14">
      <c r="A326" s="326" t="s">
        <v>368</v>
      </c>
      <c r="B326" s="326">
        <v>2</v>
      </c>
      <c r="C326" s="326">
        <v>222768</v>
      </c>
      <c r="D326" s="326">
        <v>324000</v>
      </c>
      <c r="E326" s="326">
        <v>67</v>
      </c>
      <c r="F326" s="326">
        <v>744</v>
      </c>
      <c r="G326" s="326">
        <v>811</v>
      </c>
      <c r="H326" s="327">
        <v>8.2614056720098597E-2</v>
      </c>
      <c r="I326" s="328">
        <v>9.0255885532649099E-2</v>
      </c>
      <c r="J326" s="328">
        <v>1.6366154793346899E-3</v>
      </c>
      <c r="K326" s="328">
        <v>3.6717287910236998E-2</v>
      </c>
      <c r="L326" s="327">
        <v>0.19197707736389599</v>
      </c>
      <c r="M326" s="327">
        <v>0.21011013837898801</v>
      </c>
      <c r="N326" s="327">
        <v>0.20848329048843101</v>
      </c>
    </row>
    <row r="327" spans="1:14">
      <c r="A327" s="326" t="s">
        <v>368</v>
      </c>
      <c r="B327" s="326">
        <v>3</v>
      </c>
      <c r="C327" s="326">
        <v>325200</v>
      </c>
      <c r="D327" s="326">
        <v>445032</v>
      </c>
      <c r="E327" s="326">
        <v>66</v>
      </c>
      <c r="F327" s="326">
        <v>678</v>
      </c>
      <c r="G327" s="326">
        <v>744</v>
      </c>
      <c r="H327" s="327">
        <v>8.8709677419354802E-2</v>
      </c>
      <c r="I327" s="328">
        <v>1.24000160044934E-2</v>
      </c>
      <c r="J327" s="328">
        <v>2.92589280941495E-5</v>
      </c>
      <c r="K327" s="328">
        <v>3.6717287910236998E-2</v>
      </c>
      <c r="L327" s="327">
        <v>0.18911174785100199</v>
      </c>
      <c r="M327" s="327">
        <v>0.19147133578085199</v>
      </c>
      <c r="N327" s="327">
        <v>0.19125964010282701</v>
      </c>
    </row>
    <row r="328" spans="1:14">
      <c r="A328" s="326" t="s">
        <v>368</v>
      </c>
      <c r="B328" s="326">
        <v>4</v>
      </c>
      <c r="C328" s="326">
        <v>445632</v>
      </c>
      <c r="D328" s="326">
        <v>720000</v>
      </c>
      <c r="E328" s="326">
        <v>51</v>
      </c>
      <c r="F328" s="326">
        <v>727</v>
      </c>
      <c r="G328" s="326">
        <v>778</v>
      </c>
      <c r="H328" s="327">
        <v>6.55526992287917E-2</v>
      </c>
      <c r="I328" s="328">
        <v>0.340008314899716</v>
      </c>
      <c r="J328" s="328">
        <v>2.0120818091829699E-2</v>
      </c>
      <c r="K328" s="328">
        <v>3.6717287910236998E-2</v>
      </c>
      <c r="L328" s="327">
        <v>0.146131805157593</v>
      </c>
      <c r="M328" s="327">
        <v>0.20530923467946899</v>
      </c>
      <c r="N328" s="327">
        <v>0.2</v>
      </c>
    </row>
    <row r="329" spans="1:14">
      <c r="A329" s="326" t="s">
        <v>252</v>
      </c>
      <c r="B329" s="326">
        <v>0</v>
      </c>
      <c r="C329" s="326">
        <v>0</v>
      </c>
      <c r="D329" s="326">
        <v>0</v>
      </c>
      <c r="E329" s="326">
        <v>215</v>
      </c>
      <c r="F329" s="326">
        <v>2100</v>
      </c>
      <c r="G329" s="326">
        <v>2315</v>
      </c>
      <c r="H329" s="327">
        <v>9.2872570194384399E-2</v>
      </c>
      <c r="I329" s="328">
        <v>-3.80379343256248E-2</v>
      </c>
      <c r="J329" s="328">
        <v>8.7460756788680801E-4</v>
      </c>
      <c r="K329" s="328">
        <v>3.6318720949798801E-2</v>
      </c>
      <c r="L329" s="327">
        <v>0.61604584527220596</v>
      </c>
      <c r="M329" s="327">
        <v>0.59305280994069398</v>
      </c>
      <c r="N329" s="327">
        <v>0.59511568123393299</v>
      </c>
    </row>
    <row r="330" spans="1:14">
      <c r="A330" s="326" t="s">
        <v>252</v>
      </c>
      <c r="B330" s="326">
        <v>2</v>
      </c>
      <c r="C330" s="326">
        <v>1</v>
      </c>
      <c r="D330" s="326">
        <v>1</v>
      </c>
      <c r="E330" s="326">
        <v>64</v>
      </c>
      <c r="F330" s="326">
        <v>898</v>
      </c>
      <c r="G330" s="326">
        <v>962</v>
      </c>
      <c r="H330" s="327">
        <v>6.6528066528066504E-2</v>
      </c>
      <c r="I330" s="328">
        <v>0.324194455033051</v>
      </c>
      <c r="J330" s="328">
        <v>2.27648013721037E-2</v>
      </c>
      <c r="K330" s="328">
        <v>3.6318720949798801E-2</v>
      </c>
      <c r="L330" s="327">
        <v>0.18338108882521401</v>
      </c>
      <c r="M330" s="327">
        <v>0.25360067777463902</v>
      </c>
      <c r="N330" s="327">
        <v>0.24730077120822599</v>
      </c>
    </row>
    <row r="331" spans="1:14">
      <c r="A331" s="326" t="s">
        <v>252</v>
      </c>
      <c r="B331" s="326">
        <v>4</v>
      </c>
      <c r="C331" s="326">
        <v>2</v>
      </c>
      <c r="D331" s="326">
        <v>7</v>
      </c>
      <c r="E331" s="326">
        <v>70</v>
      </c>
      <c r="F331" s="326">
        <v>543</v>
      </c>
      <c r="G331" s="326">
        <v>613</v>
      </c>
      <c r="H331" s="327">
        <v>0.114192495921696</v>
      </c>
      <c r="I331" s="328">
        <v>-0.26847845202490001</v>
      </c>
      <c r="J331" s="328">
        <v>1.26793120098083E-2</v>
      </c>
      <c r="K331" s="328">
        <v>3.6318720949798801E-2</v>
      </c>
      <c r="L331" s="327">
        <v>0.20057306590257801</v>
      </c>
      <c r="M331" s="327">
        <v>0.153346512284665</v>
      </c>
      <c r="N331" s="327">
        <v>0.15758354755783999</v>
      </c>
    </row>
    <row r="332" spans="1:14">
      <c r="A332" s="326" t="s">
        <v>224</v>
      </c>
      <c r="B332" s="326">
        <v>0</v>
      </c>
      <c r="C332" s="326">
        <v>0</v>
      </c>
      <c r="D332" s="326">
        <v>0</v>
      </c>
      <c r="E332" s="326">
        <v>215</v>
      </c>
      <c r="F332" s="326">
        <v>2100</v>
      </c>
      <c r="G332" s="326">
        <v>2315</v>
      </c>
      <c r="H332" s="327">
        <v>9.2872570194384399E-2</v>
      </c>
      <c r="I332" s="328">
        <v>-3.80379343256248E-2</v>
      </c>
      <c r="J332" s="328">
        <v>8.7460756788680801E-4</v>
      </c>
      <c r="K332" s="328">
        <v>3.5604286468197098E-2</v>
      </c>
      <c r="L332" s="327">
        <v>0.61604584527220596</v>
      </c>
      <c r="M332" s="327">
        <v>0.59305280994069398</v>
      </c>
      <c r="N332" s="327">
        <v>0.59511568123393299</v>
      </c>
    </row>
    <row r="333" spans="1:14">
      <c r="A333" s="326" t="s">
        <v>224</v>
      </c>
      <c r="B333" s="326">
        <v>2</v>
      </c>
      <c r="C333" s="326">
        <v>1</v>
      </c>
      <c r="D333" s="326">
        <v>1</v>
      </c>
      <c r="E333" s="326">
        <v>100</v>
      </c>
      <c r="F333" s="326">
        <v>1240</v>
      </c>
      <c r="G333" s="326">
        <v>1340</v>
      </c>
      <c r="H333" s="327">
        <v>7.4626865671641701E-2</v>
      </c>
      <c r="I333" s="328">
        <v>0.20060394270151399</v>
      </c>
      <c r="J333" s="328">
        <v>1.2768563858088999E-2</v>
      </c>
      <c r="K333" s="328">
        <v>3.5604286468197098E-2</v>
      </c>
      <c r="L333" s="327">
        <v>0.28653295128939799</v>
      </c>
      <c r="M333" s="327">
        <v>0.35018356396498102</v>
      </c>
      <c r="N333" s="327">
        <v>0.344473007712082</v>
      </c>
    </row>
    <row r="334" spans="1:14">
      <c r="A334" s="326" t="s">
        <v>224</v>
      </c>
      <c r="B334" s="326">
        <v>4</v>
      </c>
      <c r="C334" s="326">
        <v>2</v>
      </c>
      <c r="D334" s="326">
        <v>3</v>
      </c>
      <c r="E334" s="326">
        <v>34</v>
      </c>
      <c r="F334" s="326">
        <v>201</v>
      </c>
      <c r="G334" s="326">
        <v>235</v>
      </c>
      <c r="H334" s="327">
        <v>0.144680851063829</v>
      </c>
      <c r="I334" s="328">
        <v>-0.54014814646656195</v>
      </c>
      <c r="J334" s="328">
        <v>2.1961115042221199E-2</v>
      </c>
      <c r="K334" s="328">
        <v>3.5604286468197098E-2</v>
      </c>
      <c r="L334" s="327">
        <v>9.7421203438395401E-2</v>
      </c>
      <c r="M334" s="327">
        <v>5.6763626094323602E-2</v>
      </c>
      <c r="N334" s="327">
        <v>6.04113110539845E-2</v>
      </c>
    </row>
    <row r="335" spans="1:14">
      <c r="A335" s="326" t="s">
        <v>158</v>
      </c>
      <c r="B335" s="326">
        <v>0</v>
      </c>
      <c r="C335" s="326">
        <v>0</v>
      </c>
      <c r="D335" s="326">
        <v>14000</v>
      </c>
      <c r="E335" s="326">
        <v>88</v>
      </c>
      <c r="F335" s="326">
        <v>694</v>
      </c>
      <c r="G335" s="326">
        <v>782</v>
      </c>
      <c r="H335" s="327">
        <v>0.11253196930946199</v>
      </c>
      <c r="I335" s="328">
        <v>-0.25195738388087802</v>
      </c>
      <c r="J335" s="328">
        <v>1.4149715980463501E-2</v>
      </c>
      <c r="K335" s="328">
        <v>3.5249208322450001E-2</v>
      </c>
      <c r="L335" s="327">
        <v>0.25214899713466998</v>
      </c>
      <c r="M335" s="327">
        <v>0.19598983338040099</v>
      </c>
      <c r="N335" s="327">
        <v>0.20102827763496101</v>
      </c>
    </row>
    <row r="336" spans="1:14">
      <c r="A336" s="326" t="s">
        <v>158</v>
      </c>
      <c r="B336" s="326">
        <v>1</v>
      </c>
      <c r="C336" s="326">
        <v>14167</v>
      </c>
      <c r="D336" s="326">
        <v>30000</v>
      </c>
      <c r="E336" s="326">
        <v>92</v>
      </c>
      <c r="F336" s="326">
        <v>844</v>
      </c>
      <c r="G336" s="326">
        <v>936</v>
      </c>
      <c r="H336" s="327">
        <v>9.8290598290598205E-2</v>
      </c>
      <c r="I336" s="328">
        <v>-0.10072861236255901</v>
      </c>
      <c r="J336" s="328">
        <v>2.5443611136588698E-3</v>
      </c>
      <c r="K336" s="328">
        <v>3.5249208322450001E-2</v>
      </c>
      <c r="L336" s="327">
        <v>0.263610315186246</v>
      </c>
      <c r="M336" s="327">
        <v>0.23835074837616399</v>
      </c>
      <c r="N336" s="327">
        <v>0.240616966580976</v>
      </c>
    </row>
    <row r="337" spans="1:14">
      <c r="A337" s="326" t="s">
        <v>158</v>
      </c>
      <c r="B337" s="326">
        <v>2</v>
      </c>
      <c r="C337" s="326">
        <v>30135</v>
      </c>
      <c r="D337" s="326">
        <v>50000</v>
      </c>
      <c r="E337" s="326">
        <v>48</v>
      </c>
      <c r="F337" s="326">
        <v>659</v>
      </c>
      <c r="G337" s="326">
        <v>707</v>
      </c>
      <c r="H337" s="327">
        <v>6.7892503536067794E-2</v>
      </c>
      <c r="I337" s="328">
        <v>0.30242999368513901</v>
      </c>
      <c r="J337" s="328">
        <v>1.46889652939597E-2</v>
      </c>
      <c r="K337" s="328">
        <v>3.5249208322450001E-2</v>
      </c>
      <c r="L337" s="327">
        <v>0.13753581661891101</v>
      </c>
      <c r="M337" s="327">
        <v>0.18610561988138899</v>
      </c>
      <c r="N337" s="327">
        <v>0.18174807197943399</v>
      </c>
    </row>
    <row r="338" spans="1:14">
      <c r="A338" s="326" t="s">
        <v>158</v>
      </c>
      <c r="B338" s="326">
        <v>3</v>
      </c>
      <c r="C338" s="326">
        <v>50417</v>
      </c>
      <c r="D338" s="326">
        <v>96500</v>
      </c>
      <c r="E338" s="326">
        <v>54</v>
      </c>
      <c r="F338" s="326">
        <v>633</v>
      </c>
      <c r="G338" s="326">
        <v>687</v>
      </c>
      <c r="H338" s="327">
        <v>7.8602620087336206E-2</v>
      </c>
      <c r="I338" s="328">
        <v>0.14439384567042499</v>
      </c>
      <c r="J338" s="328">
        <v>3.4705447184383898E-3</v>
      </c>
      <c r="K338" s="328">
        <v>3.5249208322450001E-2</v>
      </c>
      <c r="L338" s="327">
        <v>0.15472779369627501</v>
      </c>
      <c r="M338" s="327">
        <v>0.17876306128212299</v>
      </c>
      <c r="N338" s="327">
        <v>0.17660668380462699</v>
      </c>
    </row>
    <row r="339" spans="1:14">
      <c r="A339" s="326" t="s">
        <v>158</v>
      </c>
      <c r="B339" s="326">
        <v>4</v>
      </c>
      <c r="C339" s="326">
        <v>97000</v>
      </c>
      <c r="D339" s="326">
        <v>2000000</v>
      </c>
      <c r="E339" s="326">
        <v>67</v>
      </c>
      <c r="F339" s="326">
        <v>711</v>
      </c>
      <c r="G339" s="326">
        <v>778</v>
      </c>
      <c r="H339" s="327">
        <v>8.6118251928020501E-2</v>
      </c>
      <c r="I339" s="328">
        <v>4.4887280502798103E-2</v>
      </c>
      <c r="J339" s="328">
        <v>3.9562121592938399E-4</v>
      </c>
      <c r="K339" s="328">
        <v>3.5249208322450001E-2</v>
      </c>
      <c r="L339" s="327">
        <v>0.19197707736389599</v>
      </c>
      <c r="M339" s="327">
        <v>0.20079073707992001</v>
      </c>
      <c r="N339" s="327">
        <v>0.2</v>
      </c>
    </row>
    <row r="340" spans="1:14">
      <c r="A340" s="326" t="s">
        <v>232</v>
      </c>
      <c r="B340" s="326">
        <v>0</v>
      </c>
      <c r="C340" s="326">
        <v>0</v>
      </c>
      <c r="D340" s="326">
        <v>2</v>
      </c>
      <c r="E340" s="326">
        <v>81</v>
      </c>
      <c r="F340" s="326">
        <v>912</v>
      </c>
      <c r="G340" s="326">
        <v>993</v>
      </c>
      <c r="H340" s="327">
        <v>8.1570996978851895E-2</v>
      </c>
      <c r="I340" s="328">
        <v>0.104098305492416</v>
      </c>
      <c r="J340" s="328">
        <v>2.6506210740736202E-3</v>
      </c>
      <c r="K340" s="328">
        <v>3.4256947194884202E-2</v>
      </c>
      <c r="L340" s="327">
        <v>0.232091690544412</v>
      </c>
      <c r="M340" s="327">
        <v>0.25755436317424402</v>
      </c>
      <c r="N340" s="327">
        <v>0.25526992287917699</v>
      </c>
    </row>
    <row r="341" spans="1:14">
      <c r="A341" s="326" t="s">
        <v>232</v>
      </c>
      <c r="B341" s="326">
        <v>1</v>
      </c>
      <c r="C341" s="326">
        <v>3</v>
      </c>
      <c r="D341" s="326">
        <v>4</v>
      </c>
      <c r="E341" s="326">
        <v>59</v>
      </c>
      <c r="F341" s="326">
        <v>540</v>
      </c>
      <c r="G341" s="326">
        <v>599</v>
      </c>
      <c r="H341" s="327">
        <v>9.8497495826377193E-2</v>
      </c>
      <c r="I341" s="328">
        <v>-0.103060834256876</v>
      </c>
      <c r="J341" s="328">
        <v>1.70618728950948E-3</v>
      </c>
      <c r="K341" s="328">
        <v>3.4256947194884202E-2</v>
      </c>
      <c r="L341" s="327">
        <v>0.16905444126074401</v>
      </c>
      <c r="M341" s="327">
        <v>0.15249929398475001</v>
      </c>
      <c r="N341" s="327">
        <v>0.15398457583547501</v>
      </c>
    </row>
    <row r="342" spans="1:14">
      <c r="A342" s="326" t="s">
        <v>232</v>
      </c>
      <c r="B342" s="326">
        <v>2</v>
      </c>
      <c r="C342" s="326">
        <v>5</v>
      </c>
      <c r="D342" s="326">
        <v>8</v>
      </c>
      <c r="E342" s="326">
        <v>61</v>
      </c>
      <c r="F342" s="326">
        <v>831</v>
      </c>
      <c r="G342" s="326">
        <v>892</v>
      </c>
      <c r="H342" s="327">
        <v>6.8385650224215194E-2</v>
      </c>
      <c r="I342" s="328">
        <v>0.29466340077266001</v>
      </c>
      <c r="J342" s="328">
        <v>1.7648678394793001E-2</v>
      </c>
      <c r="K342" s="328">
        <v>3.4256947194884202E-2</v>
      </c>
      <c r="L342" s="327">
        <v>0.17478510028653199</v>
      </c>
      <c r="M342" s="327">
        <v>0.234679469076532</v>
      </c>
      <c r="N342" s="327">
        <v>0.22930591259640101</v>
      </c>
    </row>
    <row r="343" spans="1:14">
      <c r="A343" s="326" t="s">
        <v>232</v>
      </c>
      <c r="B343" s="326">
        <v>3</v>
      </c>
      <c r="C343" s="326">
        <v>9</v>
      </c>
      <c r="D343" s="326">
        <v>13</v>
      </c>
      <c r="E343" s="326">
        <v>67</v>
      </c>
      <c r="F343" s="326">
        <v>578</v>
      </c>
      <c r="G343" s="326">
        <v>645</v>
      </c>
      <c r="H343" s="327">
        <v>0.10387596899224801</v>
      </c>
      <c r="I343" s="328">
        <v>-0.162211280628065</v>
      </c>
      <c r="J343" s="328">
        <v>4.6629825032120801E-3</v>
      </c>
      <c r="K343" s="328">
        <v>3.4256947194884202E-2</v>
      </c>
      <c r="L343" s="327">
        <v>0.19197707736389599</v>
      </c>
      <c r="M343" s="327">
        <v>0.16323072578367601</v>
      </c>
      <c r="N343" s="327">
        <v>0.165809768637532</v>
      </c>
    </row>
    <row r="344" spans="1:14">
      <c r="A344" s="326" t="s">
        <v>232</v>
      </c>
      <c r="B344" s="326">
        <v>4</v>
      </c>
      <c r="C344" s="326">
        <v>14</v>
      </c>
      <c r="D344" s="326">
        <v>49</v>
      </c>
      <c r="E344" s="326">
        <v>81</v>
      </c>
      <c r="F344" s="326">
        <v>680</v>
      </c>
      <c r="G344" s="326">
        <v>761</v>
      </c>
      <c r="H344" s="327">
        <v>0.106438896189224</v>
      </c>
      <c r="I344" s="328">
        <v>-0.189448886411763</v>
      </c>
      <c r="J344" s="328">
        <v>7.5884779332960704E-3</v>
      </c>
      <c r="K344" s="328">
        <v>3.4256947194884202E-2</v>
      </c>
      <c r="L344" s="327">
        <v>0.232091690544412</v>
      </c>
      <c r="M344" s="327">
        <v>0.19203614798079599</v>
      </c>
      <c r="N344" s="327">
        <v>0.19562982005141299</v>
      </c>
    </row>
    <row r="345" spans="1:14">
      <c r="A345" s="326" t="s">
        <v>649</v>
      </c>
      <c r="B345" s="326">
        <v>0</v>
      </c>
      <c r="C345" s="326">
        <v>0</v>
      </c>
      <c r="D345" s="326">
        <v>600</v>
      </c>
      <c r="E345" s="326">
        <v>81</v>
      </c>
      <c r="F345" s="326">
        <v>697</v>
      </c>
      <c r="G345" s="326">
        <v>778</v>
      </c>
      <c r="H345" s="327">
        <v>0.104113110539845</v>
      </c>
      <c r="I345" s="328">
        <v>-0.16475627382139099</v>
      </c>
      <c r="J345" s="328">
        <v>5.8084229341673196E-3</v>
      </c>
      <c r="K345" s="328">
        <v>3.4222998092241302E-2</v>
      </c>
      <c r="L345" s="327">
        <v>0.232091690544412</v>
      </c>
      <c r="M345" s="327">
        <v>0.19683705168031601</v>
      </c>
      <c r="N345" s="327">
        <v>0.2</v>
      </c>
    </row>
    <row r="346" spans="1:14">
      <c r="A346" s="326" t="s">
        <v>649</v>
      </c>
      <c r="B346" s="326">
        <v>1</v>
      </c>
      <c r="C346" s="326">
        <v>604</v>
      </c>
      <c r="D346" s="326">
        <v>4050</v>
      </c>
      <c r="E346" s="326">
        <v>68</v>
      </c>
      <c r="F346" s="326">
        <v>711</v>
      </c>
      <c r="G346" s="326">
        <v>779</v>
      </c>
      <c r="H346" s="327">
        <v>8.7291399229781699E-2</v>
      </c>
      <c r="I346" s="328">
        <v>3.0072194717657499E-2</v>
      </c>
      <c r="J346" s="328">
        <v>1.7887934411345101E-4</v>
      </c>
      <c r="K346" s="328">
        <v>3.4222998092241302E-2</v>
      </c>
      <c r="L346" s="327">
        <v>0.19484240687679</v>
      </c>
      <c r="M346" s="327">
        <v>0.20079073707992001</v>
      </c>
      <c r="N346" s="327">
        <v>0.20025706940874</v>
      </c>
    </row>
    <row r="347" spans="1:14">
      <c r="A347" s="326" t="s">
        <v>649</v>
      </c>
      <c r="B347" s="326">
        <v>2</v>
      </c>
      <c r="C347" s="326">
        <v>4067.34</v>
      </c>
      <c r="D347" s="326">
        <v>10554.67</v>
      </c>
      <c r="E347" s="326">
        <v>75</v>
      </c>
      <c r="F347" s="326">
        <v>702</v>
      </c>
      <c r="G347" s="326">
        <v>777</v>
      </c>
      <c r="H347" s="327">
        <v>9.6525096525096499E-2</v>
      </c>
      <c r="I347" s="328">
        <v>-8.0647239419975703E-2</v>
      </c>
      <c r="J347" s="328">
        <v>1.3428274478862301E-3</v>
      </c>
      <c r="K347" s="328">
        <v>3.4222998092241302E-2</v>
      </c>
      <c r="L347" s="327">
        <v>0.214899713467048</v>
      </c>
      <c r="M347" s="327">
        <v>0.19824908218017501</v>
      </c>
      <c r="N347" s="327">
        <v>0.199742930591259</v>
      </c>
    </row>
    <row r="348" spans="1:14">
      <c r="A348" s="326" t="s">
        <v>649</v>
      </c>
      <c r="B348" s="326">
        <v>3</v>
      </c>
      <c r="C348" s="326">
        <v>10567.78</v>
      </c>
      <c r="D348" s="326">
        <v>29191.69</v>
      </c>
      <c r="E348" s="326">
        <v>49</v>
      </c>
      <c r="F348" s="326">
        <v>729</v>
      </c>
      <c r="G348" s="326">
        <v>778</v>
      </c>
      <c r="H348" s="327">
        <v>6.2982005141388103E-2</v>
      </c>
      <c r="I348" s="328">
        <v>0.382760903988555</v>
      </c>
      <c r="J348" s="328">
        <v>2.50604666769071E-2</v>
      </c>
      <c r="K348" s="328">
        <v>3.4222998092241302E-2</v>
      </c>
      <c r="L348" s="327">
        <v>0.14040114613180499</v>
      </c>
      <c r="M348" s="327">
        <v>0.20587404687941199</v>
      </c>
      <c r="N348" s="327">
        <v>0.2</v>
      </c>
    </row>
    <row r="349" spans="1:14">
      <c r="A349" s="326" t="s">
        <v>649</v>
      </c>
      <c r="B349" s="326">
        <v>4</v>
      </c>
      <c r="C349" s="326">
        <v>29232.34</v>
      </c>
      <c r="D349" s="326">
        <v>87000</v>
      </c>
      <c r="E349" s="326">
        <v>76</v>
      </c>
      <c r="F349" s="326">
        <v>702</v>
      </c>
      <c r="G349" s="326">
        <v>778</v>
      </c>
      <c r="H349" s="327">
        <v>9.7686375321336699E-2</v>
      </c>
      <c r="I349" s="328">
        <v>-9.3892466169996497E-2</v>
      </c>
      <c r="J349" s="328">
        <v>1.83240168916715E-3</v>
      </c>
      <c r="K349" s="328">
        <v>3.4222998092241302E-2</v>
      </c>
      <c r="L349" s="327">
        <v>0.21776504297994201</v>
      </c>
      <c r="M349" s="327">
        <v>0.19824908218017501</v>
      </c>
      <c r="N349" s="327">
        <v>0.2</v>
      </c>
    </row>
    <row r="350" spans="1:14">
      <c r="A350" s="326" t="s">
        <v>255</v>
      </c>
      <c r="B350" s="326">
        <v>0</v>
      </c>
      <c r="C350" s="326">
        <v>0</v>
      </c>
      <c r="D350" s="326">
        <v>0</v>
      </c>
      <c r="E350" s="326">
        <v>97</v>
      </c>
      <c r="F350" s="326">
        <v>1182</v>
      </c>
      <c r="G350" s="326">
        <v>1279</v>
      </c>
      <c r="H350" s="327">
        <v>7.5840500390930404E-2</v>
      </c>
      <c r="I350" s="328">
        <v>0.18315968955318401</v>
      </c>
      <c r="J350" s="328">
        <v>1.02325910609498E-2</v>
      </c>
      <c r="K350" s="328">
        <v>3.4145427000552397E-2</v>
      </c>
      <c r="L350" s="327">
        <v>0.277936962750716</v>
      </c>
      <c r="M350" s="327">
        <v>0.33380401016661898</v>
      </c>
      <c r="N350" s="327">
        <v>0.32879177377891999</v>
      </c>
    </row>
    <row r="351" spans="1:14">
      <c r="A351" s="326" t="s">
        <v>255</v>
      </c>
      <c r="B351" s="326">
        <v>1</v>
      </c>
      <c r="C351" s="326">
        <v>1</v>
      </c>
      <c r="D351" s="326">
        <v>1</v>
      </c>
      <c r="E351" s="326">
        <v>84</v>
      </c>
      <c r="F351" s="326">
        <v>901</v>
      </c>
      <c r="G351" s="326">
        <v>985</v>
      </c>
      <c r="H351" s="327">
        <v>8.5279187817258795E-2</v>
      </c>
      <c r="I351" s="328">
        <v>5.5595928855547601E-2</v>
      </c>
      <c r="J351" s="328">
        <v>7.6501204489414496E-4</v>
      </c>
      <c r="K351" s="328">
        <v>3.4145427000552397E-2</v>
      </c>
      <c r="L351" s="327">
        <v>0.24068767908309399</v>
      </c>
      <c r="M351" s="327">
        <v>0.25444789607455498</v>
      </c>
      <c r="N351" s="327">
        <v>0.253213367609254</v>
      </c>
    </row>
    <row r="352" spans="1:14">
      <c r="A352" s="326" t="s">
        <v>255</v>
      </c>
      <c r="B352" s="326">
        <v>2</v>
      </c>
      <c r="C352" s="326">
        <v>2</v>
      </c>
      <c r="D352" s="326">
        <v>2</v>
      </c>
      <c r="E352" s="326">
        <v>67</v>
      </c>
      <c r="F352" s="326">
        <v>611</v>
      </c>
      <c r="G352" s="326">
        <v>678</v>
      </c>
      <c r="H352" s="327">
        <v>9.8820058997050098E-2</v>
      </c>
      <c r="I352" s="328">
        <v>-0.106688190128847</v>
      </c>
      <c r="J352" s="328">
        <v>2.07262616521919E-3</v>
      </c>
      <c r="K352" s="328">
        <v>3.4145427000552397E-2</v>
      </c>
      <c r="L352" s="327">
        <v>0.19197707736389599</v>
      </c>
      <c r="M352" s="327">
        <v>0.172550127082744</v>
      </c>
      <c r="N352" s="327">
        <v>0.17429305912596399</v>
      </c>
    </row>
    <row r="353" spans="1:14">
      <c r="A353" s="326" t="s">
        <v>255</v>
      </c>
      <c r="B353" s="326">
        <v>3</v>
      </c>
      <c r="C353" s="326">
        <v>3</v>
      </c>
      <c r="D353" s="326">
        <v>3</v>
      </c>
      <c r="E353" s="326">
        <v>38</v>
      </c>
      <c r="F353" s="326">
        <v>406</v>
      </c>
      <c r="G353" s="326">
        <v>444</v>
      </c>
      <c r="H353" s="327">
        <v>8.5585585585585502E-2</v>
      </c>
      <c r="I353" s="328">
        <v>5.1674469965870197E-2</v>
      </c>
      <c r="J353" s="328">
        <v>2.9838673911296098E-4</v>
      </c>
      <c r="K353" s="328">
        <v>3.4145427000552397E-2</v>
      </c>
      <c r="L353" s="327">
        <v>0.108882521489971</v>
      </c>
      <c r="M353" s="327">
        <v>0.114656876588534</v>
      </c>
      <c r="N353" s="327">
        <v>0.114138817480719</v>
      </c>
    </row>
    <row r="354" spans="1:14">
      <c r="A354" s="326" t="s">
        <v>255</v>
      </c>
      <c r="B354" s="326">
        <v>4</v>
      </c>
      <c r="C354" s="326">
        <v>4</v>
      </c>
      <c r="D354" s="326">
        <v>8</v>
      </c>
      <c r="E354" s="326">
        <v>63</v>
      </c>
      <c r="F354" s="326">
        <v>441</v>
      </c>
      <c r="G354" s="326">
        <v>504</v>
      </c>
      <c r="H354" s="327">
        <v>0.125</v>
      </c>
      <c r="I354" s="328">
        <v>-0.371182380854163</v>
      </c>
      <c r="J354" s="328">
        <v>2.0776810990376201E-2</v>
      </c>
      <c r="K354" s="328">
        <v>3.4145427000552397E-2</v>
      </c>
      <c r="L354" s="327">
        <v>0.18051575931232</v>
      </c>
      <c r="M354" s="327">
        <v>0.12454109008754501</v>
      </c>
      <c r="N354" s="327">
        <v>0.12956298200514099</v>
      </c>
    </row>
    <row r="355" spans="1:14">
      <c r="A355" s="326" t="s">
        <v>185</v>
      </c>
      <c r="B355" s="326">
        <v>0</v>
      </c>
      <c r="C355" s="326">
        <v>0</v>
      </c>
      <c r="D355" s="326">
        <v>1</v>
      </c>
      <c r="E355" s="326">
        <v>133</v>
      </c>
      <c r="F355" s="326">
        <v>1141</v>
      </c>
      <c r="G355" s="326">
        <v>1274</v>
      </c>
      <c r="H355" s="327">
        <v>0.104395604395604</v>
      </c>
      <c r="I355" s="328">
        <v>-0.16778130826915399</v>
      </c>
      <c r="J355" s="328">
        <v>9.8761891916399596E-3</v>
      </c>
      <c r="K355" s="328">
        <v>3.3571230742311303E-2</v>
      </c>
      <c r="L355" s="327">
        <v>0.38108882521489901</v>
      </c>
      <c r="M355" s="327">
        <v>0.32222536006777702</v>
      </c>
      <c r="N355" s="327">
        <v>0.32750642673521801</v>
      </c>
    </row>
    <row r="356" spans="1:14">
      <c r="A356" s="326" t="s">
        <v>185</v>
      </c>
      <c r="B356" s="326">
        <v>1</v>
      </c>
      <c r="C356" s="326">
        <v>2</v>
      </c>
      <c r="D356" s="326">
        <v>2</v>
      </c>
      <c r="E356" s="326">
        <v>51</v>
      </c>
      <c r="F356" s="326">
        <v>435</v>
      </c>
      <c r="G356" s="326">
        <v>486</v>
      </c>
      <c r="H356" s="327">
        <v>0.104938271604938</v>
      </c>
      <c r="I356" s="328">
        <v>-0.173572131545118</v>
      </c>
      <c r="J356" s="328">
        <v>4.0416534086920499E-3</v>
      </c>
      <c r="K356" s="328">
        <v>3.3571230742311303E-2</v>
      </c>
      <c r="L356" s="327">
        <v>0.146131805157593</v>
      </c>
      <c r="M356" s="327">
        <v>0.12284665348771499</v>
      </c>
      <c r="N356" s="327">
        <v>0.124935732647814</v>
      </c>
    </row>
    <row r="357" spans="1:14">
      <c r="A357" s="326" t="s">
        <v>185</v>
      </c>
      <c r="B357" s="326">
        <v>2</v>
      </c>
      <c r="C357" s="326">
        <v>3</v>
      </c>
      <c r="D357" s="326">
        <v>5</v>
      </c>
      <c r="E357" s="326">
        <v>67</v>
      </c>
      <c r="F357" s="326">
        <v>705</v>
      </c>
      <c r="G357" s="326">
        <v>772</v>
      </c>
      <c r="H357" s="327">
        <v>8.6787564766839298E-2</v>
      </c>
      <c r="I357" s="328">
        <v>3.6412653511825897E-2</v>
      </c>
      <c r="J357" s="328">
        <v>2.59229804603335E-4</v>
      </c>
      <c r="K357" s="328">
        <v>3.3571230742311303E-2</v>
      </c>
      <c r="L357" s="327">
        <v>0.19197707736389599</v>
      </c>
      <c r="M357" s="327">
        <v>0.19909630048009</v>
      </c>
      <c r="N357" s="327">
        <v>0.19845758354755699</v>
      </c>
    </row>
    <row r="358" spans="1:14">
      <c r="A358" s="326" t="s">
        <v>185</v>
      </c>
      <c r="B358" s="326">
        <v>3</v>
      </c>
      <c r="C358" s="326">
        <v>6</v>
      </c>
      <c r="D358" s="326">
        <v>11</v>
      </c>
      <c r="E358" s="326">
        <v>49</v>
      </c>
      <c r="F358" s="326">
        <v>585</v>
      </c>
      <c r="G358" s="326">
        <v>634</v>
      </c>
      <c r="H358" s="327">
        <v>7.7287066246056704E-2</v>
      </c>
      <c r="I358" s="328">
        <v>0.162699019211753</v>
      </c>
      <c r="J358" s="328">
        <v>4.0359805867698903E-3</v>
      </c>
      <c r="K358" s="328">
        <v>3.3571230742311303E-2</v>
      </c>
      <c r="L358" s="327">
        <v>0.14040114613180499</v>
      </c>
      <c r="M358" s="327">
        <v>0.16520756848347901</v>
      </c>
      <c r="N358" s="327">
        <v>0.162982005141388</v>
      </c>
    </row>
    <row r="359" spans="1:14">
      <c r="A359" s="326" t="s">
        <v>185</v>
      </c>
      <c r="B359" s="326">
        <v>4</v>
      </c>
      <c r="C359" s="326">
        <v>12</v>
      </c>
      <c r="D359" s="326">
        <v>189</v>
      </c>
      <c r="E359" s="326">
        <v>49</v>
      </c>
      <c r="F359" s="326">
        <v>675</v>
      </c>
      <c r="G359" s="326">
        <v>724</v>
      </c>
      <c r="H359" s="327">
        <v>6.7679558011049704E-2</v>
      </c>
      <c r="I359" s="328">
        <v>0.305799862852426</v>
      </c>
      <c r="J359" s="328">
        <v>1.5358177750606E-2</v>
      </c>
      <c r="K359" s="328">
        <v>3.3571230742311303E-2</v>
      </c>
      <c r="L359" s="327">
        <v>0.14040114613180499</v>
      </c>
      <c r="M359" s="327">
        <v>0.19062411748093699</v>
      </c>
      <c r="N359" s="327">
        <v>0.18611825192802001</v>
      </c>
    </row>
    <row r="360" spans="1:14">
      <c r="A360" s="326" t="s">
        <v>676</v>
      </c>
      <c r="B360" s="326">
        <v>0</v>
      </c>
      <c r="C360" s="326">
        <v>0</v>
      </c>
      <c r="D360" s="326">
        <v>0</v>
      </c>
      <c r="E360" s="326">
        <v>191</v>
      </c>
      <c r="F360" s="326">
        <v>2088</v>
      </c>
      <c r="G360" s="326">
        <v>2279</v>
      </c>
      <c r="H360" s="327">
        <v>8.3808688021061797E-2</v>
      </c>
      <c r="I360" s="328">
        <v>7.4595991046422699E-2</v>
      </c>
      <c r="J360" s="328">
        <v>3.1618256599544601E-3</v>
      </c>
      <c r="K360" s="328">
        <v>3.2948985280885801E-2</v>
      </c>
      <c r="L360" s="327">
        <v>0.54727793696274996</v>
      </c>
      <c r="M360" s="327">
        <v>0.58966393674103301</v>
      </c>
      <c r="N360" s="327">
        <v>0.58586118251927999</v>
      </c>
    </row>
    <row r="361" spans="1:14">
      <c r="A361" s="326" t="s">
        <v>676</v>
      </c>
      <c r="B361" s="326">
        <v>2</v>
      </c>
      <c r="C361" s="326">
        <v>250</v>
      </c>
      <c r="D361" s="326">
        <v>1999</v>
      </c>
      <c r="E361" s="326">
        <v>13</v>
      </c>
      <c r="F361" s="326">
        <v>42</v>
      </c>
      <c r="G361" s="326">
        <v>55</v>
      </c>
      <c r="H361" s="327">
        <v>0.236363636363636</v>
      </c>
      <c r="I361" s="328">
        <v>-1.1443722690876399</v>
      </c>
      <c r="J361" s="328">
        <v>2.9053583476592901E-2</v>
      </c>
      <c r="K361" s="328">
        <v>3.2948985280885801E-2</v>
      </c>
      <c r="L361" s="327">
        <v>3.7249283667621702E-2</v>
      </c>
      <c r="M361" s="327">
        <v>1.1861056198813801E-2</v>
      </c>
      <c r="N361" s="327">
        <v>1.41388174807197E-2</v>
      </c>
    </row>
    <row r="362" spans="1:14">
      <c r="A362" s="326" t="s">
        <v>676</v>
      </c>
      <c r="B362" s="326">
        <v>3</v>
      </c>
      <c r="C362" s="326">
        <v>2000</v>
      </c>
      <c r="D362" s="326">
        <v>80584</v>
      </c>
      <c r="E362" s="326">
        <v>73</v>
      </c>
      <c r="F362" s="326">
        <v>705</v>
      </c>
      <c r="G362" s="326">
        <v>778</v>
      </c>
      <c r="H362" s="327">
        <v>9.3830334190231304E-2</v>
      </c>
      <c r="I362" s="328">
        <v>-4.9354168245599003E-2</v>
      </c>
      <c r="J362" s="328">
        <v>4.9713239369612698E-4</v>
      </c>
      <c r="K362" s="328">
        <v>3.2948985280885801E-2</v>
      </c>
      <c r="L362" s="327">
        <v>0.20916905444125999</v>
      </c>
      <c r="M362" s="327">
        <v>0.19909630048009</v>
      </c>
      <c r="N362" s="327">
        <v>0.2</v>
      </c>
    </row>
    <row r="363" spans="1:14">
      <c r="A363" s="326" t="s">
        <v>676</v>
      </c>
      <c r="B363" s="326">
        <v>4</v>
      </c>
      <c r="C363" s="326">
        <v>80676</v>
      </c>
      <c r="D363" s="326">
        <v>3130000</v>
      </c>
      <c r="E363" s="326">
        <v>72</v>
      </c>
      <c r="F363" s="326">
        <v>706</v>
      </c>
      <c r="G363" s="326">
        <v>778</v>
      </c>
      <c r="H363" s="327">
        <v>9.2544987146529506E-2</v>
      </c>
      <c r="I363" s="328">
        <v>-3.41434114322898E-2</v>
      </c>
      <c r="J363" s="328">
        <v>2.3644375064232101E-4</v>
      </c>
      <c r="K363" s="328">
        <v>3.2948985280885801E-2</v>
      </c>
      <c r="L363" s="327">
        <v>0.20630372492836599</v>
      </c>
      <c r="M363" s="327">
        <v>0.19937870658006199</v>
      </c>
      <c r="N363" s="327">
        <v>0.2</v>
      </c>
    </row>
    <row r="364" spans="1:14">
      <c r="A364" s="326" t="s">
        <v>666</v>
      </c>
      <c r="B364" s="326">
        <v>0</v>
      </c>
      <c r="C364" s="326">
        <v>0</v>
      </c>
      <c r="D364" s="326">
        <v>3</v>
      </c>
      <c r="E364" s="326">
        <v>91</v>
      </c>
      <c r="F364" s="326">
        <v>735</v>
      </c>
      <c r="G364" s="326">
        <v>826</v>
      </c>
      <c r="H364" s="327">
        <v>0.11016949152542301</v>
      </c>
      <c r="I364" s="328">
        <v>-0.22808153721348901</v>
      </c>
      <c r="J364" s="328">
        <v>1.2128578364068899E-2</v>
      </c>
      <c r="K364" s="328">
        <v>3.2948787572546399E-2</v>
      </c>
      <c r="L364" s="327">
        <v>0.26074498567335203</v>
      </c>
      <c r="M364" s="327">
        <v>0.207568483479243</v>
      </c>
      <c r="N364" s="327">
        <v>0.212339331619537</v>
      </c>
    </row>
    <row r="365" spans="1:14">
      <c r="A365" s="326" t="s">
        <v>666</v>
      </c>
      <c r="B365" s="326">
        <v>1</v>
      </c>
      <c r="C365" s="326">
        <v>4</v>
      </c>
      <c r="D365" s="326">
        <v>7</v>
      </c>
      <c r="E365" s="326">
        <v>81</v>
      </c>
      <c r="F365" s="326">
        <v>826</v>
      </c>
      <c r="G365" s="326">
        <v>907</v>
      </c>
      <c r="H365" s="327">
        <v>8.93054024255788E-2</v>
      </c>
      <c r="I365" s="328">
        <v>5.0530889390626903E-3</v>
      </c>
      <c r="J365" s="328">
        <v>5.9411593769409697E-6</v>
      </c>
      <c r="K365" s="328">
        <v>3.2948787572546399E-2</v>
      </c>
      <c r="L365" s="327">
        <v>0.232091690544412</v>
      </c>
      <c r="M365" s="327">
        <v>0.23326743857667301</v>
      </c>
      <c r="N365" s="327">
        <v>0.23316195372750601</v>
      </c>
    </row>
    <row r="366" spans="1:14">
      <c r="A366" s="326" t="s">
        <v>666</v>
      </c>
      <c r="B366" s="326">
        <v>2</v>
      </c>
      <c r="C366" s="326">
        <v>8</v>
      </c>
      <c r="D366" s="326">
        <v>11</v>
      </c>
      <c r="E366" s="326">
        <v>52</v>
      </c>
      <c r="F366" s="326">
        <v>685</v>
      </c>
      <c r="G366" s="326">
        <v>737</v>
      </c>
      <c r="H366" s="327">
        <v>7.0556309362279496E-2</v>
      </c>
      <c r="I366" s="328">
        <v>0.26108258977132098</v>
      </c>
      <c r="J366" s="328">
        <v>1.1605393635997101E-2</v>
      </c>
      <c r="K366" s="328">
        <v>3.2948787572546399E-2</v>
      </c>
      <c r="L366" s="327">
        <v>0.148997134670487</v>
      </c>
      <c r="M366" s="327">
        <v>0.19344817848065499</v>
      </c>
      <c r="N366" s="327">
        <v>0.189460154241645</v>
      </c>
    </row>
    <row r="367" spans="1:14">
      <c r="A367" s="326" t="s">
        <v>666</v>
      </c>
      <c r="B367" s="326">
        <v>3</v>
      </c>
      <c r="C367" s="326">
        <v>12</v>
      </c>
      <c r="D367" s="326">
        <v>16</v>
      </c>
      <c r="E367" s="326">
        <v>70</v>
      </c>
      <c r="F367" s="326">
        <v>623</v>
      </c>
      <c r="G367" s="326">
        <v>693</v>
      </c>
      <c r="H367" s="327">
        <v>0.10101010101010099</v>
      </c>
      <c r="I367" s="328">
        <v>-0.13104125317138199</v>
      </c>
      <c r="J367" s="328">
        <v>3.2280788295734899E-3</v>
      </c>
      <c r="K367" s="328">
        <v>3.2948787572546399E-2</v>
      </c>
      <c r="L367" s="327">
        <v>0.20057306590257801</v>
      </c>
      <c r="M367" s="327">
        <v>0.175939000282406</v>
      </c>
      <c r="N367" s="327">
        <v>0.17814910025706901</v>
      </c>
    </row>
    <row r="368" spans="1:14">
      <c r="A368" s="326" t="s">
        <v>666</v>
      </c>
      <c r="B368" s="326">
        <v>4</v>
      </c>
      <c r="C368" s="326">
        <v>17</v>
      </c>
      <c r="D368" s="326">
        <v>63</v>
      </c>
      <c r="E368" s="326">
        <v>55</v>
      </c>
      <c r="F368" s="326">
        <v>672</v>
      </c>
      <c r="G368" s="326">
        <v>727</v>
      </c>
      <c r="H368" s="327">
        <v>7.5653370013755106E-2</v>
      </c>
      <c r="I368" s="328">
        <v>0.18583262538120199</v>
      </c>
      <c r="J368" s="328">
        <v>5.9807955835299402E-3</v>
      </c>
      <c r="K368" s="328">
        <v>3.2948787572546399E-2</v>
      </c>
      <c r="L368" s="327">
        <v>0.15759312320916899</v>
      </c>
      <c r="M368" s="327">
        <v>0.189776899181022</v>
      </c>
      <c r="N368" s="327">
        <v>0.18688946015424099</v>
      </c>
    </row>
    <row r="369" spans="1:14">
      <c r="A369" s="326" t="s">
        <v>550</v>
      </c>
      <c r="B369" s="326">
        <v>0</v>
      </c>
      <c r="C369" s="326">
        <v>20000</v>
      </c>
      <c r="D369" s="326">
        <v>70000</v>
      </c>
      <c r="E369" s="326">
        <v>72</v>
      </c>
      <c r="F369" s="326">
        <v>742</v>
      </c>
      <c r="G369" s="326">
        <v>814</v>
      </c>
      <c r="H369" s="327">
        <v>8.8452088452088407E-2</v>
      </c>
      <c r="I369" s="328">
        <v>1.5590594241848501E-2</v>
      </c>
      <c r="J369" s="328">
        <v>5.0538489793200602E-5</v>
      </c>
      <c r="K369" s="328">
        <v>3.2948778386001999E-2</v>
      </c>
      <c r="L369" s="327">
        <v>0.20630372492836599</v>
      </c>
      <c r="M369" s="327">
        <v>0.20954532617904501</v>
      </c>
      <c r="N369" s="327">
        <v>0.20925449871465199</v>
      </c>
    </row>
    <row r="370" spans="1:14">
      <c r="A370" s="326" t="s">
        <v>550</v>
      </c>
      <c r="B370" s="326">
        <v>1</v>
      </c>
      <c r="C370" s="326">
        <v>80000</v>
      </c>
      <c r="D370" s="326">
        <v>100000</v>
      </c>
      <c r="E370" s="326">
        <v>190</v>
      </c>
      <c r="F370" s="326">
        <v>1704</v>
      </c>
      <c r="G370" s="326">
        <v>1894</v>
      </c>
      <c r="H370" s="327">
        <v>0.10031678986272401</v>
      </c>
      <c r="I370" s="328">
        <v>-0.123382894680701</v>
      </c>
      <c r="J370" s="328">
        <v>7.7968875264662401E-3</v>
      </c>
      <c r="K370" s="328">
        <v>3.2948778386001999E-2</v>
      </c>
      <c r="L370" s="327">
        <v>0.54441260744985598</v>
      </c>
      <c r="M370" s="327">
        <v>0.48121999435187801</v>
      </c>
      <c r="N370" s="327">
        <v>0.486889460154241</v>
      </c>
    </row>
    <row r="371" spans="1:14">
      <c r="A371" s="326" t="s">
        <v>550</v>
      </c>
      <c r="B371" s="326">
        <v>3</v>
      </c>
      <c r="C371" s="326">
        <v>110000</v>
      </c>
      <c r="D371" s="326">
        <v>150000</v>
      </c>
      <c r="E371" s="326">
        <v>72</v>
      </c>
      <c r="F371" s="326">
        <v>813</v>
      </c>
      <c r="G371" s="326">
        <v>885</v>
      </c>
      <c r="H371" s="327">
        <v>8.1355932203389797E-2</v>
      </c>
      <c r="I371" s="328">
        <v>0.106972460622278</v>
      </c>
      <c r="J371" s="328">
        <v>2.4916490161604899E-3</v>
      </c>
      <c r="K371" s="328">
        <v>3.2948778386001999E-2</v>
      </c>
      <c r="L371" s="327">
        <v>0.20630372492836599</v>
      </c>
      <c r="M371" s="327">
        <v>0.22959615927704</v>
      </c>
      <c r="N371" s="327">
        <v>0.22750642673521801</v>
      </c>
    </row>
    <row r="372" spans="1:14">
      <c r="A372" s="326" t="s">
        <v>550</v>
      </c>
      <c r="B372" s="326">
        <v>4</v>
      </c>
      <c r="C372" s="326">
        <v>160000</v>
      </c>
      <c r="D372" s="326">
        <v>5000000</v>
      </c>
      <c r="E372" s="326">
        <v>15</v>
      </c>
      <c r="F372" s="326">
        <v>282</v>
      </c>
      <c r="G372" s="326">
        <v>297</v>
      </c>
      <c r="H372" s="327">
        <v>5.0505050505050497E-2</v>
      </c>
      <c r="I372" s="328">
        <v>0.61676433992642599</v>
      </c>
      <c r="J372" s="328">
        <v>2.2609703353581999E-2</v>
      </c>
      <c r="K372" s="328">
        <v>3.2948778386001999E-2</v>
      </c>
      <c r="L372" s="327">
        <v>4.2979942693409698E-2</v>
      </c>
      <c r="M372" s="327">
        <v>7.96385201920361E-2</v>
      </c>
      <c r="N372" s="327">
        <v>7.6349614395886806E-2</v>
      </c>
    </row>
    <row r="373" spans="1:14">
      <c r="A373" s="326" t="s">
        <v>32</v>
      </c>
      <c r="B373" s="326">
        <v>0</v>
      </c>
      <c r="C373" s="326">
        <v>0</v>
      </c>
      <c r="D373" s="326">
        <v>21000</v>
      </c>
      <c r="E373" s="326">
        <v>85</v>
      </c>
      <c r="F373" s="326">
        <v>695</v>
      </c>
      <c r="G373" s="326">
        <v>780</v>
      </c>
      <c r="H373" s="327">
        <v>0.108974358974358</v>
      </c>
      <c r="I373" s="328">
        <v>-0.21583194083500001</v>
      </c>
      <c r="J373" s="328">
        <v>1.02047001623949E-2</v>
      </c>
      <c r="K373" s="328">
        <v>3.1648540351949001E-2</v>
      </c>
      <c r="L373" s="327">
        <v>0.243553008595988</v>
      </c>
      <c r="M373" s="327">
        <v>0.19627223948037201</v>
      </c>
      <c r="N373" s="327">
        <v>0.20051413881748001</v>
      </c>
    </row>
    <row r="374" spans="1:14">
      <c r="A374" s="326" t="s">
        <v>32</v>
      </c>
      <c r="B374" s="326">
        <v>1</v>
      </c>
      <c r="C374" s="326">
        <v>21461</v>
      </c>
      <c r="D374" s="326">
        <v>66000</v>
      </c>
      <c r="E374" s="326">
        <v>78</v>
      </c>
      <c r="F374" s="326">
        <v>702</v>
      </c>
      <c r="G374" s="326">
        <v>780</v>
      </c>
      <c r="H374" s="327">
        <v>0.1</v>
      </c>
      <c r="I374" s="328">
        <v>-0.119867952573257</v>
      </c>
      <c r="J374" s="328">
        <v>3.0262606278847401E-3</v>
      </c>
      <c r="K374" s="328">
        <v>3.1648540351949001E-2</v>
      </c>
      <c r="L374" s="327">
        <v>0.22349570200572999</v>
      </c>
      <c r="M374" s="327">
        <v>0.19824908218017501</v>
      </c>
      <c r="N374" s="327">
        <v>0.20051413881748001</v>
      </c>
    </row>
    <row r="375" spans="1:14">
      <c r="A375" s="326" t="s">
        <v>32</v>
      </c>
      <c r="B375" s="326">
        <v>2</v>
      </c>
      <c r="C375" s="326">
        <v>66500</v>
      </c>
      <c r="D375" s="326">
        <v>140000</v>
      </c>
      <c r="E375" s="326">
        <v>52</v>
      </c>
      <c r="F375" s="326">
        <v>724</v>
      </c>
      <c r="G375" s="326">
        <v>776</v>
      </c>
      <c r="H375" s="327">
        <v>6.7010309278350499E-2</v>
      </c>
      <c r="I375" s="328">
        <v>0.316455143894812</v>
      </c>
      <c r="J375" s="328">
        <v>1.75521471223514E-2</v>
      </c>
      <c r="K375" s="328">
        <v>3.1648540351949001E-2</v>
      </c>
      <c r="L375" s="327">
        <v>0.148997134670487</v>
      </c>
      <c r="M375" s="327">
        <v>0.204462016379553</v>
      </c>
      <c r="N375" s="327">
        <v>0.19948586118251899</v>
      </c>
    </row>
    <row r="376" spans="1:14">
      <c r="A376" s="326" t="s">
        <v>32</v>
      </c>
      <c r="B376" s="326">
        <v>3</v>
      </c>
      <c r="C376" s="326">
        <v>140001</v>
      </c>
      <c r="D376" s="326">
        <v>266000</v>
      </c>
      <c r="E376" s="326">
        <v>66</v>
      </c>
      <c r="F376" s="326">
        <v>712</v>
      </c>
      <c r="G376" s="326">
        <v>778</v>
      </c>
      <c r="H376" s="327">
        <v>8.4832904884318702E-2</v>
      </c>
      <c r="I376" s="328">
        <v>6.1330639476073701E-2</v>
      </c>
      <c r="J376" s="328">
        <v>7.33600024546933E-4</v>
      </c>
      <c r="K376" s="328">
        <v>3.1648540351949001E-2</v>
      </c>
      <c r="L376" s="327">
        <v>0.18911174785100199</v>
      </c>
      <c r="M376" s="327">
        <v>0.201073143179892</v>
      </c>
      <c r="N376" s="327">
        <v>0.2</v>
      </c>
    </row>
    <row r="377" spans="1:14">
      <c r="A377" s="326" t="s">
        <v>32</v>
      </c>
      <c r="B377" s="326">
        <v>4</v>
      </c>
      <c r="C377" s="326">
        <v>266333</v>
      </c>
      <c r="D377" s="326">
        <v>2329066</v>
      </c>
      <c r="E377" s="326">
        <v>68</v>
      </c>
      <c r="F377" s="326">
        <v>708</v>
      </c>
      <c r="G377" s="326">
        <v>776</v>
      </c>
      <c r="H377" s="327">
        <v>8.7628865979381396E-2</v>
      </c>
      <c r="I377" s="328">
        <v>2.58438586081364E-2</v>
      </c>
      <c r="J377" s="328">
        <v>1.3183241477096499E-4</v>
      </c>
      <c r="K377" s="328">
        <v>3.1648540351949001E-2</v>
      </c>
      <c r="L377" s="327">
        <v>0.19484240687679</v>
      </c>
      <c r="M377" s="327">
        <v>0.19994351878000499</v>
      </c>
      <c r="N377" s="327">
        <v>0.19948586118251899</v>
      </c>
    </row>
    <row r="378" spans="1:14">
      <c r="A378" s="326" t="s">
        <v>207</v>
      </c>
      <c r="B378" s="326">
        <v>0</v>
      </c>
      <c r="C378" s="326">
        <v>0</v>
      </c>
      <c r="D378" s="326">
        <v>0</v>
      </c>
      <c r="E378" s="326">
        <v>70</v>
      </c>
      <c r="F378" s="326">
        <v>765</v>
      </c>
      <c r="G378" s="326">
        <v>835</v>
      </c>
      <c r="H378" s="327">
        <v>8.3832335329341298E-2</v>
      </c>
      <c r="I378" s="328">
        <v>7.42880618677004E-2</v>
      </c>
      <c r="J378" s="328">
        <v>1.1490580685211799E-3</v>
      </c>
      <c r="K378" s="328">
        <v>3.09038824626468E-2</v>
      </c>
      <c r="L378" s="327">
        <v>0.20057306590257801</v>
      </c>
      <c r="M378" s="327">
        <v>0.21604066647839501</v>
      </c>
      <c r="N378" s="327">
        <v>0.2146529562982</v>
      </c>
    </row>
    <row r="379" spans="1:14">
      <c r="A379" s="326" t="s">
        <v>207</v>
      </c>
      <c r="B379" s="326">
        <v>1</v>
      </c>
      <c r="C379" s="326">
        <v>1</v>
      </c>
      <c r="D379" s="326">
        <v>10000</v>
      </c>
      <c r="E379" s="326">
        <v>105</v>
      </c>
      <c r="F379" s="326">
        <v>865</v>
      </c>
      <c r="G379" s="326">
        <v>970</v>
      </c>
      <c r="H379" s="327">
        <v>0.108247422680412</v>
      </c>
      <c r="I379" s="328">
        <v>-0.20832337313512</v>
      </c>
      <c r="J379" s="328">
        <v>1.1786586964172899E-2</v>
      </c>
      <c r="K379" s="328">
        <v>3.09038824626468E-2</v>
      </c>
      <c r="L379" s="327">
        <v>0.30085959885386798</v>
      </c>
      <c r="M379" s="327">
        <v>0.24428127647557099</v>
      </c>
      <c r="N379" s="327">
        <v>0.24935732647814901</v>
      </c>
    </row>
    <row r="380" spans="1:14">
      <c r="A380" s="326" t="s">
        <v>207</v>
      </c>
      <c r="B380" s="326">
        <v>2</v>
      </c>
      <c r="C380" s="326">
        <v>10400</v>
      </c>
      <c r="D380" s="326">
        <v>20000</v>
      </c>
      <c r="E380" s="326">
        <v>43</v>
      </c>
      <c r="F380" s="326">
        <v>603</v>
      </c>
      <c r="G380" s="326">
        <v>646</v>
      </c>
      <c r="H380" s="327">
        <v>6.6563467492259998E-2</v>
      </c>
      <c r="I380" s="328">
        <v>0.32362455112414601</v>
      </c>
      <c r="J380" s="328">
        <v>1.5236797015240401E-2</v>
      </c>
      <c r="K380" s="328">
        <v>3.09038824626468E-2</v>
      </c>
      <c r="L380" s="327">
        <v>0.123209169054441</v>
      </c>
      <c r="M380" s="327">
        <v>0.17029087828296999</v>
      </c>
      <c r="N380" s="327">
        <v>0.16606683804627201</v>
      </c>
    </row>
    <row r="381" spans="1:14">
      <c r="A381" s="326" t="s">
        <v>207</v>
      </c>
      <c r="B381" s="326">
        <v>3</v>
      </c>
      <c r="C381" s="326">
        <v>20500</v>
      </c>
      <c r="D381" s="326">
        <v>50000</v>
      </c>
      <c r="E381" s="326">
        <v>87</v>
      </c>
      <c r="F381" s="326">
        <v>816</v>
      </c>
      <c r="G381" s="326">
        <v>903</v>
      </c>
      <c r="H381" s="327">
        <v>9.6345514950166106E-2</v>
      </c>
      <c r="I381" s="328">
        <v>-7.8586293599953297E-2</v>
      </c>
      <c r="J381" s="328">
        <v>1.48058856497056E-3</v>
      </c>
      <c r="K381" s="328">
        <v>3.09038824626468E-2</v>
      </c>
      <c r="L381" s="327">
        <v>0.24928366762177601</v>
      </c>
      <c r="M381" s="327">
        <v>0.23044337757695499</v>
      </c>
      <c r="N381" s="327">
        <v>0.23213367609254401</v>
      </c>
    </row>
    <row r="382" spans="1:14">
      <c r="A382" s="326" t="s">
        <v>207</v>
      </c>
      <c r="B382" s="326">
        <v>4</v>
      </c>
      <c r="C382" s="326">
        <v>50611</v>
      </c>
      <c r="D382" s="326">
        <v>2000000</v>
      </c>
      <c r="E382" s="326">
        <v>44</v>
      </c>
      <c r="F382" s="326">
        <v>492</v>
      </c>
      <c r="G382" s="326">
        <v>536</v>
      </c>
      <c r="H382" s="327">
        <v>8.2089552238805902E-2</v>
      </c>
      <c r="I382" s="328">
        <v>9.7196552664570293E-2</v>
      </c>
      <c r="J382" s="328">
        <v>1.2508518497416001E-3</v>
      </c>
      <c r="K382" s="328">
        <v>3.09038824626468E-2</v>
      </c>
      <c r="L382" s="327">
        <v>0.12607449856733499</v>
      </c>
      <c r="M382" s="327">
        <v>0.138943801186105</v>
      </c>
      <c r="N382" s="327">
        <v>0.137789203084832</v>
      </c>
    </row>
    <row r="383" spans="1:14">
      <c r="A383" s="326" t="s">
        <v>178</v>
      </c>
      <c r="B383" s="326">
        <v>0</v>
      </c>
      <c r="C383" s="326">
        <v>0</v>
      </c>
      <c r="D383" s="326">
        <v>0</v>
      </c>
      <c r="E383" s="326">
        <v>117</v>
      </c>
      <c r="F383" s="326">
        <v>1189</v>
      </c>
      <c r="G383" s="326">
        <v>1306</v>
      </c>
      <c r="H383" s="327">
        <v>8.9586523736600296E-2</v>
      </c>
      <c r="I383" s="328">
        <v>1.6014319835491999E-3</v>
      </c>
      <c r="J383" s="328">
        <v>8.6044917707885796E-7</v>
      </c>
      <c r="K383" s="328">
        <v>3.0655363541763202E-2</v>
      </c>
      <c r="L383" s="327">
        <v>0.33524355300859598</v>
      </c>
      <c r="M383" s="327">
        <v>0.33578085286642101</v>
      </c>
      <c r="N383" s="327">
        <v>0.33573264781491002</v>
      </c>
    </row>
    <row r="384" spans="1:14">
      <c r="A384" s="326" t="s">
        <v>178</v>
      </c>
      <c r="B384" s="326">
        <v>1</v>
      </c>
      <c r="C384" s="326">
        <v>1</v>
      </c>
      <c r="D384" s="326">
        <v>1</v>
      </c>
      <c r="E384" s="326">
        <v>84</v>
      </c>
      <c r="F384" s="326">
        <v>1087</v>
      </c>
      <c r="G384" s="326">
        <v>1171</v>
      </c>
      <c r="H384" s="327">
        <v>7.1733561058923895E-2</v>
      </c>
      <c r="I384" s="328">
        <v>0.24326755836841901</v>
      </c>
      <c r="J384" s="328">
        <v>1.6125659478109101E-2</v>
      </c>
      <c r="K384" s="328">
        <v>3.0655363541763202E-2</v>
      </c>
      <c r="L384" s="327">
        <v>0.24068767908309399</v>
      </c>
      <c r="M384" s="327">
        <v>0.306975430669302</v>
      </c>
      <c r="N384" s="327">
        <v>0.30102827763496098</v>
      </c>
    </row>
    <row r="385" spans="1:14">
      <c r="A385" s="326" t="s">
        <v>178</v>
      </c>
      <c r="B385" s="326">
        <v>3</v>
      </c>
      <c r="C385" s="326">
        <v>2</v>
      </c>
      <c r="D385" s="326">
        <v>2</v>
      </c>
      <c r="E385" s="326">
        <v>75</v>
      </c>
      <c r="F385" s="326">
        <v>697</v>
      </c>
      <c r="G385" s="326">
        <v>772</v>
      </c>
      <c r="H385" s="327">
        <v>9.7150259067357497E-2</v>
      </c>
      <c r="I385" s="328">
        <v>-8.7795232685263E-2</v>
      </c>
      <c r="J385" s="328">
        <v>1.5858155944813801E-3</v>
      </c>
      <c r="K385" s="328">
        <v>3.0655363541763202E-2</v>
      </c>
      <c r="L385" s="327">
        <v>0.214899713467048</v>
      </c>
      <c r="M385" s="327">
        <v>0.19683705168031601</v>
      </c>
      <c r="N385" s="327">
        <v>0.19845758354755699</v>
      </c>
    </row>
    <row r="386" spans="1:14">
      <c r="A386" s="326" t="s">
        <v>178</v>
      </c>
      <c r="B386" s="326">
        <v>4</v>
      </c>
      <c r="C386" s="326">
        <v>3</v>
      </c>
      <c r="D386" s="326">
        <v>9</v>
      </c>
      <c r="E386" s="326">
        <v>73</v>
      </c>
      <c r="F386" s="326">
        <v>568</v>
      </c>
      <c r="G386" s="326">
        <v>641</v>
      </c>
      <c r="H386" s="327">
        <v>0.11388455538221499</v>
      </c>
      <c r="I386" s="328">
        <v>-0.26543055233671597</v>
      </c>
      <c r="J386" s="328">
        <v>1.2943028019995599E-2</v>
      </c>
      <c r="K386" s="328">
        <v>3.0655363541763202E-2</v>
      </c>
      <c r="L386" s="327">
        <v>0.20916905444125999</v>
      </c>
      <c r="M386" s="327">
        <v>0.16040666478395901</v>
      </c>
      <c r="N386" s="327">
        <v>0.16478149100257</v>
      </c>
    </row>
    <row r="387" spans="1:14">
      <c r="A387" s="326" t="s">
        <v>114</v>
      </c>
      <c r="B387" s="326">
        <v>0</v>
      </c>
      <c r="C387" s="326">
        <v>0</v>
      </c>
      <c r="D387" s="326">
        <v>140000</v>
      </c>
      <c r="E387" s="326">
        <v>85</v>
      </c>
      <c r="F387" s="326">
        <v>723</v>
      </c>
      <c r="G387" s="326">
        <v>808</v>
      </c>
      <c r="H387" s="327">
        <v>0.10519801980198</v>
      </c>
      <c r="I387" s="328">
        <v>-0.176334564241028</v>
      </c>
      <c r="J387" s="328">
        <v>6.9428910348119802E-3</v>
      </c>
      <c r="K387" s="328">
        <v>3.0597383729269401E-2</v>
      </c>
      <c r="L387" s="327">
        <v>0.243553008595988</v>
      </c>
      <c r="M387" s="327">
        <v>0.20417961027958201</v>
      </c>
      <c r="N387" s="327">
        <v>0.20771208226221</v>
      </c>
    </row>
    <row r="388" spans="1:14">
      <c r="A388" s="326" t="s">
        <v>114</v>
      </c>
      <c r="B388" s="326">
        <v>1</v>
      </c>
      <c r="C388" s="326">
        <v>140400</v>
      </c>
      <c r="D388" s="326">
        <v>210000</v>
      </c>
      <c r="E388" s="326">
        <v>78</v>
      </c>
      <c r="F388" s="326">
        <v>685</v>
      </c>
      <c r="G388" s="326">
        <v>763</v>
      </c>
      <c r="H388" s="327">
        <v>0.102228047182175</v>
      </c>
      <c r="I388" s="328">
        <v>-0.14438251833684301</v>
      </c>
      <c r="J388" s="328">
        <v>4.3383371163359299E-3</v>
      </c>
      <c r="K388" s="328">
        <v>3.0597383729269401E-2</v>
      </c>
      <c r="L388" s="327">
        <v>0.22349570200572999</v>
      </c>
      <c r="M388" s="327">
        <v>0.19344817848065499</v>
      </c>
      <c r="N388" s="327">
        <v>0.19614395886889399</v>
      </c>
    </row>
    <row r="389" spans="1:14">
      <c r="A389" s="326" t="s">
        <v>114</v>
      </c>
      <c r="B389" s="326">
        <v>2</v>
      </c>
      <c r="C389" s="326">
        <v>213600</v>
      </c>
      <c r="D389" s="326">
        <v>300000</v>
      </c>
      <c r="E389" s="326">
        <v>69</v>
      </c>
      <c r="F389" s="326">
        <v>715</v>
      </c>
      <c r="G389" s="326">
        <v>784</v>
      </c>
      <c r="H389" s="327">
        <v>8.8010204081632598E-2</v>
      </c>
      <c r="I389" s="328">
        <v>2.1083508187271598E-2</v>
      </c>
      <c r="J389" s="328">
        <v>8.8816915577517703E-5</v>
      </c>
      <c r="K389" s="328">
        <v>3.0597383729269401E-2</v>
      </c>
      <c r="L389" s="327">
        <v>0.197707736389684</v>
      </c>
      <c r="M389" s="327">
        <v>0.20192036147980699</v>
      </c>
      <c r="N389" s="327">
        <v>0.201542416452442</v>
      </c>
    </row>
    <row r="390" spans="1:14">
      <c r="A390" s="326" t="s">
        <v>114</v>
      </c>
      <c r="B390" s="326">
        <v>3</v>
      </c>
      <c r="C390" s="326">
        <v>301440</v>
      </c>
      <c r="D390" s="326">
        <v>460000</v>
      </c>
      <c r="E390" s="326">
        <v>66</v>
      </c>
      <c r="F390" s="326">
        <v>698</v>
      </c>
      <c r="G390" s="326">
        <v>764</v>
      </c>
      <c r="H390" s="327">
        <v>8.6387434554973802E-2</v>
      </c>
      <c r="I390" s="328">
        <v>4.1471830826470303E-2</v>
      </c>
      <c r="J390" s="328">
        <v>3.3209439149476099E-4</v>
      </c>
      <c r="K390" s="328">
        <v>3.0597383729269401E-2</v>
      </c>
      <c r="L390" s="327">
        <v>0.18911174785100199</v>
      </c>
      <c r="M390" s="327">
        <v>0.197119457780288</v>
      </c>
      <c r="N390" s="327">
        <v>0.196401028277634</v>
      </c>
    </row>
    <row r="391" spans="1:14">
      <c r="A391" s="326" t="s">
        <v>114</v>
      </c>
      <c r="B391" s="326">
        <v>4</v>
      </c>
      <c r="C391" s="326">
        <v>462000</v>
      </c>
      <c r="D391" s="326">
        <v>4500000</v>
      </c>
      <c r="E391" s="326">
        <v>51</v>
      </c>
      <c r="F391" s="326">
        <v>720</v>
      </c>
      <c r="G391" s="326">
        <v>771</v>
      </c>
      <c r="H391" s="327">
        <v>6.6147859922178906E-2</v>
      </c>
      <c r="I391" s="328">
        <v>0.33033304937629798</v>
      </c>
      <c r="J391" s="328">
        <v>1.88952442710493E-2</v>
      </c>
      <c r="K391" s="328">
        <v>3.0597383729269401E-2</v>
      </c>
      <c r="L391" s="327">
        <v>0.146131805157593</v>
      </c>
      <c r="M391" s="327">
        <v>0.20333239197966599</v>
      </c>
      <c r="N391" s="327">
        <v>0.19820051413881701</v>
      </c>
    </row>
    <row r="392" spans="1:14">
      <c r="A392" s="326" t="s">
        <v>218</v>
      </c>
      <c r="B392" s="326">
        <v>0</v>
      </c>
      <c r="C392" s="326">
        <v>0</v>
      </c>
      <c r="D392" s="326">
        <v>6</v>
      </c>
      <c r="E392" s="326">
        <v>69</v>
      </c>
      <c r="F392" s="326">
        <v>839</v>
      </c>
      <c r="G392" s="326">
        <v>908</v>
      </c>
      <c r="H392" s="327">
        <v>7.59911894273127E-2</v>
      </c>
      <c r="I392" s="328">
        <v>0.18101167196046999</v>
      </c>
      <c r="J392" s="328">
        <v>7.1012655515435797E-3</v>
      </c>
      <c r="K392" s="328">
        <v>3.0415970595568401E-2</v>
      </c>
      <c r="L392" s="327">
        <v>0.197707736389684</v>
      </c>
      <c r="M392" s="327">
        <v>0.23693871787630599</v>
      </c>
      <c r="N392" s="327">
        <v>0.23341902313624599</v>
      </c>
    </row>
    <row r="393" spans="1:14">
      <c r="A393" s="326" t="s">
        <v>218</v>
      </c>
      <c r="B393" s="326">
        <v>1</v>
      </c>
      <c r="C393" s="326">
        <v>7</v>
      </c>
      <c r="D393" s="326">
        <v>10</v>
      </c>
      <c r="E393" s="326">
        <v>50</v>
      </c>
      <c r="F393" s="326">
        <v>630</v>
      </c>
      <c r="G393" s="326">
        <v>680</v>
      </c>
      <c r="H393" s="327">
        <v>7.3529411764705802E-2</v>
      </c>
      <c r="I393" s="328">
        <v>0.21660428404795501</v>
      </c>
      <c r="J393" s="328">
        <v>7.5052014048558203E-3</v>
      </c>
      <c r="K393" s="328">
        <v>3.0415970595568401E-2</v>
      </c>
      <c r="L393" s="327">
        <v>0.14326647564469899</v>
      </c>
      <c r="M393" s="327">
        <v>0.177915842982208</v>
      </c>
      <c r="N393" s="327">
        <v>0.17480719794344399</v>
      </c>
    </row>
    <row r="394" spans="1:14">
      <c r="A394" s="326" t="s">
        <v>218</v>
      </c>
      <c r="B394" s="326">
        <v>2</v>
      </c>
      <c r="C394" s="326">
        <v>11</v>
      </c>
      <c r="D394" s="326">
        <v>16</v>
      </c>
      <c r="E394" s="326">
        <v>70</v>
      </c>
      <c r="F394" s="326">
        <v>718</v>
      </c>
      <c r="G394" s="326">
        <v>788</v>
      </c>
      <c r="H394" s="327">
        <v>8.8832487309644603E-2</v>
      </c>
      <c r="I394" s="328">
        <v>1.0881797089388599E-2</v>
      </c>
      <c r="J394" s="328">
        <v>2.3880254720933499E-5</v>
      </c>
      <c r="K394" s="328">
        <v>3.0415970595568401E-2</v>
      </c>
      <c r="L394" s="327">
        <v>0.20057306590257801</v>
      </c>
      <c r="M394" s="327">
        <v>0.20276757977972301</v>
      </c>
      <c r="N394" s="327">
        <v>0.202570694087403</v>
      </c>
    </row>
    <row r="395" spans="1:14">
      <c r="A395" s="326" t="s">
        <v>218</v>
      </c>
      <c r="B395" s="326">
        <v>3</v>
      </c>
      <c r="C395" s="326">
        <v>17</v>
      </c>
      <c r="D395" s="326">
        <v>26</v>
      </c>
      <c r="E395" s="326">
        <v>79</v>
      </c>
      <c r="F395" s="326">
        <v>715</v>
      </c>
      <c r="G395" s="326">
        <v>794</v>
      </c>
      <c r="H395" s="327">
        <v>9.9496221662468506E-2</v>
      </c>
      <c r="I395" s="328">
        <v>-0.11425783968249</v>
      </c>
      <c r="J395" s="328">
        <v>2.7925381590277599E-3</v>
      </c>
      <c r="K395" s="328">
        <v>3.0415970595568401E-2</v>
      </c>
      <c r="L395" s="327">
        <v>0.226361031518624</v>
      </c>
      <c r="M395" s="327">
        <v>0.20192036147980699</v>
      </c>
      <c r="N395" s="327">
        <v>0.20411311053984499</v>
      </c>
    </row>
    <row r="396" spans="1:14">
      <c r="A396" s="326" t="s">
        <v>218</v>
      </c>
      <c r="B396" s="326">
        <v>4</v>
      </c>
      <c r="C396" s="326">
        <v>27</v>
      </c>
      <c r="D396" s="326">
        <v>85</v>
      </c>
      <c r="E396" s="326">
        <v>81</v>
      </c>
      <c r="F396" s="326">
        <v>639</v>
      </c>
      <c r="G396" s="326">
        <v>720</v>
      </c>
      <c r="H396" s="327">
        <v>0.1125</v>
      </c>
      <c r="I396" s="328">
        <v>-0.25163723020438</v>
      </c>
      <c r="J396" s="328">
        <v>1.29930852254203E-2</v>
      </c>
      <c r="K396" s="328">
        <v>3.0415970595568401E-2</v>
      </c>
      <c r="L396" s="327">
        <v>0.232091690544412</v>
      </c>
      <c r="M396" s="327">
        <v>0.180457497881954</v>
      </c>
      <c r="N396" s="327">
        <v>0.18508997429305901</v>
      </c>
    </row>
    <row r="397" spans="1:14">
      <c r="A397" s="326" t="s">
        <v>283</v>
      </c>
      <c r="B397" s="326">
        <v>0</v>
      </c>
      <c r="C397" s="326">
        <v>0</v>
      </c>
      <c r="D397" s="326">
        <v>0</v>
      </c>
      <c r="E397" s="326">
        <v>108</v>
      </c>
      <c r="F397" s="326">
        <v>1241</v>
      </c>
      <c r="G397" s="326">
        <v>1349</v>
      </c>
      <c r="H397" s="327">
        <v>8.0059303187546296E-2</v>
      </c>
      <c r="I397" s="328">
        <v>0.12444902817091</v>
      </c>
      <c r="J397" s="328">
        <v>5.10370226849775E-3</v>
      </c>
      <c r="K397" s="328">
        <v>3.0333942407272701E-2</v>
      </c>
      <c r="L397" s="327">
        <v>0.30945558739255002</v>
      </c>
      <c r="M397" s="327">
        <v>0.350465970064953</v>
      </c>
      <c r="N397" s="327">
        <v>0.34678663239074498</v>
      </c>
    </row>
    <row r="398" spans="1:14">
      <c r="A398" s="326" t="s">
        <v>283</v>
      </c>
      <c r="B398" s="326">
        <v>1</v>
      </c>
      <c r="C398" s="326">
        <v>1</v>
      </c>
      <c r="D398" s="326">
        <v>1</v>
      </c>
      <c r="E398" s="326">
        <v>86</v>
      </c>
      <c r="F398" s="326">
        <v>910</v>
      </c>
      <c r="G398" s="326">
        <v>996</v>
      </c>
      <c r="H398" s="327">
        <v>8.6345381526104395E-2</v>
      </c>
      <c r="I398" s="328">
        <v>4.2004773347911299E-2</v>
      </c>
      <c r="J398" s="328">
        <v>4.4404140042442902E-4</v>
      </c>
      <c r="K398" s="328">
        <v>3.0333942407272701E-2</v>
      </c>
      <c r="L398" s="327">
        <v>0.246418338108882</v>
      </c>
      <c r="M398" s="327">
        <v>0.25698955097430098</v>
      </c>
      <c r="N398" s="327">
        <v>0.256041131105398</v>
      </c>
    </row>
    <row r="399" spans="1:14">
      <c r="A399" s="326" t="s">
        <v>283</v>
      </c>
      <c r="B399" s="326">
        <v>3</v>
      </c>
      <c r="C399" s="326">
        <v>2</v>
      </c>
      <c r="D399" s="326">
        <v>3</v>
      </c>
      <c r="E399" s="326">
        <v>97</v>
      </c>
      <c r="F399" s="326">
        <v>1006</v>
      </c>
      <c r="G399" s="326">
        <v>1103</v>
      </c>
      <c r="H399" s="327">
        <v>8.7941976427923799E-2</v>
      </c>
      <c r="I399" s="328">
        <v>2.1933842246825101E-2</v>
      </c>
      <c r="J399" s="328">
        <v>1.35190855863703E-4</v>
      </c>
      <c r="K399" s="328">
        <v>3.0333942407272701E-2</v>
      </c>
      <c r="L399" s="327">
        <v>0.277936962750716</v>
      </c>
      <c r="M399" s="327">
        <v>0.28410053657158901</v>
      </c>
      <c r="N399" s="327">
        <v>0.28354755784061603</v>
      </c>
    </row>
    <row r="400" spans="1:14">
      <c r="A400" s="326" t="s">
        <v>283</v>
      </c>
      <c r="B400" s="326">
        <v>4</v>
      </c>
      <c r="C400" s="326">
        <v>4</v>
      </c>
      <c r="D400" s="326">
        <v>8</v>
      </c>
      <c r="E400" s="326">
        <v>58</v>
      </c>
      <c r="F400" s="326">
        <v>384</v>
      </c>
      <c r="G400" s="326">
        <v>442</v>
      </c>
      <c r="H400" s="327">
        <v>0.131221719457013</v>
      </c>
      <c r="I400" s="328">
        <v>-0.42689298786816898</v>
      </c>
      <c r="J400" s="328">
        <v>2.4651007882486899E-2</v>
      </c>
      <c r="K400" s="328">
        <v>3.0333942407272701E-2</v>
      </c>
      <c r="L400" s="327">
        <v>0.166189111747851</v>
      </c>
      <c r="M400" s="327">
        <v>0.108443942389155</v>
      </c>
      <c r="N400" s="327">
        <v>0.113624678663239</v>
      </c>
    </row>
    <row r="401" spans="1:14">
      <c r="A401" s="326" t="s">
        <v>87</v>
      </c>
      <c r="B401" s="326">
        <v>0</v>
      </c>
      <c r="C401" s="326">
        <v>0</v>
      </c>
      <c r="D401" s="326">
        <v>3</v>
      </c>
      <c r="E401" s="326">
        <v>111</v>
      </c>
      <c r="F401" s="326">
        <v>930</v>
      </c>
      <c r="G401" s="326">
        <v>1041</v>
      </c>
      <c r="H401" s="327">
        <v>0.10662824207492699</v>
      </c>
      <c r="I401" s="328">
        <v>-0.19143814507450899</v>
      </c>
      <c r="J401" s="328">
        <v>1.0608334793521801E-2</v>
      </c>
      <c r="K401" s="328">
        <v>2.93157789027075E-2</v>
      </c>
      <c r="L401" s="327">
        <v>0.31805157593123201</v>
      </c>
      <c r="M401" s="327">
        <v>0.26263767297373602</v>
      </c>
      <c r="N401" s="327">
        <v>0.26760925449871398</v>
      </c>
    </row>
    <row r="402" spans="1:14">
      <c r="A402" s="326" t="s">
        <v>87</v>
      </c>
      <c r="B402" s="326">
        <v>1</v>
      </c>
      <c r="C402" s="326">
        <v>4</v>
      </c>
      <c r="D402" s="326">
        <v>6</v>
      </c>
      <c r="E402" s="326">
        <v>49</v>
      </c>
      <c r="F402" s="326">
        <v>580</v>
      </c>
      <c r="G402" s="326">
        <v>629</v>
      </c>
      <c r="H402" s="327">
        <v>7.7901430842607297E-2</v>
      </c>
      <c r="I402" s="328">
        <v>0.154115275520361</v>
      </c>
      <c r="J402" s="328">
        <v>3.6054331458738199E-3</v>
      </c>
      <c r="K402" s="328">
        <v>2.93157789027075E-2</v>
      </c>
      <c r="L402" s="327">
        <v>0.14040114613180499</v>
      </c>
      <c r="M402" s="327">
        <v>0.16379553798362001</v>
      </c>
      <c r="N402" s="327">
        <v>0.16169665809768599</v>
      </c>
    </row>
    <row r="403" spans="1:14">
      <c r="A403" s="326" t="s">
        <v>87</v>
      </c>
      <c r="B403" s="326">
        <v>2</v>
      </c>
      <c r="C403" s="326">
        <v>7</v>
      </c>
      <c r="D403" s="326">
        <v>11</v>
      </c>
      <c r="E403" s="326">
        <v>55</v>
      </c>
      <c r="F403" s="326">
        <v>622</v>
      </c>
      <c r="G403" s="326">
        <v>677</v>
      </c>
      <c r="H403" s="327">
        <v>8.1240768094534704E-2</v>
      </c>
      <c r="I403" s="328">
        <v>0.108514377597232</v>
      </c>
      <c r="J403" s="328">
        <v>1.9601463099095501E-3</v>
      </c>
      <c r="K403" s="328">
        <v>2.93157789027075E-2</v>
      </c>
      <c r="L403" s="327">
        <v>0.15759312320916899</v>
      </c>
      <c r="M403" s="327">
        <v>0.17565659418243401</v>
      </c>
      <c r="N403" s="327">
        <v>0.17403598971722301</v>
      </c>
    </row>
    <row r="404" spans="1:14">
      <c r="A404" s="326" t="s">
        <v>87</v>
      </c>
      <c r="B404" s="326">
        <v>3</v>
      </c>
      <c r="C404" s="326">
        <v>12</v>
      </c>
      <c r="D404" s="326">
        <v>25</v>
      </c>
      <c r="E404" s="326">
        <v>56</v>
      </c>
      <c r="F404" s="326">
        <v>715</v>
      </c>
      <c r="G404" s="326">
        <v>771</v>
      </c>
      <c r="H404" s="327">
        <v>7.2632944228274904E-2</v>
      </c>
      <c r="I404" s="328">
        <v>0.22983832204938101</v>
      </c>
      <c r="J404" s="328">
        <v>9.5295355378446599E-3</v>
      </c>
      <c r="K404" s="328">
        <v>2.93157789027075E-2</v>
      </c>
      <c r="L404" s="327">
        <v>0.16045845272206299</v>
      </c>
      <c r="M404" s="327">
        <v>0.20192036147980699</v>
      </c>
      <c r="N404" s="327">
        <v>0.19820051413881701</v>
      </c>
    </row>
    <row r="405" spans="1:14">
      <c r="A405" s="326" t="s">
        <v>87</v>
      </c>
      <c r="B405" s="326">
        <v>4</v>
      </c>
      <c r="C405" s="326">
        <v>26</v>
      </c>
      <c r="D405" s="326">
        <v>60</v>
      </c>
      <c r="E405" s="326">
        <v>78</v>
      </c>
      <c r="F405" s="326">
        <v>694</v>
      </c>
      <c r="G405" s="326">
        <v>772</v>
      </c>
      <c r="H405" s="327">
        <v>0.10103626943005101</v>
      </c>
      <c r="I405" s="328">
        <v>-0.13132939609226299</v>
      </c>
      <c r="J405" s="328">
        <v>3.6123291155576798E-3</v>
      </c>
      <c r="K405" s="328">
        <v>2.93157789027075E-2</v>
      </c>
      <c r="L405" s="327">
        <v>0.22349570200572999</v>
      </c>
      <c r="M405" s="327">
        <v>0.19598983338040099</v>
      </c>
      <c r="N405" s="327">
        <v>0.19845758354755699</v>
      </c>
    </row>
    <row r="406" spans="1:14">
      <c r="A406" s="326" t="s">
        <v>39</v>
      </c>
      <c r="B406" s="326">
        <v>0</v>
      </c>
      <c r="C406" s="326">
        <v>0</v>
      </c>
      <c r="D406" s="326">
        <v>24000</v>
      </c>
      <c r="E406" s="326">
        <v>88</v>
      </c>
      <c r="F406" s="326">
        <v>703</v>
      </c>
      <c r="G406" s="326">
        <v>791</v>
      </c>
      <c r="H406" s="327">
        <v>0.111251580278128</v>
      </c>
      <c r="I406" s="328">
        <v>-0.23907245257701801</v>
      </c>
      <c r="J406" s="328">
        <v>1.2818469342920901E-2</v>
      </c>
      <c r="K406" s="328">
        <v>2.8856675561353001E-2</v>
      </c>
      <c r="L406" s="327">
        <v>0.25214899713466998</v>
      </c>
      <c r="M406" s="327">
        <v>0.198531488280146</v>
      </c>
      <c r="N406" s="327">
        <v>0.20334190231362401</v>
      </c>
    </row>
    <row r="407" spans="1:14">
      <c r="A407" s="326" t="s">
        <v>39</v>
      </c>
      <c r="B407" s="326">
        <v>1</v>
      </c>
      <c r="C407" s="326">
        <v>24015</v>
      </c>
      <c r="D407" s="326">
        <v>70600</v>
      </c>
      <c r="E407" s="326">
        <v>73</v>
      </c>
      <c r="F407" s="326">
        <v>692</v>
      </c>
      <c r="G407" s="326">
        <v>765</v>
      </c>
      <c r="H407" s="327">
        <v>9.54248366013071E-2</v>
      </c>
      <c r="I407" s="328">
        <v>-6.7966015440198202E-2</v>
      </c>
      <c r="J407" s="328">
        <v>9.3412717681435199E-4</v>
      </c>
      <c r="K407" s="328">
        <v>2.8856675561353001E-2</v>
      </c>
      <c r="L407" s="327">
        <v>0.20916905444125999</v>
      </c>
      <c r="M407" s="327">
        <v>0.19542502118045699</v>
      </c>
      <c r="N407" s="327">
        <v>0.19665809768637499</v>
      </c>
    </row>
    <row r="408" spans="1:14">
      <c r="A408" s="326" t="s">
        <v>39</v>
      </c>
      <c r="B408" s="326">
        <v>2</v>
      </c>
      <c r="C408" s="326">
        <v>70611</v>
      </c>
      <c r="D408" s="326">
        <v>145000</v>
      </c>
      <c r="E408" s="326">
        <v>54</v>
      </c>
      <c r="F408" s="326">
        <v>727</v>
      </c>
      <c r="G408" s="326">
        <v>781</v>
      </c>
      <c r="H408" s="327">
        <v>6.9142125480153596E-2</v>
      </c>
      <c r="I408" s="328">
        <v>0.28284990105976798</v>
      </c>
      <c r="J408" s="328">
        <v>1.43069555775569E-2</v>
      </c>
      <c r="K408" s="328">
        <v>2.8856675561353001E-2</v>
      </c>
      <c r="L408" s="327">
        <v>0.15472779369627501</v>
      </c>
      <c r="M408" s="327">
        <v>0.20530923467946899</v>
      </c>
      <c r="N408" s="327">
        <v>0.20077120822622099</v>
      </c>
    </row>
    <row r="409" spans="1:14">
      <c r="A409" s="326" t="s">
        <v>39</v>
      </c>
      <c r="B409" s="326">
        <v>3</v>
      </c>
      <c r="C409" s="326">
        <v>145001</v>
      </c>
      <c r="D409" s="326">
        <v>271570</v>
      </c>
      <c r="E409" s="326">
        <v>66</v>
      </c>
      <c r="F409" s="326">
        <v>709</v>
      </c>
      <c r="G409" s="326">
        <v>775</v>
      </c>
      <c r="H409" s="327">
        <v>8.5161290322580602E-2</v>
      </c>
      <c r="I409" s="328">
        <v>5.7108254596225198E-2</v>
      </c>
      <c r="J409" s="328">
        <v>6.3471125139819495E-4</v>
      </c>
      <c r="K409" s="328">
        <v>2.8856675561353001E-2</v>
      </c>
      <c r="L409" s="327">
        <v>0.18911174785100199</v>
      </c>
      <c r="M409" s="327">
        <v>0.20022592487997701</v>
      </c>
      <c r="N409" s="327">
        <v>0.199228791773778</v>
      </c>
    </row>
    <row r="410" spans="1:14">
      <c r="A410" s="326" t="s">
        <v>39</v>
      </c>
      <c r="B410" s="326">
        <v>4</v>
      </c>
      <c r="C410" s="326">
        <v>272168</v>
      </c>
      <c r="D410" s="326">
        <v>2338911</v>
      </c>
      <c r="E410" s="326">
        <v>68</v>
      </c>
      <c r="F410" s="326">
        <v>710</v>
      </c>
      <c r="G410" s="326">
        <v>778</v>
      </c>
      <c r="H410" s="327">
        <v>8.7403598971722299E-2</v>
      </c>
      <c r="I410" s="328">
        <v>2.8664734949777702E-2</v>
      </c>
      <c r="J410" s="328">
        <v>1.6241221266259E-4</v>
      </c>
      <c r="K410" s="328">
        <v>2.8856675561353001E-2</v>
      </c>
      <c r="L410" s="327">
        <v>0.19484240687679</v>
      </c>
      <c r="M410" s="327">
        <v>0.200508330979949</v>
      </c>
      <c r="N410" s="327">
        <v>0.2</v>
      </c>
    </row>
    <row r="411" spans="1:14">
      <c r="A411" s="326" t="s">
        <v>235</v>
      </c>
      <c r="B411" s="326">
        <v>0</v>
      </c>
      <c r="C411" s="326">
        <v>0</v>
      </c>
      <c r="D411" s="326">
        <v>1</v>
      </c>
      <c r="E411" s="326">
        <v>72</v>
      </c>
      <c r="F411" s="326">
        <v>766</v>
      </c>
      <c r="G411" s="326">
        <v>838</v>
      </c>
      <c r="H411" s="327">
        <v>8.5918854415274401E-2</v>
      </c>
      <c r="I411" s="328">
        <v>4.7423520815059503E-2</v>
      </c>
      <c r="J411" s="328">
        <v>4.75152741833136E-4</v>
      </c>
      <c r="K411" s="328">
        <v>2.88343647531379E-2</v>
      </c>
      <c r="L411" s="327">
        <v>0.20630372492836599</v>
      </c>
      <c r="M411" s="327">
        <v>0.216323072578367</v>
      </c>
      <c r="N411" s="327">
        <v>0.21542416452442101</v>
      </c>
    </row>
    <row r="412" spans="1:14">
      <c r="A412" s="326" t="s">
        <v>235</v>
      </c>
      <c r="B412" s="326">
        <v>1</v>
      </c>
      <c r="C412" s="326">
        <v>2</v>
      </c>
      <c r="D412" s="326">
        <v>3</v>
      </c>
      <c r="E412" s="326">
        <v>64</v>
      </c>
      <c r="F412" s="326">
        <v>680</v>
      </c>
      <c r="G412" s="326">
        <v>744</v>
      </c>
      <c r="H412" s="327">
        <v>8.6021505376343996E-2</v>
      </c>
      <c r="I412" s="328">
        <v>4.6117184901003902E-2</v>
      </c>
      <c r="J412" s="328">
        <v>3.9914696340707798E-4</v>
      </c>
      <c r="K412" s="328">
        <v>2.88343647531379E-2</v>
      </c>
      <c r="L412" s="327">
        <v>0.18338108882521401</v>
      </c>
      <c r="M412" s="327">
        <v>0.19203614798079599</v>
      </c>
      <c r="N412" s="327">
        <v>0.19125964010282701</v>
      </c>
    </row>
    <row r="413" spans="1:14">
      <c r="A413" s="326" t="s">
        <v>235</v>
      </c>
      <c r="B413" s="326">
        <v>2</v>
      </c>
      <c r="C413" s="326">
        <v>4</v>
      </c>
      <c r="D413" s="326">
        <v>6</v>
      </c>
      <c r="E413" s="326">
        <v>54</v>
      </c>
      <c r="F413" s="326">
        <v>729</v>
      </c>
      <c r="G413" s="326">
        <v>783</v>
      </c>
      <c r="H413" s="327">
        <v>6.8965517241379296E-2</v>
      </c>
      <c r="I413" s="328">
        <v>0.285597155534907</v>
      </c>
      <c r="J413" s="328">
        <v>1.46072244253722E-2</v>
      </c>
      <c r="K413" s="328">
        <v>2.88343647531379E-2</v>
      </c>
      <c r="L413" s="327">
        <v>0.15472779369627501</v>
      </c>
      <c r="M413" s="327">
        <v>0.20587404687941199</v>
      </c>
      <c r="N413" s="327">
        <v>0.20128534704370099</v>
      </c>
    </row>
    <row r="414" spans="1:14">
      <c r="A414" s="326" t="s">
        <v>235</v>
      </c>
      <c r="B414" s="326">
        <v>3</v>
      </c>
      <c r="C414" s="326">
        <v>7</v>
      </c>
      <c r="D414" s="326">
        <v>11</v>
      </c>
      <c r="E414" s="326">
        <v>78</v>
      </c>
      <c r="F414" s="326">
        <v>714</v>
      </c>
      <c r="G414" s="326">
        <v>792</v>
      </c>
      <c r="H414" s="327">
        <v>9.8484848484848397E-2</v>
      </c>
      <c r="I414" s="328">
        <v>-0.102918394259483</v>
      </c>
      <c r="J414" s="328">
        <v>2.24956418486771E-3</v>
      </c>
      <c r="K414" s="328">
        <v>2.88343647531379E-2</v>
      </c>
      <c r="L414" s="327">
        <v>0.22349570200572999</v>
      </c>
      <c r="M414" s="327">
        <v>0.201637955379836</v>
      </c>
      <c r="N414" s="327">
        <v>0.20359897172236499</v>
      </c>
    </row>
    <row r="415" spans="1:14">
      <c r="A415" s="326" t="s">
        <v>235</v>
      </c>
      <c r="B415" s="326">
        <v>4</v>
      </c>
      <c r="C415" s="326">
        <v>12</v>
      </c>
      <c r="D415" s="326">
        <v>40</v>
      </c>
      <c r="E415" s="326">
        <v>81</v>
      </c>
      <c r="F415" s="326">
        <v>652</v>
      </c>
      <c r="G415" s="326">
        <v>733</v>
      </c>
      <c r="H415" s="327">
        <v>0.11050477489768</v>
      </c>
      <c r="I415" s="328">
        <v>-0.23149712265526201</v>
      </c>
      <c r="J415" s="328">
        <v>1.11032764376577E-2</v>
      </c>
      <c r="K415" s="328">
        <v>2.88343647531379E-2</v>
      </c>
      <c r="L415" s="327">
        <v>0.232091690544412</v>
      </c>
      <c r="M415" s="327">
        <v>0.18412877718158699</v>
      </c>
      <c r="N415" s="327">
        <v>0.18843187660668301</v>
      </c>
    </row>
    <row r="416" spans="1:14">
      <c r="A416" s="326" t="s">
        <v>42</v>
      </c>
      <c r="B416" s="326">
        <v>0</v>
      </c>
      <c r="C416" s="326">
        <v>0</v>
      </c>
      <c r="D416" s="326">
        <v>3</v>
      </c>
      <c r="E416" s="326">
        <v>111</v>
      </c>
      <c r="F416" s="326">
        <v>1003</v>
      </c>
      <c r="G416" s="326">
        <v>1114</v>
      </c>
      <c r="H416" s="327">
        <v>9.9640933572710894E-2</v>
      </c>
      <c r="I416" s="328">
        <v>-0.115871943259875</v>
      </c>
      <c r="J416" s="328">
        <v>4.0321417370707503E-3</v>
      </c>
      <c r="K416" s="328">
        <v>2.8806494577968599E-2</v>
      </c>
      <c r="L416" s="327">
        <v>0.31805157593123201</v>
      </c>
      <c r="M416" s="327">
        <v>0.28325331827167399</v>
      </c>
      <c r="N416" s="327">
        <v>0.28637532133676002</v>
      </c>
    </row>
    <row r="417" spans="1:14">
      <c r="A417" s="326" t="s">
        <v>42</v>
      </c>
      <c r="B417" s="326">
        <v>1</v>
      </c>
      <c r="C417" s="326">
        <v>4</v>
      </c>
      <c r="D417" s="326">
        <v>5</v>
      </c>
      <c r="E417" s="326">
        <v>78</v>
      </c>
      <c r="F417" s="326">
        <v>691</v>
      </c>
      <c r="G417" s="326">
        <v>769</v>
      </c>
      <c r="H417" s="327">
        <v>0.10143042912873799</v>
      </c>
      <c r="I417" s="328">
        <v>-0.13566153283139801</v>
      </c>
      <c r="J417" s="328">
        <v>3.8464232327806002E-3</v>
      </c>
      <c r="K417" s="328">
        <v>2.8806494577968599E-2</v>
      </c>
      <c r="L417" s="327">
        <v>0.22349570200572999</v>
      </c>
      <c r="M417" s="327">
        <v>0.195142615080485</v>
      </c>
      <c r="N417" s="327">
        <v>0.19768637532133601</v>
      </c>
    </row>
    <row r="418" spans="1:14">
      <c r="A418" s="326" t="s">
        <v>42</v>
      </c>
      <c r="B418" s="326">
        <v>2</v>
      </c>
      <c r="C418" s="326">
        <v>6</v>
      </c>
      <c r="D418" s="326">
        <v>7</v>
      </c>
      <c r="E418" s="326">
        <v>52</v>
      </c>
      <c r="F418" s="326">
        <v>687</v>
      </c>
      <c r="G418" s="326">
        <v>739</v>
      </c>
      <c r="H418" s="327">
        <v>7.03653585926928E-2</v>
      </c>
      <c r="I418" s="328">
        <v>0.26399804373144498</v>
      </c>
      <c r="J418" s="328">
        <v>1.18840979235658E-2</v>
      </c>
      <c r="K418" s="328">
        <v>2.8806494577968599E-2</v>
      </c>
      <c r="L418" s="327">
        <v>0.148997134670487</v>
      </c>
      <c r="M418" s="327">
        <v>0.19401299068059799</v>
      </c>
      <c r="N418" s="327">
        <v>0.189974293059125</v>
      </c>
    </row>
    <row r="419" spans="1:14">
      <c r="A419" s="326" t="s">
        <v>42</v>
      </c>
      <c r="B419" s="326">
        <v>3</v>
      </c>
      <c r="C419" s="326">
        <v>8</v>
      </c>
      <c r="D419" s="326">
        <v>9</v>
      </c>
      <c r="E419" s="326">
        <v>43</v>
      </c>
      <c r="F419" s="326">
        <v>553</v>
      </c>
      <c r="G419" s="326">
        <v>596</v>
      </c>
      <c r="H419" s="327">
        <v>7.2147651006711402E-2</v>
      </c>
      <c r="I419" s="328">
        <v>0.23706535591929501</v>
      </c>
      <c r="J419" s="328">
        <v>7.8140070253708994E-3</v>
      </c>
      <c r="K419" s="328">
        <v>2.8806494577968599E-2</v>
      </c>
      <c r="L419" s="327">
        <v>0.123209169054441</v>
      </c>
      <c r="M419" s="327">
        <v>0.156170573284382</v>
      </c>
      <c r="N419" s="327">
        <v>0.153213367609254</v>
      </c>
    </row>
    <row r="420" spans="1:14">
      <c r="A420" s="326" t="s">
        <v>42</v>
      </c>
      <c r="B420" s="326">
        <v>4</v>
      </c>
      <c r="C420" s="326">
        <v>10</v>
      </c>
      <c r="D420" s="326">
        <v>19</v>
      </c>
      <c r="E420" s="326">
        <v>65</v>
      </c>
      <c r="F420" s="326">
        <v>607</v>
      </c>
      <c r="G420" s="326">
        <v>672</v>
      </c>
      <c r="H420" s="327">
        <v>9.6726190476190396E-2</v>
      </c>
      <c r="I420" s="328">
        <v>-8.2951008745615396E-2</v>
      </c>
      <c r="J420" s="328">
        <v>1.22982465918047E-3</v>
      </c>
      <c r="K420" s="328">
        <v>2.8806494577968599E-2</v>
      </c>
      <c r="L420" s="327">
        <v>0.18624641833810801</v>
      </c>
      <c r="M420" s="327">
        <v>0.171420502682857</v>
      </c>
      <c r="N420" s="327">
        <v>0.172750642673521</v>
      </c>
    </row>
    <row r="421" spans="1:14">
      <c r="A421" s="326" t="s">
        <v>97</v>
      </c>
      <c r="B421" s="326">
        <v>0</v>
      </c>
      <c r="C421" s="326">
        <v>0</v>
      </c>
      <c r="D421" s="326">
        <v>0</v>
      </c>
      <c r="E421" s="326">
        <v>167</v>
      </c>
      <c r="F421" s="326">
        <v>1775</v>
      </c>
      <c r="G421" s="326">
        <v>1942</v>
      </c>
      <c r="H421" s="327">
        <v>8.5993820803295498E-2</v>
      </c>
      <c r="I421" s="328">
        <v>4.6469359583284603E-2</v>
      </c>
      <c r="J421" s="328">
        <v>1.0576797436809601E-3</v>
      </c>
      <c r="K421" s="328">
        <v>2.8698274406947201E-2</v>
      </c>
      <c r="L421" s="327">
        <v>0.47851002865329501</v>
      </c>
      <c r="M421" s="327">
        <v>0.50127082744987295</v>
      </c>
      <c r="N421" s="327">
        <v>0.49922879177377799</v>
      </c>
    </row>
    <row r="422" spans="1:14">
      <c r="A422" s="326" t="s">
        <v>97</v>
      </c>
      <c r="B422" s="326">
        <v>2</v>
      </c>
      <c r="C422" s="326">
        <v>1</v>
      </c>
      <c r="D422" s="326">
        <v>1</v>
      </c>
      <c r="E422" s="326">
        <v>107</v>
      </c>
      <c r="F422" s="326">
        <v>1231</v>
      </c>
      <c r="G422" s="326">
        <v>1338</v>
      </c>
      <c r="H422" s="327">
        <v>7.9970104633781694E-2</v>
      </c>
      <c r="I422" s="328">
        <v>0.12566076181307001</v>
      </c>
      <c r="J422" s="328">
        <v>5.1585817616643798E-3</v>
      </c>
      <c r="K422" s="328">
        <v>2.8698274406947201E-2</v>
      </c>
      <c r="L422" s="327">
        <v>0.30659025787965599</v>
      </c>
      <c r="M422" s="327">
        <v>0.34764190906523501</v>
      </c>
      <c r="N422" s="327">
        <v>0.34395886889460098</v>
      </c>
    </row>
    <row r="423" spans="1:14">
      <c r="A423" s="326" t="s">
        <v>97</v>
      </c>
      <c r="B423" s="326">
        <v>4</v>
      </c>
      <c r="C423" s="326">
        <v>2</v>
      </c>
      <c r="D423" s="326">
        <v>6</v>
      </c>
      <c r="E423" s="326">
        <v>75</v>
      </c>
      <c r="F423" s="326">
        <v>535</v>
      </c>
      <c r="G423" s="326">
        <v>610</v>
      </c>
      <c r="H423" s="327">
        <v>0.12295081967213101</v>
      </c>
      <c r="I423" s="328">
        <v>-0.35231389654978001</v>
      </c>
      <c r="J423" s="328">
        <v>2.2482012901601799E-2</v>
      </c>
      <c r="K423" s="328">
        <v>2.8698274406947201E-2</v>
      </c>
      <c r="L423" s="327">
        <v>0.214899713467048</v>
      </c>
      <c r="M423" s="327">
        <v>0.15108726348489099</v>
      </c>
      <c r="N423" s="327">
        <v>0.15681233933161901</v>
      </c>
    </row>
    <row r="424" spans="1:14">
      <c r="A424" s="326" t="s">
        <v>223</v>
      </c>
      <c r="B424" s="326">
        <v>0</v>
      </c>
      <c r="C424" s="326">
        <v>0</v>
      </c>
      <c r="D424" s="326">
        <v>2</v>
      </c>
      <c r="E424" s="326">
        <v>97</v>
      </c>
      <c r="F424" s="326">
        <v>986</v>
      </c>
      <c r="G424" s="326">
        <v>1083</v>
      </c>
      <c r="H424" s="327">
        <v>8.9566020313942701E-2</v>
      </c>
      <c r="I424" s="328">
        <v>1.8528461897760399E-3</v>
      </c>
      <c r="J424" s="328">
        <v>9.5505294336529593E-7</v>
      </c>
      <c r="K424" s="328">
        <v>2.86221832783943E-2</v>
      </c>
      <c r="L424" s="327">
        <v>0.277936962750716</v>
      </c>
      <c r="M424" s="327">
        <v>0.27845241457215397</v>
      </c>
      <c r="N424" s="327">
        <v>0.278406169665809</v>
      </c>
    </row>
    <row r="425" spans="1:14">
      <c r="A425" s="326" t="s">
        <v>223</v>
      </c>
      <c r="B425" s="326">
        <v>1</v>
      </c>
      <c r="C425" s="326">
        <v>3</v>
      </c>
      <c r="D425" s="326">
        <v>4</v>
      </c>
      <c r="E425" s="326">
        <v>53</v>
      </c>
      <c r="F425" s="326">
        <v>582</v>
      </c>
      <c r="G425" s="326">
        <v>635</v>
      </c>
      <c r="H425" s="327">
        <v>8.3464566929133802E-2</v>
      </c>
      <c r="I425" s="328">
        <v>7.9086004269839402E-2</v>
      </c>
      <c r="J425" s="328">
        <v>9.8840786557442806E-4</v>
      </c>
      <c r="K425" s="328">
        <v>2.86221832783943E-2</v>
      </c>
      <c r="L425" s="327">
        <v>0.15186246418338101</v>
      </c>
      <c r="M425" s="327">
        <v>0.16436035018356299</v>
      </c>
      <c r="N425" s="327">
        <v>0.16323907455012801</v>
      </c>
    </row>
    <row r="426" spans="1:14">
      <c r="A426" s="326" t="s">
        <v>223</v>
      </c>
      <c r="B426" s="326">
        <v>2</v>
      </c>
      <c r="C426" s="326">
        <v>5</v>
      </c>
      <c r="D426" s="326">
        <v>7</v>
      </c>
      <c r="E426" s="326">
        <v>48</v>
      </c>
      <c r="F426" s="326">
        <v>671</v>
      </c>
      <c r="G426" s="326">
        <v>719</v>
      </c>
      <c r="H426" s="327">
        <v>6.6759388038942893E-2</v>
      </c>
      <c r="I426" s="328">
        <v>0.32047559615431398</v>
      </c>
      <c r="J426" s="328">
        <v>1.6651487814593201E-2</v>
      </c>
      <c r="K426" s="328">
        <v>2.86221832783943E-2</v>
      </c>
      <c r="L426" s="327">
        <v>0.13753581661891101</v>
      </c>
      <c r="M426" s="327">
        <v>0.18949449308104999</v>
      </c>
      <c r="N426" s="327">
        <v>0.184832904884318</v>
      </c>
    </row>
    <row r="427" spans="1:14">
      <c r="A427" s="326" t="s">
        <v>223</v>
      </c>
      <c r="B427" s="326">
        <v>3</v>
      </c>
      <c r="C427" s="326">
        <v>8</v>
      </c>
      <c r="D427" s="326">
        <v>12</v>
      </c>
      <c r="E427" s="326">
        <v>71</v>
      </c>
      <c r="F427" s="326">
        <v>633</v>
      </c>
      <c r="G427" s="326">
        <v>704</v>
      </c>
      <c r="H427" s="327">
        <v>0.100852272727272</v>
      </c>
      <c r="I427" s="328">
        <v>-0.12930198480661501</v>
      </c>
      <c r="J427" s="328">
        <v>3.1905696792084702E-3</v>
      </c>
      <c r="K427" s="328">
        <v>2.86221832783943E-2</v>
      </c>
      <c r="L427" s="327">
        <v>0.20343839541547201</v>
      </c>
      <c r="M427" s="327">
        <v>0.17876306128212299</v>
      </c>
      <c r="N427" s="327">
        <v>0.18097686375321301</v>
      </c>
    </row>
    <row r="428" spans="1:14">
      <c r="A428" s="326" t="s">
        <v>223</v>
      </c>
      <c r="B428" s="326">
        <v>4</v>
      </c>
      <c r="C428" s="326">
        <v>13</v>
      </c>
      <c r="D428" s="326">
        <v>45</v>
      </c>
      <c r="E428" s="326">
        <v>80</v>
      </c>
      <c r="F428" s="326">
        <v>669</v>
      </c>
      <c r="G428" s="326">
        <v>749</v>
      </c>
      <c r="H428" s="327">
        <v>0.106809078771695</v>
      </c>
      <c r="I428" s="328">
        <v>-0.193335104455129</v>
      </c>
      <c r="J428" s="328">
        <v>7.7907628660747802E-3</v>
      </c>
      <c r="K428" s="328">
        <v>2.86221832783943E-2</v>
      </c>
      <c r="L428" s="327">
        <v>0.229226361031518</v>
      </c>
      <c r="M428" s="327">
        <v>0.18892968088110701</v>
      </c>
      <c r="N428" s="327">
        <v>0.19254498714652901</v>
      </c>
    </row>
    <row r="429" spans="1:14">
      <c r="A429" s="326" t="s">
        <v>257</v>
      </c>
      <c r="B429" s="326">
        <v>0</v>
      </c>
      <c r="C429" s="326">
        <v>0</v>
      </c>
      <c r="D429" s="326">
        <v>0</v>
      </c>
      <c r="E429" s="326">
        <v>167</v>
      </c>
      <c r="F429" s="326">
        <v>1776</v>
      </c>
      <c r="G429" s="326">
        <v>1943</v>
      </c>
      <c r="H429" s="327">
        <v>8.5949562532166707E-2</v>
      </c>
      <c r="I429" s="328">
        <v>4.7032581225883698E-2</v>
      </c>
      <c r="J429" s="328">
        <v>1.0837814060016501E-3</v>
      </c>
      <c r="K429" s="328">
        <v>2.8369436566962301E-2</v>
      </c>
      <c r="L429" s="327">
        <v>0.47851002865329501</v>
      </c>
      <c r="M429" s="327">
        <v>0.50155323354984405</v>
      </c>
      <c r="N429" s="327">
        <v>0.49948586118251898</v>
      </c>
    </row>
    <row r="430" spans="1:14">
      <c r="A430" s="326" t="s">
        <v>257</v>
      </c>
      <c r="B430" s="326">
        <v>2</v>
      </c>
      <c r="C430" s="326">
        <v>1</v>
      </c>
      <c r="D430" s="326">
        <v>1</v>
      </c>
      <c r="E430" s="326">
        <v>107</v>
      </c>
      <c r="F430" s="326">
        <v>1229</v>
      </c>
      <c r="G430" s="326">
        <v>1336</v>
      </c>
      <c r="H430" s="327">
        <v>8.0089820359281402E-2</v>
      </c>
      <c r="I430" s="328">
        <v>0.124034745194652</v>
      </c>
      <c r="J430" s="328">
        <v>5.0217747573202904E-3</v>
      </c>
      <c r="K430" s="328">
        <v>2.8369436566962301E-2</v>
      </c>
      <c r="L430" s="327">
        <v>0.30659025787965599</v>
      </c>
      <c r="M430" s="327">
        <v>0.34707709686529198</v>
      </c>
      <c r="N430" s="327">
        <v>0.34344473007712001</v>
      </c>
    </row>
    <row r="431" spans="1:14">
      <c r="A431" s="326" t="s">
        <v>257</v>
      </c>
      <c r="B431" s="326">
        <v>4</v>
      </c>
      <c r="C431" s="326">
        <v>2</v>
      </c>
      <c r="D431" s="326">
        <v>6</v>
      </c>
      <c r="E431" s="326">
        <v>75</v>
      </c>
      <c r="F431" s="326">
        <v>536</v>
      </c>
      <c r="G431" s="326">
        <v>611</v>
      </c>
      <c r="H431" s="327">
        <v>0.122749590834697</v>
      </c>
      <c r="I431" s="328">
        <v>-0.35044648237498399</v>
      </c>
      <c r="J431" s="328">
        <v>2.2263880403640399E-2</v>
      </c>
      <c r="K431" s="328">
        <v>2.8369436566962301E-2</v>
      </c>
      <c r="L431" s="327">
        <v>0.214899713467048</v>
      </c>
      <c r="M431" s="327">
        <v>0.151369669584863</v>
      </c>
      <c r="N431" s="327">
        <v>0.15706940874035899</v>
      </c>
    </row>
    <row r="432" spans="1:14">
      <c r="A432" s="326" t="s">
        <v>196</v>
      </c>
      <c r="B432" s="326">
        <v>0</v>
      </c>
      <c r="C432" s="326">
        <v>0</v>
      </c>
      <c r="D432" s="326">
        <v>0</v>
      </c>
      <c r="E432" s="326">
        <v>97</v>
      </c>
      <c r="F432" s="326">
        <v>828</v>
      </c>
      <c r="G432" s="326">
        <v>925</v>
      </c>
      <c r="H432" s="327">
        <v>0.104864864864864</v>
      </c>
      <c r="I432" s="328">
        <v>-0.17279035402759901</v>
      </c>
      <c r="J432" s="328">
        <v>7.6208687962899804E-3</v>
      </c>
      <c r="K432" s="328">
        <v>2.8237273104828899E-2</v>
      </c>
      <c r="L432" s="327">
        <v>0.277936962750716</v>
      </c>
      <c r="M432" s="327">
        <v>0.23383225077661601</v>
      </c>
      <c r="N432" s="327">
        <v>0.23778920308483201</v>
      </c>
    </row>
    <row r="433" spans="1:14">
      <c r="A433" s="326" t="s">
        <v>196</v>
      </c>
      <c r="B433" s="326">
        <v>1</v>
      </c>
      <c r="C433" s="326">
        <v>1</v>
      </c>
      <c r="D433" s="326">
        <v>1000</v>
      </c>
      <c r="E433" s="326">
        <v>60</v>
      </c>
      <c r="F433" s="326">
        <v>638</v>
      </c>
      <c r="G433" s="326">
        <v>698</v>
      </c>
      <c r="H433" s="327">
        <v>8.5959885386819396E-2</v>
      </c>
      <c r="I433" s="328">
        <v>4.6901191213212602E-2</v>
      </c>
      <c r="J433" s="328">
        <v>3.8718438913877101E-4</v>
      </c>
      <c r="K433" s="328">
        <v>2.8237273104828899E-2</v>
      </c>
      <c r="L433" s="327">
        <v>0.17191977077363799</v>
      </c>
      <c r="M433" s="327">
        <v>0.18017509178198199</v>
      </c>
      <c r="N433" s="327">
        <v>0.17943444730077099</v>
      </c>
    </row>
    <row r="434" spans="1:14">
      <c r="A434" s="326" t="s">
        <v>196</v>
      </c>
      <c r="B434" s="326">
        <v>2</v>
      </c>
      <c r="C434" s="326">
        <v>1090</v>
      </c>
      <c r="D434" s="326">
        <v>4400</v>
      </c>
      <c r="E434" s="326">
        <v>74</v>
      </c>
      <c r="F434" s="326">
        <v>637</v>
      </c>
      <c r="G434" s="326">
        <v>711</v>
      </c>
      <c r="H434" s="327">
        <v>0.10407876230661001</v>
      </c>
      <c r="I434" s="328">
        <v>-0.16438796754148199</v>
      </c>
      <c r="J434" s="328">
        <v>5.2837084522893403E-3</v>
      </c>
      <c r="K434" s="328">
        <v>2.8237273104828899E-2</v>
      </c>
      <c r="L434" s="327">
        <v>0.212034383954154</v>
      </c>
      <c r="M434" s="327">
        <v>0.17989268568201</v>
      </c>
      <c r="N434" s="327">
        <v>0.18277634961439501</v>
      </c>
    </row>
    <row r="435" spans="1:14">
      <c r="A435" s="326" t="s">
        <v>196</v>
      </c>
      <c r="B435" s="326">
        <v>3</v>
      </c>
      <c r="C435" s="326">
        <v>4500</v>
      </c>
      <c r="D435" s="326">
        <v>8000</v>
      </c>
      <c r="E435" s="326">
        <v>55</v>
      </c>
      <c r="F435" s="326">
        <v>729</v>
      </c>
      <c r="G435" s="326">
        <v>784</v>
      </c>
      <c r="H435" s="327">
        <v>7.0153061224489693E-2</v>
      </c>
      <c r="I435" s="328">
        <v>0.26724801686671001</v>
      </c>
      <c r="J435" s="328">
        <v>1.29029811033656E-2</v>
      </c>
      <c r="K435" s="328">
        <v>2.8237273104828899E-2</v>
      </c>
      <c r="L435" s="327">
        <v>0.15759312320916899</v>
      </c>
      <c r="M435" s="327">
        <v>0.20587404687941199</v>
      </c>
      <c r="N435" s="327">
        <v>0.201542416452442</v>
      </c>
    </row>
    <row r="436" spans="1:14">
      <c r="A436" s="326" t="s">
        <v>196</v>
      </c>
      <c r="B436" s="326">
        <v>4</v>
      </c>
      <c r="C436" s="326">
        <v>8111</v>
      </c>
      <c r="D436" s="326">
        <v>162500</v>
      </c>
      <c r="E436" s="326">
        <v>63</v>
      </c>
      <c r="F436" s="326">
        <v>709</v>
      </c>
      <c r="G436" s="326">
        <v>772</v>
      </c>
      <c r="H436" s="327">
        <v>8.1606217616580295E-2</v>
      </c>
      <c r="I436" s="328">
        <v>0.10362827023111799</v>
      </c>
      <c r="J436" s="328">
        <v>2.0425303637451801E-3</v>
      </c>
      <c r="K436" s="328">
        <v>2.8237273104828899E-2</v>
      </c>
      <c r="L436" s="327">
        <v>0.18051575931232</v>
      </c>
      <c r="M436" s="327">
        <v>0.20022592487997701</v>
      </c>
      <c r="N436" s="327">
        <v>0.19845758354755699</v>
      </c>
    </row>
    <row r="437" spans="1:14">
      <c r="A437" s="326" t="s">
        <v>669</v>
      </c>
      <c r="B437" s="326">
        <v>0</v>
      </c>
      <c r="C437" s="326">
        <v>0</v>
      </c>
      <c r="D437" s="326">
        <v>14</v>
      </c>
      <c r="E437" s="326">
        <v>71</v>
      </c>
      <c r="F437" s="326">
        <v>735</v>
      </c>
      <c r="G437" s="326">
        <v>806</v>
      </c>
      <c r="H437" s="327">
        <v>8.8089330024813894E-2</v>
      </c>
      <c r="I437" s="328">
        <v>2.0098092262044599E-2</v>
      </c>
      <c r="J437" s="328">
        <v>8.3006890956025995E-5</v>
      </c>
      <c r="K437" s="328">
        <v>2.82131257440872E-2</v>
      </c>
      <c r="L437" s="327">
        <v>0.20343839541547201</v>
      </c>
      <c r="M437" s="327">
        <v>0.207568483479243</v>
      </c>
      <c r="N437" s="327">
        <v>0.20719794344473</v>
      </c>
    </row>
    <row r="438" spans="1:14">
      <c r="A438" s="326" t="s">
        <v>669</v>
      </c>
      <c r="B438" s="326">
        <v>1</v>
      </c>
      <c r="C438" s="326">
        <v>15</v>
      </c>
      <c r="D438" s="326">
        <v>25</v>
      </c>
      <c r="E438" s="326">
        <v>64</v>
      </c>
      <c r="F438" s="326">
        <v>693</v>
      </c>
      <c r="G438" s="326">
        <v>757</v>
      </c>
      <c r="H438" s="327">
        <v>8.4544253632760899E-2</v>
      </c>
      <c r="I438" s="328">
        <v>6.5054385920754701E-2</v>
      </c>
      <c r="J438" s="328">
        <v>8.0188237885535504E-4</v>
      </c>
      <c r="K438" s="328">
        <v>2.82131257440872E-2</v>
      </c>
      <c r="L438" s="327">
        <v>0.18338108882521401</v>
      </c>
      <c r="M438" s="327">
        <v>0.195707427280429</v>
      </c>
      <c r="N438" s="327">
        <v>0.194601542416452</v>
      </c>
    </row>
    <row r="439" spans="1:14">
      <c r="A439" s="326" t="s">
        <v>669</v>
      </c>
      <c r="B439" s="326">
        <v>2</v>
      </c>
      <c r="C439" s="326">
        <v>26</v>
      </c>
      <c r="D439" s="326">
        <v>38</v>
      </c>
      <c r="E439" s="326">
        <v>73</v>
      </c>
      <c r="F439" s="326">
        <v>739</v>
      </c>
      <c r="G439" s="326">
        <v>812</v>
      </c>
      <c r="H439" s="327">
        <v>8.9901477832512303E-2</v>
      </c>
      <c r="I439" s="328">
        <v>-2.2540501096659101E-3</v>
      </c>
      <c r="J439" s="328">
        <v>1.0615371500171799E-6</v>
      </c>
      <c r="K439" s="328">
        <v>2.82131257440872E-2</v>
      </c>
      <c r="L439" s="327">
        <v>0.20916905444125999</v>
      </c>
      <c r="M439" s="327">
        <v>0.20869810787913001</v>
      </c>
      <c r="N439" s="327">
        <v>0.20874035989717199</v>
      </c>
    </row>
    <row r="440" spans="1:14">
      <c r="A440" s="326" t="s">
        <v>669</v>
      </c>
      <c r="B440" s="326">
        <v>3</v>
      </c>
      <c r="C440" s="326">
        <v>39</v>
      </c>
      <c r="D440" s="326">
        <v>56</v>
      </c>
      <c r="E440" s="326">
        <v>53</v>
      </c>
      <c r="F440" s="326">
        <v>693</v>
      </c>
      <c r="G440" s="326">
        <v>746</v>
      </c>
      <c r="H440" s="327">
        <v>7.1045576407506694E-2</v>
      </c>
      <c r="I440" s="328">
        <v>0.253645555728304</v>
      </c>
      <c r="J440" s="328">
        <v>1.1121080030637699E-2</v>
      </c>
      <c r="K440" s="328">
        <v>2.82131257440872E-2</v>
      </c>
      <c r="L440" s="327">
        <v>0.15186246418338101</v>
      </c>
      <c r="M440" s="327">
        <v>0.195707427280429</v>
      </c>
      <c r="N440" s="327">
        <v>0.191773778920308</v>
      </c>
    </row>
    <row r="441" spans="1:14">
      <c r="A441" s="326" t="s">
        <v>669</v>
      </c>
      <c r="B441" s="326">
        <v>4</v>
      </c>
      <c r="C441" s="326">
        <v>57</v>
      </c>
      <c r="D441" s="326">
        <v>175</v>
      </c>
      <c r="E441" s="326">
        <v>88</v>
      </c>
      <c r="F441" s="326">
        <v>681</v>
      </c>
      <c r="G441" s="326">
        <v>769</v>
      </c>
      <c r="H441" s="327">
        <v>0.114434330299089</v>
      </c>
      <c r="I441" s="328">
        <v>-0.27086703823816999</v>
      </c>
      <c r="J441" s="328">
        <v>1.6206094906488E-2</v>
      </c>
      <c r="K441" s="328">
        <v>2.82131257440872E-2</v>
      </c>
      <c r="L441" s="327">
        <v>0.25214899713466998</v>
      </c>
      <c r="M441" s="327">
        <v>0.19231855408076801</v>
      </c>
      <c r="N441" s="327">
        <v>0.19768637532133601</v>
      </c>
    </row>
    <row r="442" spans="1:14">
      <c r="A442" s="326" t="s">
        <v>140</v>
      </c>
      <c r="B442" s="326">
        <v>0</v>
      </c>
      <c r="C442" s="326">
        <v>0</v>
      </c>
      <c r="D442" s="326">
        <v>0.125</v>
      </c>
      <c r="E442" s="326">
        <v>78</v>
      </c>
      <c r="F442" s="326">
        <v>719</v>
      </c>
      <c r="G442" s="326">
        <v>797</v>
      </c>
      <c r="H442" s="327">
        <v>9.7867001254705099E-2</v>
      </c>
      <c r="I442" s="328">
        <v>-9.5939998878021598E-2</v>
      </c>
      <c r="J442" s="328">
        <v>1.9615619821922001E-3</v>
      </c>
      <c r="K442" s="328">
        <v>2.8187046600013099E-2</v>
      </c>
      <c r="L442" s="327">
        <v>0.22349570200572999</v>
      </c>
      <c r="M442" s="327">
        <v>0.203049985879695</v>
      </c>
      <c r="N442" s="327">
        <v>0.204884318766066</v>
      </c>
    </row>
    <row r="443" spans="1:14">
      <c r="A443" s="326" t="s">
        <v>140</v>
      </c>
      <c r="B443" s="326">
        <v>1</v>
      </c>
      <c r="C443" s="326">
        <v>0.1333333333</v>
      </c>
      <c r="D443" s="326">
        <v>0.33333333329999998</v>
      </c>
      <c r="E443" s="326">
        <v>84</v>
      </c>
      <c r="F443" s="326">
        <v>837</v>
      </c>
      <c r="G443" s="326">
        <v>921</v>
      </c>
      <c r="H443" s="327">
        <v>9.1205211726384294E-2</v>
      </c>
      <c r="I443" s="328">
        <v>-1.80852582633148E-2</v>
      </c>
      <c r="J443" s="328">
        <v>7.8015706150166896E-5</v>
      </c>
      <c r="K443" s="328">
        <v>2.8187046600013099E-2</v>
      </c>
      <c r="L443" s="327">
        <v>0.24068767908309399</v>
      </c>
      <c r="M443" s="327">
        <v>0.23637390567636199</v>
      </c>
      <c r="N443" s="327">
        <v>0.23676092544987101</v>
      </c>
    </row>
    <row r="444" spans="1:14">
      <c r="A444" s="326" t="s">
        <v>140</v>
      </c>
      <c r="B444" s="326">
        <v>2</v>
      </c>
      <c r="C444" s="326">
        <v>0.34375</v>
      </c>
      <c r="D444" s="326">
        <v>0.5</v>
      </c>
      <c r="E444" s="326">
        <v>82</v>
      </c>
      <c r="F444" s="326">
        <v>774</v>
      </c>
      <c r="G444" s="326">
        <v>856</v>
      </c>
      <c r="H444" s="327">
        <v>9.5794392523364399E-2</v>
      </c>
      <c r="I444" s="328">
        <v>-7.2239903584002604E-2</v>
      </c>
      <c r="J444" s="328">
        <v>1.18290665379996E-3</v>
      </c>
      <c r="K444" s="328">
        <v>2.8187046600013099E-2</v>
      </c>
      <c r="L444" s="327">
        <v>0.23495702005730601</v>
      </c>
      <c r="M444" s="327">
        <v>0.21858232137814099</v>
      </c>
      <c r="N444" s="327">
        <v>0.22005141388174801</v>
      </c>
    </row>
    <row r="445" spans="1:14">
      <c r="A445" s="326" t="s">
        <v>140</v>
      </c>
      <c r="B445" s="326">
        <v>3</v>
      </c>
      <c r="C445" s="326">
        <v>0.51851851849999997</v>
      </c>
      <c r="D445" s="326">
        <v>0.66666666669999997</v>
      </c>
      <c r="E445" s="326">
        <v>57</v>
      </c>
      <c r="F445" s="326">
        <v>508</v>
      </c>
      <c r="G445" s="326">
        <v>565</v>
      </c>
      <c r="H445" s="327">
        <v>0.100884955752212</v>
      </c>
      <c r="I445" s="328">
        <v>-0.129662350165544</v>
      </c>
      <c r="J445" s="328">
        <v>2.5752866218107201E-3</v>
      </c>
      <c r="K445" s="328">
        <v>2.8187046600013099E-2</v>
      </c>
      <c r="L445" s="327">
        <v>0.163323782234957</v>
      </c>
      <c r="M445" s="327">
        <v>0.143462298785653</v>
      </c>
      <c r="N445" s="327">
        <v>0.145244215938303</v>
      </c>
    </row>
    <row r="446" spans="1:14">
      <c r="A446" s="326" t="s">
        <v>140</v>
      </c>
      <c r="B446" s="326">
        <v>4</v>
      </c>
      <c r="C446" s="326">
        <v>0.6875</v>
      </c>
      <c r="D446" s="326">
        <v>4</v>
      </c>
      <c r="E446" s="326">
        <v>48</v>
      </c>
      <c r="F446" s="326">
        <v>703</v>
      </c>
      <c r="G446" s="326">
        <v>751</v>
      </c>
      <c r="H446" s="327">
        <v>6.3914780292942702E-2</v>
      </c>
      <c r="I446" s="328">
        <v>0.36706335099329701</v>
      </c>
      <c r="J446" s="328">
        <v>2.238927563606E-2</v>
      </c>
      <c r="K446" s="328">
        <v>2.8187046600013099E-2</v>
      </c>
      <c r="L446" s="327">
        <v>0.13753581661891101</v>
      </c>
      <c r="M446" s="327">
        <v>0.198531488280146</v>
      </c>
      <c r="N446" s="327">
        <v>0.19305912596401001</v>
      </c>
    </row>
    <row r="447" spans="1:14">
      <c r="A447" s="326" t="s">
        <v>60</v>
      </c>
      <c r="B447" s="326">
        <v>0</v>
      </c>
      <c r="C447" s="326">
        <v>0</v>
      </c>
      <c r="D447" s="326">
        <v>2</v>
      </c>
      <c r="E447" s="326">
        <v>92</v>
      </c>
      <c r="F447" s="326">
        <v>928</v>
      </c>
      <c r="G447" s="326">
        <v>1020</v>
      </c>
      <c r="H447" s="327">
        <v>9.0196078431372506E-2</v>
      </c>
      <c r="I447" s="328">
        <v>-5.8493741723161597E-3</v>
      </c>
      <c r="J447" s="328">
        <v>8.9931461313200608E-6</v>
      </c>
      <c r="K447" s="328">
        <v>2.8090819802084801E-2</v>
      </c>
      <c r="L447" s="327">
        <v>0.263610315186246</v>
      </c>
      <c r="M447" s="327">
        <v>0.26207286077379199</v>
      </c>
      <c r="N447" s="327">
        <v>0.26221079691516702</v>
      </c>
    </row>
    <row r="448" spans="1:14">
      <c r="A448" s="326" t="s">
        <v>60</v>
      </c>
      <c r="B448" s="326">
        <v>1</v>
      </c>
      <c r="C448" s="326">
        <v>3</v>
      </c>
      <c r="D448" s="326">
        <v>4</v>
      </c>
      <c r="E448" s="326">
        <v>53</v>
      </c>
      <c r="F448" s="326">
        <v>539</v>
      </c>
      <c r="G448" s="326">
        <v>592</v>
      </c>
      <c r="H448" s="327">
        <v>8.9527027027027001E-2</v>
      </c>
      <c r="I448" s="328">
        <v>2.3311274473987501E-3</v>
      </c>
      <c r="J448" s="328">
        <v>8.2620681833569703E-7</v>
      </c>
      <c r="K448" s="328">
        <v>2.8090819802084801E-2</v>
      </c>
      <c r="L448" s="327">
        <v>0.15186246418338101</v>
      </c>
      <c r="M448" s="327">
        <v>0.152216887884778</v>
      </c>
      <c r="N448" s="327">
        <v>0.152185089974293</v>
      </c>
    </row>
    <row r="449" spans="1:14">
      <c r="A449" s="326" t="s">
        <v>60</v>
      </c>
      <c r="B449" s="326">
        <v>2</v>
      </c>
      <c r="C449" s="326">
        <v>5</v>
      </c>
      <c r="D449" s="326">
        <v>8</v>
      </c>
      <c r="E449" s="326">
        <v>59</v>
      </c>
      <c r="F449" s="326">
        <v>813</v>
      </c>
      <c r="G449" s="326">
        <v>872</v>
      </c>
      <c r="H449" s="327">
        <v>6.7660550458715593E-2</v>
      </c>
      <c r="I449" s="328">
        <v>0.30610113573261399</v>
      </c>
      <c r="J449" s="328">
        <v>1.85318886439917E-2</v>
      </c>
      <c r="K449" s="328">
        <v>2.8090819802084801E-2</v>
      </c>
      <c r="L449" s="327">
        <v>0.16905444126074401</v>
      </c>
      <c r="M449" s="327">
        <v>0.22959615927704</v>
      </c>
      <c r="N449" s="327">
        <v>0.22416452442159299</v>
      </c>
    </row>
    <row r="450" spans="1:14">
      <c r="A450" s="326" t="s">
        <v>60</v>
      </c>
      <c r="B450" s="326">
        <v>3</v>
      </c>
      <c r="C450" s="326">
        <v>9</v>
      </c>
      <c r="D450" s="326">
        <v>13</v>
      </c>
      <c r="E450" s="326">
        <v>63</v>
      </c>
      <c r="F450" s="326">
        <v>568</v>
      </c>
      <c r="G450" s="326">
        <v>631</v>
      </c>
      <c r="H450" s="327">
        <v>9.9841521394611693E-2</v>
      </c>
      <c r="I450" s="328">
        <v>-0.118105837579857</v>
      </c>
      <c r="J450" s="328">
        <v>2.3750014522446699E-3</v>
      </c>
      <c r="K450" s="328">
        <v>2.8090819802084801E-2</v>
      </c>
      <c r="L450" s="327">
        <v>0.18051575931232</v>
      </c>
      <c r="M450" s="327">
        <v>0.16040666478395901</v>
      </c>
      <c r="N450" s="327">
        <v>0.16221079691516699</v>
      </c>
    </row>
    <row r="451" spans="1:14">
      <c r="A451" s="326" t="s">
        <v>60</v>
      </c>
      <c r="B451" s="326">
        <v>4</v>
      </c>
      <c r="C451" s="326">
        <v>14</v>
      </c>
      <c r="D451" s="326">
        <v>49</v>
      </c>
      <c r="E451" s="326">
        <v>82</v>
      </c>
      <c r="F451" s="326">
        <v>693</v>
      </c>
      <c r="G451" s="326">
        <v>775</v>
      </c>
      <c r="H451" s="327">
        <v>0.105806451612903</v>
      </c>
      <c r="I451" s="328">
        <v>-0.182781777983826</v>
      </c>
      <c r="J451" s="328">
        <v>7.1741103528987901E-3</v>
      </c>
      <c r="K451" s="328">
        <v>2.8090819802084801E-2</v>
      </c>
      <c r="L451" s="327">
        <v>0.23495702005730601</v>
      </c>
      <c r="M451" s="327">
        <v>0.195707427280429</v>
      </c>
      <c r="N451" s="327">
        <v>0.199228791773778</v>
      </c>
    </row>
    <row r="452" spans="1:14">
      <c r="A452" s="326" t="s">
        <v>307</v>
      </c>
      <c r="B452" s="326">
        <v>0</v>
      </c>
      <c r="C452" s="326">
        <v>0</v>
      </c>
      <c r="D452" s="326">
        <v>0</v>
      </c>
      <c r="E452" s="326">
        <v>233</v>
      </c>
      <c r="F452" s="326">
        <v>2399</v>
      </c>
      <c r="G452" s="326">
        <v>2632</v>
      </c>
      <c r="H452" s="327">
        <v>8.8525835866261393E-2</v>
      </c>
      <c r="I452" s="328">
        <v>1.4676279364517399E-2</v>
      </c>
      <c r="J452" s="328">
        <v>1.44861589200582E-4</v>
      </c>
      <c r="K452" s="328">
        <v>2.8001606357312199E-2</v>
      </c>
      <c r="L452" s="327">
        <v>0.66762177650429799</v>
      </c>
      <c r="M452" s="327">
        <v>0.67749223383224999</v>
      </c>
      <c r="N452" s="327">
        <v>0.67660668380462696</v>
      </c>
    </row>
    <row r="453" spans="1:14">
      <c r="A453" s="326" t="s">
        <v>307</v>
      </c>
      <c r="B453" s="326">
        <v>3</v>
      </c>
      <c r="C453" s="326">
        <v>1</v>
      </c>
      <c r="D453" s="326">
        <v>1</v>
      </c>
      <c r="E453" s="326">
        <v>64</v>
      </c>
      <c r="F453" s="326">
        <v>790</v>
      </c>
      <c r="G453" s="326">
        <v>854</v>
      </c>
      <c r="H453" s="327">
        <v>7.4941451990632305E-2</v>
      </c>
      <c r="I453" s="328">
        <v>0.19605733219191801</v>
      </c>
      <c r="J453" s="328">
        <v>7.7873443290771604E-3</v>
      </c>
      <c r="K453" s="328">
        <v>2.8001606357312199E-2</v>
      </c>
      <c r="L453" s="327">
        <v>0.18338108882521401</v>
      </c>
      <c r="M453" s="327">
        <v>0.22310081897768899</v>
      </c>
      <c r="N453" s="327">
        <v>0.21953727506426701</v>
      </c>
    </row>
    <row r="454" spans="1:14">
      <c r="A454" s="326" t="s">
        <v>307</v>
      </c>
      <c r="B454" s="326">
        <v>4</v>
      </c>
      <c r="C454" s="326">
        <v>2</v>
      </c>
      <c r="D454" s="326">
        <v>7</v>
      </c>
      <c r="E454" s="326">
        <v>52</v>
      </c>
      <c r="F454" s="326">
        <v>352</v>
      </c>
      <c r="G454" s="326">
        <v>404</v>
      </c>
      <c r="H454" s="327">
        <v>0.12871287128712799</v>
      </c>
      <c r="I454" s="328">
        <v>-0.40470507289280599</v>
      </c>
      <c r="J454" s="328">
        <v>2.00694004390344E-2</v>
      </c>
      <c r="K454" s="328">
        <v>2.8001606357312199E-2</v>
      </c>
      <c r="L454" s="327">
        <v>0.148997134670487</v>
      </c>
      <c r="M454" s="327">
        <v>9.9406947190059297E-2</v>
      </c>
      <c r="N454" s="327">
        <v>0.103856041131105</v>
      </c>
    </row>
    <row r="455" spans="1:14">
      <c r="A455" s="326" t="s">
        <v>96</v>
      </c>
      <c r="B455" s="326">
        <v>0</v>
      </c>
      <c r="C455" s="326">
        <v>0</v>
      </c>
      <c r="D455" s="326">
        <v>0</v>
      </c>
      <c r="E455" s="326">
        <v>167</v>
      </c>
      <c r="F455" s="326">
        <v>1775</v>
      </c>
      <c r="G455" s="326">
        <v>1942</v>
      </c>
      <c r="H455" s="327">
        <v>8.5993820803295498E-2</v>
      </c>
      <c r="I455" s="328">
        <v>4.6469359583284603E-2</v>
      </c>
      <c r="J455" s="328">
        <v>1.0576797436809601E-3</v>
      </c>
      <c r="K455" s="328">
        <v>2.7974664765992599E-2</v>
      </c>
      <c r="L455" s="327">
        <v>0.47851002865329501</v>
      </c>
      <c r="M455" s="327">
        <v>0.50127082744987295</v>
      </c>
      <c r="N455" s="327">
        <v>0.49922879177377799</v>
      </c>
    </row>
    <row r="456" spans="1:14">
      <c r="A456" s="326" t="s">
        <v>96</v>
      </c>
      <c r="B456" s="326">
        <v>2</v>
      </c>
      <c r="C456" s="326">
        <v>1</v>
      </c>
      <c r="D456" s="326">
        <v>1</v>
      </c>
      <c r="E456" s="326">
        <v>103</v>
      </c>
      <c r="F456" s="326">
        <v>1192</v>
      </c>
      <c r="G456" s="326">
        <v>1295</v>
      </c>
      <c r="H456" s="327">
        <v>7.9536679536679505E-2</v>
      </c>
      <c r="I456" s="328">
        <v>0.13156632948618199</v>
      </c>
      <c r="J456" s="328">
        <v>5.4598883870394703E-3</v>
      </c>
      <c r="K456" s="328">
        <v>2.7974664765992599E-2</v>
      </c>
      <c r="L456" s="327">
        <v>0.29512893982807997</v>
      </c>
      <c r="M456" s="327">
        <v>0.33662807116633697</v>
      </c>
      <c r="N456" s="327">
        <v>0.33290488431876603</v>
      </c>
    </row>
    <row r="457" spans="1:14">
      <c r="A457" s="326" t="s">
        <v>96</v>
      </c>
      <c r="B457" s="326">
        <v>4</v>
      </c>
      <c r="C457" s="326">
        <v>2</v>
      </c>
      <c r="D457" s="326">
        <v>6</v>
      </c>
      <c r="E457" s="326">
        <v>79</v>
      </c>
      <c r="F457" s="326">
        <v>574</v>
      </c>
      <c r="G457" s="326">
        <v>653</v>
      </c>
      <c r="H457" s="327">
        <v>0.120980091883614</v>
      </c>
      <c r="I457" s="328">
        <v>-0.33391098605693098</v>
      </c>
      <c r="J457" s="328">
        <v>2.1457096635272201E-2</v>
      </c>
      <c r="K457" s="328">
        <v>2.7974664765992599E-2</v>
      </c>
      <c r="L457" s="327">
        <v>0.226361031518624</v>
      </c>
      <c r="M457" s="327">
        <v>0.162101101383789</v>
      </c>
      <c r="N457" s="327">
        <v>0.16786632390745501</v>
      </c>
    </row>
    <row r="458" spans="1:14">
      <c r="A458" s="326" t="s">
        <v>94</v>
      </c>
      <c r="B458" s="326">
        <v>0</v>
      </c>
      <c r="C458" s="326">
        <v>0</v>
      </c>
      <c r="D458" s="326">
        <v>6</v>
      </c>
      <c r="E458" s="326">
        <v>76</v>
      </c>
      <c r="F458" s="326">
        <v>702</v>
      </c>
      <c r="G458" s="326">
        <v>778</v>
      </c>
      <c r="H458" s="327">
        <v>9.7686375321336699E-2</v>
      </c>
      <c r="I458" s="328">
        <v>-9.3892466169996497E-2</v>
      </c>
      <c r="J458" s="328">
        <v>1.83240168916715E-3</v>
      </c>
      <c r="K458" s="328">
        <v>2.7621034493037801E-2</v>
      </c>
      <c r="L458" s="327">
        <v>0.21776504297994201</v>
      </c>
      <c r="M458" s="327">
        <v>0.19824908218017501</v>
      </c>
      <c r="N458" s="327">
        <v>0.2</v>
      </c>
    </row>
    <row r="459" spans="1:14">
      <c r="A459" s="326" t="s">
        <v>94</v>
      </c>
      <c r="B459" s="326">
        <v>1</v>
      </c>
      <c r="C459" s="326">
        <v>7</v>
      </c>
      <c r="D459" s="326">
        <v>12</v>
      </c>
      <c r="E459" s="326">
        <v>67</v>
      </c>
      <c r="F459" s="326">
        <v>748</v>
      </c>
      <c r="G459" s="326">
        <v>815</v>
      </c>
      <c r="H459" s="327">
        <v>8.2208588957055198E-2</v>
      </c>
      <c r="I459" s="328">
        <v>9.5617828674034594E-2</v>
      </c>
      <c r="J459" s="328">
        <v>1.8418561538113001E-3</v>
      </c>
      <c r="K459" s="328">
        <v>2.7621034493037801E-2</v>
      </c>
      <c r="L459" s="327">
        <v>0.19197707736389599</v>
      </c>
      <c r="M459" s="327">
        <v>0.21123976277887599</v>
      </c>
      <c r="N459" s="327">
        <v>0.209511568123393</v>
      </c>
    </row>
    <row r="460" spans="1:14">
      <c r="A460" s="326" t="s">
        <v>94</v>
      </c>
      <c r="B460" s="326">
        <v>2</v>
      </c>
      <c r="C460" s="326">
        <v>13</v>
      </c>
      <c r="D460" s="326">
        <v>19</v>
      </c>
      <c r="E460" s="326">
        <v>56</v>
      </c>
      <c r="F460" s="326">
        <v>739</v>
      </c>
      <c r="G460" s="326">
        <v>795</v>
      </c>
      <c r="H460" s="327">
        <v>7.0440251572327001E-2</v>
      </c>
      <c r="I460" s="328">
        <v>0.26285370030357502</v>
      </c>
      <c r="J460" s="328">
        <v>1.26799718594035E-2</v>
      </c>
      <c r="K460" s="328">
        <v>2.7621034493037801E-2</v>
      </c>
      <c r="L460" s="327">
        <v>0.16045845272206299</v>
      </c>
      <c r="M460" s="327">
        <v>0.20869810787913001</v>
      </c>
      <c r="N460" s="327">
        <v>0.204370179948586</v>
      </c>
    </row>
    <row r="461" spans="1:14">
      <c r="A461" s="326" t="s">
        <v>94</v>
      </c>
      <c r="B461" s="326">
        <v>3</v>
      </c>
      <c r="C461" s="326">
        <v>20</v>
      </c>
      <c r="D461" s="326">
        <v>28</v>
      </c>
      <c r="E461" s="326">
        <v>66</v>
      </c>
      <c r="F461" s="326">
        <v>674</v>
      </c>
      <c r="G461" s="326">
        <v>740</v>
      </c>
      <c r="H461" s="327">
        <v>8.9189189189189194E-2</v>
      </c>
      <c r="I461" s="328">
        <v>6.4828389764049E-3</v>
      </c>
      <c r="J461" s="328">
        <v>7.9736555116004596E-6</v>
      </c>
      <c r="K461" s="328">
        <v>2.7621034493037801E-2</v>
      </c>
      <c r="L461" s="327">
        <v>0.18911174785100199</v>
      </c>
      <c r="M461" s="327">
        <v>0.19034171138096501</v>
      </c>
      <c r="N461" s="327">
        <v>0.19023136246786601</v>
      </c>
    </row>
    <row r="462" spans="1:14">
      <c r="A462" s="326" t="s">
        <v>94</v>
      </c>
      <c r="B462" s="326">
        <v>4</v>
      </c>
      <c r="C462" s="326">
        <v>29</v>
      </c>
      <c r="D462" s="326">
        <v>77</v>
      </c>
      <c r="E462" s="326">
        <v>84</v>
      </c>
      <c r="F462" s="326">
        <v>678</v>
      </c>
      <c r="G462" s="326">
        <v>762</v>
      </c>
      <c r="H462" s="327">
        <v>0.11023622047244</v>
      </c>
      <c r="I462" s="328">
        <v>-0.22876204081239401</v>
      </c>
      <c r="J462" s="328">
        <v>1.12588311351442E-2</v>
      </c>
      <c r="K462" s="328">
        <v>2.7621034493037801E-2</v>
      </c>
      <c r="L462" s="327">
        <v>0.24068767908309399</v>
      </c>
      <c r="M462" s="327">
        <v>0.19147133578085199</v>
      </c>
      <c r="N462" s="327">
        <v>0.19588688946015401</v>
      </c>
    </row>
    <row r="463" spans="1:14">
      <c r="A463" s="326" t="s">
        <v>62</v>
      </c>
      <c r="B463" s="326">
        <v>0</v>
      </c>
      <c r="C463" s="326">
        <v>0</v>
      </c>
      <c r="D463" s="326">
        <v>0</v>
      </c>
      <c r="E463" s="326">
        <v>90</v>
      </c>
      <c r="F463" s="326">
        <v>819</v>
      </c>
      <c r="G463" s="326">
        <v>909</v>
      </c>
      <c r="H463" s="327">
        <v>9.9009900990099001E-2</v>
      </c>
      <c r="I463" s="328">
        <v>-0.10881811638667201</v>
      </c>
      <c r="J463" s="328">
        <v>2.8933714565516598E-3</v>
      </c>
      <c r="K463" s="328">
        <v>2.7418940447187901E-2</v>
      </c>
      <c r="L463" s="327">
        <v>0.25787965616045799</v>
      </c>
      <c r="M463" s="327">
        <v>0.23129059587687001</v>
      </c>
      <c r="N463" s="327">
        <v>0.233676092544987</v>
      </c>
    </row>
    <row r="464" spans="1:14">
      <c r="A464" s="326" t="s">
        <v>62</v>
      </c>
      <c r="B464" s="326">
        <v>1</v>
      </c>
      <c r="C464" s="326">
        <v>3.1074999999999998E-2</v>
      </c>
      <c r="D464" s="326">
        <v>0.64372499999999999</v>
      </c>
      <c r="E464" s="326">
        <v>44</v>
      </c>
      <c r="F464" s="326">
        <v>603</v>
      </c>
      <c r="G464" s="326">
        <v>647</v>
      </c>
      <c r="H464" s="327">
        <v>6.8006182380216301E-2</v>
      </c>
      <c r="I464" s="328">
        <v>0.30063503289944699</v>
      </c>
      <c r="J464" s="328">
        <v>1.3292992770504599E-2</v>
      </c>
      <c r="K464" s="328">
        <v>2.7418940447187901E-2</v>
      </c>
      <c r="L464" s="327">
        <v>0.12607449856733499</v>
      </c>
      <c r="M464" s="327">
        <v>0.17029087828296999</v>
      </c>
      <c r="N464" s="327">
        <v>0.16632390745501199</v>
      </c>
    </row>
    <row r="465" spans="1:14">
      <c r="A465" s="326" t="s">
        <v>62</v>
      </c>
      <c r="B465" s="326">
        <v>2</v>
      </c>
      <c r="C465" s="326">
        <v>0.64410500000000004</v>
      </c>
      <c r="D465" s="326">
        <v>0.82074599999999898</v>
      </c>
      <c r="E465" s="326">
        <v>60</v>
      </c>
      <c r="F465" s="326">
        <v>718</v>
      </c>
      <c r="G465" s="326">
        <v>778</v>
      </c>
      <c r="H465" s="327">
        <v>7.7120822622107899E-2</v>
      </c>
      <c r="I465" s="328">
        <v>0.16503247691664599</v>
      </c>
      <c r="J465" s="328">
        <v>5.0908903277257301E-3</v>
      </c>
      <c r="K465" s="328">
        <v>2.7418940447187901E-2</v>
      </c>
      <c r="L465" s="327">
        <v>0.17191977077363799</v>
      </c>
      <c r="M465" s="327">
        <v>0.20276757977972301</v>
      </c>
      <c r="N465" s="327">
        <v>0.2</v>
      </c>
    </row>
    <row r="466" spans="1:14">
      <c r="A466" s="326" t="s">
        <v>62</v>
      </c>
      <c r="B466" s="326">
        <v>3</v>
      </c>
      <c r="C466" s="326">
        <v>0.82076499999999997</v>
      </c>
      <c r="D466" s="326">
        <v>0.93230000000000002</v>
      </c>
      <c r="E466" s="326">
        <v>80</v>
      </c>
      <c r="F466" s="326">
        <v>698</v>
      </c>
      <c r="G466" s="326">
        <v>778</v>
      </c>
      <c r="H466" s="327">
        <v>0.102827763496143</v>
      </c>
      <c r="I466" s="328">
        <v>-0.150900061820985</v>
      </c>
      <c r="J466" s="328">
        <v>4.8449336854910997E-3</v>
      </c>
      <c r="K466" s="328">
        <v>2.7418940447187901E-2</v>
      </c>
      <c r="L466" s="327">
        <v>0.229226361031518</v>
      </c>
      <c r="M466" s="327">
        <v>0.197119457780288</v>
      </c>
      <c r="N466" s="327">
        <v>0.2</v>
      </c>
    </row>
    <row r="467" spans="1:14">
      <c r="A467" s="326" t="s">
        <v>62</v>
      </c>
      <c r="B467" s="326">
        <v>4</v>
      </c>
      <c r="C467" s="326">
        <v>0.93247899999999995</v>
      </c>
      <c r="D467" s="326">
        <v>1</v>
      </c>
      <c r="E467" s="326">
        <v>75</v>
      </c>
      <c r="F467" s="326">
        <v>703</v>
      </c>
      <c r="G467" s="326">
        <v>778</v>
      </c>
      <c r="H467" s="327">
        <v>9.6401028277634901E-2</v>
      </c>
      <c r="I467" s="328">
        <v>-7.9223751635121895E-2</v>
      </c>
      <c r="J467" s="328">
        <v>1.29675220691485E-3</v>
      </c>
      <c r="K467" s="328">
        <v>2.7418940447187901E-2</v>
      </c>
      <c r="L467" s="327">
        <v>0.214899713467048</v>
      </c>
      <c r="M467" s="327">
        <v>0.198531488280146</v>
      </c>
      <c r="N467" s="327">
        <v>0.2</v>
      </c>
    </row>
    <row r="468" spans="1:14">
      <c r="A468" s="326" t="s">
        <v>157</v>
      </c>
      <c r="B468" s="326">
        <v>0</v>
      </c>
      <c r="C468" s="326">
        <v>0</v>
      </c>
      <c r="D468" s="326">
        <v>0</v>
      </c>
      <c r="E468" s="326">
        <v>86</v>
      </c>
      <c r="F468" s="326">
        <v>914</v>
      </c>
      <c r="G468" s="326">
        <v>1000</v>
      </c>
      <c r="H468" s="327">
        <v>8.5999999999999993E-2</v>
      </c>
      <c r="I468" s="328">
        <v>4.6390745291165603E-2</v>
      </c>
      <c r="J468" s="328">
        <v>5.4281056126816998E-4</v>
      </c>
      <c r="K468" s="328">
        <v>2.70240111290065E-2</v>
      </c>
      <c r="L468" s="327">
        <v>0.246418338108882</v>
      </c>
      <c r="M468" s="327">
        <v>0.25811917537418799</v>
      </c>
      <c r="N468" s="327">
        <v>0.257069408740359</v>
      </c>
    </row>
    <row r="469" spans="1:14">
      <c r="A469" s="326" t="s">
        <v>157</v>
      </c>
      <c r="B469" s="326">
        <v>1</v>
      </c>
      <c r="C469" s="326">
        <v>1</v>
      </c>
      <c r="D469" s="326">
        <v>1</v>
      </c>
      <c r="E469" s="326">
        <v>77</v>
      </c>
      <c r="F469" s="326">
        <v>955</v>
      </c>
      <c r="G469" s="326">
        <v>1032</v>
      </c>
      <c r="H469" s="327">
        <v>7.4612403100775104E-2</v>
      </c>
      <c r="I469" s="328">
        <v>0.20081338871756901</v>
      </c>
      <c r="J469" s="328">
        <v>9.8534015086926899E-3</v>
      </c>
      <c r="K469" s="328">
        <v>2.70240111290065E-2</v>
      </c>
      <c r="L469" s="327">
        <v>0.22063037249283601</v>
      </c>
      <c r="M469" s="327">
        <v>0.26969782547303001</v>
      </c>
      <c r="N469" s="327">
        <v>0.265295629820051</v>
      </c>
    </row>
    <row r="470" spans="1:14">
      <c r="A470" s="326" t="s">
        <v>157</v>
      </c>
      <c r="B470" s="326">
        <v>2</v>
      </c>
      <c r="C470" s="326">
        <v>2</v>
      </c>
      <c r="D470" s="326">
        <v>2</v>
      </c>
      <c r="E470" s="326">
        <v>74</v>
      </c>
      <c r="F470" s="326">
        <v>737</v>
      </c>
      <c r="G470" s="326">
        <v>811</v>
      </c>
      <c r="H470" s="327">
        <v>9.1245376078914905E-2</v>
      </c>
      <c r="I470" s="328">
        <v>-1.8569730924309701E-2</v>
      </c>
      <c r="J470" s="328">
        <v>7.2442159578136101E-5</v>
      </c>
      <c r="K470" s="328">
        <v>2.70240111290065E-2</v>
      </c>
      <c r="L470" s="327">
        <v>0.212034383954154</v>
      </c>
      <c r="M470" s="327">
        <v>0.20813329567918601</v>
      </c>
      <c r="N470" s="327">
        <v>0.20848329048843101</v>
      </c>
    </row>
    <row r="471" spans="1:14">
      <c r="A471" s="326" t="s">
        <v>157</v>
      </c>
      <c r="B471" s="326">
        <v>3</v>
      </c>
      <c r="C471" s="326">
        <v>3</v>
      </c>
      <c r="D471" s="326">
        <v>3</v>
      </c>
      <c r="E471" s="326">
        <v>45</v>
      </c>
      <c r="F471" s="326">
        <v>439</v>
      </c>
      <c r="G471" s="326">
        <v>484</v>
      </c>
      <c r="H471" s="327">
        <v>9.2975206611570202E-2</v>
      </c>
      <c r="I471" s="328">
        <v>-3.9255606604624897E-2</v>
      </c>
      <c r="J471" s="328">
        <v>1.9484717372406901E-4</v>
      </c>
      <c r="K471" s="328">
        <v>2.70240111290065E-2</v>
      </c>
      <c r="L471" s="327">
        <v>0.128939828080229</v>
      </c>
      <c r="M471" s="327">
        <v>0.123976277887602</v>
      </c>
      <c r="N471" s="327">
        <v>0.12442159383033401</v>
      </c>
    </row>
    <row r="472" spans="1:14">
      <c r="A472" s="326" t="s">
        <v>157</v>
      </c>
      <c r="B472" s="326">
        <v>4</v>
      </c>
      <c r="C472" s="326">
        <v>4</v>
      </c>
      <c r="D472" s="326">
        <v>15</v>
      </c>
      <c r="E472" s="326">
        <v>67</v>
      </c>
      <c r="F472" s="326">
        <v>496</v>
      </c>
      <c r="G472" s="326">
        <v>563</v>
      </c>
      <c r="H472" s="327">
        <v>0.119005328596802</v>
      </c>
      <c r="I472" s="328">
        <v>-0.31520922257551498</v>
      </c>
      <c r="J472" s="328">
        <v>1.6360509725743402E-2</v>
      </c>
      <c r="K472" s="328">
        <v>2.70240111290065E-2</v>
      </c>
      <c r="L472" s="327">
        <v>0.19197707736389599</v>
      </c>
      <c r="M472" s="327">
        <v>0.14007342558599201</v>
      </c>
      <c r="N472" s="327">
        <v>0.144730077120822</v>
      </c>
    </row>
    <row r="473" spans="1:14">
      <c r="A473" s="326" t="s">
        <v>650</v>
      </c>
      <c r="B473" s="326">
        <v>0</v>
      </c>
      <c r="C473" s="326">
        <v>0</v>
      </c>
      <c r="D473" s="326">
        <v>0</v>
      </c>
      <c r="E473" s="326">
        <v>90</v>
      </c>
      <c r="F473" s="326">
        <v>827</v>
      </c>
      <c r="G473" s="326">
        <v>917</v>
      </c>
      <c r="H473" s="327">
        <v>9.8146128680479797E-2</v>
      </c>
      <c r="I473" s="328">
        <v>-9.9097505216050194E-2</v>
      </c>
      <c r="J473" s="328">
        <v>2.4110236204227102E-3</v>
      </c>
      <c r="K473" s="328">
        <v>2.6905828136826099E-2</v>
      </c>
      <c r="L473" s="327">
        <v>0.25787965616045799</v>
      </c>
      <c r="M473" s="327">
        <v>0.233549844676645</v>
      </c>
      <c r="N473" s="327">
        <v>0.23573264781490999</v>
      </c>
    </row>
    <row r="474" spans="1:14">
      <c r="A474" s="326" t="s">
        <v>650</v>
      </c>
      <c r="B474" s="326">
        <v>1</v>
      </c>
      <c r="C474" s="326">
        <v>3.1074999999999998E-2</v>
      </c>
      <c r="D474" s="326">
        <v>0.64899581589999999</v>
      </c>
      <c r="E474" s="326">
        <v>44</v>
      </c>
      <c r="F474" s="326">
        <v>595</v>
      </c>
      <c r="G474" s="326">
        <v>639</v>
      </c>
      <c r="H474" s="327">
        <v>6.8857589984350501E-2</v>
      </c>
      <c r="I474" s="328">
        <v>0.28727924171789199</v>
      </c>
      <c r="J474" s="328">
        <v>1.2053412754166999E-2</v>
      </c>
      <c r="K474" s="328">
        <v>2.6905828136826099E-2</v>
      </c>
      <c r="L474" s="327">
        <v>0.12607449856733499</v>
      </c>
      <c r="M474" s="327">
        <v>0.168031629483196</v>
      </c>
      <c r="N474" s="327">
        <v>0.16426735218508901</v>
      </c>
    </row>
    <row r="475" spans="1:14">
      <c r="A475" s="326" t="s">
        <v>650</v>
      </c>
      <c r="B475" s="326">
        <v>2</v>
      </c>
      <c r="C475" s="326">
        <v>0.64934659289999996</v>
      </c>
      <c r="D475" s="326">
        <v>0.82151946819999899</v>
      </c>
      <c r="E475" s="326">
        <v>60</v>
      </c>
      <c r="F475" s="326">
        <v>718</v>
      </c>
      <c r="G475" s="326">
        <v>778</v>
      </c>
      <c r="H475" s="327">
        <v>7.7120822622107899E-2</v>
      </c>
      <c r="I475" s="328">
        <v>0.16503247691664599</v>
      </c>
      <c r="J475" s="328">
        <v>5.0908903277257301E-3</v>
      </c>
      <c r="K475" s="328">
        <v>2.6905828136826099E-2</v>
      </c>
      <c r="L475" s="327">
        <v>0.17191977077363799</v>
      </c>
      <c r="M475" s="327">
        <v>0.20276757977972301</v>
      </c>
      <c r="N475" s="327">
        <v>0.2</v>
      </c>
    </row>
    <row r="476" spans="1:14">
      <c r="A476" s="326" t="s">
        <v>650</v>
      </c>
      <c r="B476" s="326">
        <v>3</v>
      </c>
      <c r="C476" s="326">
        <v>0.8217223911</v>
      </c>
      <c r="D476" s="326">
        <v>0.93359842519999903</v>
      </c>
      <c r="E476" s="326">
        <v>82</v>
      </c>
      <c r="F476" s="326">
        <v>696</v>
      </c>
      <c r="G476" s="326">
        <v>778</v>
      </c>
      <c r="H476" s="327">
        <v>0.105398457583547</v>
      </c>
      <c r="I476" s="328">
        <v>-0.17846211683930999</v>
      </c>
      <c r="J476" s="328">
        <v>6.8533690408145399E-3</v>
      </c>
      <c r="K476" s="328">
        <v>2.6905828136826099E-2</v>
      </c>
      <c r="L476" s="327">
        <v>0.23495702005730601</v>
      </c>
      <c r="M476" s="327">
        <v>0.196554645580344</v>
      </c>
      <c r="N476" s="327">
        <v>0.2</v>
      </c>
    </row>
    <row r="477" spans="1:14">
      <c r="A477" s="326" t="s">
        <v>650</v>
      </c>
      <c r="B477" s="326">
        <v>4</v>
      </c>
      <c r="C477" s="326">
        <v>0.93364209200000003</v>
      </c>
      <c r="D477" s="326">
        <v>1</v>
      </c>
      <c r="E477" s="326">
        <v>73</v>
      </c>
      <c r="F477" s="326">
        <v>705</v>
      </c>
      <c r="G477" s="326">
        <v>778</v>
      </c>
      <c r="H477" s="327">
        <v>9.3830334190231304E-2</v>
      </c>
      <c r="I477" s="328">
        <v>-4.9354168245599003E-2</v>
      </c>
      <c r="J477" s="328">
        <v>4.9713239369612698E-4</v>
      </c>
      <c r="K477" s="328">
        <v>2.6905828136826099E-2</v>
      </c>
      <c r="L477" s="327">
        <v>0.20916905444125999</v>
      </c>
      <c r="M477" s="327">
        <v>0.19909630048009</v>
      </c>
      <c r="N477" s="327">
        <v>0.2</v>
      </c>
    </row>
    <row r="478" spans="1:14">
      <c r="A478" s="326" t="s">
        <v>643</v>
      </c>
      <c r="B478" s="326">
        <v>0</v>
      </c>
      <c r="C478" s="326">
        <v>0</v>
      </c>
      <c r="D478" s="326">
        <v>6.9444444399999999E-2</v>
      </c>
      <c r="E478" s="326">
        <v>54</v>
      </c>
      <c r="F478" s="326">
        <v>735</v>
      </c>
      <c r="G478" s="326">
        <v>789</v>
      </c>
      <c r="H478" s="327">
        <v>6.8441064638783203E-2</v>
      </c>
      <c r="I478" s="328">
        <v>0.293793922739085</v>
      </c>
      <c r="J478" s="328">
        <v>1.5524273531577299E-2</v>
      </c>
      <c r="K478" s="328">
        <v>2.6533478039104601E-2</v>
      </c>
      <c r="L478" s="327">
        <v>0.15472779369627501</v>
      </c>
      <c r="M478" s="327">
        <v>0.207568483479243</v>
      </c>
      <c r="N478" s="327">
        <v>0.20282776349614301</v>
      </c>
    </row>
    <row r="479" spans="1:14">
      <c r="A479" s="326" t="s">
        <v>643</v>
      </c>
      <c r="B479" s="326">
        <v>1</v>
      </c>
      <c r="C479" s="326">
        <v>6.9793411499999999E-2</v>
      </c>
      <c r="D479" s="326">
        <v>0.10416666669999999</v>
      </c>
      <c r="E479" s="326">
        <v>79</v>
      </c>
      <c r="F479" s="326">
        <v>716</v>
      </c>
      <c r="G479" s="326">
        <v>795</v>
      </c>
      <c r="H479" s="327">
        <v>9.9371069182389901E-2</v>
      </c>
      <c r="I479" s="328">
        <v>-0.11286021541585201</v>
      </c>
      <c r="J479" s="328">
        <v>2.72650687221105E-3</v>
      </c>
      <c r="K479" s="328">
        <v>2.6533478039104601E-2</v>
      </c>
      <c r="L479" s="327">
        <v>0.226361031518624</v>
      </c>
      <c r="M479" s="327">
        <v>0.20220276757977901</v>
      </c>
      <c r="N479" s="327">
        <v>0.204370179948586</v>
      </c>
    </row>
    <row r="480" spans="1:14">
      <c r="A480" s="326" t="s">
        <v>643</v>
      </c>
      <c r="B480" s="326">
        <v>2</v>
      </c>
      <c r="C480" s="326">
        <v>0.10442773599999999</v>
      </c>
      <c r="D480" s="326">
        <v>0.14814814809999999</v>
      </c>
      <c r="E480" s="326">
        <v>61</v>
      </c>
      <c r="F480" s="326">
        <v>693</v>
      </c>
      <c r="G480" s="326">
        <v>754</v>
      </c>
      <c r="H480" s="327">
        <v>8.0901856763925695E-2</v>
      </c>
      <c r="I480" s="328">
        <v>0.113063605107115</v>
      </c>
      <c r="J480" s="328">
        <v>2.3655537171598301E-3</v>
      </c>
      <c r="K480" s="328">
        <v>2.6533478039104601E-2</v>
      </c>
      <c r="L480" s="327">
        <v>0.17478510028653199</v>
      </c>
      <c r="M480" s="327">
        <v>0.195707427280429</v>
      </c>
      <c r="N480" s="327">
        <v>0.19383033419023099</v>
      </c>
    </row>
    <row r="481" spans="1:14">
      <c r="A481" s="326" t="s">
        <v>643</v>
      </c>
      <c r="B481" s="326">
        <v>3</v>
      </c>
      <c r="C481" s="326">
        <v>0.1484119917</v>
      </c>
      <c r="D481" s="326">
        <v>0.22327608530000001</v>
      </c>
      <c r="E481" s="326">
        <v>78</v>
      </c>
      <c r="F481" s="326">
        <v>696</v>
      </c>
      <c r="G481" s="326">
        <v>774</v>
      </c>
      <c r="H481" s="327">
        <v>0.100775193798449</v>
      </c>
      <c r="I481" s="328">
        <v>-0.128451696264648</v>
      </c>
      <c r="J481" s="328">
        <v>3.4606243970024598E-3</v>
      </c>
      <c r="K481" s="328">
        <v>2.6533478039104601E-2</v>
      </c>
      <c r="L481" s="327">
        <v>0.22349570200572999</v>
      </c>
      <c r="M481" s="327">
        <v>0.196554645580344</v>
      </c>
      <c r="N481" s="327">
        <v>0.19897172236503799</v>
      </c>
    </row>
    <row r="482" spans="1:14">
      <c r="A482" s="326" t="s">
        <v>643</v>
      </c>
      <c r="B482" s="326">
        <v>4</v>
      </c>
      <c r="C482" s="326">
        <v>0.2240143369</v>
      </c>
      <c r="D482" s="326">
        <v>3.3534000794000001</v>
      </c>
      <c r="E482" s="326">
        <v>77</v>
      </c>
      <c r="F482" s="326">
        <v>701</v>
      </c>
      <c r="G482" s="326">
        <v>778</v>
      </c>
      <c r="H482" s="327">
        <v>9.8971722365038498E-2</v>
      </c>
      <c r="I482" s="328">
        <v>-0.10839006472857</v>
      </c>
      <c r="J482" s="328">
        <v>2.4565195211539901E-3</v>
      </c>
      <c r="K482" s="328">
        <v>2.6533478039104601E-2</v>
      </c>
      <c r="L482" s="327">
        <v>0.22063037249283601</v>
      </c>
      <c r="M482" s="327">
        <v>0.19796667608020299</v>
      </c>
      <c r="N482" s="327">
        <v>0.2</v>
      </c>
    </row>
    <row r="483" spans="1:14">
      <c r="A483" s="326" t="s">
        <v>280</v>
      </c>
      <c r="B483" s="326">
        <v>0</v>
      </c>
      <c r="C483" s="326">
        <v>0</v>
      </c>
      <c r="D483" s="326">
        <v>0</v>
      </c>
      <c r="E483" s="326">
        <v>204</v>
      </c>
      <c r="F483" s="326">
        <v>2225</v>
      </c>
      <c r="G483" s="326">
        <v>2429</v>
      </c>
      <c r="H483" s="327">
        <v>8.3985179086043596E-2</v>
      </c>
      <c r="I483" s="328">
        <v>7.2299670846647401E-2</v>
      </c>
      <c r="J483" s="328">
        <v>3.1686308100404301E-3</v>
      </c>
      <c r="K483" s="328">
        <v>2.6377187891368399E-2</v>
      </c>
      <c r="L483" s="327">
        <v>0.58452722063037199</v>
      </c>
      <c r="M483" s="327">
        <v>0.62835357243716405</v>
      </c>
      <c r="N483" s="327">
        <v>0.62442159383033402</v>
      </c>
    </row>
    <row r="484" spans="1:14">
      <c r="A484" s="326" t="s">
        <v>280</v>
      </c>
      <c r="B484" s="326">
        <v>3</v>
      </c>
      <c r="C484" s="326">
        <v>1</v>
      </c>
      <c r="D484" s="326">
        <v>1</v>
      </c>
      <c r="E484" s="326">
        <v>101</v>
      </c>
      <c r="F484" s="326">
        <v>1040</v>
      </c>
      <c r="G484" s="326">
        <v>1141</v>
      </c>
      <c r="H484" s="327">
        <v>8.8518843120070106E-2</v>
      </c>
      <c r="I484" s="328">
        <v>1.4762945384682501E-2</v>
      </c>
      <c r="J484" s="328">
        <v>6.3540649486390496E-5</v>
      </c>
      <c r="K484" s="328">
        <v>2.6377187891368399E-2</v>
      </c>
      <c r="L484" s="327">
        <v>0.28939828080229202</v>
      </c>
      <c r="M484" s="327">
        <v>0.293702343970629</v>
      </c>
      <c r="N484" s="327">
        <v>0.29331619537275</v>
      </c>
    </row>
    <row r="485" spans="1:14">
      <c r="A485" s="326" t="s">
        <v>280</v>
      </c>
      <c r="B485" s="326">
        <v>4</v>
      </c>
      <c r="C485" s="326">
        <v>2</v>
      </c>
      <c r="D485" s="326">
        <v>5</v>
      </c>
      <c r="E485" s="326">
        <v>44</v>
      </c>
      <c r="F485" s="326">
        <v>276</v>
      </c>
      <c r="G485" s="326">
        <v>320</v>
      </c>
      <c r="H485" s="327">
        <v>0.13750000000000001</v>
      </c>
      <c r="I485" s="328">
        <v>-0.480881298110587</v>
      </c>
      <c r="J485" s="328">
        <v>2.3145016431841602E-2</v>
      </c>
      <c r="K485" s="328">
        <v>2.6377187891368399E-2</v>
      </c>
      <c r="L485" s="327">
        <v>0.12607449856733499</v>
      </c>
      <c r="M485" s="327">
        <v>7.7944083592205504E-2</v>
      </c>
      <c r="N485" s="327">
        <v>8.2262210796915106E-2</v>
      </c>
    </row>
    <row r="486" spans="1:14">
      <c r="A486" s="326" t="s">
        <v>69</v>
      </c>
      <c r="B486" s="326">
        <v>0</v>
      </c>
      <c r="C486" s="326">
        <v>0</v>
      </c>
      <c r="D486" s="326">
        <v>0</v>
      </c>
      <c r="E486" s="326">
        <v>88</v>
      </c>
      <c r="F486" s="326">
        <v>1059</v>
      </c>
      <c r="G486" s="326">
        <v>1147</v>
      </c>
      <c r="H486" s="327">
        <v>7.6721883173496E-2</v>
      </c>
      <c r="I486" s="328">
        <v>0.17065100121372301</v>
      </c>
      <c r="J486" s="328">
        <v>8.0067850318093908E-3</v>
      </c>
      <c r="K486" s="328">
        <v>2.6023810967489E-2</v>
      </c>
      <c r="L486" s="327">
        <v>0.25214899713466998</v>
      </c>
      <c r="M486" s="327">
        <v>0.29906805987009299</v>
      </c>
      <c r="N486" s="327">
        <v>0.29485861182519202</v>
      </c>
    </row>
    <row r="487" spans="1:14">
      <c r="A487" s="326" t="s">
        <v>69</v>
      </c>
      <c r="B487" s="326">
        <v>1</v>
      </c>
      <c r="C487" s="326">
        <v>1</v>
      </c>
      <c r="D487" s="326">
        <v>1</v>
      </c>
      <c r="E487" s="326">
        <v>79</v>
      </c>
      <c r="F487" s="326">
        <v>876</v>
      </c>
      <c r="G487" s="326">
        <v>955</v>
      </c>
      <c r="H487" s="327">
        <v>8.2722513089005204E-2</v>
      </c>
      <c r="I487" s="328">
        <v>8.8825708559893399E-2</v>
      </c>
      <c r="J487" s="328">
        <v>1.8677125971155899E-3</v>
      </c>
      <c r="K487" s="328">
        <v>2.6023810967489E-2</v>
      </c>
      <c r="L487" s="327">
        <v>0.226361031518624</v>
      </c>
      <c r="M487" s="327">
        <v>0.247387743575261</v>
      </c>
      <c r="N487" s="327">
        <v>0.24550128534704299</v>
      </c>
    </row>
    <row r="488" spans="1:14">
      <c r="A488" s="326" t="s">
        <v>69</v>
      </c>
      <c r="B488" s="326">
        <v>2</v>
      </c>
      <c r="C488" s="326">
        <v>2</v>
      </c>
      <c r="D488" s="326">
        <v>2</v>
      </c>
      <c r="E488" s="326">
        <v>68</v>
      </c>
      <c r="F488" s="326">
        <v>625</v>
      </c>
      <c r="G488" s="326">
        <v>693</v>
      </c>
      <c r="H488" s="327">
        <v>9.81240981240981E-2</v>
      </c>
      <c r="I488" s="328">
        <v>-9.8848585349181797E-2</v>
      </c>
      <c r="J488" s="328">
        <v>1.81274411318294E-3</v>
      </c>
      <c r="K488" s="328">
        <v>2.6023810967489E-2</v>
      </c>
      <c r="L488" s="327">
        <v>0.19484240687679</v>
      </c>
      <c r="M488" s="327">
        <v>0.176503812482349</v>
      </c>
      <c r="N488" s="327">
        <v>0.17814910025706901</v>
      </c>
    </row>
    <row r="489" spans="1:14">
      <c r="A489" s="326" t="s">
        <v>69</v>
      </c>
      <c r="B489" s="326">
        <v>3</v>
      </c>
      <c r="C489" s="326">
        <v>3</v>
      </c>
      <c r="D489" s="326">
        <v>3</v>
      </c>
      <c r="E489" s="326">
        <v>43</v>
      </c>
      <c r="F489" s="326">
        <v>439</v>
      </c>
      <c r="G489" s="326">
        <v>482</v>
      </c>
      <c r="H489" s="327">
        <v>8.9211618257261399E-2</v>
      </c>
      <c r="I489" s="328">
        <v>6.2067674721323404E-3</v>
      </c>
      <c r="J489" s="328">
        <v>4.7612661532497798E-6</v>
      </c>
      <c r="K489" s="328">
        <v>2.6023810967489E-2</v>
      </c>
      <c r="L489" s="327">
        <v>0.123209169054441</v>
      </c>
      <c r="M489" s="327">
        <v>0.123976277887602</v>
      </c>
      <c r="N489" s="327">
        <v>0.123907455012853</v>
      </c>
    </row>
    <row r="490" spans="1:14">
      <c r="A490" s="326" t="s">
        <v>69</v>
      </c>
      <c r="B490" s="326">
        <v>4</v>
      </c>
      <c r="C490" s="326">
        <v>4</v>
      </c>
      <c r="D490" s="326">
        <v>9</v>
      </c>
      <c r="E490" s="326">
        <v>71</v>
      </c>
      <c r="F490" s="326">
        <v>542</v>
      </c>
      <c r="G490" s="326">
        <v>613</v>
      </c>
      <c r="H490" s="327">
        <v>0.115823817292006</v>
      </c>
      <c r="I490" s="328">
        <v>-0.28450640551114498</v>
      </c>
      <c r="J490" s="328">
        <v>1.43318079592278E-2</v>
      </c>
      <c r="K490" s="328">
        <v>2.6023810967489E-2</v>
      </c>
      <c r="L490" s="327">
        <v>0.20343839541547201</v>
      </c>
      <c r="M490" s="327">
        <v>0.15306410618469299</v>
      </c>
      <c r="N490" s="327">
        <v>0.15758354755783999</v>
      </c>
    </row>
    <row r="491" spans="1:14">
      <c r="A491" s="326" t="s">
        <v>297</v>
      </c>
      <c r="B491" s="326">
        <v>0</v>
      </c>
      <c r="C491" s="326">
        <v>0</v>
      </c>
      <c r="D491" s="326">
        <v>0</v>
      </c>
      <c r="E491" s="326">
        <v>88</v>
      </c>
      <c r="F491" s="326">
        <v>1059</v>
      </c>
      <c r="G491" s="326">
        <v>1147</v>
      </c>
      <c r="H491" s="327">
        <v>7.6721883173496E-2</v>
      </c>
      <c r="I491" s="328">
        <v>0.17065100121372301</v>
      </c>
      <c r="J491" s="328">
        <v>8.0067850318093908E-3</v>
      </c>
      <c r="K491" s="328">
        <v>2.6016944634403301E-2</v>
      </c>
      <c r="L491" s="327">
        <v>0.25214899713466998</v>
      </c>
      <c r="M491" s="327">
        <v>0.29906805987009299</v>
      </c>
      <c r="N491" s="327">
        <v>0.29485861182519202</v>
      </c>
    </row>
    <row r="492" spans="1:14">
      <c r="A492" s="326" t="s">
        <v>297</v>
      </c>
      <c r="B492" s="326">
        <v>1</v>
      </c>
      <c r="C492" s="326">
        <v>1</v>
      </c>
      <c r="D492" s="326">
        <v>1</v>
      </c>
      <c r="E492" s="326">
        <v>79</v>
      </c>
      <c r="F492" s="326">
        <v>877</v>
      </c>
      <c r="G492" s="326">
        <v>956</v>
      </c>
      <c r="H492" s="327">
        <v>8.2635983263598306E-2</v>
      </c>
      <c r="I492" s="328">
        <v>8.9966609995684996E-2</v>
      </c>
      <c r="J492" s="328">
        <v>1.91710912254755E-3</v>
      </c>
      <c r="K492" s="328">
        <v>2.6016944634403301E-2</v>
      </c>
      <c r="L492" s="327">
        <v>0.226361031518624</v>
      </c>
      <c r="M492" s="327">
        <v>0.24767014967523299</v>
      </c>
      <c r="N492" s="327">
        <v>0.245758354755784</v>
      </c>
    </row>
    <row r="493" spans="1:14">
      <c r="A493" s="326" t="s">
        <v>297</v>
      </c>
      <c r="B493" s="326">
        <v>2</v>
      </c>
      <c r="C493" s="326">
        <v>2</v>
      </c>
      <c r="D493" s="326">
        <v>2</v>
      </c>
      <c r="E493" s="326">
        <v>68</v>
      </c>
      <c r="F493" s="326">
        <v>623</v>
      </c>
      <c r="G493" s="326">
        <v>691</v>
      </c>
      <c r="H493" s="327">
        <v>9.8408104196816198E-2</v>
      </c>
      <c r="I493" s="328">
        <v>-0.10205371629813</v>
      </c>
      <c r="J493" s="328">
        <v>1.9291628936515301E-3</v>
      </c>
      <c r="K493" s="328">
        <v>2.6016944634403301E-2</v>
      </c>
      <c r="L493" s="327">
        <v>0.19484240687679</v>
      </c>
      <c r="M493" s="327">
        <v>0.175939000282406</v>
      </c>
      <c r="N493" s="327">
        <v>0.17763496143958801</v>
      </c>
    </row>
    <row r="494" spans="1:14">
      <c r="A494" s="326" t="s">
        <v>297</v>
      </c>
      <c r="B494" s="326">
        <v>3</v>
      </c>
      <c r="C494" s="326">
        <v>3</v>
      </c>
      <c r="D494" s="326">
        <v>3</v>
      </c>
      <c r="E494" s="326">
        <v>43</v>
      </c>
      <c r="F494" s="326">
        <v>439</v>
      </c>
      <c r="G494" s="326">
        <v>482</v>
      </c>
      <c r="H494" s="327">
        <v>8.9211618257261399E-2</v>
      </c>
      <c r="I494" s="328">
        <v>6.2067674721323404E-3</v>
      </c>
      <c r="J494" s="328">
        <v>4.7612661532497798E-6</v>
      </c>
      <c r="K494" s="328">
        <v>2.6016944634403301E-2</v>
      </c>
      <c r="L494" s="327">
        <v>0.123209169054441</v>
      </c>
      <c r="M494" s="327">
        <v>0.123976277887602</v>
      </c>
      <c r="N494" s="327">
        <v>0.123907455012853</v>
      </c>
    </row>
    <row r="495" spans="1:14">
      <c r="A495" s="326" t="s">
        <v>297</v>
      </c>
      <c r="B495" s="326">
        <v>4</v>
      </c>
      <c r="C495" s="326">
        <v>4</v>
      </c>
      <c r="D495" s="326">
        <v>9</v>
      </c>
      <c r="E495" s="326">
        <v>71</v>
      </c>
      <c r="F495" s="326">
        <v>543</v>
      </c>
      <c r="G495" s="326">
        <v>614</v>
      </c>
      <c r="H495" s="327">
        <v>0.115635179153094</v>
      </c>
      <c r="I495" s="328">
        <v>-0.282663087016856</v>
      </c>
      <c r="J495" s="328">
        <v>1.41591263202416E-2</v>
      </c>
      <c r="K495" s="328">
        <v>2.6016944634403301E-2</v>
      </c>
      <c r="L495" s="327">
        <v>0.20343839541547201</v>
      </c>
      <c r="M495" s="327">
        <v>0.153346512284665</v>
      </c>
      <c r="N495" s="327">
        <v>0.15784061696658</v>
      </c>
    </row>
    <row r="496" spans="1:14">
      <c r="A496" s="326" t="s">
        <v>36</v>
      </c>
      <c r="B496" s="326">
        <v>0</v>
      </c>
      <c r="C496" s="326">
        <v>0</v>
      </c>
      <c r="D496" s="326">
        <v>1</v>
      </c>
      <c r="E496" s="326">
        <v>161</v>
      </c>
      <c r="F496" s="326">
        <v>1389</v>
      </c>
      <c r="G496" s="326">
        <v>1550</v>
      </c>
      <c r="H496" s="327">
        <v>0.10387096774193499</v>
      </c>
      <c r="I496" s="328">
        <v>-0.16215755213959501</v>
      </c>
      <c r="J496" s="328">
        <v>1.1197948469053901E-2</v>
      </c>
      <c r="K496" s="328">
        <v>2.57042170424393E-2</v>
      </c>
      <c r="L496" s="327">
        <v>0.46131805157593098</v>
      </c>
      <c r="M496" s="327">
        <v>0.39226207286077303</v>
      </c>
      <c r="N496" s="327">
        <v>0.398457583547557</v>
      </c>
    </row>
    <row r="497" spans="1:14">
      <c r="A497" s="326" t="s">
        <v>36</v>
      </c>
      <c r="B497" s="326">
        <v>1</v>
      </c>
      <c r="C497" s="326">
        <v>2</v>
      </c>
      <c r="D497" s="326">
        <v>2</v>
      </c>
      <c r="E497" s="326">
        <v>66</v>
      </c>
      <c r="F497" s="326">
        <v>667</v>
      </c>
      <c r="G497" s="326">
        <v>733</v>
      </c>
      <c r="H497" s="327">
        <v>9.0040927694406497E-2</v>
      </c>
      <c r="I497" s="328">
        <v>-3.9572260202784502E-3</v>
      </c>
      <c r="J497" s="328">
        <v>2.95556968489233E-6</v>
      </c>
      <c r="K497" s="328">
        <v>2.57042170424393E-2</v>
      </c>
      <c r="L497" s="327">
        <v>0.18911174785100199</v>
      </c>
      <c r="M497" s="327">
        <v>0.18836486868116301</v>
      </c>
      <c r="N497" s="327">
        <v>0.18843187660668301</v>
      </c>
    </row>
    <row r="498" spans="1:14">
      <c r="A498" s="326" t="s">
        <v>36</v>
      </c>
      <c r="B498" s="326">
        <v>2</v>
      </c>
      <c r="C498" s="326">
        <v>3</v>
      </c>
      <c r="D498" s="326">
        <v>3</v>
      </c>
      <c r="E498" s="326">
        <v>42</v>
      </c>
      <c r="F498" s="326">
        <v>503</v>
      </c>
      <c r="G498" s="326">
        <v>545</v>
      </c>
      <c r="H498" s="327">
        <v>7.7064220183486201E-2</v>
      </c>
      <c r="I498" s="328">
        <v>0.165828021906894</v>
      </c>
      <c r="J498" s="328">
        <v>3.5995341413215501E-3</v>
      </c>
      <c r="K498" s="328">
        <v>2.57042170424393E-2</v>
      </c>
      <c r="L498" s="327">
        <v>0.120343839541547</v>
      </c>
      <c r="M498" s="327">
        <v>0.14205026828579401</v>
      </c>
      <c r="N498" s="327">
        <v>0.140102827763496</v>
      </c>
    </row>
    <row r="499" spans="1:14">
      <c r="A499" s="326" t="s">
        <v>36</v>
      </c>
      <c r="B499" s="326">
        <v>3</v>
      </c>
      <c r="C499" s="326">
        <v>4</v>
      </c>
      <c r="D499" s="326">
        <v>4</v>
      </c>
      <c r="E499" s="326">
        <v>28</v>
      </c>
      <c r="F499" s="326">
        <v>383</v>
      </c>
      <c r="G499" s="326">
        <v>411</v>
      </c>
      <c r="H499" s="327">
        <v>6.8126520681265207E-2</v>
      </c>
      <c r="I499" s="328">
        <v>0.29873794909596502</v>
      </c>
      <c r="J499" s="328">
        <v>8.3444409814490902E-3</v>
      </c>
      <c r="K499" s="328">
        <v>2.57042170424393E-2</v>
      </c>
      <c r="L499" s="327">
        <v>8.0229226361031497E-2</v>
      </c>
      <c r="M499" s="327">
        <v>0.108161536289183</v>
      </c>
      <c r="N499" s="327">
        <v>0.105655526992287</v>
      </c>
    </row>
    <row r="500" spans="1:14">
      <c r="A500" s="326" t="s">
        <v>36</v>
      </c>
      <c r="B500" s="326">
        <v>4</v>
      </c>
      <c r="C500" s="326">
        <v>5</v>
      </c>
      <c r="D500" s="326">
        <v>13</v>
      </c>
      <c r="E500" s="326">
        <v>52</v>
      </c>
      <c r="F500" s="326">
        <v>599</v>
      </c>
      <c r="G500" s="326">
        <v>651</v>
      </c>
      <c r="H500" s="327">
        <v>7.9877112135176606E-2</v>
      </c>
      <c r="I500" s="328">
        <v>0.12692534962454499</v>
      </c>
      <c r="J500" s="328">
        <v>2.55933788092985E-3</v>
      </c>
      <c r="K500" s="328">
        <v>2.57042170424393E-2</v>
      </c>
      <c r="L500" s="327">
        <v>0.148997134670487</v>
      </c>
      <c r="M500" s="327">
        <v>0.16916125388308301</v>
      </c>
      <c r="N500" s="327">
        <v>0.16735218508997399</v>
      </c>
    </row>
    <row r="501" spans="1:14">
      <c r="A501" s="326" t="s">
        <v>672</v>
      </c>
      <c r="B501" s="326">
        <v>0</v>
      </c>
      <c r="C501" s="326">
        <v>0</v>
      </c>
      <c r="D501" s="326">
        <v>1</v>
      </c>
      <c r="E501" s="326">
        <v>161</v>
      </c>
      <c r="F501" s="326">
        <v>1389</v>
      </c>
      <c r="G501" s="326">
        <v>1550</v>
      </c>
      <c r="H501" s="327">
        <v>0.10387096774193499</v>
      </c>
      <c r="I501" s="328">
        <v>-0.16215755213959501</v>
      </c>
      <c r="J501" s="328">
        <v>1.1197948469053901E-2</v>
      </c>
      <c r="K501" s="328">
        <v>2.57042170424393E-2</v>
      </c>
      <c r="L501" s="327">
        <v>0.46131805157593098</v>
      </c>
      <c r="M501" s="327">
        <v>0.39226207286077303</v>
      </c>
      <c r="N501" s="327">
        <v>0.398457583547557</v>
      </c>
    </row>
    <row r="502" spans="1:14">
      <c r="A502" s="326" t="s">
        <v>672</v>
      </c>
      <c r="B502" s="326">
        <v>1</v>
      </c>
      <c r="C502" s="326">
        <v>2</v>
      </c>
      <c r="D502" s="326">
        <v>2</v>
      </c>
      <c r="E502" s="326">
        <v>66</v>
      </c>
      <c r="F502" s="326">
        <v>667</v>
      </c>
      <c r="G502" s="326">
        <v>733</v>
      </c>
      <c r="H502" s="327">
        <v>9.0040927694406497E-2</v>
      </c>
      <c r="I502" s="328">
        <v>-3.9572260202784502E-3</v>
      </c>
      <c r="J502" s="328">
        <v>2.95556968489233E-6</v>
      </c>
      <c r="K502" s="328">
        <v>2.57042170424393E-2</v>
      </c>
      <c r="L502" s="327">
        <v>0.18911174785100199</v>
      </c>
      <c r="M502" s="327">
        <v>0.18836486868116301</v>
      </c>
      <c r="N502" s="327">
        <v>0.18843187660668301</v>
      </c>
    </row>
    <row r="503" spans="1:14">
      <c r="A503" s="326" t="s">
        <v>672</v>
      </c>
      <c r="B503" s="326">
        <v>2</v>
      </c>
      <c r="C503" s="326">
        <v>3</v>
      </c>
      <c r="D503" s="326">
        <v>3</v>
      </c>
      <c r="E503" s="326">
        <v>42</v>
      </c>
      <c r="F503" s="326">
        <v>503</v>
      </c>
      <c r="G503" s="326">
        <v>545</v>
      </c>
      <c r="H503" s="327">
        <v>7.7064220183486201E-2</v>
      </c>
      <c r="I503" s="328">
        <v>0.165828021906894</v>
      </c>
      <c r="J503" s="328">
        <v>3.5995341413215501E-3</v>
      </c>
      <c r="K503" s="328">
        <v>2.57042170424393E-2</v>
      </c>
      <c r="L503" s="327">
        <v>0.120343839541547</v>
      </c>
      <c r="M503" s="327">
        <v>0.14205026828579401</v>
      </c>
      <c r="N503" s="327">
        <v>0.140102827763496</v>
      </c>
    </row>
    <row r="504" spans="1:14">
      <c r="A504" s="326" t="s">
        <v>672</v>
      </c>
      <c r="B504" s="326">
        <v>3</v>
      </c>
      <c r="C504" s="326">
        <v>4</v>
      </c>
      <c r="D504" s="326">
        <v>4</v>
      </c>
      <c r="E504" s="326">
        <v>28</v>
      </c>
      <c r="F504" s="326">
        <v>383</v>
      </c>
      <c r="G504" s="326">
        <v>411</v>
      </c>
      <c r="H504" s="327">
        <v>6.8126520681265207E-2</v>
      </c>
      <c r="I504" s="328">
        <v>0.29873794909596502</v>
      </c>
      <c r="J504" s="328">
        <v>8.3444409814490902E-3</v>
      </c>
      <c r="K504" s="328">
        <v>2.57042170424393E-2</v>
      </c>
      <c r="L504" s="327">
        <v>8.0229226361031497E-2</v>
      </c>
      <c r="M504" s="327">
        <v>0.108161536289183</v>
      </c>
      <c r="N504" s="327">
        <v>0.105655526992287</v>
      </c>
    </row>
    <row r="505" spans="1:14">
      <c r="A505" s="326" t="s">
        <v>672</v>
      </c>
      <c r="B505" s="326">
        <v>4</v>
      </c>
      <c r="C505" s="326">
        <v>5</v>
      </c>
      <c r="D505" s="326">
        <v>13</v>
      </c>
      <c r="E505" s="326">
        <v>52</v>
      </c>
      <c r="F505" s="326">
        <v>599</v>
      </c>
      <c r="G505" s="326">
        <v>651</v>
      </c>
      <c r="H505" s="327">
        <v>7.9877112135176606E-2</v>
      </c>
      <c r="I505" s="328">
        <v>0.12692534962454499</v>
      </c>
      <c r="J505" s="328">
        <v>2.55933788092985E-3</v>
      </c>
      <c r="K505" s="328">
        <v>2.57042170424393E-2</v>
      </c>
      <c r="L505" s="327">
        <v>0.148997134670487</v>
      </c>
      <c r="M505" s="327">
        <v>0.16916125388308301</v>
      </c>
      <c r="N505" s="327">
        <v>0.16735218508997399</v>
      </c>
    </row>
    <row r="506" spans="1:14">
      <c r="A506" s="326" t="s">
        <v>221</v>
      </c>
      <c r="B506" s="326">
        <v>0</v>
      </c>
      <c r="C506" s="326">
        <v>0</v>
      </c>
      <c r="D506" s="326">
        <v>0</v>
      </c>
      <c r="E506" s="326">
        <v>110</v>
      </c>
      <c r="F506" s="326">
        <v>1283</v>
      </c>
      <c r="G506" s="326">
        <v>1393</v>
      </c>
      <c r="H506" s="327">
        <v>7.8966259870782401E-2</v>
      </c>
      <c r="I506" s="328">
        <v>0.13938346891374301</v>
      </c>
      <c r="J506" s="328">
        <v>6.5706454221550097E-3</v>
      </c>
      <c r="K506" s="328">
        <v>2.47603607653443E-2</v>
      </c>
      <c r="L506" s="327">
        <v>0.31518624641833798</v>
      </c>
      <c r="M506" s="327">
        <v>0.362327026263767</v>
      </c>
      <c r="N506" s="327">
        <v>0.35809768637532102</v>
      </c>
    </row>
    <row r="507" spans="1:14">
      <c r="A507" s="326" t="s">
        <v>221</v>
      </c>
      <c r="B507" s="326">
        <v>1</v>
      </c>
      <c r="C507" s="326">
        <v>1</v>
      </c>
      <c r="D507" s="326">
        <v>1</v>
      </c>
      <c r="E507" s="326">
        <v>90</v>
      </c>
      <c r="F507" s="326">
        <v>1007</v>
      </c>
      <c r="G507" s="326">
        <v>1097</v>
      </c>
      <c r="H507" s="327">
        <v>8.2041932543299903E-2</v>
      </c>
      <c r="I507" s="328">
        <v>9.7828692478820797E-2</v>
      </c>
      <c r="J507" s="328">
        <v>2.5927818657728E-3</v>
      </c>
      <c r="K507" s="328">
        <v>2.47603607653443E-2</v>
      </c>
      <c r="L507" s="327">
        <v>0.25787965616045799</v>
      </c>
      <c r="M507" s="327">
        <v>0.284382942671561</v>
      </c>
      <c r="N507" s="327">
        <v>0.28200514138817401</v>
      </c>
    </row>
    <row r="508" spans="1:14">
      <c r="A508" s="326" t="s">
        <v>221</v>
      </c>
      <c r="B508" s="326">
        <v>3</v>
      </c>
      <c r="C508" s="326">
        <v>2</v>
      </c>
      <c r="D508" s="326">
        <v>2</v>
      </c>
      <c r="E508" s="326">
        <v>80</v>
      </c>
      <c r="F508" s="326">
        <v>631</v>
      </c>
      <c r="G508" s="326">
        <v>711</v>
      </c>
      <c r="H508" s="327">
        <v>0.112517580872011</v>
      </c>
      <c r="I508" s="328">
        <v>-0.25181330204214503</v>
      </c>
      <c r="J508" s="328">
        <v>1.28495573669391E-2</v>
      </c>
      <c r="K508" s="328">
        <v>2.47603607653443E-2</v>
      </c>
      <c r="L508" s="327">
        <v>0.229226361031518</v>
      </c>
      <c r="M508" s="327">
        <v>0.17819824908217999</v>
      </c>
      <c r="N508" s="327">
        <v>0.18277634961439501</v>
      </c>
    </row>
    <row r="509" spans="1:14">
      <c r="A509" s="326" t="s">
        <v>221</v>
      </c>
      <c r="B509" s="326">
        <v>4</v>
      </c>
      <c r="C509" s="326">
        <v>3</v>
      </c>
      <c r="D509" s="326">
        <v>8</v>
      </c>
      <c r="E509" s="326">
        <v>69</v>
      </c>
      <c r="F509" s="326">
        <v>620</v>
      </c>
      <c r="G509" s="326">
        <v>689</v>
      </c>
      <c r="H509" s="327">
        <v>0.100145137880986</v>
      </c>
      <c r="I509" s="328">
        <v>-0.121479556467598</v>
      </c>
      <c r="J509" s="328">
        <v>2.7473761104773601E-3</v>
      </c>
      <c r="K509" s="328">
        <v>2.47603607653443E-2</v>
      </c>
      <c r="L509" s="327">
        <v>0.197707736389684</v>
      </c>
      <c r="M509" s="327">
        <v>0.17509178198249001</v>
      </c>
      <c r="N509" s="327">
        <v>0.17712082262210699</v>
      </c>
    </row>
    <row r="510" spans="1:14">
      <c r="A510" s="326" t="s">
        <v>188</v>
      </c>
      <c r="B510" s="326">
        <v>0</v>
      </c>
      <c r="C510" s="326">
        <v>0</v>
      </c>
      <c r="D510" s="326">
        <v>2</v>
      </c>
      <c r="E510" s="326">
        <v>88</v>
      </c>
      <c r="F510" s="326">
        <v>889</v>
      </c>
      <c r="G510" s="326">
        <v>977</v>
      </c>
      <c r="H510" s="327">
        <v>9.0071647901740007E-2</v>
      </c>
      <c r="I510" s="328">
        <v>-4.3321088737783703E-3</v>
      </c>
      <c r="J510" s="328">
        <v>4.7218871629671798E-6</v>
      </c>
      <c r="K510" s="328">
        <v>2.43551375118575E-2</v>
      </c>
      <c r="L510" s="327">
        <v>0.25214899713466998</v>
      </c>
      <c r="M510" s="327">
        <v>0.25105902287489401</v>
      </c>
      <c r="N510" s="327">
        <v>0.25115681233933101</v>
      </c>
    </row>
    <row r="511" spans="1:14">
      <c r="A511" s="326" t="s">
        <v>188</v>
      </c>
      <c r="B511" s="326">
        <v>1</v>
      </c>
      <c r="C511" s="326">
        <v>3</v>
      </c>
      <c r="D511" s="326">
        <v>4</v>
      </c>
      <c r="E511" s="326">
        <v>54</v>
      </c>
      <c r="F511" s="326">
        <v>598</v>
      </c>
      <c r="G511" s="326">
        <v>652</v>
      </c>
      <c r="H511" s="327">
        <v>8.2822085889570504E-2</v>
      </c>
      <c r="I511" s="328">
        <v>8.75141774768807E-2</v>
      </c>
      <c r="J511" s="328">
        <v>1.23841785884039E-3</v>
      </c>
      <c r="K511" s="328">
        <v>2.43551375118575E-2</v>
      </c>
      <c r="L511" s="327">
        <v>0.15472779369627501</v>
      </c>
      <c r="M511" s="327">
        <v>0.16887884778311199</v>
      </c>
      <c r="N511" s="327">
        <v>0.167609254498714</v>
      </c>
    </row>
    <row r="512" spans="1:14">
      <c r="A512" s="326" t="s">
        <v>188</v>
      </c>
      <c r="B512" s="326">
        <v>2</v>
      </c>
      <c r="C512" s="326">
        <v>5</v>
      </c>
      <c r="D512" s="326">
        <v>7</v>
      </c>
      <c r="E512" s="326">
        <v>53</v>
      </c>
      <c r="F512" s="326">
        <v>710</v>
      </c>
      <c r="G512" s="326">
        <v>763</v>
      </c>
      <c r="H512" s="327">
        <v>6.9462647444298795E-2</v>
      </c>
      <c r="I512" s="328">
        <v>0.277880526573762</v>
      </c>
      <c r="J512" s="328">
        <v>1.35177390810674E-2</v>
      </c>
      <c r="K512" s="328">
        <v>2.43551375118575E-2</v>
      </c>
      <c r="L512" s="327">
        <v>0.15186246418338101</v>
      </c>
      <c r="M512" s="327">
        <v>0.200508330979949</v>
      </c>
      <c r="N512" s="327">
        <v>0.19614395886889399</v>
      </c>
    </row>
    <row r="513" spans="1:14">
      <c r="A513" s="326" t="s">
        <v>188</v>
      </c>
      <c r="B513" s="326">
        <v>3</v>
      </c>
      <c r="C513" s="326">
        <v>8</v>
      </c>
      <c r="D513" s="326">
        <v>12</v>
      </c>
      <c r="E513" s="326">
        <v>81</v>
      </c>
      <c r="F513" s="326">
        <v>725</v>
      </c>
      <c r="G513" s="326">
        <v>806</v>
      </c>
      <c r="H513" s="327">
        <v>0.100496277915632</v>
      </c>
      <c r="I513" s="328">
        <v>-0.12537002972724001</v>
      </c>
      <c r="J513" s="328">
        <v>3.4285278102536999E-3</v>
      </c>
      <c r="K513" s="328">
        <v>2.43551375118575E-2</v>
      </c>
      <c r="L513" s="327">
        <v>0.232091690544412</v>
      </c>
      <c r="M513" s="327">
        <v>0.20474442247952501</v>
      </c>
      <c r="N513" s="327">
        <v>0.20719794344473</v>
      </c>
    </row>
    <row r="514" spans="1:14">
      <c r="A514" s="326" t="s">
        <v>188</v>
      </c>
      <c r="B514" s="326">
        <v>4</v>
      </c>
      <c r="C514" s="326">
        <v>13</v>
      </c>
      <c r="D514" s="326">
        <v>38</v>
      </c>
      <c r="E514" s="326">
        <v>73</v>
      </c>
      <c r="F514" s="326">
        <v>619</v>
      </c>
      <c r="G514" s="326">
        <v>692</v>
      </c>
      <c r="H514" s="327">
        <v>0.105491329479768</v>
      </c>
      <c r="I514" s="328">
        <v>-0.17944669837327101</v>
      </c>
      <c r="J514" s="328">
        <v>6.16573087453308E-3</v>
      </c>
      <c r="K514" s="328">
        <v>2.43551375118575E-2</v>
      </c>
      <c r="L514" s="327">
        <v>0.20916905444125999</v>
      </c>
      <c r="M514" s="327">
        <v>0.17480937588251899</v>
      </c>
      <c r="N514" s="327">
        <v>0.177892030848329</v>
      </c>
    </row>
    <row r="515" spans="1:14">
      <c r="A515" s="326" t="s">
        <v>33</v>
      </c>
      <c r="B515" s="326">
        <v>0</v>
      </c>
      <c r="C515" s="326">
        <v>0</v>
      </c>
      <c r="D515" s="326">
        <v>10548</v>
      </c>
      <c r="E515" s="326">
        <v>86</v>
      </c>
      <c r="F515" s="326">
        <v>692</v>
      </c>
      <c r="G515" s="326">
        <v>778</v>
      </c>
      <c r="H515" s="327">
        <v>0.110539845758354</v>
      </c>
      <c r="I515" s="328">
        <v>-0.23185387054531401</v>
      </c>
      <c r="J515" s="328">
        <v>1.18229979017992E-2</v>
      </c>
      <c r="K515" s="328">
        <v>2.3461485803588901E-2</v>
      </c>
      <c r="L515" s="327">
        <v>0.246418338108882</v>
      </c>
      <c r="M515" s="327">
        <v>0.19542502118045699</v>
      </c>
      <c r="N515" s="327">
        <v>0.2</v>
      </c>
    </row>
    <row r="516" spans="1:14">
      <c r="A516" s="326" t="s">
        <v>33</v>
      </c>
      <c r="B516" s="326">
        <v>1</v>
      </c>
      <c r="C516" s="326">
        <v>10560</v>
      </c>
      <c r="D516" s="326">
        <v>40630</v>
      </c>
      <c r="E516" s="326">
        <v>63</v>
      </c>
      <c r="F516" s="326">
        <v>715</v>
      </c>
      <c r="G516" s="326">
        <v>778</v>
      </c>
      <c r="H516" s="327">
        <v>8.0976863753213293E-2</v>
      </c>
      <c r="I516" s="328">
        <v>0.112055286392998</v>
      </c>
      <c r="J516" s="328">
        <v>2.39849882600595E-3</v>
      </c>
      <c r="K516" s="328">
        <v>2.3461485803588901E-2</v>
      </c>
      <c r="L516" s="327">
        <v>0.18051575931232</v>
      </c>
      <c r="M516" s="327">
        <v>0.20192036147980699</v>
      </c>
      <c r="N516" s="327">
        <v>0.2</v>
      </c>
    </row>
    <row r="517" spans="1:14">
      <c r="A517" s="326" t="s">
        <v>33</v>
      </c>
      <c r="B517" s="326">
        <v>2</v>
      </c>
      <c r="C517" s="326">
        <v>40644</v>
      </c>
      <c r="D517" s="326">
        <v>93016</v>
      </c>
      <c r="E517" s="326">
        <v>76</v>
      </c>
      <c r="F517" s="326">
        <v>702</v>
      </c>
      <c r="G517" s="326">
        <v>778</v>
      </c>
      <c r="H517" s="327">
        <v>9.7686375321336699E-2</v>
      </c>
      <c r="I517" s="328">
        <v>-9.3892466169996497E-2</v>
      </c>
      <c r="J517" s="328">
        <v>1.83240168916715E-3</v>
      </c>
      <c r="K517" s="328">
        <v>2.3461485803588901E-2</v>
      </c>
      <c r="L517" s="327">
        <v>0.21776504297994201</v>
      </c>
      <c r="M517" s="327">
        <v>0.19824908218017501</v>
      </c>
      <c r="N517" s="327">
        <v>0.2</v>
      </c>
    </row>
    <row r="518" spans="1:14">
      <c r="A518" s="326" t="s">
        <v>33</v>
      </c>
      <c r="B518" s="326">
        <v>3</v>
      </c>
      <c r="C518" s="326">
        <v>93071</v>
      </c>
      <c r="D518" s="326">
        <v>174556</v>
      </c>
      <c r="E518" s="326">
        <v>59</v>
      </c>
      <c r="F518" s="326">
        <v>719</v>
      </c>
      <c r="G518" s="326">
        <v>778</v>
      </c>
      <c r="H518" s="327">
        <v>7.58354755784061E-2</v>
      </c>
      <c r="I518" s="328">
        <v>0.18323138390585</v>
      </c>
      <c r="J518" s="328">
        <v>6.2290506871633001E-3</v>
      </c>
      <c r="K518" s="328">
        <v>2.3461485803588901E-2</v>
      </c>
      <c r="L518" s="327">
        <v>0.16905444126074401</v>
      </c>
      <c r="M518" s="327">
        <v>0.203049985879695</v>
      </c>
      <c r="N518" s="327">
        <v>0.2</v>
      </c>
    </row>
    <row r="519" spans="1:14">
      <c r="A519" s="326" t="s">
        <v>33</v>
      </c>
      <c r="B519" s="326">
        <v>4</v>
      </c>
      <c r="C519" s="326">
        <v>174703</v>
      </c>
      <c r="D519" s="326">
        <v>1278031</v>
      </c>
      <c r="E519" s="326">
        <v>65</v>
      </c>
      <c r="F519" s="326">
        <v>713</v>
      </c>
      <c r="G519" s="326">
        <v>778</v>
      </c>
      <c r="H519" s="327">
        <v>8.3547557840616904E-2</v>
      </c>
      <c r="I519" s="328">
        <v>7.8001620609182296E-2</v>
      </c>
      <c r="J519" s="328">
        <v>1.17853669945327E-3</v>
      </c>
      <c r="K519" s="328">
        <v>2.3461485803588901E-2</v>
      </c>
      <c r="L519" s="327">
        <v>0.18624641833810801</v>
      </c>
      <c r="M519" s="327">
        <v>0.20135554927986399</v>
      </c>
      <c r="N519" s="327">
        <v>0.2</v>
      </c>
    </row>
    <row r="520" spans="1:14">
      <c r="A520" s="326" t="s">
        <v>50</v>
      </c>
      <c r="B520" s="326">
        <v>0</v>
      </c>
      <c r="C520" s="326">
        <v>0</v>
      </c>
      <c r="D520" s="326">
        <v>10548</v>
      </c>
      <c r="E520" s="326">
        <v>86</v>
      </c>
      <c r="F520" s="326">
        <v>692</v>
      </c>
      <c r="G520" s="326">
        <v>778</v>
      </c>
      <c r="H520" s="327">
        <v>0.110539845758354</v>
      </c>
      <c r="I520" s="328">
        <v>-0.23185387054531401</v>
      </c>
      <c r="J520" s="328">
        <v>1.18229979017992E-2</v>
      </c>
      <c r="K520" s="328">
        <v>2.3461485803588901E-2</v>
      </c>
      <c r="L520" s="327">
        <v>0.246418338108882</v>
      </c>
      <c r="M520" s="327">
        <v>0.19542502118045699</v>
      </c>
      <c r="N520" s="327">
        <v>0.2</v>
      </c>
    </row>
    <row r="521" spans="1:14">
      <c r="A521" s="326" t="s">
        <v>50</v>
      </c>
      <c r="B521" s="326">
        <v>1</v>
      </c>
      <c r="C521" s="326">
        <v>10560</v>
      </c>
      <c r="D521" s="326">
        <v>40630</v>
      </c>
      <c r="E521" s="326">
        <v>63</v>
      </c>
      <c r="F521" s="326">
        <v>715</v>
      </c>
      <c r="G521" s="326">
        <v>778</v>
      </c>
      <c r="H521" s="327">
        <v>8.0976863753213293E-2</v>
      </c>
      <c r="I521" s="328">
        <v>0.112055286392998</v>
      </c>
      <c r="J521" s="328">
        <v>2.39849882600595E-3</v>
      </c>
      <c r="K521" s="328">
        <v>2.3461485803588901E-2</v>
      </c>
      <c r="L521" s="327">
        <v>0.18051575931232</v>
      </c>
      <c r="M521" s="327">
        <v>0.20192036147980699</v>
      </c>
      <c r="N521" s="327">
        <v>0.2</v>
      </c>
    </row>
    <row r="522" spans="1:14">
      <c r="A522" s="326" t="s">
        <v>50</v>
      </c>
      <c r="B522" s="326">
        <v>2</v>
      </c>
      <c r="C522" s="326">
        <v>40644</v>
      </c>
      <c r="D522" s="326">
        <v>93016</v>
      </c>
      <c r="E522" s="326">
        <v>76</v>
      </c>
      <c r="F522" s="326">
        <v>702</v>
      </c>
      <c r="G522" s="326">
        <v>778</v>
      </c>
      <c r="H522" s="327">
        <v>9.7686375321336699E-2</v>
      </c>
      <c r="I522" s="328">
        <v>-9.3892466169996497E-2</v>
      </c>
      <c r="J522" s="328">
        <v>1.83240168916715E-3</v>
      </c>
      <c r="K522" s="328">
        <v>2.3461485803588901E-2</v>
      </c>
      <c r="L522" s="327">
        <v>0.21776504297994201</v>
      </c>
      <c r="M522" s="327">
        <v>0.19824908218017501</v>
      </c>
      <c r="N522" s="327">
        <v>0.2</v>
      </c>
    </row>
    <row r="523" spans="1:14">
      <c r="A523" s="326" t="s">
        <v>50</v>
      </c>
      <c r="B523" s="326">
        <v>3</v>
      </c>
      <c r="C523" s="326">
        <v>93071</v>
      </c>
      <c r="D523" s="326">
        <v>174556</v>
      </c>
      <c r="E523" s="326">
        <v>59</v>
      </c>
      <c r="F523" s="326">
        <v>719</v>
      </c>
      <c r="G523" s="326">
        <v>778</v>
      </c>
      <c r="H523" s="327">
        <v>7.58354755784061E-2</v>
      </c>
      <c r="I523" s="328">
        <v>0.18323138390585</v>
      </c>
      <c r="J523" s="328">
        <v>6.2290506871633001E-3</v>
      </c>
      <c r="K523" s="328">
        <v>2.3461485803588901E-2</v>
      </c>
      <c r="L523" s="327">
        <v>0.16905444126074401</v>
      </c>
      <c r="M523" s="327">
        <v>0.203049985879695</v>
      </c>
      <c r="N523" s="327">
        <v>0.2</v>
      </c>
    </row>
    <row r="524" spans="1:14">
      <c r="A524" s="326" t="s">
        <v>50</v>
      </c>
      <c r="B524" s="326">
        <v>4</v>
      </c>
      <c r="C524" s="326">
        <v>174703</v>
      </c>
      <c r="D524" s="326">
        <v>1278031</v>
      </c>
      <c r="E524" s="326">
        <v>65</v>
      </c>
      <c r="F524" s="326">
        <v>713</v>
      </c>
      <c r="G524" s="326">
        <v>778</v>
      </c>
      <c r="H524" s="327">
        <v>8.3547557840616904E-2</v>
      </c>
      <c r="I524" s="328">
        <v>7.8001620609182296E-2</v>
      </c>
      <c r="J524" s="328">
        <v>1.17853669945327E-3</v>
      </c>
      <c r="K524" s="328">
        <v>2.3461485803588901E-2</v>
      </c>
      <c r="L524" s="327">
        <v>0.18624641833810801</v>
      </c>
      <c r="M524" s="327">
        <v>0.20135554927986399</v>
      </c>
      <c r="N524" s="327">
        <v>0.2</v>
      </c>
    </row>
    <row r="525" spans="1:14">
      <c r="A525" s="326" t="s">
        <v>206</v>
      </c>
      <c r="B525" s="326">
        <v>0</v>
      </c>
      <c r="C525" s="326">
        <v>-212</v>
      </c>
      <c r="D525" s="326">
        <v>0</v>
      </c>
      <c r="E525" s="326">
        <v>76</v>
      </c>
      <c r="F525" s="326">
        <v>825</v>
      </c>
      <c r="G525" s="326">
        <v>901</v>
      </c>
      <c r="H525" s="327">
        <v>8.4350721420643704E-2</v>
      </c>
      <c r="I525" s="328">
        <v>6.75575161388733E-2</v>
      </c>
      <c r="J525" s="328">
        <v>1.02822468606076E-3</v>
      </c>
      <c r="K525" s="328">
        <v>2.3452606725165699E-2</v>
      </c>
      <c r="L525" s="327">
        <v>0.21776504297994201</v>
      </c>
      <c r="M525" s="327">
        <v>0.23298503247670099</v>
      </c>
      <c r="N525" s="327">
        <v>0.23161953727506401</v>
      </c>
    </row>
    <row r="526" spans="1:14">
      <c r="A526" s="326" t="s">
        <v>206</v>
      </c>
      <c r="B526" s="326">
        <v>1</v>
      </c>
      <c r="C526" s="326">
        <v>1</v>
      </c>
      <c r="D526" s="326">
        <v>2</v>
      </c>
      <c r="E526" s="326">
        <v>66</v>
      </c>
      <c r="F526" s="326">
        <v>691</v>
      </c>
      <c r="G526" s="326">
        <v>757</v>
      </c>
      <c r="H526" s="327">
        <v>8.7186261558784603E-2</v>
      </c>
      <c r="I526" s="328">
        <v>3.1392551831767798E-2</v>
      </c>
      <c r="J526" s="328">
        <v>1.8932431209205101E-4</v>
      </c>
      <c r="K526" s="328">
        <v>2.3452606725165699E-2</v>
      </c>
      <c r="L526" s="327">
        <v>0.18911174785100199</v>
      </c>
      <c r="M526" s="327">
        <v>0.195142615080485</v>
      </c>
      <c r="N526" s="327">
        <v>0.194601542416452</v>
      </c>
    </row>
    <row r="527" spans="1:14">
      <c r="A527" s="326" t="s">
        <v>206</v>
      </c>
      <c r="B527" s="326">
        <v>2</v>
      </c>
      <c r="C527" s="326">
        <v>3</v>
      </c>
      <c r="D527" s="326">
        <v>5</v>
      </c>
      <c r="E527" s="326">
        <v>54</v>
      </c>
      <c r="F527" s="326">
        <v>704</v>
      </c>
      <c r="G527" s="326">
        <v>758</v>
      </c>
      <c r="H527" s="327">
        <v>7.1240105540897103E-2</v>
      </c>
      <c r="I527" s="328">
        <v>0.25070177968429103</v>
      </c>
      <c r="J527" s="328">
        <v>1.10524639007804E-2</v>
      </c>
      <c r="K527" s="328">
        <v>2.3452606725165699E-2</v>
      </c>
      <c r="L527" s="327">
        <v>0.15472779369627501</v>
      </c>
      <c r="M527" s="327">
        <v>0.19881389438011801</v>
      </c>
      <c r="N527" s="327">
        <v>0.19485861182519201</v>
      </c>
    </row>
    <row r="528" spans="1:14">
      <c r="A528" s="326" t="s">
        <v>206</v>
      </c>
      <c r="B528" s="326">
        <v>3</v>
      </c>
      <c r="C528" s="326">
        <v>6</v>
      </c>
      <c r="D528" s="326">
        <v>10</v>
      </c>
      <c r="E528" s="326">
        <v>77</v>
      </c>
      <c r="F528" s="326">
        <v>691</v>
      </c>
      <c r="G528" s="326">
        <v>768</v>
      </c>
      <c r="H528" s="327">
        <v>0.10026041666666601</v>
      </c>
      <c r="I528" s="328">
        <v>-0.12275812799549</v>
      </c>
      <c r="J528" s="328">
        <v>3.12882938674338E-3</v>
      </c>
      <c r="K528" s="328">
        <v>2.3452606725165699E-2</v>
      </c>
      <c r="L528" s="327">
        <v>0.22063037249283601</v>
      </c>
      <c r="M528" s="327">
        <v>0.195142615080485</v>
      </c>
      <c r="N528" s="327">
        <v>0.197429305912596</v>
      </c>
    </row>
    <row r="529" spans="1:14">
      <c r="A529" s="326" t="s">
        <v>206</v>
      </c>
      <c r="B529" s="326">
        <v>4</v>
      </c>
      <c r="C529" s="326">
        <v>11</v>
      </c>
      <c r="D529" s="326">
        <v>42</v>
      </c>
      <c r="E529" s="326">
        <v>76</v>
      </c>
      <c r="F529" s="326">
        <v>630</v>
      </c>
      <c r="G529" s="326">
        <v>706</v>
      </c>
      <c r="H529" s="327">
        <v>0.10764872521246401</v>
      </c>
      <c r="I529" s="328">
        <v>-0.202106050810229</v>
      </c>
      <c r="J529" s="328">
        <v>8.0537644394890699E-3</v>
      </c>
      <c r="K529" s="328">
        <v>2.3452606725165699E-2</v>
      </c>
      <c r="L529" s="327">
        <v>0.21776504297994201</v>
      </c>
      <c r="M529" s="327">
        <v>0.177915842982208</v>
      </c>
      <c r="N529" s="327">
        <v>0.181491002570694</v>
      </c>
    </row>
    <row r="530" spans="1:14">
      <c r="A530" s="326" t="s">
        <v>659</v>
      </c>
      <c r="B530" s="326">
        <v>0</v>
      </c>
      <c r="C530" s="326">
        <v>0</v>
      </c>
      <c r="D530" s="326">
        <v>0</v>
      </c>
      <c r="E530" s="326">
        <v>267</v>
      </c>
      <c r="F530" s="326">
        <v>2499</v>
      </c>
      <c r="G530" s="326">
        <v>2766</v>
      </c>
      <c r="H530" s="327">
        <v>9.6529284164858994E-2</v>
      </c>
      <c r="I530" s="328">
        <v>-8.0695257474773699E-2</v>
      </c>
      <c r="J530" s="328">
        <v>4.78604670452393E-3</v>
      </c>
      <c r="K530" s="328">
        <v>2.3232953281562999E-2</v>
      </c>
      <c r="L530" s="327">
        <v>0.76504297994269299</v>
      </c>
      <c r="M530" s="327">
        <v>0.70573284382942603</v>
      </c>
      <c r="N530" s="327">
        <v>0.71105398457583502</v>
      </c>
    </row>
    <row r="531" spans="1:14">
      <c r="A531" s="326" t="s">
        <v>659</v>
      </c>
      <c r="B531" s="326">
        <v>3</v>
      </c>
      <c r="C531" s="326">
        <v>1</v>
      </c>
      <c r="D531" s="326">
        <v>1</v>
      </c>
      <c r="E531" s="326">
        <v>53</v>
      </c>
      <c r="F531" s="326">
        <v>741</v>
      </c>
      <c r="G531" s="326">
        <v>794</v>
      </c>
      <c r="H531" s="327">
        <v>6.6750629722921895E-2</v>
      </c>
      <c r="I531" s="328">
        <v>0.32061618183448798</v>
      </c>
      <c r="J531" s="328">
        <v>1.8403515004835901E-2</v>
      </c>
      <c r="K531" s="328">
        <v>2.3232953281562999E-2</v>
      </c>
      <c r="L531" s="327">
        <v>0.15186246418338101</v>
      </c>
      <c r="M531" s="327">
        <v>0.20926292007907299</v>
      </c>
      <c r="N531" s="327">
        <v>0.20411311053984499</v>
      </c>
    </row>
    <row r="532" spans="1:14">
      <c r="A532" s="326" t="s">
        <v>659</v>
      </c>
      <c r="B532" s="326">
        <v>4</v>
      </c>
      <c r="C532" s="326">
        <v>2</v>
      </c>
      <c r="D532" s="326">
        <v>13</v>
      </c>
      <c r="E532" s="326">
        <v>29</v>
      </c>
      <c r="F532" s="326">
        <v>301</v>
      </c>
      <c r="G532" s="326">
        <v>330</v>
      </c>
      <c r="H532" s="327">
        <v>8.7878787878787806E-2</v>
      </c>
      <c r="I532" s="328">
        <v>2.27219048529251E-2</v>
      </c>
      <c r="J532" s="328">
        <v>4.33915722032316E-5</v>
      </c>
      <c r="K532" s="328">
        <v>2.3232953281562999E-2</v>
      </c>
      <c r="L532" s="327">
        <v>8.3094555873925502E-2</v>
      </c>
      <c r="M532" s="327">
        <v>8.5004236091499499E-2</v>
      </c>
      <c r="N532" s="327">
        <v>8.4832904884318702E-2</v>
      </c>
    </row>
    <row r="533" spans="1:14">
      <c r="A533" s="326" t="s">
        <v>251</v>
      </c>
      <c r="B533" s="326">
        <v>0</v>
      </c>
      <c r="C533" s="326">
        <v>0</v>
      </c>
      <c r="D533" s="326">
        <v>0</v>
      </c>
      <c r="E533" s="326">
        <v>215</v>
      </c>
      <c r="F533" s="326">
        <v>2100</v>
      </c>
      <c r="G533" s="326">
        <v>2315</v>
      </c>
      <c r="H533" s="327">
        <v>9.2872570194384399E-2</v>
      </c>
      <c r="I533" s="328">
        <v>-3.80379343256248E-2</v>
      </c>
      <c r="J533" s="328">
        <v>8.7460756788680801E-4</v>
      </c>
      <c r="K533" s="328">
        <v>2.3194299255427601E-2</v>
      </c>
      <c r="L533" s="327">
        <v>0.61604584527220596</v>
      </c>
      <c r="M533" s="327">
        <v>0.59305280994069398</v>
      </c>
      <c r="N533" s="327">
        <v>0.59511568123393299</v>
      </c>
    </row>
    <row r="534" spans="1:14">
      <c r="A534" s="326" t="s">
        <v>251</v>
      </c>
      <c r="B534" s="326">
        <v>2</v>
      </c>
      <c r="C534" s="326">
        <v>1</v>
      </c>
      <c r="D534" s="326">
        <v>1</v>
      </c>
      <c r="E534" s="326">
        <v>80</v>
      </c>
      <c r="F534" s="326">
        <v>1018</v>
      </c>
      <c r="G534" s="326">
        <v>1098</v>
      </c>
      <c r="H534" s="327">
        <v>7.2859744990892497E-2</v>
      </c>
      <c r="I534" s="328">
        <v>0.22647603252710899</v>
      </c>
      <c r="J534" s="328">
        <v>1.31951841215082E-2</v>
      </c>
      <c r="K534" s="328">
        <v>2.3194299255427601E-2</v>
      </c>
      <c r="L534" s="327">
        <v>0.229226361031518</v>
      </c>
      <c r="M534" s="327">
        <v>0.28748940977125098</v>
      </c>
      <c r="N534" s="327">
        <v>0.28226221079691499</v>
      </c>
    </row>
    <row r="535" spans="1:14">
      <c r="A535" s="326" t="s">
        <v>251</v>
      </c>
      <c r="B535" s="326">
        <v>4</v>
      </c>
      <c r="C535" s="326">
        <v>2</v>
      </c>
      <c r="D535" s="326">
        <v>6</v>
      </c>
      <c r="E535" s="326">
        <v>54</v>
      </c>
      <c r="F535" s="326">
        <v>423</v>
      </c>
      <c r="G535" s="326">
        <v>477</v>
      </c>
      <c r="H535" s="327">
        <v>0.113207547169811</v>
      </c>
      <c r="I535" s="328">
        <v>-0.25870439742747298</v>
      </c>
      <c r="J535" s="328">
        <v>9.1245075660326604E-3</v>
      </c>
      <c r="K535" s="328">
        <v>2.3194299255427601E-2</v>
      </c>
      <c r="L535" s="327">
        <v>0.15472779369627501</v>
      </c>
      <c r="M535" s="327">
        <v>0.119457780288054</v>
      </c>
      <c r="N535" s="327">
        <v>0.122622107969151</v>
      </c>
    </row>
    <row r="536" spans="1:14">
      <c r="A536" s="326" t="s">
        <v>176</v>
      </c>
      <c r="B536" s="326">
        <v>0</v>
      </c>
      <c r="C536" s="326">
        <v>0</v>
      </c>
      <c r="D536" s="326">
        <v>1</v>
      </c>
      <c r="E536" s="326">
        <v>69</v>
      </c>
      <c r="F536" s="326">
        <v>840</v>
      </c>
      <c r="G536" s="326">
        <v>909</v>
      </c>
      <c r="H536" s="327">
        <v>7.5907590759075896E-2</v>
      </c>
      <c r="I536" s="328">
        <v>0.182202857330623</v>
      </c>
      <c r="J536" s="328">
        <v>7.1994521210896403E-3</v>
      </c>
      <c r="K536" s="328">
        <v>2.2855549861115002E-2</v>
      </c>
      <c r="L536" s="327">
        <v>0.197707736389684</v>
      </c>
      <c r="M536" s="327">
        <v>0.23722112397627701</v>
      </c>
      <c r="N536" s="327">
        <v>0.233676092544987</v>
      </c>
    </row>
    <row r="537" spans="1:14">
      <c r="A537" s="326" t="s">
        <v>176</v>
      </c>
      <c r="B537" s="326">
        <v>1</v>
      </c>
      <c r="C537" s="326">
        <v>2</v>
      </c>
      <c r="D537" s="326">
        <v>3</v>
      </c>
      <c r="E537" s="326">
        <v>84</v>
      </c>
      <c r="F537" s="326">
        <v>853</v>
      </c>
      <c r="G537" s="326">
        <v>937</v>
      </c>
      <c r="H537" s="327">
        <v>8.9647812166488705E-2</v>
      </c>
      <c r="I537" s="328">
        <v>8.5021873888904698E-4</v>
      </c>
      <c r="J537" s="328">
        <v>1.74060345036288E-7</v>
      </c>
      <c r="K537" s="328">
        <v>2.2855549861115002E-2</v>
      </c>
      <c r="L537" s="327">
        <v>0.24068767908309399</v>
      </c>
      <c r="M537" s="327">
        <v>0.24089240327590999</v>
      </c>
      <c r="N537" s="327">
        <v>0.24087403598971699</v>
      </c>
    </row>
    <row r="538" spans="1:14">
      <c r="A538" s="326" t="s">
        <v>176</v>
      </c>
      <c r="B538" s="326">
        <v>2</v>
      </c>
      <c r="C538" s="326">
        <v>4</v>
      </c>
      <c r="D538" s="326">
        <v>5</v>
      </c>
      <c r="E538" s="326">
        <v>67</v>
      </c>
      <c r="F538" s="326">
        <v>705</v>
      </c>
      <c r="G538" s="326">
        <v>772</v>
      </c>
      <c r="H538" s="327">
        <v>8.6787564766839298E-2</v>
      </c>
      <c r="I538" s="328">
        <v>3.6412653511825897E-2</v>
      </c>
      <c r="J538" s="328">
        <v>2.59229804603335E-4</v>
      </c>
      <c r="K538" s="328">
        <v>2.2855549861115002E-2</v>
      </c>
      <c r="L538" s="327">
        <v>0.19197707736389599</v>
      </c>
      <c r="M538" s="327">
        <v>0.19909630048009</v>
      </c>
      <c r="N538" s="327">
        <v>0.19845758354755699</v>
      </c>
    </row>
    <row r="539" spans="1:14">
      <c r="A539" s="326" t="s">
        <v>176</v>
      </c>
      <c r="B539" s="326">
        <v>3</v>
      </c>
      <c r="C539" s="326">
        <v>6</v>
      </c>
      <c r="D539" s="326">
        <v>7</v>
      </c>
      <c r="E539" s="326">
        <v>42</v>
      </c>
      <c r="F539" s="326">
        <v>461</v>
      </c>
      <c r="G539" s="326">
        <v>503</v>
      </c>
      <c r="H539" s="327">
        <v>8.3499005964214695E-2</v>
      </c>
      <c r="I539" s="328">
        <v>7.8635894803803702E-2</v>
      </c>
      <c r="J539" s="328">
        <v>7.7419967978698998E-4</v>
      </c>
      <c r="K539" s="328">
        <v>2.2855549861115002E-2</v>
      </c>
      <c r="L539" s="327">
        <v>0.120343839541547</v>
      </c>
      <c r="M539" s="327">
        <v>0.130189212086981</v>
      </c>
      <c r="N539" s="327">
        <v>0.12930591259640101</v>
      </c>
    </row>
    <row r="540" spans="1:14">
      <c r="A540" s="326" t="s">
        <v>176</v>
      </c>
      <c r="B540" s="326">
        <v>4</v>
      </c>
      <c r="C540" s="326">
        <v>8</v>
      </c>
      <c r="D540" s="326">
        <v>28</v>
      </c>
      <c r="E540" s="326">
        <v>87</v>
      </c>
      <c r="F540" s="326">
        <v>682</v>
      </c>
      <c r="G540" s="326">
        <v>769</v>
      </c>
      <c r="H540" s="327">
        <v>0.113133940182054</v>
      </c>
      <c r="I540" s="328">
        <v>-0.25797099072059798</v>
      </c>
      <c r="J540" s="328">
        <v>1.4622494195289999E-2</v>
      </c>
      <c r="K540" s="328">
        <v>2.2855549861115002E-2</v>
      </c>
      <c r="L540" s="327">
        <v>0.24928366762177601</v>
      </c>
      <c r="M540" s="327">
        <v>0.19260096018073899</v>
      </c>
      <c r="N540" s="327">
        <v>0.19768637532133601</v>
      </c>
    </row>
    <row r="541" spans="1:14">
      <c r="A541" s="326" t="s">
        <v>74</v>
      </c>
      <c r="B541" s="326">
        <v>0</v>
      </c>
      <c r="C541" s="326">
        <v>0</v>
      </c>
      <c r="D541" s="326">
        <v>0</v>
      </c>
      <c r="E541" s="326">
        <v>321</v>
      </c>
      <c r="F541" s="326">
        <v>3098</v>
      </c>
      <c r="G541" s="326">
        <v>3419</v>
      </c>
      <c r="H541" s="327">
        <v>9.3887101491664196E-2</v>
      </c>
      <c r="I541" s="328">
        <v>-5.0021632062678498E-2</v>
      </c>
      <c r="J541" s="328">
        <v>2.2448045713893399E-3</v>
      </c>
      <c r="K541" s="328">
        <v>2.21822878967874E-2</v>
      </c>
      <c r="L541" s="327">
        <v>0.91977077363896798</v>
      </c>
      <c r="M541" s="327">
        <v>0.87489409771251003</v>
      </c>
      <c r="N541" s="327">
        <v>0.87892030848328995</v>
      </c>
    </row>
    <row r="542" spans="1:14">
      <c r="A542" s="326" t="s">
        <v>74</v>
      </c>
      <c r="B542" s="326">
        <v>4</v>
      </c>
      <c r="C542" s="326">
        <v>1</v>
      </c>
      <c r="D542" s="326">
        <v>61</v>
      </c>
      <c r="E542" s="326">
        <v>28</v>
      </c>
      <c r="F542" s="326">
        <v>443</v>
      </c>
      <c r="G542" s="326">
        <v>471</v>
      </c>
      <c r="H542" s="327">
        <v>5.9447983014861899E-2</v>
      </c>
      <c r="I542" s="328">
        <v>0.44427272996045503</v>
      </c>
      <c r="J542" s="328">
        <v>1.9937483325397999E-2</v>
      </c>
      <c r="K542" s="328">
        <v>2.21822878967874E-2</v>
      </c>
      <c r="L542" s="327">
        <v>8.0229226361031497E-2</v>
      </c>
      <c r="M542" s="327">
        <v>0.125105902287489</v>
      </c>
      <c r="N542" s="327">
        <v>0.121079691516709</v>
      </c>
    </row>
    <row r="543" spans="1:14">
      <c r="A543" s="326" t="s">
        <v>48</v>
      </c>
      <c r="B543" s="326">
        <v>0</v>
      </c>
      <c r="C543" s="326">
        <v>0</v>
      </c>
      <c r="D543" s="326">
        <v>10703</v>
      </c>
      <c r="E543" s="326">
        <v>86</v>
      </c>
      <c r="F543" s="326">
        <v>692</v>
      </c>
      <c r="G543" s="326">
        <v>778</v>
      </c>
      <c r="H543" s="327">
        <v>0.110539845758354</v>
      </c>
      <c r="I543" s="328">
        <v>-0.23185387054531401</v>
      </c>
      <c r="J543" s="328">
        <v>1.18229979017992E-2</v>
      </c>
      <c r="K543" s="328">
        <v>2.15516092435377E-2</v>
      </c>
      <c r="L543" s="327">
        <v>0.246418338108882</v>
      </c>
      <c r="M543" s="327">
        <v>0.19542502118045699</v>
      </c>
      <c r="N543" s="327">
        <v>0.2</v>
      </c>
    </row>
    <row r="544" spans="1:14">
      <c r="A544" s="326" t="s">
        <v>48</v>
      </c>
      <c r="B544" s="326">
        <v>1</v>
      </c>
      <c r="C544" s="326">
        <v>10781</v>
      </c>
      <c r="D544" s="326">
        <v>41452</v>
      </c>
      <c r="E544" s="326">
        <v>62</v>
      </c>
      <c r="F544" s="326">
        <v>716</v>
      </c>
      <c r="G544" s="326">
        <v>778</v>
      </c>
      <c r="H544" s="327">
        <v>7.9691516709511495E-2</v>
      </c>
      <c r="I544" s="328">
        <v>0.12945325200607699</v>
      </c>
      <c r="J544" s="328">
        <v>3.1783799700183398E-3</v>
      </c>
      <c r="K544" s="328">
        <v>2.15516092435377E-2</v>
      </c>
      <c r="L544" s="327">
        <v>0.177650429799426</v>
      </c>
      <c r="M544" s="327">
        <v>0.20220276757977901</v>
      </c>
      <c r="N544" s="327">
        <v>0.2</v>
      </c>
    </row>
    <row r="545" spans="1:14">
      <c r="A545" s="326" t="s">
        <v>48</v>
      </c>
      <c r="B545" s="326">
        <v>2</v>
      </c>
      <c r="C545" s="326">
        <v>41475</v>
      </c>
      <c r="D545" s="326">
        <v>94099</v>
      </c>
      <c r="E545" s="326">
        <v>75</v>
      </c>
      <c r="F545" s="326">
        <v>703</v>
      </c>
      <c r="G545" s="326">
        <v>778</v>
      </c>
      <c r="H545" s="327">
        <v>9.6401028277634901E-2</v>
      </c>
      <c r="I545" s="328">
        <v>-7.9223751635121895E-2</v>
      </c>
      <c r="J545" s="328">
        <v>1.29675220691485E-3</v>
      </c>
      <c r="K545" s="328">
        <v>2.15516092435377E-2</v>
      </c>
      <c r="L545" s="327">
        <v>0.214899713467048</v>
      </c>
      <c r="M545" s="327">
        <v>0.198531488280146</v>
      </c>
      <c r="N545" s="327">
        <v>0.2</v>
      </c>
    </row>
    <row r="546" spans="1:14">
      <c r="A546" s="326" t="s">
        <v>48</v>
      </c>
      <c r="B546" s="326">
        <v>3</v>
      </c>
      <c r="C546" s="326">
        <v>94118</v>
      </c>
      <c r="D546" s="326">
        <v>177096</v>
      </c>
      <c r="E546" s="326">
        <v>61</v>
      </c>
      <c r="F546" s="326">
        <v>717</v>
      </c>
      <c r="G546" s="326">
        <v>778</v>
      </c>
      <c r="H546" s="327">
        <v>7.8406169665809697E-2</v>
      </c>
      <c r="I546" s="328">
        <v>0.147109446516832</v>
      </c>
      <c r="J546" s="328">
        <v>4.0749424653520102E-3</v>
      </c>
      <c r="K546" s="328">
        <v>2.15516092435377E-2</v>
      </c>
      <c r="L546" s="327">
        <v>0.17478510028653199</v>
      </c>
      <c r="M546" s="327">
        <v>0.202485173679751</v>
      </c>
      <c r="N546" s="327">
        <v>0.2</v>
      </c>
    </row>
    <row r="547" spans="1:14">
      <c r="A547" s="326" t="s">
        <v>48</v>
      </c>
      <c r="B547" s="326">
        <v>4</v>
      </c>
      <c r="C547" s="326">
        <v>177502</v>
      </c>
      <c r="D547" s="326">
        <v>1347665</v>
      </c>
      <c r="E547" s="326">
        <v>65</v>
      </c>
      <c r="F547" s="326">
        <v>713</v>
      </c>
      <c r="G547" s="326">
        <v>778</v>
      </c>
      <c r="H547" s="327">
        <v>8.3547557840616904E-2</v>
      </c>
      <c r="I547" s="328">
        <v>7.8001620609182296E-2</v>
      </c>
      <c r="J547" s="328">
        <v>1.17853669945327E-3</v>
      </c>
      <c r="K547" s="328">
        <v>2.15516092435377E-2</v>
      </c>
      <c r="L547" s="327">
        <v>0.18624641833810801</v>
      </c>
      <c r="M547" s="327">
        <v>0.20135554927986399</v>
      </c>
      <c r="N547" s="327">
        <v>0.2</v>
      </c>
    </row>
    <row r="548" spans="1:14">
      <c r="A548" s="326" t="s">
        <v>653</v>
      </c>
      <c r="B548" s="326">
        <v>0</v>
      </c>
      <c r="C548" s="326">
        <v>0</v>
      </c>
      <c r="D548" s="326">
        <v>10703</v>
      </c>
      <c r="E548" s="326">
        <v>86</v>
      </c>
      <c r="F548" s="326">
        <v>692</v>
      </c>
      <c r="G548" s="326">
        <v>778</v>
      </c>
      <c r="H548" s="327">
        <v>0.110539845758354</v>
      </c>
      <c r="I548" s="328">
        <v>-0.23185387054531401</v>
      </c>
      <c r="J548" s="328">
        <v>1.18229979017992E-2</v>
      </c>
      <c r="K548" s="328">
        <v>2.15516092435377E-2</v>
      </c>
      <c r="L548" s="327">
        <v>0.246418338108882</v>
      </c>
      <c r="M548" s="327">
        <v>0.19542502118045699</v>
      </c>
      <c r="N548" s="327">
        <v>0.2</v>
      </c>
    </row>
    <row r="549" spans="1:14">
      <c r="A549" s="326" t="s">
        <v>653</v>
      </c>
      <c r="B549" s="326">
        <v>1</v>
      </c>
      <c r="C549" s="326">
        <v>10781</v>
      </c>
      <c r="D549" s="326">
        <v>41452</v>
      </c>
      <c r="E549" s="326">
        <v>62</v>
      </c>
      <c r="F549" s="326">
        <v>716</v>
      </c>
      <c r="G549" s="326">
        <v>778</v>
      </c>
      <c r="H549" s="327">
        <v>7.9691516709511495E-2</v>
      </c>
      <c r="I549" s="328">
        <v>0.12945325200607699</v>
      </c>
      <c r="J549" s="328">
        <v>3.1783799700183398E-3</v>
      </c>
      <c r="K549" s="328">
        <v>2.15516092435377E-2</v>
      </c>
      <c r="L549" s="327">
        <v>0.177650429799426</v>
      </c>
      <c r="M549" s="327">
        <v>0.20220276757977901</v>
      </c>
      <c r="N549" s="327">
        <v>0.2</v>
      </c>
    </row>
    <row r="550" spans="1:14">
      <c r="A550" s="326" t="s">
        <v>653</v>
      </c>
      <c r="B550" s="326">
        <v>2</v>
      </c>
      <c r="C550" s="326">
        <v>41475</v>
      </c>
      <c r="D550" s="326">
        <v>94099</v>
      </c>
      <c r="E550" s="326">
        <v>75</v>
      </c>
      <c r="F550" s="326">
        <v>703</v>
      </c>
      <c r="G550" s="326">
        <v>778</v>
      </c>
      <c r="H550" s="327">
        <v>9.6401028277634901E-2</v>
      </c>
      <c r="I550" s="328">
        <v>-7.9223751635121895E-2</v>
      </c>
      <c r="J550" s="328">
        <v>1.29675220691485E-3</v>
      </c>
      <c r="K550" s="328">
        <v>2.15516092435377E-2</v>
      </c>
      <c r="L550" s="327">
        <v>0.214899713467048</v>
      </c>
      <c r="M550" s="327">
        <v>0.198531488280146</v>
      </c>
      <c r="N550" s="327">
        <v>0.2</v>
      </c>
    </row>
    <row r="551" spans="1:14">
      <c r="A551" s="326" t="s">
        <v>653</v>
      </c>
      <c r="B551" s="326">
        <v>3</v>
      </c>
      <c r="C551" s="326">
        <v>94118</v>
      </c>
      <c r="D551" s="326">
        <v>177096</v>
      </c>
      <c r="E551" s="326">
        <v>61</v>
      </c>
      <c r="F551" s="326">
        <v>717</v>
      </c>
      <c r="G551" s="326">
        <v>778</v>
      </c>
      <c r="H551" s="327">
        <v>7.8406169665809697E-2</v>
      </c>
      <c r="I551" s="328">
        <v>0.147109446516832</v>
      </c>
      <c r="J551" s="328">
        <v>4.0749424653520102E-3</v>
      </c>
      <c r="K551" s="328">
        <v>2.15516092435377E-2</v>
      </c>
      <c r="L551" s="327">
        <v>0.17478510028653199</v>
      </c>
      <c r="M551" s="327">
        <v>0.202485173679751</v>
      </c>
      <c r="N551" s="327">
        <v>0.2</v>
      </c>
    </row>
    <row r="552" spans="1:14">
      <c r="A552" s="326" t="s">
        <v>653</v>
      </c>
      <c r="B552" s="326">
        <v>4</v>
      </c>
      <c r="C552" s="326">
        <v>177216</v>
      </c>
      <c r="D552" s="326">
        <v>1347665</v>
      </c>
      <c r="E552" s="326">
        <v>65</v>
      </c>
      <c r="F552" s="326">
        <v>713</v>
      </c>
      <c r="G552" s="326">
        <v>778</v>
      </c>
      <c r="H552" s="327">
        <v>8.3547557840616904E-2</v>
      </c>
      <c r="I552" s="328">
        <v>7.8001620609182296E-2</v>
      </c>
      <c r="J552" s="328">
        <v>1.17853669945327E-3</v>
      </c>
      <c r="K552" s="328">
        <v>2.15516092435377E-2</v>
      </c>
      <c r="L552" s="327">
        <v>0.18624641833810801</v>
      </c>
      <c r="M552" s="327">
        <v>0.20135554927986399</v>
      </c>
      <c r="N552" s="327">
        <v>0.2</v>
      </c>
    </row>
    <row r="553" spans="1:14">
      <c r="A553" s="326" t="s">
        <v>250</v>
      </c>
      <c r="B553" s="326">
        <v>0</v>
      </c>
      <c r="C553" s="326">
        <v>0</v>
      </c>
      <c r="D553" s="326">
        <v>0</v>
      </c>
      <c r="E553" s="326">
        <v>70</v>
      </c>
      <c r="F553" s="326">
        <v>765</v>
      </c>
      <c r="G553" s="326">
        <v>835</v>
      </c>
      <c r="H553" s="327">
        <v>8.3832335329341298E-2</v>
      </c>
      <c r="I553" s="328">
        <v>7.42880618677004E-2</v>
      </c>
      <c r="J553" s="328">
        <v>1.1490580685211799E-3</v>
      </c>
      <c r="K553" s="328">
        <v>2.1195008806995399E-2</v>
      </c>
      <c r="L553" s="327">
        <v>0.20057306590257801</v>
      </c>
      <c r="M553" s="327">
        <v>0.21604066647839501</v>
      </c>
      <c r="N553" s="327">
        <v>0.2146529562982</v>
      </c>
    </row>
    <row r="554" spans="1:14">
      <c r="A554" s="326" t="s">
        <v>250</v>
      </c>
      <c r="B554" s="326">
        <v>1</v>
      </c>
      <c r="C554" s="326">
        <v>1</v>
      </c>
      <c r="D554" s="326">
        <v>6666.6666667</v>
      </c>
      <c r="E554" s="326">
        <v>81</v>
      </c>
      <c r="F554" s="326">
        <v>642</v>
      </c>
      <c r="G554" s="326">
        <v>723</v>
      </c>
      <c r="H554" s="327">
        <v>0.112033195020746</v>
      </c>
      <c r="I554" s="328">
        <v>-0.24695338089195401</v>
      </c>
      <c r="J554" s="328">
        <v>1.2542015024102999E-2</v>
      </c>
      <c r="K554" s="328">
        <v>2.1195008806995399E-2</v>
      </c>
      <c r="L554" s="327">
        <v>0.232091690544412</v>
      </c>
      <c r="M554" s="327">
        <v>0.181304716181869</v>
      </c>
      <c r="N554" s="327">
        <v>0.18586118251927999</v>
      </c>
    </row>
    <row r="555" spans="1:14">
      <c r="A555" s="326" t="s">
        <v>250</v>
      </c>
      <c r="B555" s="326">
        <v>2</v>
      </c>
      <c r="C555" s="326">
        <v>6667</v>
      </c>
      <c r="D555" s="326">
        <v>14000</v>
      </c>
      <c r="E555" s="326">
        <v>59</v>
      </c>
      <c r="F555" s="326">
        <v>725</v>
      </c>
      <c r="G555" s="326">
        <v>784</v>
      </c>
      <c r="H555" s="327">
        <v>7.5255102040816299E-2</v>
      </c>
      <c r="I555" s="328">
        <v>0.191541681039478</v>
      </c>
      <c r="J555" s="328">
        <v>6.83611899891265E-3</v>
      </c>
      <c r="K555" s="328">
        <v>2.1195008806995399E-2</v>
      </c>
      <c r="L555" s="327">
        <v>0.16905444126074401</v>
      </c>
      <c r="M555" s="327">
        <v>0.20474442247952501</v>
      </c>
      <c r="N555" s="327">
        <v>0.201542416452442</v>
      </c>
    </row>
    <row r="556" spans="1:14">
      <c r="A556" s="326" t="s">
        <v>250</v>
      </c>
      <c r="B556" s="326">
        <v>3</v>
      </c>
      <c r="C556" s="326">
        <v>14000.25</v>
      </c>
      <c r="D556" s="326">
        <v>26250</v>
      </c>
      <c r="E556" s="326">
        <v>72</v>
      </c>
      <c r="F556" s="326">
        <v>701</v>
      </c>
      <c r="G556" s="326">
        <v>773</v>
      </c>
      <c r="H556" s="327">
        <v>9.3143596377748994E-2</v>
      </c>
      <c r="I556" s="328">
        <v>-4.1250761890941699E-2</v>
      </c>
      <c r="J556" s="328">
        <v>3.4390961690874001E-4</v>
      </c>
      <c r="K556" s="328">
        <v>2.1195008806995399E-2</v>
      </c>
      <c r="L556" s="327">
        <v>0.20630372492836599</v>
      </c>
      <c r="M556" s="327">
        <v>0.19796667608020299</v>
      </c>
      <c r="N556" s="327">
        <v>0.198714652956298</v>
      </c>
    </row>
    <row r="557" spans="1:14">
      <c r="A557" s="326" t="s">
        <v>250</v>
      </c>
      <c r="B557" s="326">
        <v>4</v>
      </c>
      <c r="C557" s="326">
        <v>26252.5</v>
      </c>
      <c r="D557" s="326">
        <v>300000</v>
      </c>
      <c r="E557" s="326">
        <v>67</v>
      </c>
      <c r="F557" s="326">
        <v>708</v>
      </c>
      <c r="G557" s="326">
        <v>775</v>
      </c>
      <c r="H557" s="327">
        <v>8.6451612903225797E-2</v>
      </c>
      <c r="I557" s="328">
        <v>4.0658944393277101E-2</v>
      </c>
      <c r="J557" s="328">
        <v>3.2390709854986701E-4</v>
      </c>
      <c r="K557" s="328">
        <v>2.1195008806995399E-2</v>
      </c>
      <c r="L557" s="327">
        <v>0.19197707736389599</v>
      </c>
      <c r="M557" s="327">
        <v>0.19994351878000499</v>
      </c>
      <c r="N557" s="327">
        <v>0.199228791773778</v>
      </c>
    </row>
    <row r="558" spans="1:14">
      <c r="A558" s="326" t="s">
        <v>54</v>
      </c>
      <c r="B558" s="326">
        <v>0</v>
      </c>
      <c r="C558" s="326">
        <v>0</v>
      </c>
      <c r="D558" s="326">
        <v>0</v>
      </c>
      <c r="E558" s="326">
        <v>267</v>
      </c>
      <c r="F558" s="326">
        <v>2499</v>
      </c>
      <c r="G558" s="326">
        <v>2766</v>
      </c>
      <c r="H558" s="327">
        <v>9.6529284164858994E-2</v>
      </c>
      <c r="I558" s="328">
        <v>-8.0695257474773699E-2</v>
      </c>
      <c r="J558" s="328">
        <v>4.78604670452393E-3</v>
      </c>
      <c r="K558" s="328">
        <v>2.1105580019809E-2</v>
      </c>
      <c r="L558" s="327">
        <v>0.76504297994269299</v>
      </c>
      <c r="M558" s="327">
        <v>0.70573284382942603</v>
      </c>
      <c r="N558" s="327">
        <v>0.71105398457583502</v>
      </c>
    </row>
    <row r="559" spans="1:14">
      <c r="A559" s="326" t="s">
        <v>54</v>
      </c>
      <c r="B559" s="326">
        <v>3</v>
      </c>
      <c r="C559" s="326">
        <v>1</v>
      </c>
      <c r="D559" s="326">
        <v>1</v>
      </c>
      <c r="E559" s="326">
        <v>23</v>
      </c>
      <c r="F559" s="326">
        <v>343</v>
      </c>
      <c r="G559" s="326">
        <v>366</v>
      </c>
      <c r="H559" s="327">
        <v>6.2841530054644795E-2</v>
      </c>
      <c r="I559" s="328">
        <v>0.38514370132731301</v>
      </c>
      <c r="J559" s="328">
        <v>1.19250940781207E-2</v>
      </c>
      <c r="K559" s="328">
        <v>2.1105580019809E-2</v>
      </c>
      <c r="L559" s="327">
        <v>6.5902578796561598E-2</v>
      </c>
      <c r="M559" s="327">
        <v>9.6865292290313404E-2</v>
      </c>
      <c r="N559" s="327">
        <v>9.4087403598971706E-2</v>
      </c>
    </row>
    <row r="560" spans="1:14">
      <c r="A560" s="326" t="s">
        <v>54</v>
      </c>
      <c r="B560" s="326">
        <v>4</v>
      </c>
      <c r="C560" s="326">
        <v>2</v>
      </c>
      <c r="D560" s="326">
        <v>61</v>
      </c>
      <c r="E560" s="326">
        <v>59</v>
      </c>
      <c r="F560" s="326">
        <v>699</v>
      </c>
      <c r="G560" s="326">
        <v>758</v>
      </c>
      <c r="H560" s="327">
        <v>7.7836411609498599E-2</v>
      </c>
      <c r="I560" s="328">
        <v>0.15502076841861401</v>
      </c>
      <c r="J560" s="328">
        <v>4.3944392371643897E-3</v>
      </c>
      <c r="K560" s="328">
        <v>2.1105580019809E-2</v>
      </c>
      <c r="L560" s="327">
        <v>0.16905444126074401</v>
      </c>
      <c r="M560" s="327">
        <v>0.19740186388025899</v>
      </c>
      <c r="N560" s="327">
        <v>0.19485861182519201</v>
      </c>
    </row>
    <row r="561" spans="1:14">
      <c r="A561" s="326" t="s">
        <v>657</v>
      </c>
      <c r="B561" s="326">
        <v>0</v>
      </c>
      <c r="C561" s="326">
        <v>0</v>
      </c>
      <c r="D561" s="326">
        <v>0</v>
      </c>
      <c r="E561" s="326">
        <v>267</v>
      </c>
      <c r="F561" s="326">
        <v>2499</v>
      </c>
      <c r="G561" s="326">
        <v>2766</v>
      </c>
      <c r="H561" s="327">
        <v>9.6529284164858994E-2</v>
      </c>
      <c r="I561" s="328">
        <v>-8.0695257474773699E-2</v>
      </c>
      <c r="J561" s="328">
        <v>4.78604670452393E-3</v>
      </c>
      <c r="K561" s="328">
        <v>2.1105580019809E-2</v>
      </c>
      <c r="L561" s="327">
        <v>0.76504297994269299</v>
      </c>
      <c r="M561" s="327">
        <v>0.70573284382942603</v>
      </c>
      <c r="N561" s="327">
        <v>0.71105398457583502</v>
      </c>
    </row>
    <row r="562" spans="1:14">
      <c r="A562" s="326" t="s">
        <v>657</v>
      </c>
      <c r="B562" s="326">
        <v>3</v>
      </c>
      <c r="C562" s="326">
        <v>1</v>
      </c>
      <c r="D562" s="326">
        <v>1</v>
      </c>
      <c r="E562" s="326">
        <v>23</v>
      </c>
      <c r="F562" s="326">
        <v>343</v>
      </c>
      <c r="G562" s="326">
        <v>366</v>
      </c>
      <c r="H562" s="327">
        <v>6.2841530054644795E-2</v>
      </c>
      <c r="I562" s="328">
        <v>0.38514370132731301</v>
      </c>
      <c r="J562" s="328">
        <v>1.19250940781207E-2</v>
      </c>
      <c r="K562" s="328">
        <v>2.1105580019809E-2</v>
      </c>
      <c r="L562" s="327">
        <v>6.5902578796561598E-2</v>
      </c>
      <c r="M562" s="327">
        <v>9.6865292290313404E-2</v>
      </c>
      <c r="N562" s="327">
        <v>9.4087403598971706E-2</v>
      </c>
    </row>
    <row r="563" spans="1:14">
      <c r="A563" s="326" t="s">
        <v>657</v>
      </c>
      <c r="B563" s="326">
        <v>4</v>
      </c>
      <c r="C563" s="326">
        <v>2</v>
      </c>
      <c r="D563" s="326">
        <v>61</v>
      </c>
      <c r="E563" s="326">
        <v>59</v>
      </c>
      <c r="F563" s="326">
        <v>699</v>
      </c>
      <c r="G563" s="326">
        <v>758</v>
      </c>
      <c r="H563" s="327">
        <v>7.7836411609498599E-2</v>
      </c>
      <c r="I563" s="328">
        <v>0.15502076841861401</v>
      </c>
      <c r="J563" s="328">
        <v>4.3944392371643897E-3</v>
      </c>
      <c r="K563" s="328">
        <v>2.1105580019809E-2</v>
      </c>
      <c r="L563" s="327">
        <v>0.16905444126074401</v>
      </c>
      <c r="M563" s="327">
        <v>0.19740186388025899</v>
      </c>
      <c r="N563" s="327">
        <v>0.19485861182519201</v>
      </c>
    </row>
    <row r="564" spans="1:14">
      <c r="A564" s="326" t="s">
        <v>282</v>
      </c>
      <c r="B564" s="326">
        <v>0</v>
      </c>
      <c r="C564" s="326">
        <v>0</v>
      </c>
      <c r="D564" s="326">
        <v>0</v>
      </c>
      <c r="E564" s="326">
        <v>240</v>
      </c>
      <c r="F564" s="326">
        <v>2196</v>
      </c>
      <c r="G564" s="326">
        <v>2436</v>
      </c>
      <c r="H564" s="327">
        <v>9.8522167487684706E-2</v>
      </c>
      <c r="I564" s="328">
        <v>-0.103338650622046</v>
      </c>
      <c r="J564" s="328">
        <v>6.9769387124556199E-3</v>
      </c>
      <c r="K564" s="328">
        <v>2.1100230184945602E-2</v>
      </c>
      <c r="L564" s="327">
        <v>0.68767908309455505</v>
      </c>
      <c r="M564" s="327">
        <v>0.62016379553798295</v>
      </c>
      <c r="N564" s="327">
        <v>0.62622107969151597</v>
      </c>
    </row>
    <row r="565" spans="1:14">
      <c r="A565" s="326" t="s">
        <v>282</v>
      </c>
      <c r="B565" s="326">
        <v>3</v>
      </c>
      <c r="C565" s="326">
        <v>1</v>
      </c>
      <c r="D565" s="326">
        <v>1</v>
      </c>
      <c r="E565" s="326">
        <v>74</v>
      </c>
      <c r="F565" s="326">
        <v>945</v>
      </c>
      <c r="G565" s="326">
        <v>1019</v>
      </c>
      <c r="H565" s="327">
        <v>7.26202158979391E-2</v>
      </c>
      <c r="I565" s="328">
        <v>0.230027304380096</v>
      </c>
      <c r="J565" s="328">
        <v>1.2614554874696199E-2</v>
      </c>
      <c r="K565" s="328">
        <v>2.1100230184945602E-2</v>
      </c>
      <c r="L565" s="327">
        <v>0.212034383954154</v>
      </c>
      <c r="M565" s="327">
        <v>0.26687376447331201</v>
      </c>
      <c r="N565" s="327">
        <v>0.26195372750642598</v>
      </c>
    </row>
    <row r="566" spans="1:14">
      <c r="A566" s="326" t="s">
        <v>282</v>
      </c>
      <c r="B566" s="326">
        <v>4</v>
      </c>
      <c r="C566" s="326">
        <v>2</v>
      </c>
      <c r="D566" s="326">
        <v>10</v>
      </c>
      <c r="E566" s="326">
        <v>35</v>
      </c>
      <c r="F566" s="326">
        <v>400</v>
      </c>
      <c r="G566" s="326">
        <v>435</v>
      </c>
      <c r="H566" s="327">
        <v>8.04597701149425E-2</v>
      </c>
      <c r="I566" s="328">
        <v>0.11902395570909099</v>
      </c>
      <c r="J566" s="328">
        <v>1.5087365977937701E-3</v>
      </c>
      <c r="K566" s="328">
        <v>2.1100230184945602E-2</v>
      </c>
      <c r="L566" s="327">
        <v>0.100286532951289</v>
      </c>
      <c r="M566" s="327">
        <v>0.11296243998870301</v>
      </c>
      <c r="N566" s="327">
        <v>0.11182519280205599</v>
      </c>
    </row>
    <row r="567" spans="1:14">
      <c r="A567" s="326" t="s">
        <v>197</v>
      </c>
      <c r="B567" s="326">
        <v>0</v>
      </c>
      <c r="C567" s="326">
        <v>0</v>
      </c>
      <c r="D567" s="326">
        <v>0</v>
      </c>
      <c r="E567" s="326">
        <v>65</v>
      </c>
      <c r="F567" s="326">
        <v>775</v>
      </c>
      <c r="G567" s="326">
        <v>840</v>
      </c>
      <c r="H567" s="327">
        <v>7.73809523809523E-2</v>
      </c>
      <c r="I567" s="328">
        <v>0.161383229548233</v>
      </c>
      <c r="J567" s="328">
        <v>5.2640480714166099E-3</v>
      </c>
      <c r="K567" s="328">
        <v>2.1076916529959799E-2</v>
      </c>
      <c r="L567" s="327">
        <v>0.18624641833810801</v>
      </c>
      <c r="M567" s="327">
        <v>0.218864727478113</v>
      </c>
      <c r="N567" s="327">
        <v>0.215938303341902</v>
      </c>
    </row>
    <row r="568" spans="1:14">
      <c r="A568" s="326" t="s">
        <v>197</v>
      </c>
      <c r="B568" s="326">
        <v>1</v>
      </c>
      <c r="C568" s="326">
        <v>1</v>
      </c>
      <c r="D568" s="326">
        <v>1</v>
      </c>
      <c r="E568" s="326">
        <v>199</v>
      </c>
      <c r="F568" s="326">
        <v>1971</v>
      </c>
      <c r="G568" s="326">
        <v>2170</v>
      </c>
      <c r="H568" s="327">
        <v>9.1705069124423902E-2</v>
      </c>
      <c r="I568" s="328">
        <v>-2.4101047481248701E-2</v>
      </c>
      <c r="J568" s="328">
        <v>3.2724763837725201E-4</v>
      </c>
      <c r="K568" s="328">
        <v>2.1076916529959799E-2</v>
      </c>
      <c r="L568" s="327">
        <v>0.57020057306590199</v>
      </c>
      <c r="M568" s="327">
        <v>0.55662242304433696</v>
      </c>
      <c r="N568" s="327">
        <v>0.55784061696658005</v>
      </c>
    </row>
    <row r="569" spans="1:14">
      <c r="A569" s="326" t="s">
        <v>197</v>
      </c>
      <c r="B569" s="326">
        <v>3</v>
      </c>
      <c r="C569" s="326">
        <v>2</v>
      </c>
      <c r="D569" s="326">
        <v>2</v>
      </c>
      <c r="E569" s="326">
        <v>78</v>
      </c>
      <c r="F569" s="326">
        <v>667</v>
      </c>
      <c r="G569" s="326">
        <v>745</v>
      </c>
      <c r="H569" s="327">
        <v>0.104697986577181</v>
      </c>
      <c r="I569" s="328">
        <v>-0.171011310683444</v>
      </c>
      <c r="J569" s="328">
        <v>6.0077698522358596E-3</v>
      </c>
      <c r="K569" s="328">
        <v>2.1076916529959799E-2</v>
      </c>
      <c r="L569" s="327">
        <v>0.22349570200572999</v>
      </c>
      <c r="M569" s="327">
        <v>0.18836486868116301</v>
      </c>
      <c r="N569" s="327">
        <v>0.19151670951156799</v>
      </c>
    </row>
    <row r="570" spans="1:14">
      <c r="A570" s="326" t="s">
        <v>197</v>
      </c>
      <c r="B570" s="326">
        <v>4</v>
      </c>
      <c r="C570" s="326">
        <v>3</v>
      </c>
      <c r="D570" s="326">
        <v>7</v>
      </c>
      <c r="E570" s="326">
        <v>7</v>
      </c>
      <c r="F570" s="326">
        <v>128</v>
      </c>
      <c r="G570" s="326">
        <v>135</v>
      </c>
      <c r="H570" s="327">
        <v>5.1851851851851802E-2</v>
      </c>
      <c r="I570" s="328">
        <v>0.58902758495482699</v>
      </c>
      <c r="J570" s="328">
        <v>9.4778509679301105E-3</v>
      </c>
      <c r="K570" s="328">
        <v>2.1076916529959799E-2</v>
      </c>
      <c r="L570" s="327">
        <v>2.0057306590257801E-2</v>
      </c>
      <c r="M570" s="327">
        <v>3.6147980796385197E-2</v>
      </c>
      <c r="N570" s="327">
        <v>3.4704370179948499E-2</v>
      </c>
    </row>
    <row r="571" spans="1:14">
      <c r="A571" s="326" t="s">
        <v>70</v>
      </c>
      <c r="B571" s="326">
        <v>0</v>
      </c>
      <c r="C571" s="326">
        <v>0</v>
      </c>
      <c r="D571" s="326">
        <v>2</v>
      </c>
      <c r="E571" s="326">
        <v>75</v>
      </c>
      <c r="F571" s="326">
        <v>815</v>
      </c>
      <c r="G571" s="326">
        <v>890</v>
      </c>
      <c r="H571" s="327">
        <v>8.4269662921348298E-2</v>
      </c>
      <c r="I571" s="328">
        <v>6.8607469795075704E-2</v>
      </c>
      <c r="J571" s="328">
        <v>1.04703629795148E-3</v>
      </c>
      <c r="K571" s="328">
        <v>2.0827128275788299E-2</v>
      </c>
      <c r="L571" s="327">
        <v>0.214899713467048</v>
      </c>
      <c r="M571" s="327">
        <v>0.230160971476983</v>
      </c>
      <c r="N571" s="327">
        <v>0.22879177377891999</v>
      </c>
    </row>
    <row r="572" spans="1:14">
      <c r="A572" s="326" t="s">
        <v>70</v>
      </c>
      <c r="B572" s="326">
        <v>1</v>
      </c>
      <c r="C572" s="326">
        <v>3</v>
      </c>
      <c r="D572" s="326">
        <v>5</v>
      </c>
      <c r="E572" s="326">
        <v>71</v>
      </c>
      <c r="F572" s="326">
        <v>763</v>
      </c>
      <c r="G572" s="326">
        <v>834</v>
      </c>
      <c r="H572" s="327">
        <v>8.5131894484412399E-2</v>
      </c>
      <c r="I572" s="328">
        <v>5.74856243336649E-2</v>
      </c>
      <c r="J572" s="328">
        <v>6.9198083812919205E-4</v>
      </c>
      <c r="K572" s="328">
        <v>2.0827128275788299E-2</v>
      </c>
      <c r="L572" s="327">
        <v>0.20343839541547201</v>
      </c>
      <c r="M572" s="327">
        <v>0.21547585427845201</v>
      </c>
      <c r="N572" s="327">
        <v>0.21439588688946001</v>
      </c>
    </row>
    <row r="573" spans="1:14">
      <c r="A573" s="326" t="s">
        <v>70</v>
      </c>
      <c r="B573" s="326">
        <v>2</v>
      </c>
      <c r="C573" s="326">
        <v>6</v>
      </c>
      <c r="D573" s="326">
        <v>9</v>
      </c>
      <c r="E573" s="326">
        <v>60</v>
      </c>
      <c r="F573" s="326">
        <v>743</v>
      </c>
      <c r="G573" s="326">
        <v>803</v>
      </c>
      <c r="H573" s="327">
        <v>7.4719800747198001E-2</v>
      </c>
      <c r="I573" s="328">
        <v>0.19925895258618101</v>
      </c>
      <c r="J573" s="328">
        <v>7.5535007042389704E-3</v>
      </c>
      <c r="K573" s="328">
        <v>2.0827128275788299E-2</v>
      </c>
      <c r="L573" s="327">
        <v>0.17191977077363799</v>
      </c>
      <c r="M573" s="327">
        <v>0.20982773227901699</v>
      </c>
      <c r="N573" s="327">
        <v>0.20642673521850899</v>
      </c>
    </row>
    <row r="574" spans="1:14">
      <c r="A574" s="326" t="s">
        <v>70</v>
      </c>
      <c r="B574" s="326">
        <v>3</v>
      </c>
      <c r="C574" s="326">
        <v>10</v>
      </c>
      <c r="D574" s="326">
        <v>14</v>
      </c>
      <c r="E574" s="326">
        <v>66</v>
      </c>
      <c r="F574" s="326">
        <v>548</v>
      </c>
      <c r="G574" s="326">
        <v>614</v>
      </c>
      <c r="H574" s="327">
        <v>0.10749185667752401</v>
      </c>
      <c r="I574" s="328">
        <v>-0.20047198498788599</v>
      </c>
      <c r="J574" s="328">
        <v>6.8868552103729204E-3</v>
      </c>
      <c r="K574" s="328">
        <v>2.0827128275788299E-2</v>
      </c>
      <c r="L574" s="327">
        <v>0.18911174785100199</v>
      </c>
      <c r="M574" s="327">
        <v>0.154758542784524</v>
      </c>
      <c r="N574" s="327">
        <v>0.15784061696658</v>
      </c>
    </row>
    <row r="575" spans="1:14">
      <c r="A575" s="326" t="s">
        <v>70</v>
      </c>
      <c r="B575" s="326">
        <v>4</v>
      </c>
      <c r="C575" s="326">
        <v>15</v>
      </c>
      <c r="D575" s="326">
        <v>49</v>
      </c>
      <c r="E575" s="326">
        <v>77</v>
      </c>
      <c r="F575" s="326">
        <v>672</v>
      </c>
      <c r="G575" s="326">
        <v>749</v>
      </c>
      <c r="H575" s="327">
        <v>0.10280373831775701</v>
      </c>
      <c r="I575" s="328">
        <v>-0.15063961124000999</v>
      </c>
      <c r="J575" s="328">
        <v>4.6477552250957701E-3</v>
      </c>
      <c r="K575" s="328">
        <v>2.0827128275788299E-2</v>
      </c>
      <c r="L575" s="327">
        <v>0.22063037249283601</v>
      </c>
      <c r="M575" s="327">
        <v>0.189776899181022</v>
      </c>
      <c r="N575" s="327">
        <v>0.19254498714652901</v>
      </c>
    </row>
    <row r="576" spans="1:14">
      <c r="A576" s="326" t="s">
        <v>301</v>
      </c>
      <c r="B576" s="326">
        <v>0</v>
      </c>
      <c r="C576" s="326">
        <v>0</v>
      </c>
      <c r="D576" s="326">
        <v>0</v>
      </c>
      <c r="E576" s="326">
        <v>259</v>
      </c>
      <c r="F576" s="326">
        <v>2628</v>
      </c>
      <c r="G576" s="326">
        <v>2887</v>
      </c>
      <c r="H576" s="327">
        <v>8.9712504329754E-2</v>
      </c>
      <c r="I576" s="328">
        <v>5.7787995487014003E-5</v>
      </c>
      <c r="J576" s="328">
        <v>2.4783471886169399E-9</v>
      </c>
      <c r="K576" s="328">
        <v>2.0617440446291799E-2</v>
      </c>
      <c r="L576" s="327">
        <v>0.74212034383954095</v>
      </c>
      <c r="M576" s="327">
        <v>0.74216323072578305</v>
      </c>
      <c r="N576" s="327">
        <v>0.742159383033419</v>
      </c>
    </row>
    <row r="577" spans="1:14">
      <c r="A577" s="326" t="s">
        <v>301</v>
      </c>
      <c r="B577" s="326">
        <v>3</v>
      </c>
      <c r="C577" s="326">
        <v>1</v>
      </c>
      <c r="D577" s="326">
        <v>1</v>
      </c>
      <c r="E577" s="326">
        <v>58</v>
      </c>
      <c r="F577" s="326">
        <v>705</v>
      </c>
      <c r="G577" s="326">
        <v>763</v>
      </c>
      <c r="H577" s="327">
        <v>7.6015727391874094E-2</v>
      </c>
      <c r="I577" s="328">
        <v>0.18066226235637201</v>
      </c>
      <c r="J577" s="328">
        <v>5.9450871641544998E-3</v>
      </c>
      <c r="K577" s="328">
        <v>2.0617440446291799E-2</v>
      </c>
      <c r="L577" s="327">
        <v>0.166189111747851</v>
      </c>
      <c r="M577" s="327">
        <v>0.19909630048009</v>
      </c>
      <c r="N577" s="327">
        <v>0.19614395886889399</v>
      </c>
    </row>
    <row r="578" spans="1:14">
      <c r="A578" s="326" t="s">
        <v>301</v>
      </c>
      <c r="B578" s="326">
        <v>4</v>
      </c>
      <c r="C578" s="326">
        <v>2</v>
      </c>
      <c r="D578" s="326">
        <v>5</v>
      </c>
      <c r="E578" s="326">
        <v>32</v>
      </c>
      <c r="F578" s="326">
        <v>208</v>
      </c>
      <c r="G578" s="326">
        <v>240</v>
      </c>
      <c r="H578" s="327">
        <v>0.133333333333333</v>
      </c>
      <c r="I578" s="328">
        <v>-0.445290353007885</v>
      </c>
      <c r="J578" s="328">
        <v>1.4672350803790099E-2</v>
      </c>
      <c r="K578" s="328">
        <v>2.0617440446291799E-2</v>
      </c>
      <c r="L578" s="327">
        <v>9.1690544412607405E-2</v>
      </c>
      <c r="M578" s="327">
        <v>5.8740468794125901E-2</v>
      </c>
      <c r="N578" s="327">
        <v>6.1696658097686298E-2</v>
      </c>
    </row>
    <row r="579" spans="1:14">
      <c r="A579" s="326" t="s">
        <v>73</v>
      </c>
      <c r="B579" s="326">
        <v>0</v>
      </c>
      <c r="C579" s="326">
        <v>0</v>
      </c>
      <c r="D579" s="326">
        <v>0</v>
      </c>
      <c r="E579" s="326">
        <v>94</v>
      </c>
      <c r="F579" s="326">
        <v>1001</v>
      </c>
      <c r="G579" s="326">
        <v>1095</v>
      </c>
      <c r="H579" s="327">
        <v>8.5844748858447395E-2</v>
      </c>
      <c r="I579" s="328">
        <v>4.8367467135739799E-2</v>
      </c>
      <c r="J579" s="328">
        <v>6.4558630856712202E-4</v>
      </c>
      <c r="K579" s="328">
        <v>2.0547081977228002E-2</v>
      </c>
      <c r="L579" s="327">
        <v>0.26934097421203401</v>
      </c>
      <c r="M579" s="327">
        <v>0.28268850607173102</v>
      </c>
      <c r="N579" s="327">
        <v>0.28149100257069398</v>
      </c>
    </row>
    <row r="580" spans="1:14">
      <c r="A580" s="326" t="s">
        <v>73</v>
      </c>
      <c r="B580" s="326">
        <v>1</v>
      </c>
      <c r="C580" s="326">
        <v>26.92</v>
      </c>
      <c r="D580" s="326">
        <v>1388.89</v>
      </c>
      <c r="E580" s="326">
        <v>53</v>
      </c>
      <c r="F580" s="326">
        <v>418</v>
      </c>
      <c r="G580" s="326">
        <v>471</v>
      </c>
      <c r="H580" s="327">
        <v>0.112526539278131</v>
      </c>
      <c r="I580" s="328">
        <v>-0.25190301093684198</v>
      </c>
      <c r="J580" s="328">
        <v>8.5185321761385192E-3</v>
      </c>
      <c r="K580" s="328">
        <v>2.0547081977228002E-2</v>
      </c>
      <c r="L580" s="327">
        <v>0.15186246418338101</v>
      </c>
      <c r="M580" s="327">
        <v>0.118045749788195</v>
      </c>
      <c r="N580" s="327">
        <v>0.121079691516709</v>
      </c>
    </row>
    <row r="581" spans="1:14">
      <c r="A581" s="326" t="s">
        <v>73</v>
      </c>
      <c r="B581" s="326">
        <v>2</v>
      </c>
      <c r="C581" s="326">
        <v>1400</v>
      </c>
      <c r="D581" s="326">
        <v>4166.67</v>
      </c>
      <c r="E581" s="326">
        <v>57</v>
      </c>
      <c r="F581" s="326">
        <v>725</v>
      </c>
      <c r="G581" s="326">
        <v>782</v>
      </c>
      <c r="H581" s="327">
        <v>7.2890025575447506E-2</v>
      </c>
      <c r="I581" s="328">
        <v>0.22602785711064799</v>
      </c>
      <c r="J581" s="328">
        <v>9.3622185546308901E-3</v>
      </c>
      <c r="K581" s="328">
        <v>2.0547081977228002E-2</v>
      </c>
      <c r="L581" s="327">
        <v>0.163323782234957</v>
      </c>
      <c r="M581" s="327">
        <v>0.20474442247952501</v>
      </c>
      <c r="N581" s="327">
        <v>0.20102827763496101</v>
      </c>
    </row>
    <row r="582" spans="1:14">
      <c r="A582" s="326" t="s">
        <v>73</v>
      </c>
      <c r="B582" s="326">
        <v>3</v>
      </c>
      <c r="C582" s="326">
        <v>4200</v>
      </c>
      <c r="D582" s="326">
        <v>10869.44</v>
      </c>
      <c r="E582" s="326">
        <v>75</v>
      </c>
      <c r="F582" s="326">
        <v>689</v>
      </c>
      <c r="G582" s="326">
        <v>764</v>
      </c>
      <c r="H582" s="327">
        <v>9.8167539267015699E-2</v>
      </c>
      <c r="I582" s="328">
        <v>-9.9339372432128398E-2</v>
      </c>
      <c r="J582" s="328">
        <v>2.0187658442853799E-3</v>
      </c>
      <c r="K582" s="328">
        <v>2.0547081977228002E-2</v>
      </c>
      <c r="L582" s="327">
        <v>0.214899713467048</v>
      </c>
      <c r="M582" s="327">
        <v>0.19457780288054199</v>
      </c>
      <c r="N582" s="327">
        <v>0.196401028277634</v>
      </c>
    </row>
    <row r="583" spans="1:14">
      <c r="A583" s="326" t="s">
        <v>73</v>
      </c>
      <c r="B583" s="326">
        <v>4</v>
      </c>
      <c r="C583" s="326">
        <v>10869.57</v>
      </c>
      <c r="D583" s="326">
        <v>385666.67</v>
      </c>
      <c r="E583" s="326">
        <v>70</v>
      </c>
      <c r="F583" s="326">
        <v>708</v>
      </c>
      <c r="G583" s="326">
        <v>778</v>
      </c>
      <c r="H583" s="327">
        <v>8.9974293059125895E-2</v>
      </c>
      <c r="I583" s="328">
        <v>-3.1436782651156898E-3</v>
      </c>
      <c r="J583" s="328">
        <v>1.9790936060992601E-6</v>
      </c>
      <c r="K583" s="328">
        <v>2.0547081977228002E-2</v>
      </c>
      <c r="L583" s="327">
        <v>0.20057306590257801</v>
      </c>
      <c r="M583" s="327">
        <v>0.19994351878000499</v>
      </c>
      <c r="N583" s="327">
        <v>0.2</v>
      </c>
    </row>
    <row r="584" spans="1:14">
      <c r="A584" s="326" t="s">
        <v>651</v>
      </c>
      <c r="B584" s="326">
        <v>0</v>
      </c>
      <c r="C584" s="326">
        <v>0</v>
      </c>
      <c r="D584" s="326">
        <v>0.18518518519999999</v>
      </c>
      <c r="E584" s="326">
        <v>64</v>
      </c>
      <c r="F584" s="326">
        <v>785</v>
      </c>
      <c r="G584" s="326">
        <v>849</v>
      </c>
      <c r="H584" s="327">
        <v>7.5382803297997597E-2</v>
      </c>
      <c r="I584" s="328">
        <v>0.18970810451326001</v>
      </c>
      <c r="J584" s="328">
        <v>7.2672810893610901E-3</v>
      </c>
      <c r="K584" s="328">
        <v>2.0491304663243001E-2</v>
      </c>
      <c r="L584" s="327">
        <v>0.18338108882521401</v>
      </c>
      <c r="M584" s="327">
        <v>0.22168878847783099</v>
      </c>
      <c r="N584" s="327">
        <v>0.21825192802056501</v>
      </c>
    </row>
    <row r="585" spans="1:14">
      <c r="A585" s="326" t="s">
        <v>651</v>
      </c>
      <c r="B585" s="326">
        <v>1</v>
      </c>
      <c r="C585" s="326">
        <v>0.1889644747</v>
      </c>
      <c r="D585" s="326">
        <v>0.27777777780000001</v>
      </c>
      <c r="E585" s="326">
        <v>84</v>
      </c>
      <c r="F585" s="326">
        <v>711</v>
      </c>
      <c r="G585" s="326">
        <v>795</v>
      </c>
      <c r="H585" s="327">
        <v>0.10566037735849</v>
      </c>
      <c r="I585" s="328">
        <v>-0.181236898949549</v>
      </c>
      <c r="J585" s="328">
        <v>7.2307980462252E-3</v>
      </c>
      <c r="K585" s="328">
        <v>2.0491304663243001E-2</v>
      </c>
      <c r="L585" s="327">
        <v>0.24068767908309399</v>
      </c>
      <c r="M585" s="327">
        <v>0.20079073707992001</v>
      </c>
      <c r="N585" s="327">
        <v>0.204370179948586</v>
      </c>
    </row>
    <row r="586" spans="1:14">
      <c r="A586" s="326" t="s">
        <v>651</v>
      </c>
      <c r="B586" s="326">
        <v>2</v>
      </c>
      <c r="C586" s="326">
        <v>0.28093833400000001</v>
      </c>
      <c r="D586" s="326">
        <v>0.39682539680000001</v>
      </c>
      <c r="E586" s="326">
        <v>72</v>
      </c>
      <c r="F586" s="326">
        <v>652</v>
      </c>
      <c r="G586" s="326">
        <v>724</v>
      </c>
      <c r="H586" s="327">
        <v>9.9447513812154595E-2</v>
      </c>
      <c r="I586" s="328">
        <v>-0.113714086998878</v>
      </c>
      <c r="J586" s="328">
        <v>2.5216039372728898E-3</v>
      </c>
      <c r="K586" s="328">
        <v>2.0491304663243001E-2</v>
      </c>
      <c r="L586" s="327">
        <v>0.20630372492836599</v>
      </c>
      <c r="M586" s="327">
        <v>0.18412877718158699</v>
      </c>
      <c r="N586" s="327">
        <v>0.18611825192802001</v>
      </c>
    </row>
    <row r="587" spans="1:14">
      <c r="A587" s="326" t="s">
        <v>651</v>
      </c>
      <c r="B587" s="326">
        <v>3</v>
      </c>
      <c r="C587" s="326">
        <v>0.3971658247</v>
      </c>
      <c r="D587" s="326">
        <v>0.55555555560000003</v>
      </c>
      <c r="E587" s="326">
        <v>68</v>
      </c>
      <c r="F587" s="326">
        <v>684</v>
      </c>
      <c r="G587" s="326">
        <v>752</v>
      </c>
      <c r="H587" s="327">
        <v>9.0425531914893595E-2</v>
      </c>
      <c r="I587" s="328">
        <v>-8.6423174630328291E-3</v>
      </c>
      <c r="J587" s="328">
        <v>1.44900075848323E-5</v>
      </c>
      <c r="K587" s="328">
        <v>2.0491304663243001E-2</v>
      </c>
      <c r="L587" s="327">
        <v>0.19484240687679</v>
      </c>
      <c r="M587" s="327">
        <v>0.193165772380683</v>
      </c>
      <c r="N587" s="327">
        <v>0.19331619537274999</v>
      </c>
    </row>
    <row r="588" spans="1:14">
      <c r="A588" s="326" t="s">
        <v>651</v>
      </c>
      <c r="B588" s="326">
        <v>4</v>
      </c>
      <c r="C588" s="326">
        <v>0.55572654830000001</v>
      </c>
      <c r="D588" s="326">
        <v>17.180713617999999</v>
      </c>
      <c r="E588" s="326">
        <v>61</v>
      </c>
      <c r="F588" s="326">
        <v>709</v>
      </c>
      <c r="G588" s="326">
        <v>770</v>
      </c>
      <c r="H588" s="327">
        <v>7.9220779220779206E-2</v>
      </c>
      <c r="I588" s="328">
        <v>0.13588913244933901</v>
      </c>
      <c r="J588" s="328">
        <v>3.4571315827989801E-3</v>
      </c>
      <c r="K588" s="328">
        <v>2.0491304663243001E-2</v>
      </c>
      <c r="L588" s="327">
        <v>0.17478510028653199</v>
      </c>
      <c r="M588" s="327">
        <v>0.20022592487997701</v>
      </c>
      <c r="N588" s="327">
        <v>0.197943444730077</v>
      </c>
    </row>
    <row r="589" spans="1:14">
      <c r="A589" s="326" t="s">
        <v>315</v>
      </c>
      <c r="B589" s="326">
        <v>0</v>
      </c>
      <c r="C589" s="326">
        <v>0</v>
      </c>
      <c r="D589" s="326">
        <v>0</v>
      </c>
      <c r="E589" s="326">
        <v>106</v>
      </c>
      <c r="F589" s="326">
        <v>1228</v>
      </c>
      <c r="G589" s="326">
        <v>1334</v>
      </c>
      <c r="H589" s="327">
        <v>7.9460269865067407E-2</v>
      </c>
      <c r="I589" s="328">
        <v>0.13261048468554401</v>
      </c>
      <c r="J589" s="328">
        <v>5.71150206696405E-3</v>
      </c>
      <c r="K589" s="328">
        <v>2.0358496149990999E-2</v>
      </c>
      <c r="L589" s="327">
        <v>0.30372492836676201</v>
      </c>
      <c r="M589" s="327">
        <v>0.34679469076531999</v>
      </c>
      <c r="N589" s="327">
        <v>0.34293059125963998</v>
      </c>
    </row>
    <row r="590" spans="1:14">
      <c r="A590" s="326" t="s">
        <v>315</v>
      </c>
      <c r="B590" s="326">
        <v>1</v>
      </c>
      <c r="C590" s="326">
        <v>1</v>
      </c>
      <c r="D590" s="326">
        <v>1</v>
      </c>
      <c r="E590" s="326">
        <v>223</v>
      </c>
      <c r="F590" s="326">
        <v>2030</v>
      </c>
      <c r="G590" s="326">
        <v>2253</v>
      </c>
      <c r="H590" s="327">
        <v>9.8979138925876606E-2</v>
      </c>
      <c r="I590" s="328">
        <v>-0.10847322933376199</v>
      </c>
      <c r="J590" s="328">
        <v>7.1249662728702298E-3</v>
      </c>
      <c r="K590" s="328">
        <v>2.0358496149990999E-2</v>
      </c>
      <c r="L590" s="327">
        <v>0.638968481375358</v>
      </c>
      <c r="M590" s="327">
        <v>0.57328438294267103</v>
      </c>
      <c r="N590" s="327">
        <v>0.57917737789203005</v>
      </c>
    </row>
    <row r="591" spans="1:14">
      <c r="A591" s="326" t="s">
        <v>315</v>
      </c>
      <c r="B591" s="326">
        <v>4</v>
      </c>
      <c r="C591" s="326">
        <v>2</v>
      </c>
      <c r="D591" s="326">
        <v>5</v>
      </c>
      <c r="E591" s="326">
        <v>20</v>
      </c>
      <c r="F591" s="326">
        <v>283</v>
      </c>
      <c r="G591" s="326">
        <v>303</v>
      </c>
      <c r="H591" s="327">
        <v>6.6006600660066E-2</v>
      </c>
      <c r="I591" s="328">
        <v>0.33262209417977001</v>
      </c>
      <c r="J591" s="328">
        <v>7.5220278101567704E-3</v>
      </c>
      <c r="K591" s="328">
        <v>2.0358496149990999E-2</v>
      </c>
      <c r="L591" s="327">
        <v>5.7306590257879597E-2</v>
      </c>
      <c r="M591" s="327">
        <v>7.9920926292007893E-2</v>
      </c>
      <c r="N591" s="327">
        <v>7.7892030848329005E-2</v>
      </c>
    </row>
    <row r="592" spans="1:14">
      <c r="A592" s="326" t="s">
        <v>317</v>
      </c>
      <c r="B592" s="326">
        <v>0</v>
      </c>
      <c r="C592" s="326">
        <v>0</v>
      </c>
      <c r="D592" s="326">
        <v>0</v>
      </c>
      <c r="E592" s="326">
        <v>228</v>
      </c>
      <c r="F592" s="326">
        <v>2546</v>
      </c>
      <c r="G592" s="326">
        <v>2774</v>
      </c>
      <c r="H592" s="327">
        <v>8.2191780821917804E-2</v>
      </c>
      <c r="I592" s="328">
        <v>9.5840620253434303E-2</v>
      </c>
      <c r="J592" s="328">
        <v>6.29776398157027E-3</v>
      </c>
      <c r="K592" s="328">
        <v>2.0165508128222501E-2</v>
      </c>
      <c r="L592" s="327">
        <v>0.653295128939828</v>
      </c>
      <c r="M592" s="327">
        <v>0.71900593052809902</v>
      </c>
      <c r="N592" s="327">
        <v>0.71311053984575801</v>
      </c>
    </row>
    <row r="593" spans="1:14">
      <c r="A593" s="326" t="s">
        <v>317</v>
      </c>
      <c r="B593" s="326">
        <v>3</v>
      </c>
      <c r="C593" s="326">
        <v>1</v>
      </c>
      <c r="D593" s="326">
        <v>1</v>
      </c>
      <c r="E593" s="326">
        <v>59</v>
      </c>
      <c r="F593" s="326">
        <v>492</v>
      </c>
      <c r="G593" s="326">
        <v>551</v>
      </c>
      <c r="H593" s="327">
        <v>0.107078039927404</v>
      </c>
      <c r="I593" s="328">
        <v>-0.19615125732288799</v>
      </c>
      <c r="J593" s="328">
        <v>5.9062399094374496E-3</v>
      </c>
      <c r="K593" s="328">
        <v>2.0165508128222501E-2</v>
      </c>
      <c r="L593" s="327">
        <v>0.16905444126074401</v>
      </c>
      <c r="M593" s="327">
        <v>0.138943801186105</v>
      </c>
      <c r="N593" s="327">
        <v>0.14164524421593799</v>
      </c>
    </row>
    <row r="594" spans="1:14">
      <c r="A594" s="326" t="s">
        <v>317</v>
      </c>
      <c r="B594" s="326">
        <v>4</v>
      </c>
      <c r="C594" s="326">
        <v>2</v>
      </c>
      <c r="D594" s="326">
        <v>124</v>
      </c>
      <c r="E594" s="326">
        <v>62</v>
      </c>
      <c r="F594" s="326">
        <v>503</v>
      </c>
      <c r="G594" s="326">
        <v>565</v>
      </c>
      <c r="H594" s="327">
        <v>0.109734513274336</v>
      </c>
      <c r="I594" s="328">
        <v>-0.22363674485482801</v>
      </c>
      <c r="J594" s="328">
        <v>7.9615042372147993E-3</v>
      </c>
      <c r="K594" s="328">
        <v>2.0165508128222501E-2</v>
      </c>
      <c r="L594" s="327">
        <v>0.177650429799426</v>
      </c>
      <c r="M594" s="327">
        <v>0.14205026828579401</v>
      </c>
      <c r="N594" s="327">
        <v>0.145244215938303</v>
      </c>
    </row>
    <row r="595" spans="1:14">
      <c r="A595" s="326" t="s">
        <v>194</v>
      </c>
      <c r="B595" s="326">
        <v>0</v>
      </c>
      <c r="C595" s="326">
        <v>0</v>
      </c>
      <c r="D595" s="326">
        <v>0</v>
      </c>
      <c r="E595" s="326">
        <v>113</v>
      </c>
      <c r="F595" s="326">
        <v>1285</v>
      </c>
      <c r="G595" s="326">
        <v>1398</v>
      </c>
      <c r="H595" s="327">
        <v>8.0829756795421995E-2</v>
      </c>
      <c r="I595" s="328">
        <v>0.114033648707503</v>
      </c>
      <c r="J595" s="328">
        <v>4.4598107873716998E-3</v>
      </c>
      <c r="K595" s="328">
        <v>2.0139614084480801E-2</v>
      </c>
      <c r="L595" s="327">
        <v>0.32378223495702002</v>
      </c>
      <c r="M595" s="327">
        <v>0.36289183846370998</v>
      </c>
      <c r="N595" s="327">
        <v>0.359383033419023</v>
      </c>
    </row>
    <row r="596" spans="1:14">
      <c r="A596" s="326" t="s">
        <v>194</v>
      </c>
      <c r="B596" s="326">
        <v>1</v>
      </c>
      <c r="C596" s="326">
        <v>1</v>
      </c>
      <c r="D596" s="326">
        <v>1</v>
      </c>
      <c r="E596" s="326">
        <v>106</v>
      </c>
      <c r="F596" s="326">
        <v>1155</v>
      </c>
      <c r="G596" s="326">
        <v>1261</v>
      </c>
      <c r="H596" s="327">
        <v>8.4060269627279902E-2</v>
      </c>
      <c r="I596" s="328">
        <v>7.1323998934350194E-2</v>
      </c>
      <c r="J596" s="328">
        <v>1.6015174241563799E-3</v>
      </c>
      <c r="K596" s="328">
        <v>2.0139614084480801E-2</v>
      </c>
      <c r="L596" s="327">
        <v>0.30372492836676201</v>
      </c>
      <c r="M596" s="327">
        <v>0.32617904546738202</v>
      </c>
      <c r="N596" s="327">
        <v>0.32416452442159299</v>
      </c>
    </row>
    <row r="597" spans="1:14">
      <c r="A597" s="326" t="s">
        <v>194</v>
      </c>
      <c r="B597" s="326">
        <v>3</v>
      </c>
      <c r="C597" s="326">
        <v>2</v>
      </c>
      <c r="D597" s="326">
        <v>2</v>
      </c>
      <c r="E597" s="326">
        <v>71</v>
      </c>
      <c r="F597" s="326">
        <v>652</v>
      </c>
      <c r="G597" s="326">
        <v>723</v>
      </c>
      <c r="H597" s="327">
        <v>9.8201936376210205E-2</v>
      </c>
      <c r="I597" s="328">
        <v>-9.9727845024139006E-2</v>
      </c>
      <c r="J597" s="328">
        <v>1.9257066147042299E-3</v>
      </c>
      <c r="K597" s="328">
        <v>2.0139614084480801E-2</v>
      </c>
      <c r="L597" s="327">
        <v>0.20343839541547201</v>
      </c>
      <c r="M597" s="327">
        <v>0.18412877718158699</v>
      </c>
      <c r="N597" s="327">
        <v>0.18586118251927999</v>
      </c>
    </row>
    <row r="598" spans="1:14">
      <c r="A598" s="326" t="s">
        <v>194</v>
      </c>
      <c r="B598" s="326">
        <v>4</v>
      </c>
      <c r="C598" s="326">
        <v>3</v>
      </c>
      <c r="D598" s="326">
        <v>10</v>
      </c>
      <c r="E598" s="326">
        <v>59</v>
      </c>
      <c r="F598" s="326">
        <v>449</v>
      </c>
      <c r="G598" s="326">
        <v>508</v>
      </c>
      <c r="H598" s="327">
        <v>0.116141732283464</v>
      </c>
      <c r="I598" s="328">
        <v>-0.287607086072941</v>
      </c>
      <c r="J598" s="328">
        <v>1.2152579258248499E-2</v>
      </c>
      <c r="K598" s="328">
        <v>2.0139614084480801E-2</v>
      </c>
      <c r="L598" s="327">
        <v>0.16905444126074401</v>
      </c>
      <c r="M598" s="327">
        <v>0.12680033888731901</v>
      </c>
      <c r="N598" s="327">
        <v>0.13059125964010199</v>
      </c>
    </row>
    <row r="599" spans="1:14">
      <c r="A599" s="326" t="s">
        <v>181</v>
      </c>
      <c r="B599" s="326">
        <v>0</v>
      </c>
      <c r="C599" s="326">
        <v>0</v>
      </c>
      <c r="D599" s="326">
        <v>0</v>
      </c>
      <c r="E599" s="326">
        <v>267</v>
      </c>
      <c r="F599" s="326">
        <v>2499</v>
      </c>
      <c r="G599" s="326">
        <v>2766</v>
      </c>
      <c r="H599" s="327">
        <v>9.6529284164858994E-2</v>
      </c>
      <c r="I599" s="328">
        <v>-8.0695257474773699E-2</v>
      </c>
      <c r="J599" s="328">
        <v>4.78604670452393E-3</v>
      </c>
      <c r="K599" s="328">
        <v>2.0036602279857901E-2</v>
      </c>
      <c r="L599" s="327">
        <v>0.76504297994269299</v>
      </c>
      <c r="M599" s="327">
        <v>0.70573284382942603</v>
      </c>
      <c r="N599" s="327">
        <v>0.71105398457583502</v>
      </c>
    </row>
    <row r="600" spans="1:14">
      <c r="A600" s="326" t="s">
        <v>181</v>
      </c>
      <c r="B600" s="326">
        <v>3</v>
      </c>
      <c r="C600" s="326">
        <v>6.2500000000000003E-3</v>
      </c>
      <c r="D600" s="326">
        <v>0.16666666669999999</v>
      </c>
      <c r="E600" s="326">
        <v>32</v>
      </c>
      <c r="F600" s="326">
        <v>364</v>
      </c>
      <c r="G600" s="326">
        <v>396</v>
      </c>
      <c r="H600" s="327">
        <v>8.0808080808080801E-2</v>
      </c>
      <c r="I600" s="328">
        <v>0.114325434927537</v>
      </c>
      <c r="J600" s="328">
        <v>1.2696155060737699E-3</v>
      </c>
      <c r="K600" s="328">
        <v>2.0036602279857901E-2</v>
      </c>
      <c r="L600" s="327">
        <v>9.1690544412607405E-2</v>
      </c>
      <c r="M600" s="327">
        <v>0.10279582038972</v>
      </c>
      <c r="N600" s="327">
        <v>0.101799485861182</v>
      </c>
    </row>
    <row r="601" spans="1:14">
      <c r="A601" s="326" t="s">
        <v>181</v>
      </c>
      <c r="B601" s="326">
        <v>4</v>
      </c>
      <c r="C601" s="326">
        <v>0.1764705882</v>
      </c>
      <c r="D601" s="326">
        <v>1</v>
      </c>
      <c r="E601" s="326">
        <v>50</v>
      </c>
      <c r="F601" s="326">
        <v>678</v>
      </c>
      <c r="G601" s="326">
        <v>728</v>
      </c>
      <c r="H601" s="327">
        <v>6.8681318681318604E-2</v>
      </c>
      <c r="I601" s="328">
        <v>0.29003175260277297</v>
      </c>
      <c r="J601" s="328">
        <v>1.3980940069260201E-2</v>
      </c>
      <c r="K601" s="328">
        <v>2.0036602279857901E-2</v>
      </c>
      <c r="L601" s="327">
        <v>0.14326647564469899</v>
      </c>
      <c r="M601" s="327">
        <v>0.19147133578085199</v>
      </c>
      <c r="N601" s="327">
        <v>0.187146529562982</v>
      </c>
    </row>
    <row r="602" spans="1:14">
      <c r="A602" s="326" t="s">
        <v>236</v>
      </c>
      <c r="B602" s="326">
        <v>0</v>
      </c>
      <c r="C602" s="326">
        <v>0</v>
      </c>
      <c r="D602" s="326">
        <v>0</v>
      </c>
      <c r="E602" s="326">
        <v>230</v>
      </c>
      <c r="F602" s="326">
        <v>2402</v>
      </c>
      <c r="G602" s="326">
        <v>2632</v>
      </c>
      <c r="H602" s="327">
        <v>8.7386018237082003E-2</v>
      </c>
      <c r="I602" s="328">
        <v>2.8885163807256801E-2</v>
      </c>
      <c r="J602" s="328">
        <v>5.5787835316914295E-4</v>
      </c>
      <c r="K602" s="328">
        <v>1.9971900053838899E-2</v>
      </c>
      <c r="L602" s="327">
        <v>0.65902578796561595</v>
      </c>
      <c r="M602" s="327">
        <v>0.67833945213216595</v>
      </c>
      <c r="N602" s="327">
        <v>0.67660668380462696</v>
      </c>
    </row>
    <row r="603" spans="1:14">
      <c r="A603" s="326" t="s">
        <v>236</v>
      </c>
      <c r="B603" s="326">
        <v>3</v>
      </c>
      <c r="C603" s="326">
        <v>1</v>
      </c>
      <c r="D603" s="326">
        <v>1</v>
      </c>
      <c r="E603" s="326">
        <v>38</v>
      </c>
      <c r="F603" s="326">
        <v>493</v>
      </c>
      <c r="G603" s="326">
        <v>531</v>
      </c>
      <c r="H603" s="327">
        <v>7.1563088512240997E-2</v>
      </c>
      <c r="I603" s="328">
        <v>0.245830484406827</v>
      </c>
      <c r="J603" s="328">
        <v>7.4594029779453102E-3</v>
      </c>
      <c r="K603" s="328">
        <v>1.9971900053838899E-2</v>
      </c>
      <c r="L603" s="327">
        <v>0.108882521489971</v>
      </c>
      <c r="M603" s="327">
        <v>0.13922620728607699</v>
      </c>
      <c r="N603" s="327">
        <v>0.13650385604113099</v>
      </c>
    </row>
    <row r="604" spans="1:14">
      <c r="A604" s="326" t="s">
        <v>236</v>
      </c>
      <c r="B604" s="326">
        <v>4</v>
      </c>
      <c r="C604" s="326">
        <v>2</v>
      </c>
      <c r="D604" s="326">
        <v>108</v>
      </c>
      <c r="E604" s="326">
        <v>81</v>
      </c>
      <c r="F604" s="326">
        <v>646</v>
      </c>
      <c r="G604" s="326">
        <v>727</v>
      </c>
      <c r="H604" s="327">
        <v>0.111416781292984</v>
      </c>
      <c r="I604" s="328">
        <v>-0.240742180799313</v>
      </c>
      <c r="J604" s="328">
        <v>1.19546187227245E-2</v>
      </c>
      <c r="K604" s="328">
        <v>1.9971900053838899E-2</v>
      </c>
      <c r="L604" s="327">
        <v>0.232091690544412</v>
      </c>
      <c r="M604" s="327">
        <v>0.182434340581756</v>
      </c>
      <c r="N604" s="327">
        <v>0.18688946015424099</v>
      </c>
    </row>
    <row r="605" spans="1:14">
      <c r="A605" s="326" t="s">
        <v>49</v>
      </c>
      <c r="B605" s="326">
        <v>0</v>
      </c>
      <c r="C605" s="326">
        <v>0</v>
      </c>
      <c r="D605" s="326">
        <v>2</v>
      </c>
      <c r="E605" s="326">
        <v>97</v>
      </c>
      <c r="F605" s="326">
        <v>837</v>
      </c>
      <c r="G605" s="326">
        <v>934</v>
      </c>
      <c r="H605" s="327">
        <v>0.103854389721627</v>
      </c>
      <c r="I605" s="328">
        <v>-0.16197943792338401</v>
      </c>
      <c r="J605" s="328">
        <v>6.7323606232813499E-3</v>
      </c>
      <c r="K605" s="328">
        <v>1.99420468195723E-2</v>
      </c>
      <c r="L605" s="327">
        <v>0.277936962750716</v>
      </c>
      <c r="M605" s="327">
        <v>0.23637390567636199</v>
      </c>
      <c r="N605" s="327">
        <v>0.24010282776349601</v>
      </c>
    </row>
    <row r="606" spans="1:14">
      <c r="A606" s="326" t="s">
        <v>49</v>
      </c>
      <c r="B606" s="326">
        <v>1</v>
      </c>
      <c r="C606" s="326">
        <v>3</v>
      </c>
      <c r="D606" s="326">
        <v>4</v>
      </c>
      <c r="E606" s="326">
        <v>72</v>
      </c>
      <c r="F606" s="326">
        <v>714</v>
      </c>
      <c r="G606" s="326">
        <v>786</v>
      </c>
      <c r="H606" s="327">
        <v>9.1603053435114504E-2</v>
      </c>
      <c r="I606" s="328">
        <v>-2.2875686585947502E-2</v>
      </c>
      <c r="J606" s="328">
        <v>1.06732681874443E-4</v>
      </c>
      <c r="K606" s="328">
        <v>1.99420468195723E-2</v>
      </c>
      <c r="L606" s="327">
        <v>0.20630372492836599</v>
      </c>
      <c r="M606" s="327">
        <v>0.201637955379836</v>
      </c>
      <c r="N606" s="327">
        <v>0.202056555269922</v>
      </c>
    </row>
    <row r="607" spans="1:14">
      <c r="A607" s="326" t="s">
        <v>49</v>
      </c>
      <c r="B607" s="326">
        <v>2</v>
      </c>
      <c r="C607" s="326">
        <v>5</v>
      </c>
      <c r="D607" s="326">
        <v>6</v>
      </c>
      <c r="E607" s="326">
        <v>71</v>
      </c>
      <c r="F607" s="326">
        <v>753</v>
      </c>
      <c r="G607" s="326">
        <v>824</v>
      </c>
      <c r="H607" s="327">
        <v>8.6165048543689296E-2</v>
      </c>
      <c r="I607" s="328">
        <v>4.4292820849101501E-2</v>
      </c>
      <c r="J607" s="328">
        <v>4.0808738096896E-4</v>
      </c>
      <c r="K607" s="328">
        <v>1.99420468195723E-2</v>
      </c>
      <c r="L607" s="327">
        <v>0.20343839541547201</v>
      </c>
      <c r="M607" s="327">
        <v>0.21265179327873401</v>
      </c>
      <c r="N607" s="327">
        <v>0.211825192802056</v>
      </c>
    </row>
    <row r="608" spans="1:14">
      <c r="A608" s="326" t="s">
        <v>49</v>
      </c>
      <c r="B608" s="326">
        <v>3</v>
      </c>
      <c r="C608" s="326">
        <v>7</v>
      </c>
      <c r="D608" s="326">
        <v>8</v>
      </c>
      <c r="E608" s="326">
        <v>44</v>
      </c>
      <c r="F608" s="326">
        <v>598</v>
      </c>
      <c r="G608" s="326">
        <v>642</v>
      </c>
      <c r="H608" s="327">
        <v>6.8535825545171306E-2</v>
      </c>
      <c r="I608" s="328">
        <v>0.29230859012289301</v>
      </c>
      <c r="J608" s="328">
        <v>1.25120789703917E-2</v>
      </c>
      <c r="K608" s="328">
        <v>1.99420468195723E-2</v>
      </c>
      <c r="L608" s="327">
        <v>0.12607449856733499</v>
      </c>
      <c r="M608" s="327">
        <v>0.16887884778311199</v>
      </c>
      <c r="N608" s="327">
        <v>0.16503856041131101</v>
      </c>
    </row>
    <row r="609" spans="1:14">
      <c r="A609" s="326" t="s">
        <v>49</v>
      </c>
      <c r="B609" s="326">
        <v>4</v>
      </c>
      <c r="C609" s="326">
        <v>9</v>
      </c>
      <c r="D609" s="326">
        <v>18</v>
      </c>
      <c r="E609" s="326">
        <v>65</v>
      </c>
      <c r="F609" s="326">
        <v>639</v>
      </c>
      <c r="G609" s="326">
        <v>704</v>
      </c>
      <c r="H609" s="327">
        <v>9.23295454545454E-2</v>
      </c>
      <c r="I609" s="328">
        <v>-3.1575345427578699E-2</v>
      </c>
      <c r="J609" s="328">
        <v>1.82787163055859E-4</v>
      </c>
      <c r="K609" s="328">
        <v>1.99420468195723E-2</v>
      </c>
      <c r="L609" s="327">
        <v>0.18624641833810801</v>
      </c>
      <c r="M609" s="327">
        <v>0.180457497881954</v>
      </c>
      <c r="N609" s="327">
        <v>0.18097686375321301</v>
      </c>
    </row>
    <row r="610" spans="1:14">
      <c r="A610" s="326" t="s">
        <v>180</v>
      </c>
      <c r="B610" s="326">
        <v>0</v>
      </c>
      <c r="C610" s="326">
        <v>0</v>
      </c>
      <c r="D610" s="326">
        <v>3</v>
      </c>
      <c r="E610" s="326">
        <v>94</v>
      </c>
      <c r="F610" s="326">
        <v>788</v>
      </c>
      <c r="G610" s="326">
        <v>882</v>
      </c>
      <c r="H610" s="327">
        <v>0.10657596371882</v>
      </c>
      <c r="I610" s="328">
        <v>-0.19088922232160099</v>
      </c>
      <c r="J610" s="328">
        <v>8.9345638343191099E-3</v>
      </c>
      <c r="K610" s="328">
        <v>1.9714820682316999E-2</v>
      </c>
      <c r="L610" s="327">
        <v>0.26934097421203401</v>
      </c>
      <c r="M610" s="327">
        <v>0.22253600677774599</v>
      </c>
      <c r="N610" s="327">
        <v>0.226735218508997</v>
      </c>
    </row>
    <row r="611" spans="1:14">
      <c r="A611" s="326" t="s">
        <v>180</v>
      </c>
      <c r="B611" s="326">
        <v>1</v>
      </c>
      <c r="C611" s="326">
        <v>4</v>
      </c>
      <c r="D611" s="326">
        <v>6</v>
      </c>
      <c r="E611" s="326">
        <v>78</v>
      </c>
      <c r="F611" s="326">
        <v>736</v>
      </c>
      <c r="G611" s="326">
        <v>814</v>
      </c>
      <c r="H611" s="327">
        <v>9.5823095823095797E-2</v>
      </c>
      <c r="I611" s="328">
        <v>-7.2571237870191999E-2</v>
      </c>
      <c r="J611" s="328">
        <v>1.13536340403921E-3</v>
      </c>
      <c r="K611" s="328">
        <v>1.9714820682316999E-2</v>
      </c>
      <c r="L611" s="327">
        <v>0.22349570200572999</v>
      </c>
      <c r="M611" s="327">
        <v>0.20785088957921399</v>
      </c>
      <c r="N611" s="327">
        <v>0.20925449871465199</v>
      </c>
    </row>
    <row r="612" spans="1:14">
      <c r="A612" s="326" t="s">
        <v>180</v>
      </c>
      <c r="B612" s="326">
        <v>2</v>
      </c>
      <c r="C612" s="326">
        <v>7</v>
      </c>
      <c r="D612" s="326">
        <v>9</v>
      </c>
      <c r="E612" s="326">
        <v>61</v>
      </c>
      <c r="F612" s="326">
        <v>712</v>
      </c>
      <c r="G612" s="326">
        <v>773</v>
      </c>
      <c r="H612" s="327">
        <v>7.8913324708926202E-2</v>
      </c>
      <c r="I612" s="328">
        <v>0.140111517329187</v>
      </c>
      <c r="J612" s="328">
        <v>3.6832575774033999E-3</v>
      </c>
      <c r="K612" s="328">
        <v>1.9714820682316999E-2</v>
      </c>
      <c r="L612" s="327">
        <v>0.17478510028653199</v>
      </c>
      <c r="M612" s="327">
        <v>0.201073143179892</v>
      </c>
      <c r="N612" s="327">
        <v>0.198714652956298</v>
      </c>
    </row>
    <row r="613" spans="1:14">
      <c r="A613" s="326" t="s">
        <v>180</v>
      </c>
      <c r="B613" s="326">
        <v>3</v>
      </c>
      <c r="C613" s="326">
        <v>10</v>
      </c>
      <c r="D613" s="326">
        <v>13</v>
      </c>
      <c r="E613" s="326">
        <v>56</v>
      </c>
      <c r="F613" s="326">
        <v>682</v>
      </c>
      <c r="G613" s="326">
        <v>738</v>
      </c>
      <c r="H613" s="327">
        <v>7.5880758807588003E-2</v>
      </c>
      <c r="I613" s="328">
        <v>0.18258543719883599</v>
      </c>
      <c r="J613" s="328">
        <v>5.8687537770093596E-3</v>
      </c>
      <c r="K613" s="328">
        <v>1.9714820682316999E-2</v>
      </c>
      <c r="L613" s="327">
        <v>0.16045845272206299</v>
      </c>
      <c r="M613" s="327">
        <v>0.19260096018073899</v>
      </c>
      <c r="N613" s="327">
        <v>0.18971722365038499</v>
      </c>
    </row>
    <row r="614" spans="1:14">
      <c r="A614" s="326" t="s">
        <v>180</v>
      </c>
      <c r="B614" s="326">
        <v>4</v>
      </c>
      <c r="C614" s="326">
        <v>14</v>
      </c>
      <c r="D614" s="326">
        <v>54</v>
      </c>
      <c r="E614" s="326">
        <v>60</v>
      </c>
      <c r="F614" s="326">
        <v>623</v>
      </c>
      <c r="G614" s="326">
        <v>683</v>
      </c>
      <c r="H614" s="327">
        <v>8.78477306002928E-2</v>
      </c>
      <c r="I614" s="328">
        <v>2.3109426655875901E-2</v>
      </c>
      <c r="J614" s="328">
        <v>9.28820895459869E-5</v>
      </c>
      <c r="K614" s="328">
        <v>1.9714820682316999E-2</v>
      </c>
      <c r="L614" s="327">
        <v>0.17191977077363799</v>
      </c>
      <c r="M614" s="327">
        <v>0.175939000282406</v>
      </c>
      <c r="N614" s="327">
        <v>0.175578406169665</v>
      </c>
    </row>
    <row r="615" spans="1:14">
      <c r="A615" s="326" t="s">
        <v>205</v>
      </c>
      <c r="B615" s="326">
        <v>0</v>
      </c>
      <c r="C615" s="326">
        <v>0</v>
      </c>
      <c r="D615" s="326">
        <v>1</v>
      </c>
      <c r="E615" s="326">
        <v>121</v>
      </c>
      <c r="F615" s="326">
        <v>1246</v>
      </c>
      <c r="G615" s="326">
        <v>1367</v>
      </c>
      <c r="H615" s="327">
        <v>8.8514996342355504E-2</v>
      </c>
      <c r="I615" s="328">
        <v>1.4810623841180899E-2</v>
      </c>
      <c r="J615" s="328">
        <v>7.6617275174942703E-5</v>
      </c>
      <c r="K615" s="328">
        <v>1.96928012517654E-2</v>
      </c>
      <c r="L615" s="327">
        <v>0.346704871060171</v>
      </c>
      <c r="M615" s="327">
        <v>0.351878000564812</v>
      </c>
      <c r="N615" s="327">
        <v>0.35141388174807198</v>
      </c>
    </row>
    <row r="616" spans="1:14">
      <c r="A616" s="326" t="s">
        <v>205</v>
      </c>
      <c r="B616" s="326">
        <v>1</v>
      </c>
      <c r="C616" s="326">
        <v>2</v>
      </c>
      <c r="D616" s="326">
        <v>2</v>
      </c>
      <c r="E616" s="326">
        <v>58</v>
      </c>
      <c r="F616" s="326">
        <v>524</v>
      </c>
      <c r="G616" s="326">
        <v>582</v>
      </c>
      <c r="H616" s="327">
        <v>9.9656357388316102E-2</v>
      </c>
      <c r="I616" s="328">
        <v>-0.116043856134853</v>
      </c>
      <c r="J616" s="328">
        <v>2.1129631284012899E-3</v>
      </c>
      <c r="K616" s="328">
        <v>1.96928012517654E-2</v>
      </c>
      <c r="L616" s="327">
        <v>0.166189111747851</v>
      </c>
      <c r="M616" s="327">
        <v>0.14798079638520101</v>
      </c>
      <c r="N616" s="327">
        <v>0.14961439588688899</v>
      </c>
    </row>
    <row r="617" spans="1:14">
      <c r="A617" s="326" t="s">
        <v>205</v>
      </c>
      <c r="B617" s="326">
        <v>2</v>
      </c>
      <c r="C617" s="326">
        <v>3</v>
      </c>
      <c r="D617" s="326">
        <v>3</v>
      </c>
      <c r="E617" s="326">
        <v>40</v>
      </c>
      <c r="F617" s="326">
        <v>469</v>
      </c>
      <c r="G617" s="326">
        <v>509</v>
      </c>
      <c r="H617" s="327">
        <v>7.8585461689587396E-2</v>
      </c>
      <c r="I617" s="328">
        <v>0.144630784422866</v>
      </c>
      <c r="J617" s="328">
        <v>2.5795305904588802E-3</v>
      </c>
      <c r="K617" s="328">
        <v>1.96928012517654E-2</v>
      </c>
      <c r="L617" s="327">
        <v>0.114613180515759</v>
      </c>
      <c r="M617" s="327">
        <v>0.13244846088675499</v>
      </c>
      <c r="N617" s="327">
        <v>0.130848329048843</v>
      </c>
    </row>
    <row r="618" spans="1:14">
      <c r="A618" s="326" t="s">
        <v>205</v>
      </c>
      <c r="B618" s="326">
        <v>3</v>
      </c>
      <c r="C618" s="326">
        <v>4</v>
      </c>
      <c r="D618" s="326">
        <v>5</v>
      </c>
      <c r="E618" s="326">
        <v>56</v>
      </c>
      <c r="F618" s="326">
        <v>691</v>
      </c>
      <c r="G618" s="326">
        <v>747</v>
      </c>
      <c r="H618" s="327">
        <v>7.4966532797858101E-2</v>
      </c>
      <c r="I618" s="328">
        <v>0.19569560312304399</v>
      </c>
      <c r="J618" s="328">
        <v>6.7875380715491096E-3</v>
      </c>
      <c r="K618" s="328">
        <v>1.96928012517654E-2</v>
      </c>
      <c r="L618" s="327">
        <v>0.16045845272206299</v>
      </c>
      <c r="M618" s="327">
        <v>0.195142615080485</v>
      </c>
      <c r="N618" s="327">
        <v>0.19203084832904799</v>
      </c>
    </row>
    <row r="619" spans="1:14">
      <c r="A619" s="326" t="s">
        <v>205</v>
      </c>
      <c r="B619" s="326">
        <v>4</v>
      </c>
      <c r="C619" s="326">
        <v>6</v>
      </c>
      <c r="D619" s="326">
        <v>16</v>
      </c>
      <c r="E619" s="326">
        <v>74</v>
      </c>
      <c r="F619" s="326">
        <v>611</v>
      </c>
      <c r="G619" s="326">
        <v>685</v>
      </c>
      <c r="H619" s="327">
        <v>0.108029197080291</v>
      </c>
      <c r="I619" s="328">
        <v>-0.206060663942051</v>
      </c>
      <c r="J619" s="328">
        <v>8.1361521861811805E-3</v>
      </c>
      <c r="K619" s="328">
        <v>1.96928012517654E-2</v>
      </c>
      <c r="L619" s="327">
        <v>0.212034383954154</v>
      </c>
      <c r="M619" s="327">
        <v>0.172550127082744</v>
      </c>
      <c r="N619" s="327">
        <v>0.17609254498714599</v>
      </c>
    </row>
    <row r="620" spans="1:14">
      <c r="A620" s="326" t="s">
        <v>225</v>
      </c>
      <c r="B620" s="326">
        <v>0</v>
      </c>
      <c r="C620" s="326">
        <v>0</v>
      </c>
      <c r="D620" s="326">
        <v>0</v>
      </c>
      <c r="E620" s="326">
        <v>89</v>
      </c>
      <c r="F620" s="326">
        <v>918</v>
      </c>
      <c r="G620" s="326">
        <v>1007</v>
      </c>
      <c r="H620" s="327">
        <v>8.8381330685203499E-2</v>
      </c>
      <c r="I620" s="328">
        <v>1.6468490978874002E-2</v>
      </c>
      <c r="J620" s="328">
        <v>6.9735382484225304E-5</v>
      </c>
      <c r="K620" s="328">
        <v>1.9678030913167902E-2</v>
      </c>
      <c r="L620" s="327">
        <v>0.25501432664756402</v>
      </c>
      <c r="M620" s="327">
        <v>0.259248799774075</v>
      </c>
      <c r="N620" s="327">
        <v>0.258868894601542</v>
      </c>
    </row>
    <row r="621" spans="1:14">
      <c r="A621" s="326" t="s">
        <v>225</v>
      </c>
      <c r="B621" s="326">
        <v>1</v>
      </c>
      <c r="C621" s="326">
        <v>1</v>
      </c>
      <c r="D621" s="326">
        <v>1</v>
      </c>
      <c r="E621" s="326">
        <v>57</v>
      </c>
      <c r="F621" s="326">
        <v>713</v>
      </c>
      <c r="G621" s="326">
        <v>770</v>
      </c>
      <c r="H621" s="327">
        <v>7.4025974025973995E-2</v>
      </c>
      <c r="I621" s="328">
        <v>0.20933762267026901</v>
      </c>
      <c r="J621" s="328">
        <v>7.9614796991303999E-3</v>
      </c>
      <c r="K621" s="328">
        <v>1.9678030913167902E-2</v>
      </c>
      <c r="L621" s="327">
        <v>0.163323782234957</v>
      </c>
      <c r="M621" s="327">
        <v>0.20135554927986399</v>
      </c>
      <c r="N621" s="327">
        <v>0.197943444730077</v>
      </c>
    </row>
    <row r="622" spans="1:14">
      <c r="A622" s="326" t="s">
        <v>225</v>
      </c>
      <c r="B622" s="326">
        <v>2</v>
      </c>
      <c r="C622" s="326">
        <v>2</v>
      </c>
      <c r="D622" s="326">
        <v>3</v>
      </c>
      <c r="E622" s="326">
        <v>83</v>
      </c>
      <c r="F622" s="326">
        <v>820</v>
      </c>
      <c r="G622" s="326">
        <v>903</v>
      </c>
      <c r="H622" s="327">
        <v>9.19158361018826E-2</v>
      </c>
      <c r="I622" s="328">
        <v>-2.6628797447775701E-2</v>
      </c>
      <c r="J622" s="328">
        <v>1.66412611244271E-4</v>
      </c>
      <c r="K622" s="328">
        <v>1.9678030913167902E-2</v>
      </c>
      <c r="L622" s="327">
        <v>0.23782234957019999</v>
      </c>
      <c r="M622" s="327">
        <v>0.231573001976842</v>
      </c>
      <c r="N622" s="327">
        <v>0.23213367609254401</v>
      </c>
    </row>
    <row r="623" spans="1:14">
      <c r="A623" s="326" t="s">
        <v>225</v>
      </c>
      <c r="B623" s="326">
        <v>3</v>
      </c>
      <c r="C623" s="326">
        <v>4</v>
      </c>
      <c r="D623" s="326">
        <v>5</v>
      </c>
      <c r="E623" s="326">
        <v>36</v>
      </c>
      <c r="F623" s="326">
        <v>405</v>
      </c>
      <c r="G623" s="326">
        <v>441</v>
      </c>
      <c r="H623" s="327">
        <v>8.16326530612244E-2</v>
      </c>
      <c r="I623" s="328">
        <v>0.103275598740952</v>
      </c>
      <c r="J623" s="328">
        <v>1.15902156315277E-3</v>
      </c>
      <c r="K623" s="328">
        <v>1.9678030913167902E-2</v>
      </c>
      <c r="L623" s="327">
        <v>0.10315186246418299</v>
      </c>
      <c r="M623" s="327">
        <v>0.114374470488562</v>
      </c>
      <c r="N623" s="327">
        <v>0.113367609254498</v>
      </c>
    </row>
    <row r="624" spans="1:14">
      <c r="A624" s="326" t="s">
        <v>225</v>
      </c>
      <c r="B624" s="326">
        <v>4</v>
      </c>
      <c r="C624" s="326">
        <v>6</v>
      </c>
      <c r="D624" s="326">
        <v>139</v>
      </c>
      <c r="E624" s="326">
        <v>84</v>
      </c>
      <c r="F624" s="326">
        <v>685</v>
      </c>
      <c r="G624" s="326">
        <v>769</v>
      </c>
      <c r="H624" s="327">
        <v>0.109232769830949</v>
      </c>
      <c r="I624" s="328">
        <v>-0.21849049049056399</v>
      </c>
      <c r="J624" s="328">
        <v>1.0321381657156301E-2</v>
      </c>
      <c r="K624" s="328">
        <v>1.9678030913167902E-2</v>
      </c>
      <c r="L624" s="327">
        <v>0.24068767908309399</v>
      </c>
      <c r="M624" s="327">
        <v>0.19344817848065499</v>
      </c>
      <c r="N624" s="327">
        <v>0.19768637532133601</v>
      </c>
    </row>
    <row r="625" spans="1:14">
      <c r="A625" s="326" t="s">
        <v>187</v>
      </c>
      <c r="B625" s="326">
        <v>0</v>
      </c>
      <c r="C625" s="326">
        <v>0</v>
      </c>
      <c r="D625" s="326">
        <v>2</v>
      </c>
      <c r="E625" s="326">
        <v>75</v>
      </c>
      <c r="F625" s="326">
        <v>815</v>
      </c>
      <c r="G625" s="326">
        <v>890</v>
      </c>
      <c r="H625" s="327">
        <v>8.4269662921348298E-2</v>
      </c>
      <c r="I625" s="328">
        <v>6.8607469795075704E-2</v>
      </c>
      <c r="J625" s="328">
        <v>1.04703629795148E-3</v>
      </c>
      <c r="K625" s="328">
        <v>1.9621829913290499E-2</v>
      </c>
      <c r="L625" s="327">
        <v>0.214899713467048</v>
      </c>
      <c r="M625" s="327">
        <v>0.230160971476983</v>
      </c>
      <c r="N625" s="327">
        <v>0.22879177377891999</v>
      </c>
    </row>
    <row r="626" spans="1:14">
      <c r="A626" s="326" t="s">
        <v>187</v>
      </c>
      <c r="B626" s="326">
        <v>1</v>
      </c>
      <c r="C626" s="326">
        <v>3</v>
      </c>
      <c r="D626" s="326">
        <v>5</v>
      </c>
      <c r="E626" s="326">
        <v>71</v>
      </c>
      <c r="F626" s="326">
        <v>764</v>
      </c>
      <c r="G626" s="326">
        <v>835</v>
      </c>
      <c r="H626" s="327">
        <v>8.5029940119760394E-2</v>
      </c>
      <c r="I626" s="328">
        <v>5.8795382215728401E-2</v>
      </c>
      <c r="J626" s="328">
        <v>7.2435116934288599E-4</v>
      </c>
      <c r="K626" s="328">
        <v>1.9621829913290499E-2</v>
      </c>
      <c r="L626" s="327">
        <v>0.20343839541547201</v>
      </c>
      <c r="M626" s="327">
        <v>0.21575826037842399</v>
      </c>
      <c r="N626" s="327">
        <v>0.2146529562982</v>
      </c>
    </row>
    <row r="627" spans="1:14">
      <c r="A627" s="326" t="s">
        <v>187</v>
      </c>
      <c r="B627" s="326">
        <v>2</v>
      </c>
      <c r="C627" s="326">
        <v>6</v>
      </c>
      <c r="D627" s="326">
        <v>9</v>
      </c>
      <c r="E627" s="326">
        <v>60</v>
      </c>
      <c r="F627" s="326">
        <v>737</v>
      </c>
      <c r="G627" s="326">
        <v>797</v>
      </c>
      <c r="H627" s="327">
        <v>7.5282308657465394E-2</v>
      </c>
      <c r="I627" s="328">
        <v>0.191150800057759</v>
      </c>
      <c r="J627" s="328">
        <v>6.9222442586070396E-3</v>
      </c>
      <c r="K627" s="328">
        <v>1.9621829913290499E-2</v>
      </c>
      <c r="L627" s="327">
        <v>0.17191977077363799</v>
      </c>
      <c r="M627" s="327">
        <v>0.20813329567918601</v>
      </c>
      <c r="N627" s="327">
        <v>0.204884318766066</v>
      </c>
    </row>
    <row r="628" spans="1:14">
      <c r="A628" s="326" t="s">
        <v>187</v>
      </c>
      <c r="B628" s="326">
        <v>3</v>
      </c>
      <c r="C628" s="326">
        <v>10</v>
      </c>
      <c r="D628" s="326">
        <v>14</v>
      </c>
      <c r="E628" s="326">
        <v>66</v>
      </c>
      <c r="F628" s="326">
        <v>554</v>
      </c>
      <c r="G628" s="326">
        <v>620</v>
      </c>
      <c r="H628" s="327">
        <v>0.106451612903225</v>
      </c>
      <c r="I628" s="328">
        <v>-0.18958258518861801</v>
      </c>
      <c r="J628" s="328">
        <v>6.1915337549836797E-3</v>
      </c>
      <c r="K628" s="328">
        <v>1.9621829913290499E-2</v>
      </c>
      <c r="L628" s="327">
        <v>0.18911174785100199</v>
      </c>
      <c r="M628" s="327">
        <v>0.15645297938435401</v>
      </c>
      <c r="N628" s="327">
        <v>0.15938303341902299</v>
      </c>
    </row>
    <row r="629" spans="1:14">
      <c r="A629" s="326" t="s">
        <v>187</v>
      </c>
      <c r="B629" s="326">
        <v>4</v>
      </c>
      <c r="C629" s="326">
        <v>15</v>
      </c>
      <c r="D629" s="326">
        <v>50</v>
      </c>
      <c r="E629" s="326">
        <v>77</v>
      </c>
      <c r="F629" s="326">
        <v>671</v>
      </c>
      <c r="G629" s="326">
        <v>748</v>
      </c>
      <c r="H629" s="327">
        <v>0.10294117647058799</v>
      </c>
      <c r="I629" s="328">
        <v>-0.152128814791478</v>
      </c>
      <c r="J629" s="328">
        <v>4.7366644324054203E-3</v>
      </c>
      <c r="K629" s="328">
        <v>1.9621829913290499E-2</v>
      </c>
      <c r="L629" s="327">
        <v>0.22063037249283601</v>
      </c>
      <c r="M629" s="327">
        <v>0.18949449308104999</v>
      </c>
      <c r="N629" s="327">
        <v>0.192287917737789</v>
      </c>
    </row>
    <row r="630" spans="1:14">
      <c r="A630" s="326" t="s">
        <v>324</v>
      </c>
      <c r="B630" s="326">
        <v>0</v>
      </c>
      <c r="C630" s="326">
        <v>0</v>
      </c>
      <c r="D630" s="326">
        <v>0</v>
      </c>
      <c r="E630" s="326">
        <v>240</v>
      </c>
      <c r="F630" s="326">
        <v>2650</v>
      </c>
      <c r="G630" s="326">
        <v>2890</v>
      </c>
      <c r="H630" s="327">
        <v>8.3044982698961906E-2</v>
      </c>
      <c r="I630" s="328">
        <v>8.4583465728800003E-2</v>
      </c>
      <c r="J630" s="328">
        <v>5.1339695408572699E-3</v>
      </c>
      <c r="K630" s="328">
        <v>1.9538190043026399E-2</v>
      </c>
      <c r="L630" s="327">
        <v>0.68767908309455505</v>
      </c>
      <c r="M630" s="327">
        <v>0.74837616492516201</v>
      </c>
      <c r="N630" s="327">
        <v>0.74293059125964001</v>
      </c>
    </row>
    <row r="631" spans="1:14">
      <c r="A631" s="326" t="s">
        <v>324</v>
      </c>
      <c r="B631" s="326">
        <v>3</v>
      </c>
      <c r="C631" s="326">
        <v>1</v>
      </c>
      <c r="D631" s="326">
        <v>1</v>
      </c>
      <c r="E631" s="326">
        <v>78</v>
      </c>
      <c r="F631" s="326">
        <v>610</v>
      </c>
      <c r="G631" s="326">
        <v>688</v>
      </c>
      <c r="H631" s="327">
        <v>0.113372093023255</v>
      </c>
      <c r="I631" s="328">
        <v>-0.260342399431711</v>
      </c>
      <c r="J631" s="328">
        <v>1.33368154975589E-2</v>
      </c>
      <c r="K631" s="328">
        <v>1.9538190043026399E-2</v>
      </c>
      <c r="L631" s="327">
        <v>0.22349570200572999</v>
      </c>
      <c r="M631" s="327">
        <v>0.17226772098277299</v>
      </c>
      <c r="N631" s="327">
        <v>0.176863753213367</v>
      </c>
    </row>
    <row r="632" spans="1:14">
      <c r="A632" s="326" t="s">
        <v>324</v>
      </c>
      <c r="B632" s="326">
        <v>4</v>
      </c>
      <c r="C632" s="326">
        <v>2</v>
      </c>
      <c r="D632" s="326">
        <v>18</v>
      </c>
      <c r="E632" s="326">
        <v>31</v>
      </c>
      <c r="F632" s="326">
        <v>281</v>
      </c>
      <c r="G632" s="326">
        <v>312</v>
      </c>
      <c r="H632" s="327">
        <v>9.9358974358974297E-2</v>
      </c>
      <c r="I632" s="328">
        <v>-0.112725065060877</v>
      </c>
      <c r="J632" s="328">
        <v>1.0674050046102399E-3</v>
      </c>
      <c r="K632" s="328">
        <v>1.9538190043026399E-2</v>
      </c>
      <c r="L632" s="327">
        <v>8.8825214899713401E-2</v>
      </c>
      <c r="M632" s="327">
        <v>7.9356114092064306E-2</v>
      </c>
      <c r="N632" s="327">
        <v>8.0205655526992201E-2</v>
      </c>
    </row>
    <row r="633" spans="1:14">
      <c r="A633" s="326" t="s">
        <v>137</v>
      </c>
      <c r="B633" s="326">
        <v>0</v>
      </c>
      <c r="C633" s="326">
        <v>0</v>
      </c>
      <c r="D633" s="326">
        <v>2906</v>
      </c>
      <c r="E633" s="326">
        <v>81</v>
      </c>
      <c r="F633" s="326">
        <v>734</v>
      </c>
      <c r="G633" s="326">
        <v>815</v>
      </c>
      <c r="H633" s="327">
        <v>9.9386503067484602E-2</v>
      </c>
      <c r="I633" s="328">
        <v>-0.113032655967399</v>
      </c>
      <c r="J633" s="328">
        <v>2.8038443389557998E-3</v>
      </c>
      <c r="K633" s="328">
        <v>1.9475184778467599E-2</v>
      </c>
      <c r="L633" s="327">
        <v>0.232091690544412</v>
      </c>
      <c r="M633" s="327">
        <v>0.20728607737927099</v>
      </c>
      <c r="N633" s="327">
        <v>0.209511568123393</v>
      </c>
    </row>
    <row r="634" spans="1:14">
      <c r="A634" s="326" t="s">
        <v>137</v>
      </c>
      <c r="B634" s="326">
        <v>1</v>
      </c>
      <c r="C634" s="326">
        <v>2915</v>
      </c>
      <c r="D634" s="326">
        <v>3902</v>
      </c>
      <c r="E634" s="326">
        <v>68</v>
      </c>
      <c r="F634" s="326">
        <v>686</v>
      </c>
      <c r="G634" s="326">
        <v>754</v>
      </c>
      <c r="H634" s="327">
        <v>9.0185676392572897E-2</v>
      </c>
      <c r="I634" s="328">
        <v>-5.72260735969796E-3</v>
      </c>
      <c r="J634" s="328">
        <v>6.3625224547037302E-6</v>
      </c>
      <c r="K634" s="328">
        <v>1.9475184778467599E-2</v>
      </c>
      <c r="L634" s="327">
        <v>0.19484240687679</v>
      </c>
      <c r="M634" s="327">
        <v>0.193730584580626</v>
      </c>
      <c r="N634" s="327">
        <v>0.19383033419023099</v>
      </c>
    </row>
    <row r="635" spans="1:14">
      <c r="A635" s="326" t="s">
        <v>137</v>
      </c>
      <c r="B635" s="326">
        <v>2</v>
      </c>
      <c r="C635" s="326">
        <v>3903.33</v>
      </c>
      <c r="D635" s="326">
        <v>5617.4</v>
      </c>
      <c r="E635" s="326">
        <v>79</v>
      </c>
      <c r="F635" s="326">
        <v>686</v>
      </c>
      <c r="G635" s="326">
        <v>765</v>
      </c>
      <c r="H635" s="327">
        <v>0.10326797385620901</v>
      </c>
      <c r="I635" s="328">
        <v>-0.155662754650612</v>
      </c>
      <c r="J635" s="328">
        <v>5.0793452558493702E-3</v>
      </c>
      <c r="K635" s="328">
        <v>1.9475184778467599E-2</v>
      </c>
      <c r="L635" s="327">
        <v>0.226361031518624</v>
      </c>
      <c r="M635" s="327">
        <v>0.193730584580626</v>
      </c>
      <c r="N635" s="327">
        <v>0.19665809768637499</v>
      </c>
    </row>
    <row r="636" spans="1:14">
      <c r="A636" s="326" t="s">
        <v>137</v>
      </c>
      <c r="B636" s="326">
        <v>3</v>
      </c>
      <c r="C636" s="326">
        <v>5625</v>
      </c>
      <c r="D636" s="326">
        <v>8489</v>
      </c>
      <c r="E636" s="326">
        <v>65</v>
      </c>
      <c r="F636" s="326">
        <v>713</v>
      </c>
      <c r="G636" s="326">
        <v>778</v>
      </c>
      <c r="H636" s="327">
        <v>8.3547557840616904E-2</v>
      </c>
      <c r="I636" s="328">
        <v>7.8001620609182296E-2</v>
      </c>
      <c r="J636" s="328">
        <v>1.17853669945327E-3</v>
      </c>
      <c r="K636" s="328">
        <v>1.9475184778467599E-2</v>
      </c>
      <c r="L636" s="327">
        <v>0.18624641833810801</v>
      </c>
      <c r="M636" s="327">
        <v>0.20135554927986399</v>
      </c>
      <c r="N636" s="327">
        <v>0.2</v>
      </c>
    </row>
    <row r="637" spans="1:14">
      <c r="A637" s="326" t="s">
        <v>137</v>
      </c>
      <c r="B637" s="326">
        <v>4</v>
      </c>
      <c r="C637" s="326">
        <v>8491</v>
      </c>
      <c r="D637" s="326">
        <v>34473</v>
      </c>
      <c r="E637" s="326">
        <v>56</v>
      </c>
      <c r="F637" s="326">
        <v>722</v>
      </c>
      <c r="G637" s="326">
        <v>778</v>
      </c>
      <c r="H637" s="327">
        <v>7.1979434447300705E-2</v>
      </c>
      <c r="I637" s="328">
        <v>0.23958091824819999</v>
      </c>
      <c r="J637" s="328">
        <v>1.0407095961754501E-2</v>
      </c>
      <c r="K637" s="328">
        <v>1.9475184778467599E-2</v>
      </c>
      <c r="L637" s="327">
        <v>0.16045845272206299</v>
      </c>
      <c r="M637" s="327">
        <v>0.20389720417960999</v>
      </c>
      <c r="N637" s="327">
        <v>0.2</v>
      </c>
    </row>
    <row r="638" spans="1:14">
      <c r="A638" s="326" t="s">
        <v>647</v>
      </c>
      <c r="B638" s="326">
        <v>0</v>
      </c>
      <c r="C638" s="326">
        <v>0</v>
      </c>
      <c r="D638" s="326">
        <v>25125</v>
      </c>
      <c r="E638" s="326">
        <v>85</v>
      </c>
      <c r="F638" s="326">
        <v>693</v>
      </c>
      <c r="G638" s="326">
        <v>778</v>
      </c>
      <c r="H638" s="327">
        <v>0.109254498714652</v>
      </c>
      <c r="I638" s="328">
        <v>-0.21871378720988899</v>
      </c>
      <c r="J638" s="328">
        <v>1.0464488290784699E-2</v>
      </c>
      <c r="K638" s="328">
        <v>1.9443493342298099E-2</v>
      </c>
      <c r="L638" s="327">
        <v>0.243553008595988</v>
      </c>
      <c r="M638" s="327">
        <v>0.195707427280429</v>
      </c>
      <c r="N638" s="327">
        <v>0.2</v>
      </c>
    </row>
    <row r="639" spans="1:14">
      <c r="A639" s="326" t="s">
        <v>647</v>
      </c>
      <c r="B639" s="326">
        <v>1</v>
      </c>
      <c r="C639" s="326">
        <v>25200</v>
      </c>
      <c r="D639" s="326">
        <v>80000</v>
      </c>
      <c r="E639" s="326">
        <v>76</v>
      </c>
      <c r="F639" s="326">
        <v>716</v>
      </c>
      <c r="G639" s="326">
        <v>792</v>
      </c>
      <c r="H639" s="327">
        <v>9.5959595959595897E-2</v>
      </c>
      <c r="I639" s="328">
        <v>-7.4145703235161994E-2</v>
      </c>
      <c r="J639" s="328">
        <v>1.15387585348434E-3</v>
      </c>
      <c r="K639" s="328">
        <v>1.9443493342298099E-2</v>
      </c>
      <c r="L639" s="327">
        <v>0.21776504297994201</v>
      </c>
      <c r="M639" s="327">
        <v>0.20220276757977901</v>
      </c>
      <c r="N639" s="327">
        <v>0.20359897172236499</v>
      </c>
    </row>
    <row r="640" spans="1:14">
      <c r="A640" s="326" t="s">
        <v>647</v>
      </c>
      <c r="B640" s="326">
        <v>2</v>
      </c>
      <c r="C640" s="326">
        <v>80001</v>
      </c>
      <c r="D640" s="326">
        <v>165001</v>
      </c>
      <c r="E640" s="326">
        <v>59</v>
      </c>
      <c r="F640" s="326">
        <v>705</v>
      </c>
      <c r="G640" s="326">
        <v>764</v>
      </c>
      <c r="H640" s="327">
        <v>7.7225130890052299E-2</v>
      </c>
      <c r="I640" s="328">
        <v>0.16356782899707201</v>
      </c>
      <c r="J640" s="328">
        <v>4.9138816915440097E-3</v>
      </c>
      <c r="K640" s="328">
        <v>1.9443493342298099E-2</v>
      </c>
      <c r="L640" s="327">
        <v>0.16905444126074401</v>
      </c>
      <c r="M640" s="327">
        <v>0.19909630048009</v>
      </c>
      <c r="N640" s="327">
        <v>0.196401028277634</v>
      </c>
    </row>
    <row r="641" spans="1:14">
      <c r="A641" s="326" t="s">
        <v>647</v>
      </c>
      <c r="B641" s="326">
        <v>3</v>
      </c>
      <c r="C641" s="326">
        <v>165556</v>
      </c>
      <c r="D641" s="326">
        <v>326000</v>
      </c>
      <c r="E641" s="326">
        <v>64</v>
      </c>
      <c r="F641" s="326">
        <v>714</v>
      </c>
      <c r="G641" s="326">
        <v>778</v>
      </c>
      <c r="H641" s="327">
        <v>8.2262210796915106E-2</v>
      </c>
      <c r="I641" s="328">
        <v>9.4907349070435895E-2</v>
      </c>
      <c r="J641" s="328">
        <v>1.73271080703181E-3</v>
      </c>
      <c r="K641" s="328">
        <v>1.9443493342298099E-2</v>
      </c>
      <c r="L641" s="327">
        <v>0.18338108882521401</v>
      </c>
      <c r="M641" s="327">
        <v>0.201637955379836</v>
      </c>
      <c r="N641" s="327">
        <v>0.2</v>
      </c>
    </row>
    <row r="642" spans="1:14">
      <c r="A642" s="326" t="s">
        <v>647</v>
      </c>
      <c r="B642" s="326">
        <v>4</v>
      </c>
      <c r="C642" s="326">
        <v>326200</v>
      </c>
      <c r="D642" s="326">
        <v>3236767</v>
      </c>
      <c r="E642" s="326">
        <v>65</v>
      </c>
      <c r="F642" s="326">
        <v>713</v>
      </c>
      <c r="G642" s="326">
        <v>778</v>
      </c>
      <c r="H642" s="327">
        <v>8.3547557840616904E-2</v>
      </c>
      <c r="I642" s="328">
        <v>7.8001620609182296E-2</v>
      </c>
      <c r="J642" s="328">
        <v>1.17853669945327E-3</v>
      </c>
      <c r="K642" s="328">
        <v>1.9443493342298099E-2</v>
      </c>
      <c r="L642" s="327">
        <v>0.18624641833810801</v>
      </c>
      <c r="M642" s="327">
        <v>0.20135554927986399</v>
      </c>
      <c r="N642" s="327">
        <v>0.2</v>
      </c>
    </row>
    <row r="643" spans="1:14">
      <c r="A643" s="326" t="s">
        <v>220</v>
      </c>
      <c r="B643" s="326">
        <v>0</v>
      </c>
      <c r="C643" s="326">
        <v>0</v>
      </c>
      <c r="D643" s="326">
        <v>0</v>
      </c>
      <c r="E643" s="326">
        <v>87</v>
      </c>
      <c r="F643" s="326">
        <v>816</v>
      </c>
      <c r="G643" s="326">
        <v>903</v>
      </c>
      <c r="H643" s="327">
        <v>9.6345514950166106E-2</v>
      </c>
      <c r="I643" s="328">
        <v>-7.8586293599953297E-2</v>
      </c>
      <c r="J643" s="328">
        <v>1.48058856497056E-3</v>
      </c>
      <c r="K643" s="328">
        <v>1.9155161384728701E-2</v>
      </c>
      <c r="L643" s="327">
        <v>0.24928366762177601</v>
      </c>
      <c r="M643" s="327">
        <v>0.23044337757695499</v>
      </c>
      <c r="N643" s="327">
        <v>0.23213367609254401</v>
      </c>
    </row>
    <row r="644" spans="1:14">
      <c r="A644" s="326" t="s">
        <v>220</v>
      </c>
      <c r="B644" s="326">
        <v>1</v>
      </c>
      <c r="C644" s="326">
        <v>1</v>
      </c>
      <c r="D644" s="326">
        <v>1</v>
      </c>
      <c r="E644" s="326">
        <v>64</v>
      </c>
      <c r="F644" s="326">
        <v>799</v>
      </c>
      <c r="G644" s="326">
        <v>863</v>
      </c>
      <c r="H644" s="327">
        <v>7.4159907300115804E-2</v>
      </c>
      <c r="I644" s="328">
        <v>0.20738533249712601</v>
      </c>
      <c r="J644" s="328">
        <v>8.7643913908438901E-3</v>
      </c>
      <c r="K644" s="328">
        <v>1.9155161384728701E-2</v>
      </c>
      <c r="L644" s="327">
        <v>0.18338108882521401</v>
      </c>
      <c r="M644" s="327">
        <v>0.225642473877435</v>
      </c>
      <c r="N644" s="327">
        <v>0.22185089974293001</v>
      </c>
    </row>
    <row r="645" spans="1:14">
      <c r="A645" s="326" t="s">
        <v>220</v>
      </c>
      <c r="B645" s="326">
        <v>2</v>
      </c>
      <c r="C645" s="326">
        <v>2</v>
      </c>
      <c r="D645" s="326">
        <v>2</v>
      </c>
      <c r="E645" s="326">
        <v>56</v>
      </c>
      <c r="F645" s="326">
        <v>594</v>
      </c>
      <c r="G645" s="326">
        <v>650</v>
      </c>
      <c r="H645" s="327">
        <v>8.6153846153846095E-2</v>
      </c>
      <c r="I645" s="328">
        <v>4.4435098718018803E-2</v>
      </c>
      <c r="J645" s="328">
        <v>3.2396611405917001E-4</v>
      </c>
      <c r="K645" s="328">
        <v>1.9155161384728701E-2</v>
      </c>
      <c r="L645" s="327">
        <v>0.16045845272206299</v>
      </c>
      <c r="M645" s="327">
        <v>0.16774922338322501</v>
      </c>
      <c r="N645" s="327">
        <v>0.167095115681233</v>
      </c>
    </row>
    <row r="646" spans="1:14">
      <c r="A646" s="326" t="s">
        <v>220</v>
      </c>
      <c r="B646" s="326">
        <v>3</v>
      </c>
      <c r="C646" s="326">
        <v>3</v>
      </c>
      <c r="D646" s="326">
        <v>4</v>
      </c>
      <c r="E646" s="326">
        <v>62</v>
      </c>
      <c r="F646" s="326">
        <v>665</v>
      </c>
      <c r="G646" s="326">
        <v>727</v>
      </c>
      <c r="H646" s="327">
        <v>8.5281980742778499E-2</v>
      </c>
      <c r="I646" s="328">
        <v>5.5560125701286003E-2</v>
      </c>
      <c r="J646" s="328">
        <v>5.6391453426154895E-4</v>
      </c>
      <c r="K646" s="328">
        <v>1.9155161384728701E-2</v>
      </c>
      <c r="L646" s="327">
        <v>0.177650429799426</v>
      </c>
      <c r="M646" s="327">
        <v>0.18780005648122</v>
      </c>
      <c r="N646" s="327">
        <v>0.18688946015424099</v>
      </c>
    </row>
    <row r="647" spans="1:14">
      <c r="A647" s="326" t="s">
        <v>220</v>
      </c>
      <c r="B647" s="326">
        <v>4</v>
      </c>
      <c r="C647" s="326">
        <v>5</v>
      </c>
      <c r="D647" s="326">
        <v>40</v>
      </c>
      <c r="E647" s="326">
        <v>80</v>
      </c>
      <c r="F647" s="326">
        <v>667</v>
      </c>
      <c r="G647" s="326">
        <v>747</v>
      </c>
      <c r="H647" s="327">
        <v>0.107095046854083</v>
      </c>
      <c r="I647" s="328">
        <v>-0.196329118667734</v>
      </c>
      <c r="J647" s="328">
        <v>8.0223007805935997E-3</v>
      </c>
      <c r="K647" s="328">
        <v>1.9155161384728701E-2</v>
      </c>
      <c r="L647" s="327">
        <v>0.229226361031518</v>
      </c>
      <c r="M647" s="327">
        <v>0.18836486868116301</v>
      </c>
      <c r="N647" s="327">
        <v>0.19203084832904799</v>
      </c>
    </row>
    <row r="648" spans="1:14">
      <c r="A648" s="326" t="s">
        <v>66</v>
      </c>
      <c r="B648" s="326">
        <v>0</v>
      </c>
      <c r="C648" s="326">
        <v>0</v>
      </c>
      <c r="D648" s="326">
        <v>5</v>
      </c>
      <c r="E648" s="326">
        <v>77</v>
      </c>
      <c r="F648" s="326">
        <v>739</v>
      </c>
      <c r="G648" s="326">
        <v>816</v>
      </c>
      <c r="H648" s="327">
        <v>9.43627450980392E-2</v>
      </c>
      <c r="I648" s="328">
        <v>-5.5600030814958602E-2</v>
      </c>
      <c r="J648" s="328">
        <v>6.6343428021432198E-4</v>
      </c>
      <c r="K648" s="328">
        <v>1.86904828709996E-2</v>
      </c>
      <c r="L648" s="327">
        <v>0.22063037249283601</v>
      </c>
      <c r="M648" s="327">
        <v>0.20869810787913001</v>
      </c>
      <c r="N648" s="327">
        <v>0.20976863753213301</v>
      </c>
    </row>
    <row r="649" spans="1:14">
      <c r="A649" s="326" t="s">
        <v>66</v>
      </c>
      <c r="B649" s="326">
        <v>1</v>
      </c>
      <c r="C649" s="326">
        <v>6</v>
      </c>
      <c r="D649" s="326">
        <v>24</v>
      </c>
      <c r="E649" s="326">
        <v>73</v>
      </c>
      <c r="F649" s="326">
        <v>683</v>
      </c>
      <c r="G649" s="326">
        <v>756</v>
      </c>
      <c r="H649" s="327">
        <v>9.65608465608465E-2</v>
      </c>
      <c r="I649" s="328">
        <v>-8.1057111487077504E-2</v>
      </c>
      <c r="J649" s="328">
        <v>1.3200708408734E-3</v>
      </c>
      <c r="K649" s="328">
        <v>1.86904828709996E-2</v>
      </c>
      <c r="L649" s="327">
        <v>0.20916905444125999</v>
      </c>
      <c r="M649" s="327">
        <v>0.19288336628071101</v>
      </c>
      <c r="N649" s="327">
        <v>0.19434447300771199</v>
      </c>
    </row>
    <row r="650" spans="1:14">
      <c r="A650" s="326" t="s">
        <v>66</v>
      </c>
      <c r="B650" s="326">
        <v>2</v>
      </c>
      <c r="C650" s="326">
        <v>25</v>
      </c>
      <c r="D650" s="326">
        <v>63</v>
      </c>
      <c r="E650" s="326">
        <v>79</v>
      </c>
      <c r="F650" s="326">
        <v>688</v>
      </c>
      <c r="G650" s="326">
        <v>767</v>
      </c>
      <c r="H650" s="327">
        <v>0.102998696219035</v>
      </c>
      <c r="I650" s="328">
        <v>-0.152751544443154</v>
      </c>
      <c r="J650" s="328">
        <v>4.8980752297878398E-3</v>
      </c>
      <c r="K650" s="328">
        <v>1.86904828709996E-2</v>
      </c>
      <c r="L650" s="327">
        <v>0.226361031518624</v>
      </c>
      <c r="M650" s="327">
        <v>0.19429539678057001</v>
      </c>
      <c r="N650" s="327">
        <v>0.19717223650385601</v>
      </c>
    </row>
    <row r="651" spans="1:14">
      <c r="A651" s="326" t="s">
        <v>66</v>
      </c>
      <c r="B651" s="326">
        <v>3</v>
      </c>
      <c r="C651" s="326">
        <v>64</v>
      </c>
      <c r="D651" s="326">
        <v>115</v>
      </c>
      <c r="E651" s="326">
        <v>56</v>
      </c>
      <c r="F651" s="326">
        <v>721</v>
      </c>
      <c r="G651" s="326">
        <v>777</v>
      </c>
      <c r="H651" s="327">
        <v>7.2072072072072002E-2</v>
      </c>
      <c r="I651" s="328">
        <v>0.238194916640323</v>
      </c>
      <c r="J651" s="328">
        <v>1.0279622084948601E-2</v>
      </c>
      <c r="K651" s="328">
        <v>1.86904828709996E-2</v>
      </c>
      <c r="L651" s="327">
        <v>0.16045845272206299</v>
      </c>
      <c r="M651" s="327">
        <v>0.203614798079638</v>
      </c>
      <c r="N651" s="327">
        <v>0.199742930591259</v>
      </c>
    </row>
    <row r="652" spans="1:14">
      <c r="A652" s="326" t="s">
        <v>66</v>
      </c>
      <c r="B652" s="326">
        <v>4</v>
      </c>
      <c r="C652" s="326">
        <v>116</v>
      </c>
      <c r="D652" s="326">
        <v>248</v>
      </c>
      <c r="E652" s="326">
        <v>64</v>
      </c>
      <c r="F652" s="326">
        <v>710</v>
      </c>
      <c r="G652" s="326">
        <v>774</v>
      </c>
      <c r="H652" s="327">
        <v>8.2687338501291993E-2</v>
      </c>
      <c r="I652" s="328">
        <v>8.9289356766212594E-2</v>
      </c>
      <c r="J652" s="328">
        <v>1.5292804351753799E-3</v>
      </c>
      <c r="K652" s="328">
        <v>1.86904828709996E-2</v>
      </c>
      <c r="L652" s="327">
        <v>0.18338108882521401</v>
      </c>
      <c r="M652" s="327">
        <v>0.200508330979949</v>
      </c>
      <c r="N652" s="327">
        <v>0.19897172236503799</v>
      </c>
    </row>
    <row r="653" spans="1:14">
      <c r="A653" s="326" t="s">
        <v>173</v>
      </c>
      <c r="B653" s="326">
        <v>0</v>
      </c>
      <c r="C653" s="326">
        <v>0</v>
      </c>
      <c r="D653" s="326">
        <v>5</v>
      </c>
      <c r="E653" s="326">
        <v>77</v>
      </c>
      <c r="F653" s="326">
        <v>739</v>
      </c>
      <c r="G653" s="326">
        <v>816</v>
      </c>
      <c r="H653" s="327">
        <v>9.43627450980392E-2</v>
      </c>
      <c r="I653" s="328">
        <v>-5.5600030814958602E-2</v>
      </c>
      <c r="J653" s="328">
        <v>6.6343428021432198E-4</v>
      </c>
      <c r="K653" s="328">
        <v>1.86904828709996E-2</v>
      </c>
      <c r="L653" s="327">
        <v>0.22063037249283601</v>
      </c>
      <c r="M653" s="327">
        <v>0.20869810787913001</v>
      </c>
      <c r="N653" s="327">
        <v>0.20976863753213301</v>
      </c>
    </row>
    <row r="654" spans="1:14">
      <c r="A654" s="326" t="s">
        <v>173</v>
      </c>
      <c r="B654" s="326">
        <v>1</v>
      </c>
      <c r="C654" s="326">
        <v>6</v>
      </c>
      <c r="D654" s="326">
        <v>24</v>
      </c>
      <c r="E654" s="326">
        <v>73</v>
      </c>
      <c r="F654" s="326">
        <v>683</v>
      </c>
      <c r="G654" s="326">
        <v>756</v>
      </c>
      <c r="H654" s="327">
        <v>9.65608465608465E-2</v>
      </c>
      <c r="I654" s="328">
        <v>-8.1057111487077504E-2</v>
      </c>
      <c r="J654" s="328">
        <v>1.3200708408734E-3</v>
      </c>
      <c r="K654" s="328">
        <v>1.86904828709996E-2</v>
      </c>
      <c r="L654" s="327">
        <v>0.20916905444125999</v>
      </c>
      <c r="M654" s="327">
        <v>0.19288336628071101</v>
      </c>
      <c r="N654" s="327">
        <v>0.19434447300771199</v>
      </c>
    </row>
    <row r="655" spans="1:14">
      <c r="A655" s="326" t="s">
        <v>173</v>
      </c>
      <c r="B655" s="326">
        <v>2</v>
      </c>
      <c r="C655" s="326">
        <v>25</v>
      </c>
      <c r="D655" s="326">
        <v>63</v>
      </c>
      <c r="E655" s="326">
        <v>79</v>
      </c>
      <c r="F655" s="326">
        <v>688</v>
      </c>
      <c r="G655" s="326">
        <v>767</v>
      </c>
      <c r="H655" s="327">
        <v>0.102998696219035</v>
      </c>
      <c r="I655" s="328">
        <v>-0.152751544443154</v>
      </c>
      <c r="J655" s="328">
        <v>4.8980752297878398E-3</v>
      </c>
      <c r="K655" s="328">
        <v>1.86904828709996E-2</v>
      </c>
      <c r="L655" s="327">
        <v>0.226361031518624</v>
      </c>
      <c r="M655" s="327">
        <v>0.19429539678057001</v>
      </c>
      <c r="N655" s="327">
        <v>0.19717223650385601</v>
      </c>
    </row>
    <row r="656" spans="1:14">
      <c r="A656" s="326" t="s">
        <v>173</v>
      </c>
      <c r="B656" s="326">
        <v>3</v>
      </c>
      <c r="C656" s="326">
        <v>64</v>
      </c>
      <c r="D656" s="326">
        <v>115</v>
      </c>
      <c r="E656" s="326">
        <v>56</v>
      </c>
      <c r="F656" s="326">
        <v>721</v>
      </c>
      <c r="G656" s="326">
        <v>777</v>
      </c>
      <c r="H656" s="327">
        <v>7.2072072072072002E-2</v>
      </c>
      <c r="I656" s="328">
        <v>0.238194916640323</v>
      </c>
      <c r="J656" s="328">
        <v>1.0279622084948601E-2</v>
      </c>
      <c r="K656" s="328">
        <v>1.86904828709996E-2</v>
      </c>
      <c r="L656" s="327">
        <v>0.16045845272206299</v>
      </c>
      <c r="M656" s="327">
        <v>0.203614798079638</v>
      </c>
      <c r="N656" s="327">
        <v>0.199742930591259</v>
      </c>
    </row>
    <row r="657" spans="1:14">
      <c r="A657" s="326" t="s">
        <v>173</v>
      </c>
      <c r="B657" s="326">
        <v>4</v>
      </c>
      <c r="C657" s="326">
        <v>116</v>
      </c>
      <c r="D657" s="326">
        <v>248</v>
      </c>
      <c r="E657" s="326">
        <v>64</v>
      </c>
      <c r="F657" s="326">
        <v>710</v>
      </c>
      <c r="G657" s="326">
        <v>774</v>
      </c>
      <c r="H657" s="327">
        <v>8.2687338501291993E-2</v>
      </c>
      <c r="I657" s="328">
        <v>8.9289356766212594E-2</v>
      </c>
      <c r="J657" s="328">
        <v>1.5292804351753799E-3</v>
      </c>
      <c r="K657" s="328">
        <v>1.86904828709996E-2</v>
      </c>
      <c r="L657" s="327">
        <v>0.18338108882521401</v>
      </c>
      <c r="M657" s="327">
        <v>0.200508330979949</v>
      </c>
      <c r="N657" s="327">
        <v>0.19897172236503799</v>
      </c>
    </row>
    <row r="658" spans="1:14">
      <c r="A658" s="326" t="s">
        <v>670</v>
      </c>
      <c r="B658" s="326">
        <v>0</v>
      </c>
      <c r="C658" s="326">
        <v>-9</v>
      </c>
      <c r="D658" s="326">
        <v>5</v>
      </c>
      <c r="E658" s="326">
        <v>77</v>
      </c>
      <c r="F658" s="326">
        <v>739</v>
      </c>
      <c r="G658" s="326">
        <v>816</v>
      </c>
      <c r="H658" s="327">
        <v>9.43627450980392E-2</v>
      </c>
      <c r="I658" s="328">
        <v>-5.5600030814958602E-2</v>
      </c>
      <c r="J658" s="328">
        <v>6.6343428021432198E-4</v>
      </c>
      <c r="K658" s="328">
        <v>1.86904828709996E-2</v>
      </c>
      <c r="L658" s="327">
        <v>0.22063037249283601</v>
      </c>
      <c r="M658" s="327">
        <v>0.20869810787913001</v>
      </c>
      <c r="N658" s="327">
        <v>0.20976863753213301</v>
      </c>
    </row>
    <row r="659" spans="1:14">
      <c r="A659" s="326" t="s">
        <v>670</v>
      </c>
      <c r="B659" s="326">
        <v>1</v>
      </c>
      <c r="C659" s="326">
        <v>6</v>
      </c>
      <c r="D659" s="326">
        <v>24</v>
      </c>
      <c r="E659" s="326">
        <v>73</v>
      </c>
      <c r="F659" s="326">
        <v>683</v>
      </c>
      <c r="G659" s="326">
        <v>756</v>
      </c>
      <c r="H659" s="327">
        <v>9.65608465608465E-2</v>
      </c>
      <c r="I659" s="328">
        <v>-8.1057111487077504E-2</v>
      </c>
      <c r="J659" s="328">
        <v>1.3200708408734E-3</v>
      </c>
      <c r="K659" s="328">
        <v>1.86904828709996E-2</v>
      </c>
      <c r="L659" s="327">
        <v>0.20916905444125999</v>
      </c>
      <c r="M659" s="327">
        <v>0.19288336628071101</v>
      </c>
      <c r="N659" s="327">
        <v>0.19434447300771199</v>
      </c>
    </row>
    <row r="660" spans="1:14">
      <c r="A660" s="326" t="s">
        <v>670</v>
      </c>
      <c r="B660" s="326">
        <v>2</v>
      </c>
      <c r="C660" s="326">
        <v>25</v>
      </c>
      <c r="D660" s="326">
        <v>63</v>
      </c>
      <c r="E660" s="326">
        <v>79</v>
      </c>
      <c r="F660" s="326">
        <v>688</v>
      </c>
      <c r="G660" s="326">
        <v>767</v>
      </c>
      <c r="H660" s="327">
        <v>0.102998696219035</v>
      </c>
      <c r="I660" s="328">
        <v>-0.152751544443154</v>
      </c>
      <c r="J660" s="328">
        <v>4.8980752297878398E-3</v>
      </c>
      <c r="K660" s="328">
        <v>1.86904828709996E-2</v>
      </c>
      <c r="L660" s="327">
        <v>0.226361031518624</v>
      </c>
      <c r="M660" s="327">
        <v>0.19429539678057001</v>
      </c>
      <c r="N660" s="327">
        <v>0.19717223650385601</v>
      </c>
    </row>
    <row r="661" spans="1:14">
      <c r="A661" s="326" t="s">
        <v>670</v>
      </c>
      <c r="B661" s="326">
        <v>3</v>
      </c>
      <c r="C661" s="326">
        <v>64</v>
      </c>
      <c r="D661" s="326">
        <v>115</v>
      </c>
      <c r="E661" s="326">
        <v>56</v>
      </c>
      <c r="F661" s="326">
        <v>721</v>
      </c>
      <c r="G661" s="326">
        <v>777</v>
      </c>
      <c r="H661" s="327">
        <v>7.2072072072072002E-2</v>
      </c>
      <c r="I661" s="328">
        <v>0.238194916640323</v>
      </c>
      <c r="J661" s="328">
        <v>1.0279622084948601E-2</v>
      </c>
      <c r="K661" s="328">
        <v>1.86904828709996E-2</v>
      </c>
      <c r="L661" s="327">
        <v>0.16045845272206299</v>
      </c>
      <c r="M661" s="327">
        <v>0.203614798079638</v>
      </c>
      <c r="N661" s="327">
        <v>0.199742930591259</v>
      </c>
    </row>
    <row r="662" spans="1:14">
      <c r="A662" s="326" t="s">
        <v>670</v>
      </c>
      <c r="B662" s="326">
        <v>4</v>
      </c>
      <c r="C662" s="326">
        <v>116</v>
      </c>
      <c r="D662" s="326">
        <v>248</v>
      </c>
      <c r="E662" s="326">
        <v>64</v>
      </c>
      <c r="F662" s="326">
        <v>710</v>
      </c>
      <c r="G662" s="326">
        <v>774</v>
      </c>
      <c r="H662" s="327">
        <v>8.2687338501291993E-2</v>
      </c>
      <c r="I662" s="328">
        <v>8.9289356766212594E-2</v>
      </c>
      <c r="J662" s="328">
        <v>1.5292804351753799E-3</v>
      </c>
      <c r="K662" s="328">
        <v>1.86904828709996E-2</v>
      </c>
      <c r="L662" s="327">
        <v>0.18338108882521401</v>
      </c>
      <c r="M662" s="327">
        <v>0.200508330979949</v>
      </c>
      <c r="N662" s="327">
        <v>0.19897172236503799</v>
      </c>
    </row>
    <row r="663" spans="1:14">
      <c r="A663" s="326" t="s">
        <v>63</v>
      </c>
      <c r="B663" s="326">
        <v>0</v>
      </c>
      <c r="C663" s="326">
        <v>0</v>
      </c>
      <c r="D663" s="326">
        <v>0</v>
      </c>
      <c r="E663" s="326">
        <v>90</v>
      </c>
      <c r="F663" s="326">
        <v>819</v>
      </c>
      <c r="G663" s="326">
        <v>909</v>
      </c>
      <c r="H663" s="327">
        <v>9.9009900990099001E-2</v>
      </c>
      <c r="I663" s="328">
        <v>-0.10881811638667201</v>
      </c>
      <c r="J663" s="328">
        <v>2.8933714565516598E-3</v>
      </c>
      <c r="K663" s="328">
        <v>1.8541572253484701E-2</v>
      </c>
      <c r="L663" s="327">
        <v>0.25787965616045799</v>
      </c>
      <c r="M663" s="327">
        <v>0.23129059587687001</v>
      </c>
      <c r="N663" s="327">
        <v>0.233676092544987</v>
      </c>
    </row>
    <row r="664" spans="1:14">
      <c r="A664" s="326" t="s">
        <v>63</v>
      </c>
      <c r="B664" s="326">
        <v>1</v>
      </c>
      <c r="C664" s="326">
        <v>414</v>
      </c>
      <c r="D664" s="326">
        <v>44405</v>
      </c>
      <c r="E664" s="326">
        <v>62</v>
      </c>
      <c r="F664" s="326">
        <v>585</v>
      </c>
      <c r="G664" s="326">
        <v>647</v>
      </c>
      <c r="H664" s="327">
        <v>9.5826893353941206E-2</v>
      </c>
      <c r="I664" s="328">
        <v>-7.2615067722711493E-2</v>
      </c>
      <c r="J664" s="328">
        <v>9.0353921712184803E-4</v>
      </c>
      <c r="K664" s="328">
        <v>1.8541572253484701E-2</v>
      </c>
      <c r="L664" s="327">
        <v>0.177650429799426</v>
      </c>
      <c r="M664" s="327">
        <v>0.16520756848347901</v>
      </c>
      <c r="N664" s="327">
        <v>0.16632390745501199</v>
      </c>
    </row>
    <row r="665" spans="1:14">
      <c r="A665" s="326" t="s">
        <v>63</v>
      </c>
      <c r="B665" s="326">
        <v>2</v>
      </c>
      <c r="C665" s="326">
        <v>44444</v>
      </c>
      <c r="D665" s="326">
        <v>138816</v>
      </c>
      <c r="E665" s="326">
        <v>74</v>
      </c>
      <c r="F665" s="326">
        <v>704</v>
      </c>
      <c r="G665" s="326">
        <v>778</v>
      </c>
      <c r="H665" s="327">
        <v>9.5115681233933103E-2</v>
      </c>
      <c r="I665" s="328">
        <v>-6.4379266955603795E-2</v>
      </c>
      <c r="J665" s="328">
        <v>8.5112542757064696E-4</v>
      </c>
      <c r="K665" s="328">
        <v>1.8541572253484701E-2</v>
      </c>
      <c r="L665" s="327">
        <v>0.212034383954154</v>
      </c>
      <c r="M665" s="327">
        <v>0.19881389438011801</v>
      </c>
      <c r="N665" s="327">
        <v>0.2</v>
      </c>
    </row>
    <row r="666" spans="1:14">
      <c r="A666" s="326" t="s">
        <v>63</v>
      </c>
      <c r="B666" s="326">
        <v>3</v>
      </c>
      <c r="C666" s="326">
        <v>138931</v>
      </c>
      <c r="D666" s="326">
        <v>332418</v>
      </c>
      <c r="E666" s="326">
        <v>54</v>
      </c>
      <c r="F666" s="326">
        <v>724</v>
      </c>
      <c r="G666" s="326">
        <v>778</v>
      </c>
      <c r="H666" s="327">
        <v>6.9408740359897095E-2</v>
      </c>
      <c r="I666" s="328">
        <v>0.27871481591196501</v>
      </c>
      <c r="J666" s="328">
        <v>1.3861664719694701E-2</v>
      </c>
      <c r="K666" s="328">
        <v>1.8541572253484701E-2</v>
      </c>
      <c r="L666" s="327">
        <v>0.15472779369627501</v>
      </c>
      <c r="M666" s="327">
        <v>0.204462016379553</v>
      </c>
      <c r="N666" s="327">
        <v>0.2</v>
      </c>
    </row>
    <row r="667" spans="1:14">
      <c r="A667" s="326" t="s">
        <v>63</v>
      </c>
      <c r="B667" s="326">
        <v>4</v>
      </c>
      <c r="C667" s="326">
        <v>333076</v>
      </c>
      <c r="D667" s="326">
        <v>5096654</v>
      </c>
      <c r="E667" s="326">
        <v>69</v>
      </c>
      <c r="F667" s="326">
        <v>709</v>
      </c>
      <c r="G667" s="326">
        <v>778</v>
      </c>
      <c r="H667" s="327">
        <v>8.8688946015424097E-2</v>
      </c>
      <c r="I667" s="328">
        <v>1.26564920253915E-2</v>
      </c>
      <c r="J667" s="328">
        <v>3.1871432545820803E-5</v>
      </c>
      <c r="K667" s="328">
        <v>1.8541572253484701E-2</v>
      </c>
      <c r="L667" s="327">
        <v>0.197707736389684</v>
      </c>
      <c r="M667" s="327">
        <v>0.20022592487997701</v>
      </c>
      <c r="N667" s="327">
        <v>0.2</v>
      </c>
    </row>
    <row r="668" spans="1:14">
      <c r="A668" s="326" t="s">
        <v>88</v>
      </c>
      <c r="B668" s="326">
        <v>0</v>
      </c>
      <c r="C668" s="326">
        <v>0</v>
      </c>
      <c r="D668" s="326">
        <v>800</v>
      </c>
      <c r="E668" s="326">
        <v>90</v>
      </c>
      <c r="F668" s="326">
        <v>882</v>
      </c>
      <c r="G668" s="326">
        <v>972</v>
      </c>
      <c r="H668" s="327">
        <v>9.2592592592592504E-2</v>
      </c>
      <c r="I668" s="328">
        <v>-3.4710144232950199E-2</v>
      </c>
      <c r="J668" s="328">
        <v>3.05361660337992E-4</v>
      </c>
      <c r="K668" s="328">
        <v>1.8495376919131501E-2</v>
      </c>
      <c r="L668" s="327">
        <v>0.25787965616045799</v>
      </c>
      <c r="M668" s="327">
        <v>0.24908218017509101</v>
      </c>
      <c r="N668" s="327">
        <v>0.24987146529562901</v>
      </c>
    </row>
    <row r="669" spans="1:14">
      <c r="A669" s="326" t="s">
        <v>88</v>
      </c>
      <c r="B669" s="326">
        <v>1</v>
      </c>
      <c r="C669" s="326">
        <v>850</v>
      </c>
      <c r="D669" s="326">
        <v>1000</v>
      </c>
      <c r="E669" s="326">
        <v>115</v>
      </c>
      <c r="F669" s="326">
        <v>1159</v>
      </c>
      <c r="G669" s="326">
        <v>1274</v>
      </c>
      <c r="H669" s="327">
        <v>9.0266875981161607E-2</v>
      </c>
      <c r="I669" s="328">
        <v>-6.7118149329749204E-3</v>
      </c>
      <c r="J669" s="328">
        <v>1.4794344334297299E-5</v>
      </c>
      <c r="K669" s="328">
        <v>1.8495376919131501E-2</v>
      </c>
      <c r="L669" s="327">
        <v>0.32951289398280798</v>
      </c>
      <c r="M669" s="327">
        <v>0.32730866986726898</v>
      </c>
      <c r="N669" s="327">
        <v>0.32750642673521801</v>
      </c>
    </row>
    <row r="670" spans="1:14">
      <c r="A670" s="326" t="s">
        <v>88</v>
      </c>
      <c r="B670" s="326">
        <v>2</v>
      </c>
      <c r="C670" s="326">
        <v>1100</v>
      </c>
      <c r="D670" s="326">
        <v>1200</v>
      </c>
      <c r="E670" s="326">
        <v>13</v>
      </c>
      <c r="F670" s="326">
        <v>162</v>
      </c>
      <c r="G670" s="326">
        <v>175</v>
      </c>
      <c r="H670" s="327">
        <v>7.4285714285714205E-2</v>
      </c>
      <c r="I670" s="328">
        <v>0.20555444786137</v>
      </c>
      <c r="J670" s="328">
        <v>1.74731651475567E-3</v>
      </c>
      <c r="K670" s="328">
        <v>1.8495376919131501E-2</v>
      </c>
      <c r="L670" s="327">
        <v>3.7249283667621702E-2</v>
      </c>
      <c r="M670" s="327">
        <v>4.5749788195425002E-2</v>
      </c>
      <c r="N670" s="327">
        <v>4.4987146529562899E-2</v>
      </c>
    </row>
    <row r="671" spans="1:14">
      <c r="A671" s="326" t="s">
        <v>88</v>
      </c>
      <c r="B671" s="326">
        <v>3</v>
      </c>
      <c r="C671" s="326">
        <v>1300</v>
      </c>
      <c r="D671" s="326">
        <v>2000</v>
      </c>
      <c r="E671" s="326">
        <v>115</v>
      </c>
      <c r="F671" s="326">
        <v>1073</v>
      </c>
      <c r="G671" s="326">
        <v>1188</v>
      </c>
      <c r="H671" s="327">
        <v>9.6801346801346805E-2</v>
      </c>
      <c r="I671" s="328">
        <v>-8.3810915642028097E-2</v>
      </c>
      <c r="J671" s="328">
        <v>2.2202474300549E-3</v>
      </c>
      <c r="K671" s="328">
        <v>1.8495376919131501E-2</v>
      </c>
      <c r="L671" s="327">
        <v>0.32951289398280798</v>
      </c>
      <c r="M671" s="327">
        <v>0.303021745269697</v>
      </c>
      <c r="N671" s="327">
        <v>0.305398457583547</v>
      </c>
    </row>
    <row r="672" spans="1:14">
      <c r="A672" s="326" t="s">
        <v>88</v>
      </c>
      <c r="B672" s="326">
        <v>4</v>
      </c>
      <c r="C672" s="326">
        <v>2100</v>
      </c>
      <c r="D672" s="326">
        <v>5000</v>
      </c>
      <c r="E672" s="326">
        <v>16</v>
      </c>
      <c r="F672" s="326">
        <v>265</v>
      </c>
      <c r="G672" s="326">
        <v>281</v>
      </c>
      <c r="H672" s="327">
        <v>5.69395017793594E-2</v>
      </c>
      <c r="I672" s="328">
        <v>0.49004857383696399</v>
      </c>
      <c r="J672" s="328">
        <v>1.4207656969648701E-2</v>
      </c>
      <c r="K672" s="328">
        <v>1.8495376919131501E-2</v>
      </c>
      <c r="L672" s="327">
        <v>4.5845272206303703E-2</v>
      </c>
      <c r="M672" s="327">
        <v>7.4837616492516204E-2</v>
      </c>
      <c r="N672" s="327">
        <v>7.2236503856041107E-2</v>
      </c>
    </row>
    <row r="673" spans="1:14">
      <c r="A673" s="326" t="s">
        <v>85</v>
      </c>
      <c r="B673" s="326">
        <v>0</v>
      </c>
      <c r="C673" s="326">
        <v>0</v>
      </c>
      <c r="D673" s="326">
        <v>0</v>
      </c>
      <c r="E673" s="326">
        <v>87</v>
      </c>
      <c r="F673" s="326">
        <v>807</v>
      </c>
      <c r="G673" s="326">
        <v>894</v>
      </c>
      <c r="H673" s="327">
        <v>9.7315436241610695E-2</v>
      </c>
      <c r="I673" s="328">
        <v>-8.9676980294111405E-2</v>
      </c>
      <c r="J673" s="328">
        <v>1.91746825544368E-3</v>
      </c>
      <c r="K673" s="328">
        <v>1.8483751166524801E-2</v>
      </c>
      <c r="L673" s="327">
        <v>0.24928366762177601</v>
      </c>
      <c r="M673" s="327">
        <v>0.22790172267720901</v>
      </c>
      <c r="N673" s="327">
        <v>0.22982005141388101</v>
      </c>
    </row>
    <row r="674" spans="1:14">
      <c r="A674" s="326" t="s">
        <v>85</v>
      </c>
      <c r="B674" s="326">
        <v>1</v>
      </c>
      <c r="C674" s="326">
        <v>1000</v>
      </c>
      <c r="D674" s="326">
        <v>63000</v>
      </c>
      <c r="E674" s="326">
        <v>70</v>
      </c>
      <c r="F674" s="326">
        <v>594</v>
      </c>
      <c r="G674" s="326">
        <v>664</v>
      </c>
      <c r="H674" s="327">
        <v>0.105421686746987</v>
      </c>
      <c r="I674" s="328">
        <v>-0.17870845259619</v>
      </c>
      <c r="J674" s="328">
        <v>5.8658981048947401E-3</v>
      </c>
      <c r="K674" s="328">
        <v>1.8483751166524801E-2</v>
      </c>
      <c r="L674" s="327">
        <v>0.20057306590257801</v>
      </c>
      <c r="M674" s="327">
        <v>0.16774922338322501</v>
      </c>
      <c r="N674" s="327">
        <v>0.17069408740359801</v>
      </c>
    </row>
    <row r="675" spans="1:14">
      <c r="A675" s="326" t="s">
        <v>85</v>
      </c>
      <c r="B675" s="326">
        <v>2</v>
      </c>
      <c r="C675" s="326">
        <v>63263</v>
      </c>
      <c r="D675" s="326">
        <v>190000</v>
      </c>
      <c r="E675" s="326">
        <v>69</v>
      </c>
      <c r="F675" s="326">
        <v>708</v>
      </c>
      <c r="G675" s="326">
        <v>777</v>
      </c>
      <c r="H675" s="327">
        <v>8.8803088803088806E-2</v>
      </c>
      <c r="I675" s="328">
        <v>1.1245059186983901E-2</v>
      </c>
      <c r="J675" s="328">
        <v>2.5141505308374501E-5</v>
      </c>
      <c r="K675" s="328">
        <v>1.8483751166524801E-2</v>
      </c>
      <c r="L675" s="327">
        <v>0.197707736389684</v>
      </c>
      <c r="M675" s="327">
        <v>0.19994351878000499</v>
      </c>
      <c r="N675" s="327">
        <v>0.199742930591259</v>
      </c>
    </row>
    <row r="676" spans="1:14">
      <c r="A676" s="326" t="s">
        <v>85</v>
      </c>
      <c r="B676" s="326">
        <v>3</v>
      </c>
      <c r="C676" s="326">
        <v>190190</v>
      </c>
      <c r="D676" s="326">
        <v>412000</v>
      </c>
      <c r="E676" s="326">
        <v>56</v>
      </c>
      <c r="F676" s="326">
        <v>721</v>
      </c>
      <c r="G676" s="326">
        <v>777</v>
      </c>
      <c r="H676" s="327">
        <v>7.2072072072072002E-2</v>
      </c>
      <c r="I676" s="328">
        <v>0.238194916640323</v>
      </c>
      <c r="J676" s="328">
        <v>1.0279622084948601E-2</v>
      </c>
      <c r="K676" s="328">
        <v>1.8483751166524801E-2</v>
      </c>
      <c r="L676" s="327">
        <v>0.16045845272206299</v>
      </c>
      <c r="M676" s="327">
        <v>0.203614798079638</v>
      </c>
      <c r="N676" s="327">
        <v>0.199742930591259</v>
      </c>
    </row>
    <row r="677" spans="1:14">
      <c r="A677" s="326" t="s">
        <v>85</v>
      </c>
      <c r="B677" s="326">
        <v>4</v>
      </c>
      <c r="C677" s="326">
        <v>413000</v>
      </c>
      <c r="D677" s="326">
        <v>5423500</v>
      </c>
      <c r="E677" s="326">
        <v>67</v>
      </c>
      <c r="F677" s="326">
        <v>711</v>
      </c>
      <c r="G677" s="326">
        <v>778</v>
      </c>
      <c r="H677" s="327">
        <v>8.6118251928020501E-2</v>
      </c>
      <c r="I677" s="328">
        <v>4.4887280502798103E-2</v>
      </c>
      <c r="J677" s="328">
        <v>3.9562121592938399E-4</v>
      </c>
      <c r="K677" s="328">
        <v>1.8483751166524801E-2</v>
      </c>
      <c r="L677" s="327">
        <v>0.19197707736389599</v>
      </c>
      <c r="M677" s="327">
        <v>0.20079073707992001</v>
      </c>
      <c r="N677" s="327">
        <v>0.2</v>
      </c>
    </row>
    <row r="678" spans="1:14">
      <c r="A678" s="326" t="s">
        <v>656</v>
      </c>
      <c r="B678" s="326">
        <v>0</v>
      </c>
      <c r="C678" s="326">
        <v>0</v>
      </c>
      <c r="D678" s="326">
        <v>0</v>
      </c>
      <c r="E678" s="326">
        <v>267</v>
      </c>
      <c r="F678" s="326">
        <v>2499</v>
      </c>
      <c r="G678" s="326">
        <v>2766</v>
      </c>
      <c r="H678" s="327">
        <v>9.6529284164858994E-2</v>
      </c>
      <c r="I678" s="328">
        <v>-8.0695257474773699E-2</v>
      </c>
      <c r="J678" s="328">
        <v>4.78604670452393E-3</v>
      </c>
      <c r="K678" s="328">
        <v>1.83076301124224E-2</v>
      </c>
      <c r="L678" s="327">
        <v>0.76504297994269299</v>
      </c>
      <c r="M678" s="327">
        <v>0.70573284382942603</v>
      </c>
      <c r="N678" s="327">
        <v>0.71105398457583502</v>
      </c>
    </row>
    <row r="679" spans="1:14">
      <c r="A679" s="326" t="s">
        <v>656</v>
      </c>
      <c r="B679" s="326">
        <v>3</v>
      </c>
      <c r="C679" s="326">
        <v>1</v>
      </c>
      <c r="D679" s="326">
        <v>1</v>
      </c>
      <c r="E679" s="326">
        <v>34</v>
      </c>
      <c r="F679" s="326">
        <v>419</v>
      </c>
      <c r="G679" s="326">
        <v>453</v>
      </c>
      <c r="H679" s="327">
        <v>7.5055187637969006E-2</v>
      </c>
      <c r="I679" s="328">
        <v>0.194417865396499</v>
      </c>
      <c r="J679" s="328">
        <v>4.0646850672307498E-3</v>
      </c>
      <c r="K679" s="328">
        <v>1.83076301124224E-2</v>
      </c>
      <c r="L679" s="327">
        <v>9.7421203438395401E-2</v>
      </c>
      <c r="M679" s="327">
        <v>0.118328155888167</v>
      </c>
      <c r="N679" s="327">
        <v>0.116452442159383</v>
      </c>
    </row>
    <row r="680" spans="1:14">
      <c r="A680" s="326" t="s">
        <v>656</v>
      </c>
      <c r="B680" s="326">
        <v>4</v>
      </c>
      <c r="C680" s="326">
        <v>2</v>
      </c>
      <c r="D680" s="326">
        <v>39</v>
      </c>
      <c r="E680" s="326">
        <v>48</v>
      </c>
      <c r="F680" s="326">
        <v>623</v>
      </c>
      <c r="G680" s="326">
        <v>671</v>
      </c>
      <c r="H680" s="327">
        <v>7.1535022354694403E-2</v>
      </c>
      <c r="I680" s="328">
        <v>0.246252977970085</v>
      </c>
      <c r="J680" s="328">
        <v>9.4568983406677701E-3</v>
      </c>
      <c r="K680" s="328">
        <v>1.83076301124224E-2</v>
      </c>
      <c r="L680" s="327">
        <v>0.13753581661891101</v>
      </c>
      <c r="M680" s="327">
        <v>0.175939000282406</v>
      </c>
      <c r="N680" s="327">
        <v>0.17249357326478101</v>
      </c>
    </row>
    <row r="681" spans="1:14">
      <c r="A681" s="326" t="s">
        <v>677</v>
      </c>
      <c r="B681" s="326">
        <v>0</v>
      </c>
      <c r="C681" s="326">
        <v>0</v>
      </c>
      <c r="D681" s="326">
        <v>0</v>
      </c>
      <c r="E681" s="326">
        <v>127</v>
      </c>
      <c r="F681" s="326">
        <v>1460</v>
      </c>
      <c r="G681" s="326">
        <v>1587</v>
      </c>
      <c r="H681" s="327">
        <v>8.0025204788909898E-2</v>
      </c>
      <c r="I681" s="328">
        <v>0.12491209833431401</v>
      </c>
      <c r="J681" s="328">
        <v>6.0477513755256796E-3</v>
      </c>
      <c r="K681" s="328">
        <v>1.8187287791807599E-2</v>
      </c>
      <c r="L681" s="327">
        <v>0.36389684813753498</v>
      </c>
      <c r="M681" s="327">
        <v>0.41231290595876802</v>
      </c>
      <c r="N681" s="327">
        <v>0.40796915167095099</v>
      </c>
    </row>
    <row r="682" spans="1:14">
      <c r="A682" s="326" t="s">
        <v>677</v>
      </c>
      <c r="B682" s="326">
        <v>2</v>
      </c>
      <c r="C682" s="326">
        <v>1</v>
      </c>
      <c r="D682" s="326">
        <v>1</v>
      </c>
      <c r="E682" s="326">
        <v>84</v>
      </c>
      <c r="F682" s="326">
        <v>801</v>
      </c>
      <c r="G682" s="326">
        <v>885</v>
      </c>
      <c r="H682" s="327">
        <v>9.4915254237288096E-2</v>
      </c>
      <c r="I682" s="328">
        <v>-6.2048381684430803E-2</v>
      </c>
      <c r="J682" s="328">
        <v>8.9848495215918403E-4</v>
      </c>
      <c r="K682" s="328">
        <v>1.8187287791807599E-2</v>
      </c>
      <c r="L682" s="327">
        <v>0.24068767908309399</v>
      </c>
      <c r="M682" s="327">
        <v>0.226207286077379</v>
      </c>
      <c r="N682" s="327">
        <v>0.22750642673521801</v>
      </c>
    </row>
    <row r="683" spans="1:14">
      <c r="A683" s="326" t="s">
        <v>677</v>
      </c>
      <c r="B683" s="326">
        <v>3</v>
      </c>
      <c r="C683" s="326">
        <v>2</v>
      </c>
      <c r="D683" s="326">
        <v>3</v>
      </c>
      <c r="E683" s="326">
        <v>70</v>
      </c>
      <c r="F683" s="326">
        <v>743</v>
      </c>
      <c r="G683" s="326">
        <v>813</v>
      </c>
      <c r="H683" s="327">
        <v>8.6100861008610002E-2</v>
      </c>
      <c r="I683" s="328">
        <v>4.5108272758923602E-2</v>
      </c>
      <c r="J683" s="328">
        <v>4.1746201520122402E-4</v>
      </c>
      <c r="K683" s="328">
        <v>1.8187287791807599E-2</v>
      </c>
      <c r="L683" s="327">
        <v>0.20057306590257801</v>
      </c>
      <c r="M683" s="327">
        <v>0.20982773227901699</v>
      </c>
      <c r="N683" s="327">
        <v>0.208997429305912</v>
      </c>
    </row>
    <row r="684" spans="1:14">
      <c r="A684" s="326" t="s">
        <v>677</v>
      </c>
      <c r="B684" s="326">
        <v>4</v>
      </c>
      <c r="C684" s="326">
        <v>4</v>
      </c>
      <c r="D684" s="326">
        <v>38</v>
      </c>
      <c r="E684" s="326">
        <v>68</v>
      </c>
      <c r="F684" s="326">
        <v>537</v>
      </c>
      <c r="G684" s="326">
        <v>605</v>
      </c>
      <c r="H684" s="327">
        <v>0.112396694214876</v>
      </c>
      <c r="I684" s="328">
        <v>-0.25060214057671798</v>
      </c>
      <c r="J684" s="328">
        <v>1.08235894489215E-2</v>
      </c>
      <c r="K684" s="328">
        <v>1.8187287791807599E-2</v>
      </c>
      <c r="L684" s="327">
        <v>0.19484240687679</v>
      </c>
      <c r="M684" s="327">
        <v>0.15165207568483399</v>
      </c>
      <c r="N684" s="327">
        <v>0.155526992287917</v>
      </c>
    </row>
    <row r="685" spans="1:14">
      <c r="A685" s="326" t="s">
        <v>155</v>
      </c>
      <c r="B685" s="326">
        <v>0</v>
      </c>
      <c r="C685" s="326">
        <v>0</v>
      </c>
      <c r="D685" s="326">
        <v>0</v>
      </c>
      <c r="E685" s="326">
        <v>65</v>
      </c>
      <c r="F685" s="326">
        <v>784</v>
      </c>
      <c r="G685" s="326">
        <v>849</v>
      </c>
      <c r="H685" s="327">
        <v>7.6560659599528805E-2</v>
      </c>
      <c r="I685" s="328">
        <v>0.172929220545294</v>
      </c>
      <c r="J685" s="328">
        <v>6.0801851757946298E-3</v>
      </c>
      <c r="K685" s="328">
        <v>1.8093645083720501E-2</v>
      </c>
      <c r="L685" s="327">
        <v>0.18624641833810801</v>
      </c>
      <c r="M685" s="327">
        <v>0.22140638237785901</v>
      </c>
      <c r="N685" s="327">
        <v>0.21825192802056501</v>
      </c>
    </row>
    <row r="686" spans="1:14">
      <c r="A686" s="326" t="s">
        <v>155</v>
      </c>
      <c r="B686" s="326">
        <v>1</v>
      </c>
      <c r="C686" s="326">
        <v>1</v>
      </c>
      <c r="D686" s="326">
        <v>1</v>
      </c>
      <c r="E686" s="326">
        <v>64</v>
      </c>
      <c r="F686" s="326">
        <v>756</v>
      </c>
      <c r="G686" s="326">
        <v>820</v>
      </c>
      <c r="H686" s="327">
        <v>7.8048780487804795E-2</v>
      </c>
      <c r="I686" s="328">
        <v>0.15206576291038401</v>
      </c>
      <c r="J686" s="328">
        <v>4.57990490077715E-3</v>
      </c>
      <c r="K686" s="328">
        <v>1.8093645083720501E-2</v>
      </c>
      <c r="L686" s="327">
        <v>0.18338108882521401</v>
      </c>
      <c r="M686" s="327">
        <v>0.21349901157865001</v>
      </c>
      <c r="N686" s="327">
        <v>0.21079691516709501</v>
      </c>
    </row>
    <row r="687" spans="1:14">
      <c r="A687" s="326" t="s">
        <v>155</v>
      </c>
      <c r="B687" s="326">
        <v>2</v>
      </c>
      <c r="C687" s="326">
        <v>2</v>
      </c>
      <c r="D687" s="326">
        <v>3</v>
      </c>
      <c r="E687" s="326">
        <v>113</v>
      </c>
      <c r="F687" s="326">
        <v>1012</v>
      </c>
      <c r="G687" s="326">
        <v>1125</v>
      </c>
      <c r="H687" s="327">
        <v>0.100444444444444</v>
      </c>
      <c r="I687" s="328">
        <v>-0.124796498774406</v>
      </c>
      <c r="J687" s="328">
        <v>4.7406772688696301E-3</v>
      </c>
      <c r="K687" s="328">
        <v>1.8093645083720501E-2</v>
      </c>
      <c r="L687" s="327">
        <v>0.32378223495702002</v>
      </c>
      <c r="M687" s="327">
        <v>0.28579497317142</v>
      </c>
      <c r="N687" s="327">
        <v>0.28920308483290402</v>
      </c>
    </row>
    <row r="688" spans="1:14">
      <c r="A688" s="326" t="s">
        <v>155</v>
      </c>
      <c r="B688" s="326">
        <v>3</v>
      </c>
      <c r="C688" s="326">
        <v>4</v>
      </c>
      <c r="D688" s="326">
        <v>4</v>
      </c>
      <c r="E688" s="326">
        <v>35</v>
      </c>
      <c r="F688" s="326">
        <v>334</v>
      </c>
      <c r="G688" s="326">
        <v>369</v>
      </c>
      <c r="H688" s="327">
        <v>9.4850948509485097E-2</v>
      </c>
      <c r="I688" s="328">
        <v>-6.1299598422189697E-2</v>
      </c>
      <c r="J688" s="328">
        <v>3.6552310330570099E-4</v>
      </c>
      <c r="K688" s="328">
        <v>1.8093645083720501E-2</v>
      </c>
      <c r="L688" s="327">
        <v>0.100286532951289</v>
      </c>
      <c r="M688" s="327">
        <v>9.4323637390567594E-2</v>
      </c>
      <c r="N688" s="327">
        <v>9.4858611825192798E-2</v>
      </c>
    </row>
    <row r="689" spans="1:14">
      <c r="A689" s="326" t="s">
        <v>155</v>
      </c>
      <c r="B689" s="326">
        <v>4</v>
      </c>
      <c r="C689" s="326">
        <v>5</v>
      </c>
      <c r="D689" s="326">
        <v>17</v>
      </c>
      <c r="E689" s="326">
        <v>72</v>
      </c>
      <c r="F689" s="326">
        <v>655</v>
      </c>
      <c r="G689" s="326">
        <v>727</v>
      </c>
      <c r="H689" s="327">
        <v>9.9037138927097604E-2</v>
      </c>
      <c r="I689" s="328">
        <v>-0.109123413290279</v>
      </c>
      <c r="J689" s="328">
        <v>2.3273546349734499E-3</v>
      </c>
      <c r="K689" s="328">
        <v>1.8093645083720501E-2</v>
      </c>
      <c r="L689" s="327">
        <v>0.20630372492836599</v>
      </c>
      <c r="M689" s="327">
        <v>0.18497599548150201</v>
      </c>
      <c r="N689" s="327">
        <v>0.18688946015424099</v>
      </c>
    </row>
    <row r="690" spans="1:14">
      <c r="A690" s="326" t="s">
        <v>154</v>
      </c>
      <c r="B690" s="326">
        <v>0</v>
      </c>
      <c r="C690" s="326">
        <v>0</v>
      </c>
      <c r="D690" s="326">
        <v>2</v>
      </c>
      <c r="E690" s="326">
        <v>93</v>
      </c>
      <c r="F690" s="326">
        <v>800</v>
      </c>
      <c r="G690" s="326">
        <v>893</v>
      </c>
      <c r="H690" s="327">
        <v>0.104143337066069</v>
      </c>
      <c r="I690" s="328">
        <v>-0.16508029539480501</v>
      </c>
      <c r="J690" s="328">
        <v>6.6941322187489098E-3</v>
      </c>
      <c r="K690" s="328">
        <v>1.7698441825561101E-2</v>
      </c>
      <c r="L690" s="327">
        <v>0.26647564469913998</v>
      </c>
      <c r="M690" s="327">
        <v>0.22592487997740701</v>
      </c>
      <c r="N690" s="327">
        <v>0.229562982005141</v>
      </c>
    </row>
    <row r="691" spans="1:14">
      <c r="A691" s="326" t="s">
        <v>154</v>
      </c>
      <c r="B691" s="326">
        <v>1</v>
      </c>
      <c r="C691" s="326">
        <v>3</v>
      </c>
      <c r="D691" s="326">
        <v>4</v>
      </c>
      <c r="E691" s="326">
        <v>67</v>
      </c>
      <c r="F691" s="326">
        <v>600</v>
      </c>
      <c r="G691" s="326">
        <v>667</v>
      </c>
      <c r="H691" s="327">
        <v>0.100449775112443</v>
      </c>
      <c r="I691" s="328">
        <v>-0.124855494084296</v>
      </c>
      <c r="J691" s="328">
        <v>2.8134209604926E-3</v>
      </c>
      <c r="K691" s="328">
        <v>1.7698441825561101E-2</v>
      </c>
      <c r="L691" s="327">
        <v>0.19197707736389599</v>
      </c>
      <c r="M691" s="327">
        <v>0.16944365998305499</v>
      </c>
      <c r="N691" s="327">
        <v>0.17146529562981999</v>
      </c>
    </row>
    <row r="692" spans="1:14">
      <c r="A692" s="326" t="s">
        <v>154</v>
      </c>
      <c r="B692" s="326">
        <v>2</v>
      </c>
      <c r="C692" s="326">
        <v>5</v>
      </c>
      <c r="D692" s="326">
        <v>7</v>
      </c>
      <c r="E692" s="326">
        <v>81</v>
      </c>
      <c r="F692" s="326">
        <v>923</v>
      </c>
      <c r="G692" s="326">
        <v>1004</v>
      </c>
      <c r="H692" s="327">
        <v>8.0677290836653301E-2</v>
      </c>
      <c r="I692" s="328">
        <v>0.11608754992093601</v>
      </c>
      <c r="J692" s="328">
        <v>3.3165214345490198E-3</v>
      </c>
      <c r="K692" s="328">
        <v>1.7698441825561101E-2</v>
      </c>
      <c r="L692" s="327">
        <v>0.232091690544412</v>
      </c>
      <c r="M692" s="327">
        <v>0.260660830273933</v>
      </c>
      <c r="N692" s="327">
        <v>0.25809768637532099</v>
      </c>
    </row>
    <row r="693" spans="1:14">
      <c r="A693" s="326" t="s">
        <v>154</v>
      </c>
      <c r="B693" s="326">
        <v>3</v>
      </c>
      <c r="C693" s="326">
        <v>8</v>
      </c>
      <c r="D693" s="326">
        <v>10</v>
      </c>
      <c r="E693" s="326">
        <v>53</v>
      </c>
      <c r="F693" s="326">
        <v>635</v>
      </c>
      <c r="G693" s="326">
        <v>688</v>
      </c>
      <c r="H693" s="327">
        <v>7.7034883720930203E-2</v>
      </c>
      <c r="I693" s="328">
        <v>0.16624055543109301</v>
      </c>
      <c r="J693" s="328">
        <v>4.56586489695589E-3</v>
      </c>
      <c r="K693" s="328">
        <v>1.7698441825561101E-2</v>
      </c>
      <c r="L693" s="327">
        <v>0.15186246418338101</v>
      </c>
      <c r="M693" s="327">
        <v>0.179327873482067</v>
      </c>
      <c r="N693" s="327">
        <v>0.176863753213367</v>
      </c>
    </row>
    <row r="694" spans="1:14">
      <c r="A694" s="326" t="s">
        <v>154</v>
      </c>
      <c r="B694" s="326">
        <v>4</v>
      </c>
      <c r="C694" s="326">
        <v>11</v>
      </c>
      <c r="D694" s="326">
        <v>38</v>
      </c>
      <c r="E694" s="326">
        <v>55</v>
      </c>
      <c r="F694" s="326">
        <v>583</v>
      </c>
      <c r="G694" s="326">
        <v>638</v>
      </c>
      <c r="H694" s="327">
        <v>8.6206896551724102E-2</v>
      </c>
      <c r="I694" s="328">
        <v>4.3761471208544997E-2</v>
      </c>
      <c r="J694" s="328">
        <v>3.0850231481470398E-4</v>
      </c>
      <c r="K694" s="328">
        <v>1.7698441825561101E-2</v>
      </c>
      <c r="L694" s="327">
        <v>0.15759312320916899</v>
      </c>
      <c r="M694" s="327">
        <v>0.164642756283535</v>
      </c>
      <c r="N694" s="327">
        <v>0.16401028277634899</v>
      </c>
    </row>
    <row r="695" spans="1:14">
      <c r="A695" s="326" t="s">
        <v>148</v>
      </c>
      <c r="B695" s="326">
        <v>0</v>
      </c>
      <c r="C695" s="326">
        <v>0</v>
      </c>
      <c r="D695" s="326">
        <v>2</v>
      </c>
      <c r="E695" s="326">
        <v>97</v>
      </c>
      <c r="F695" s="326">
        <v>815</v>
      </c>
      <c r="G695" s="326">
        <v>912</v>
      </c>
      <c r="H695" s="327">
        <v>0.106359649122807</v>
      </c>
      <c r="I695" s="328">
        <v>-0.18861539517199599</v>
      </c>
      <c r="J695" s="328">
        <v>9.0112874738288995E-3</v>
      </c>
      <c r="K695" s="328">
        <v>1.7623481694097901E-2</v>
      </c>
      <c r="L695" s="327">
        <v>0.277936962750716</v>
      </c>
      <c r="M695" s="327">
        <v>0.230160971476983</v>
      </c>
      <c r="N695" s="327">
        <v>0.23444730077120801</v>
      </c>
    </row>
    <row r="696" spans="1:14">
      <c r="A696" s="326" t="s">
        <v>148</v>
      </c>
      <c r="B696" s="326">
        <v>1</v>
      </c>
      <c r="C696" s="326">
        <v>3</v>
      </c>
      <c r="D696" s="326">
        <v>4</v>
      </c>
      <c r="E696" s="326">
        <v>64</v>
      </c>
      <c r="F696" s="326">
        <v>607</v>
      </c>
      <c r="G696" s="326">
        <v>671</v>
      </c>
      <c r="H696" s="327">
        <v>9.53800298062593E-2</v>
      </c>
      <c r="I696" s="328">
        <v>-6.7446822209650203E-2</v>
      </c>
      <c r="J696" s="328">
        <v>8.0670352706675502E-4</v>
      </c>
      <c r="K696" s="328">
        <v>1.7623481694097901E-2</v>
      </c>
      <c r="L696" s="327">
        <v>0.18338108882521401</v>
      </c>
      <c r="M696" s="327">
        <v>0.171420502682857</v>
      </c>
      <c r="N696" s="327">
        <v>0.17249357326478101</v>
      </c>
    </row>
    <row r="697" spans="1:14">
      <c r="A697" s="326" t="s">
        <v>148</v>
      </c>
      <c r="B697" s="326">
        <v>2</v>
      </c>
      <c r="C697" s="326">
        <v>5</v>
      </c>
      <c r="D697" s="326">
        <v>7</v>
      </c>
      <c r="E697" s="326">
        <v>80</v>
      </c>
      <c r="F697" s="326">
        <v>907</v>
      </c>
      <c r="G697" s="326">
        <v>987</v>
      </c>
      <c r="H697" s="327">
        <v>8.1053698074974603E-2</v>
      </c>
      <c r="I697" s="328">
        <v>0.111023285531778</v>
      </c>
      <c r="J697" s="328">
        <v>2.9882996050712798E-3</v>
      </c>
      <c r="K697" s="328">
        <v>1.7623481694097901E-2</v>
      </c>
      <c r="L697" s="327">
        <v>0.229226361031518</v>
      </c>
      <c r="M697" s="327">
        <v>0.25614233267438502</v>
      </c>
      <c r="N697" s="327">
        <v>0.25372750642673503</v>
      </c>
    </row>
    <row r="698" spans="1:14">
      <c r="A698" s="326" t="s">
        <v>148</v>
      </c>
      <c r="B698" s="326">
        <v>3</v>
      </c>
      <c r="C698" s="326">
        <v>8</v>
      </c>
      <c r="D698" s="326">
        <v>10</v>
      </c>
      <c r="E698" s="326">
        <v>53</v>
      </c>
      <c r="F698" s="326">
        <v>636</v>
      </c>
      <c r="G698" s="326">
        <v>689</v>
      </c>
      <c r="H698" s="327">
        <v>7.69230769230769E-2</v>
      </c>
      <c r="I698" s="328">
        <v>0.16781411987852299</v>
      </c>
      <c r="J698" s="328">
        <v>4.6564752196775203E-3</v>
      </c>
      <c r="K698" s="328">
        <v>1.7623481694097901E-2</v>
      </c>
      <c r="L698" s="327">
        <v>0.15186246418338101</v>
      </c>
      <c r="M698" s="327">
        <v>0.17961027958203801</v>
      </c>
      <c r="N698" s="327">
        <v>0.17712082262210699</v>
      </c>
    </row>
    <row r="699" spans="1:14">
      <c r="A699" s="326" t="s">
        <v>148</v>
      </c>
      <c r="B699" s="326">
        <v>4</v>
      </c>
      <c r="C699" s="326">
        <v>11</v>
      </c>
      <c r="D699" s="326">
        <v>38</v>
      </c>
      <c r="E699" s="326">
        <v>55</v>
      </c>
      <c r="F699" s="326">
        <v>576</v>
      </c>
      <c r="G699" s="326">
        <v>631</v>
      </c>
      <c r="H699" s="327">
        <v>8.71632329635499E-2</v>
      </c>
      <c r="I699" s="328">
        <v>3.1681945553943901E-2</v>
      </c>
      <c r="J699" s="328">
        <v>1.60715868453519E-4</v>
      </c>
      <c r="K699" s="328">
        <v>1.7623481694097901E-2</v>
      </c>
      <c r="L699" s="327">
        <v>0.15759312320916899</v>
      </c>
      <c r="M699" s="327">
        <v>0.162665913583733</v>
      </c>
      <c r="N699" s="327">
        <v>0.16221079691516699</v>
      </c>
    </row>
    <row r="700" spans="1:14">
      <c r="A700" s="326" t="s">
        <v>84</v>
      </c>
      <c r="B700" s="326">
        <v>0</v>
      </c>
      <c r="C700" s="326">
        <v>0</v>
      </c>
      <c r="D700" s="326">
        <v>0</v>
      </c>
      <c r="E700" s="326">
        <v>87</v>
      </c>
      <c r="F700" s="326">
        <v>807</v>
      </c>
      <c r="G700" s="326">
        <v>894</v>
      </c>
      <c r="H700" s="327">
        <v>9.7315436241610695E-2</v>
      </c>
      <c r="I700" s="328">
        <v>-8.9676980294111405E-2</v>
      </c>
      <c r="J700" s="328">
        <v>1.91746825544368E-3</v>
      </c>
      <c r="K700" s="328">
        <v>1.75848385377513E-2</v>
      </c>
      <c r="L700" s="327">
        <v>0.24928366762177601</v>
      </c>
      <c r="M700" s="327">
        <v>0.22790172267720901</v>
      </c>
      <c r="N700" s="327">
        <v>0.22982005141388101</v>
      </c>
    </row>
    <row r="701" spans="1:14">
      <c r="A701" s="326" t="s">
        <v>84</v>
      </c>
      <c r="B701" s="326">
        <v>1</v>
      </c>
      <c r="C701" s="326">
        <v>1</v>
      </c>
      <c r="D701" s="326">
        <v>1</v>
      </c>
      <c r="E701" s="326">
        <v>64</v>
      </c>
      <c r="F701" s="326">
        <v>791</v>
      </c>
      <c r="G701" s="326">
        <v>855</v>
      </c>
      <c r="H701" s="327">
        <v>7.4853801169590603E-2</v>
      </c>
      <c r="I701" s="328">
        <v>0.19732235449850499</v>
      </c>
      <c r="J701" s="328">
        <v>7.8933157103028197E-3</v>
      </c>
      <c r="K701" s="328">
        <v>1.75848385377513E-2</v>
      </c>
      <c r="L701" s="327">
        <v>0.18338108882521401</v>
      </c>
      <c r="M701" s="327">
        <v>0.22338322507766101</v>
      </c>
      <c r="N701" s="327">
        <v>0.219794344473007</v>
      </c>
    </row>
    <row r="702" spans="1:14">
      <c r="A702" s="326" t="s">
        <v>84</v>
      </c>
      <c r="B702" s="326">
        <v>2</v>
      </c>
      <c r="C702" s="326">
        <v>2</v>
      </c>
      <c r="D702" s="326">
        <v>2</v>
      </c>
      <c r="E702" s="326">
        <v>54</v>
      </c>
      <c r="F702" s="326">
        <v>593</v>
      </c>
      <c r="G702" s="326">
        <v>647</v>
      </c>
      <c r="H702" s="327">
        <v>8.3462132921174603E-2</v>
      </c>
      <c r="I702" s="328">
        <v>7.9117822523974604E-2</v>
      </c>
      <c r="J702" s="328">
        <v>1.00788380728327E-3</v>
      </c>
      <c r="K702" s="328">
        <v>1.75848385377513E-2</v>
      </c>
      <c r="L702" s="327">
        <v>0.15472779369627501</v>
      </c>
      <c r="M702" s="327">
        <v>0.16746681728325299</v>
      </c>
      <c r="N702" s="327">
        <v>0.16632390745501199</v>
      </c>
    </row>
    <row r="703" spans="1:14">
      <c r="A703" s="326" t="s">
        <v>84</v>
      </c>
      <c r="B703" s="326">
        <v>3</v>
      </c>
      <c r="C703" s="326">
        <v>3</v>
      </c>
      <c r="D703" s="326">
        <v>4</v>
      </c>
      <c r="E703" s="326">
        <v>64</v>
      </c>
      <c r="F703" s="326">
        <v>670</v>
      </c>
      <c r="G703" s="326">
        <v>734</v>
      </c>
      <c r="H703" s="327">
        <v>8.7193460490463198E-2</v>
      </c>
      <c r="I703" s="328">
        <v>3.1302099115863402E-2</v>
      </c>
      <c r="J703" s="328">
        <v>1.82522482219269E-4</v>
      </c>
      <c r="K703" s="328">
        <v>1.75848385377513E-2</v>
      </c>
      <c r="L703" s="327">
        <v>0.18338108882521401</v>
      </c>
      <c r="M703" s="327">
        <v>0.189212086981078</v>
      </c>
      <c r="N703" s="327">
        <v>0.18868894601542399</v>
      </c>
    </row>
    <row r="704" spans="1:14">
      <c r="A704" s="326" t="s">
        <v>84</v>
      </c>
      <c r="B704" s="326">
        <v>4</v>
      </c>
      <c r="C704" s="326">
        <v>5</v>
      </c>
      <c r="D704" s="326">
        <v>40</v>
      </c>
      <c r="E704" s="326">
        <v>80</v>
      </c>
      <c r="F704" s="326">
        <v>680</v>
      </c>
      <c r="G704" s="326">
        <v>760</v>
      </c>
      <c r="H704" s="327">
        <v>0.105263157894736</v>
      </c>
      <c r="I704" s="328">
        <v>-0.17702636641320499</v>
      </c>
      <c r="J704" s="328">
        <v>6.5836482825023497E-3</v>
      </c>
      <c r="K704" s="328">
        <v>1.75848385377513E-2</v>
      </c>
      <c r="L704" s="327">
        <v>0.229226361031518</v>
      </c>
      <c r="M704" s="327">
        <v>0.19203614798079599</v>
      </c>
      <c r="N704" s="327">
        <v>0.19537275064267301</v>
      </c>
    </row>
    <row r="705" spans="1:14">
      <c r="A705" s="326" t="s">
        <v>233</v>
      </c>
      <c r="B705" s="326">
        <v>0</v>
      </c>
      <c r="C705" s="326">
        <v>0</v>
      </c>
      <c r="D705" s="326">
        <v>0</v>
      </c>
      <c r="E705" s="326">
        <v>225</v>
      </c>
      <c r="F705" s="326">
        <v>2437</v>
      </c>
      <c r="G705" s="326">
        <v>2662</v>
      </c>
      <c r="H705" s="327">
        <v>8.4522915101427495E-2</v>
      </c>
      <c r="I705" s="328">
        <v>6.5330121511309402E-2</v>
      </c>
      <c r="J705" s="328">
        <v>2.8434625220000098E-3</v>
      </c>
      <c r="K705" s="328">
        <v>1.7447890369836499E-2</v>
      </c>
      <c r="L705" s="327">
        <v>0.64469914040114595</v>
      </c>
      <c r="M705" s="327">
        <v>0.68822366563117698</v>
      </c>
      <c r="N705" s="327">
        <v>0.68431876606683795</v>
      </c>
    </row>
    <row r="706" spans="1:14">
      <c r="A706" s="326" t="s">
        <v>233</v>
      </c>
      <c r="B706" s="326">
        <v>3</v>
      </c>
      <c r="C706" s="326">
        <v>1</v>
      </c>
      <c r="D706" s="326">
        <v>1</v>
      </c>
      <c r="E706" s="326">
        <v>75</v>
      </c>
      <c r="F706" s="326">
        <v>754</v>
      </c>
      <c r="G706" s="326">
        <v>829</v>
      </c>
      <c r="H706" s="327">
        <v>9.0470446320868494E-2</v>
      </c>
      <c r="I706" s="328">
        <v>-9.1882754378308108E-3</v>
      </c>
      <c r="J706" s="328">
        <v>1.80596848206242E-5</v>
      </c>
      <c r="K706" s="328">
        <v>1.7447890369836499E-2</v>
      </c>
      <c r="L706" s="327">
        <v>0.214899713467048</v>
      </c>
      <c r="M706" s="327">
        <v>0.212934199378706</v>
      </c>
      <c r="N706" s="327">
        <v>0.21311053984575801</v>
      </c>
    </row>
    <row r="707" spans="1:14">
      <c r="A707" s="326" t="s">
        <v>233</v>
      </c>
      <c r="B707" s="326">
        <v>4</v>
      </c>
      <c r="C707" s="326">
        <v>2</v>
      </c>
      <c r="D707" s="326">
        <v>9</v>
      </c>
      <c r="E707" s="326">
        <v>49</v>
      </c>
      <c r="F707" s="326">
        <v>350</v>
      </c>
      <c r="G707" s="326">
        <v>399</v>
      </c>
      <c r="H707" s="327">
        <v>0.122807017543859</v>
      </c>
      <c r="I707" s="328">
        <v>-0.350979673536643</v>
      </c>
      <c r="J707" s="328">
        <v>1.4586368163015799E-2</v>
      </c>
      <c r="K707" s="328">
        <v>1.7447890369836499E-2</v>
      </c>
      <c r="L707" s="327">
        <v>0.14040114613180499</v>
      </c>
      <c r="M707" s="327">
        <v>9.8842134990115793E-2</v>
      </c>
      <c r="N707" s="327">
        <v>0.10257069408740301</v>
      </c>
    </row>
    <row r="708" spans="1:14">
      <c r="A708" s="326" t="s">
        <v>278</v>
      </c>
      <c r="B708" s="326">
        <v>0</v>
      </c>
      <c r="C708" s="326">
        <v>0</v>
      </c>
      <c r="D708" s="326">
        <v>0</v>
      </c>
      <c r="E708" s="326">
        <v>106</v>
      </c>
      <c r="F708" s="326">
        <v>1177</v>
      </c>
      <c r="G708" s="326">
        <v>1283</v>
      </c>
      <c r="H708" s="327">
        <v>8.2618862042088806E-2</v>
      </c>
      <c r="I708" s="328">
        <v>9.0192483238732996E-2</v>
      </c>
      <c r="J708" s="328">
        <v>2.58555254387902E-3</v>
      </c>
      <c r="K708" s="328">
        <v>1.7420224382916401E-2</v>
      </c>
      <c r="L708" s="327">
        <v>0.30372492836676201</v>
      </c>
      <c r="M708" s="327">
        <v>0.33239197966675998</v>
      </c>
      <c r="N708" s="327">
        <v>0.32982005141388099</v>
      </c>
    </row>
    <row r="709" spans="1:14">
      <c r="A709" s="326" t="s">
        <v>278</v>
      </c>
      <c r="B709" s="326">
        <v>1</v>
      </c>
      <c r="C709" s="326">
        <v>300</v>
      </c>
      <c r="D709" s="326">
        <v>13478</v>
      </c>
      <c r="E709" s="326">
        <v>30</v>
      </c>
      <c r="F709" s="326">
        <v>243</v>
      </c>
      <c r="G709" s="326">
        <v>273</v>
      </c>
      <c r="H709" s="327">
        <v>0.109890109890109</v>
      </c>
      <c r="I709" s="328">
        <v>-0.225228468231083</v>
      </c>
      <c r="J709" s="328">
        <v>3.9043812392647202E-3</v>
      </c>
      <c r="K709" s="328">
        <v>1.7420224382916401E-2</v>
      </c>
      <c r="L709" s="327">
        <v>8.5959885386819396E-2</v>
      </c>
      <c r="M709" s="327">
        <v>6.8624682293137507E-2</v>
      </c>
      <c r="N709" s="327">
        <v>7.0179948586118202E-2</v>
      </c>
    </row>
    <row r="710" spans="1:14">
      <c r="A710" s="326" t="s">
        <v>278</v>
      </c>
      <c r="B710" s="326">
        <v>2</v>
      </c>
      <c r="C710" s="326">
        <v>13487</v>
      </c>
      <c r="D710" s="326">
        <v>81840</v>
      </c>
      <c r="E710" s="326">
        <v>61</v>
      </c>
      <c r="F710" s="326">
        <v>717</v>
      </c>
      <c r="G710" s="326">
        <v>778</v>
      </c>
      <c r="H710" s="327">
        <v>7.8406169665809697E-2</v>
      </c>
      <c r="I710" s="328">
        <v>0.147109446516832</v>
      </c>
      <c r="J710" s="328">
        <v>4.0749424653520102E-3</v>
      </c>
      <c r="K710" s="328">
        <v>1.7420224382916401E-2</v>
      </c>
      <c r="L710" s="327">
        <v>0.17478510028653199</v>
      </c>
      <c r="M710" s="327">
        <v>0.202485173679751</v>
      </c>
      <c r="N710" s="327">
        <v>0.2</v>
      </c>
    </row>
    <row r="711" spans="1:14">
      <c r="A711" s="326" t="s">
        <v>278</v>
      </c>
      <c r="B711" s="326">
        <v>3</v>
      </c>
      <c r="C711" s="326">
        <v>81890</v>
      </c>
      <c r="D711" s="326">
        <v>220169</v>
      </c>
      <c r="E711" s="326">
        <v>70</v>
      </c>
      <c r="F711" s="326">
        <v>708</v>
      </c>
      <c r="G711" s="326">
        <v>778</v>
      </c>
      <c r="H711" s="327">
        <v>8.9974293059125895E-2</v>
      </c>
      <c r="I711" s="328">
        <v>-3.1436782651156898E-3</v>
      </c>
      <c r="J711" s="328">
        <v>1.9790936060992601E-6</v>
      </c>
      <c r="K711" s="328">
        <v>1.7420224382916401E-2</v>
      </c>
      <c r="L711" s="327">
        <v>0.20057306590257801</v>
      </c>
      <c r="M711" s="327">
        <v>0.19994351878000499</v>
      </c>
      <c r="N711" s="327">
        <v>0.2</v>
      </c>
    </row>
    <row r="712" spans="1:14">
      <c r="A712" s="326" t="s">
        <v>278</v>
      </c>
      <c r="B712" s="326">
        <v>4</v>
      </c>
      <c r="C712" s="326">
        <v>220435</v>
      </c>
      <c r="D712" s="326">
        <v>6068000</v>
      </c>
      <c r="E712" s="326">
        <v>82</v>
      </c>
      <c r="F712" s="326">
        <v>696</v>
      </c>
      <c r="G712" s="326">
        <v>778</v>
      </c>
      <c r="H712" s="327">
        <v>0.105398457583547</v>
      </c>
      <c r="I712" s="328">
        <v>-0.17846211683930999</v>
      </c>
      <c r="J712" s="328">
        <v>6.8533690408145399E-3</v>
      </c>
      <c r="K712" s="328">
        <v>1.7420224382916401E-2</v>
      </c>
      <c r="L712" s="327">
        <v>0.23495702005730601</v>
      </c>
      <c r="M712" s="327">
        <v>0.196554645580344</v>
      </c>
      <c r="N712" s="327">
        <v>0.2</v>
      </c>
    </row>
    <row r="713" spans="1:14">
      <c r="A713" s="326" t="s">
        <v>25</v>
      </c>
      <c r="B713" s="326">
        <v>0</v>
      </c>
      <c r="C713" s="326">
        <v>0</v>
      </c>
      <c r="D713" s="326">
        <v>0</v>
      </c>
      <c r="E713" s="326">
        <v>124</v>
      </c>
      <c r="F713" s="326">
        <v>1419</v>
      </c>
      <c r="G713" s="326">
        <v>1543</v>
      </c>
      <c r="H713" s="327">
        <v>8.0362929358392704E-2</v>
      </c>
      <c r="I713" s="328">
        <v>0.120333581645529</v>
      </c>
      <c r="J713" s="328">
        <v>5.4671632984154596E-3</v>
      </c>
      <c r="K713" s="328">
        <v>1.71938784279171E-2</v>
      </c>
      <c r="L713" s="327">
        <v>0.35530085959885299</v>
      </c>
      <c r="M713" s="327">
        <v>0.400734255859926</v>
      </c>
      <c r="N713" s="327">
        <v>0.396658097686375</v>
      </c>
    </row>
    <row r="714" spans="1:14">
      <c r="A714" s="326" t="s">
        <v>25</v>
      </c>
      <c r="B714" s="326">
        <v>1</v>
      </c>
      <c r="C714" s="326">
        <v>1</v>
      </c>
      <c r="D714" s="326">
        <v>1</v>
      </c>
      <c r="E714" s="326">
        <v>88</v>
      </c>
      <c r="F714" s="326">
        <v>943</v>
      </c>
      <c r="G714" s="326">
        <v>1031</v>
      </c>
      <c r="H714" s="327">
        <v>8.5354025218234694E-2</v>
      </c>
      <c r="I714" s="328">
        <v>5.46369382457743E-2</v>
      </c>
      <c r="J714" s="328">
        <v>7.7365659447601004E-4</v>
      </c>
      <c r="K714" s="328">
        <v>1.71938784279171E-2</v>
      </c>
      <c r="L714" s="327">
        <v>0.25214899713466998</v>
      </c>
      <c r="M714" s="327">
        <v>0.26630895227336898</v>
      </c>
      <c r="N714" s="327">
        <v>0.26503856041131102</v>
      </c>
    </row>
    <row r="715" spans="1:14">
      <c r="A715" s="326" t="s">
        <v>25</v>
      </c>
      <c r="B715" s="326">
        <v>3</v>
      </c>
      <c r="C715" s="326">
        <v>2</v>
      </c>
      <c r="D715" s="326">
        <v>2</v>
      </c>
      <c r="E715" s="326">
        <v>66</v>
      </c>
      <c r="F715" s="326">
        <v>535</v>
      </c>
      <c r="G715" s="326">
        <v>601</v>
      </c>
      <c r="H715" s="327">
        <v>0.10981697171381</v>
      </c>
      <c r="I715" s="328">
        <v>-0.22448052503989499</v>
      </c>
      <c r="J715" s="328">
        <v>8.5357562148760304E-3</v>
      </c>
      <c r="K715" s="328">
        <v>1.71938784279171E-2</v>
      </c>
      <c r="L715" s="327">
        <v>0.18911174785100199</v>
      </c>
      <c r="M715" s="327">
        <v>0.15108726348489099</v>
      </c>
      <c r="N715" s="327">
        <v>0.154498714652956</v>
      </c>
    </row>
    <row r="716" spans="1:14">
      <c r="A716" s="326" t="s">
        <v>25</v>
      </c>
      <c r="B716" s="326">
        <v>4</v>
      </c>
      <c r="C716" s="326">
        <v>3</v>
      </c>
      <c r="D716" s="326">
        <v>13</v>
      </c>
      <c r="E716" s="326">
        <v>71</v>
      </c>
      <c r="F716" s="326">
        <v>644</v>
      </c>
      <c r="G716" s="326">
        <v>715</v>
      </c>
      <c r="H716" s="327">
        <v>9.9300699300699305E-2</v>
      </c>
      <c r="I716" s="328">
        <v>-0.112073680846438</v>
      </c>
      <c r="J716" s="328">
        <v>2.41730232014964E-3</v>
      </c>
      <c r="K716" s="328">
        <v>1.71938784279171E-2</v>
      </c>
      <c r="L716" s="327">
        <v>0.20343839541547201</v>
      </c>
      <c r="M716" s="327">
        <v>0.181869528381813</v>
      </c>
      <c r="N716" s="327">
        <v>0.18380462724935701</v>
      </c>
    </row>
    <row r="717" spans="1:14">
      <c r="A717" s="326" t="s">
        <v>237</v>
      </c>
      <c r="B717" s="326">
        <v>0</v>
      </c>
      <c r="C717" s="326">
        <v>0</v>
      </c>
      <c r="D717" s="326">
        <v>3</v>
      </c>
      <c r="E717" s="326">
        <v>77</v>
      </c>
      <c r="F717" s="326">
        <v>924</v>
      </c>
      <c r="G717" s="326">
        <v>1001</v>
      </c>
      <c r="H717" s="327">
        <v>7.69230769230769E-2</v>
      </c>
      <c r="I717" s="328">
        <v>0.16781411987852299</v>
      </c>
      <c r="J717" s="328">
        <v>6.7650677719843103E-3</v>
      </c>
      <c r="K717" s="328">
        <v>1.68786279833055E-2</v>
      </c>
      <c r="L717" s="327">
        <v>0.22063037249283601</v>
      </c>
      <c r="M717" s="327">
        <v>0.26094323637390499</v>
      </c>
      <c r="N717" s="327">
        <v>0.25732647814909998</v>
      </c>
    </row>
    <row r="718" spans="1:14">
      <c r="A718" s="326" t="s">
        <v>237</v>
      </c>
      <c r="B718" s="326">
        <v>1</v>
      </c>
      <c r="C718" s="326">
        <v>4</v>
      </c>
      <c r="D718" s="326">
        <v>6</v>
      </c>
      <c r="E718" s="326">
        <v>64</v>
      </c>
      <c r="F718" s="326">
        <v>684</v>
      </c>
      <c r="G718" s="326">
        <v>748</v>
      </c>
      <c r="H718" s="327">
        <v>8.5561497326203204E-2</v>
      </c>
      <c r="I718" s="328">
        <v>5.1982304353402002E-2</v>
      </c>
      <c r="J718" s="328">
        <v>5.0863039858209196E-4</v>
      </c>
      <c r="K718" s="328">
        <v>1.68786279833055E-2</v>
      </c>
      <c r="L718" s="327">
        <v>0.18338108882521401</v>
      </c>
      <c r="M718" s="327">
        <v>0.193165772380683</v>
      </c>
      <c r="N718" s="327">
        <v>0.192287917737789</v>
      </c>
    </row>
    <row r="719" spans="1:14">
      <c r="A719" s="326" t="s">
        <v>237</v>
      </c>
      <c r="B719" s="326">
        <v>2</v>
      </c>
      <c r="C719" s="326">
        <v>7</v>
      </c>
      <c r="D719" s="326">
        <v>9</v>
      </c>
      <c r="E719" s="326">
        <v>58</v>
      </c>
      <c r="F719" s="326">
        <v>590</v>
      </c>
      <c r="G719" s="326">
        <v>648</v>
      </c>
      <c r="H719" s="327">
        <v>8.9506172839506098E-2</v>
      </c>
      <c r="I719" s="328">
        <v>2.5869964438691101E-3</v>
      </c>
      <c r="J719" s="328">
        <v>1.11366894733598E-6</v>
      </c>
      <c r="K719" s="328">
        <v>1.68786279833055E-2</v>
      </c>
      <c r="L719" s="327">
        <v>0.166189111747851</v>
      </c>
      <c r="M719" s="327">
        <v>0.166619598983338</v>
      </c>
      <c r="N719" s="327">
        <v>0.16658097686375301</v>
      </c>
    </row>
    <row r="720" spans="1:14">
      <c r="A720" s="326" t="s">
        <v>237</v>
      </c>
      <c r="B720" s="326">
        <v>3</v>
      </c>
      <c r="C720" s="326">
        <v>10</v>
      </c>
      <c r="D720" s="326">
        <v>14</v>
      </c>
      <c r="E720" s="326">
        <v>74</v>
      </c>
      <c r="F720" s="326">
        <v>723</v>
      </c>
      <c r="G720" s="326">
        <v>797</v>
      </c>
      <c r="H720" s="327">
        <v>9.2848180677540706E-2</v>
      </c>
      <c r="I720" s="328">
        <v>-3.7748400954881599E-2</v>
      </c>
      <c r="J720" s="328">
        <v>2.9650514607761801E-4</v>
      </c>
      <c r="K720" s="328">
        <v>1.68786279833055E-2</v>
      </c>
      <c r="L720" s="327">
        <v>0.212034383954154</v>
      </c>
      <c r="M720" s="327">
        <v>0.20417961027958201</v>
      </c>
      <c r="N720" s="327">
        <v>0.204884318766066</v>
      </c>
    </row>
    <row r="721" spans="1:14">
      <c r="A721" s="326" t="s">
        <v>237</v>
      </c>
      <c r="B721" s="326">
        <v>4</v>
      </c>
      <c r="C721" s="326">
        <v>15</v>
      </c>
      <c r="D721" s="326">
        <v>39</v>
      </c>
      <c r="E721" s="326">
        <v>76</v>
      </c>
      <c r="F721" s="326">
        <v>620</v>
      </c>
      <c r="G721" s="326">
        <v>696</v>
      </c>
      <c r="H721" s="327">
        <v>0.10919540229885</v>
      </c>
      <c r="I721" s="328">
        <v>-0.21810639215666999</v>
      </c>
      <c r="J721" s="328">
        <v>9.30731099771419E-3</v>
      </c>
      <c r="K721" s="328">
        <v>1.68786279833055E-2</v>
      </c>
      <c r="L721" s="327">
        <v>0.21776504297994201</v>
      </c>
      <c r="M721" s="327">
        <v>0.17509178198249001</v>
      </c>
      <c r="N721" s="327">
        <v>0.17892030848328999</v>
      </c>
    </row>
    <row r="722" spans="1:14">
      <c r="A722" s="326" t="s">
        <v>72</v>
      </c>
      <c r="B722" s="326">
        <v>0</v>
      </c>
      <c r="C722" s="326">
        <v>0</v>
      </c>
      <c r="D722" s="326">
        <v>10000</v>
      </c>
      <c r="E722" s="326">
        <v>86</v>
      </c>
      <c r="F722" s="326">
        <v>698</v>
      </c>
      <c r="G722" s="326">
        <v>784</v>
      </c>
      <c r="H722" s="327">
        <v>0.10969387755102</v>
      </c>
      <c r="I722" s="328">
        <v>-0.223220723400611</v>
      </c>
      <c r="J722" s="328">
        <v>1.1004531729789E-2</v>
      </c>
      <c r="K722" s="328">
        <v>1.6827289585956601E-2</v>
      </c>
      <c r="L722" s="327">
        <v>0.246418338108882</v>
      </c>
      <c r="M722" s="327">
        <v>0.197119457780288</v>
      </c>
      <c r="N722" s="327">
        <v>0.201542416452442</v>
      </c>
    </row>
    <row r="723" spans="1:14">
      <c r="A723" s="326" t="s">
        <v>72</v>
      </c>
      <c r="B723" s="326">
        <v>1</v>
      </c>
      <c r="C723" s="326">
        <v>11000</v>
      </c>
      <c r="D723" s="326">
        <v>74000</v>
      </c>
      <c r="E723" s="326">
        <v>71</v>
      </c>
      <c r="F723" s="326">
        <v>702</v>
      </c>
      <c r="G723" s="326">
        <v>773</v>
      </c>
      <c r="H723" s="327">
        <v>9.1849935316946907E-2</v>
      </c>
      <c r="I723" s="328">
        <v>-2.5839002924980901E-2</v>
      </c>
      <c r="J723" s="328">
        <v>1.34086679865499E-4</v>
      </c>
      <c r="K723" s="328">
        <v>1.6827289585956601E-2</v>
      </c>
      <c r="L723" s="327">
        <v>0.20343839541547201</v>
      </c>
      <c r="M723" s="327">
        <v>0.19824908218017501</v>
      </c>
      <c r="N723" s="327">
        <v>0.198714652956298</v>
      </c>
    </row>
    <row r="724" spans="1:14">
      <c r="A724" s="326" t="s">
        <v>72</v>
      </c>
      <c r="B724" s="326">
        <v>2</v>
      </c>
      <c r="C724" s="326">
        <v>74400</v>
      </c>
      <c r="D724" s="326">
        <v>150000</v>
      </c>
      <c r="E724" s="326">
        <v>68</v>
      </c>
      <c r="F724" s="326">
        <v>730</v>
      </c>
      <c r="G724" s="326">
        <v>798</v>
      </c>
      <c r="H724" s="327">
        <v>8.5213032581453602E-2</v>
      </c>
      <c r="I724" s="328">
        <v>5.6444299056853303E-2</v>
      </c>
      <c r="J724" s="328">
        <v>6.3861340175781398E-4</v>
      </c>
      <c r="K724" s="328">
        <v>1.6827289585956601E-2</v>
      </c>
      <c r="L724" s="327">
        <v>0.19484240687679</v>
      </c>
      <c r="M724" s="327">
        <v>0.20615645297938401</v>
      </c>
      <c r="N724" s="327">
        <v>0.20514138817480701</v>
      </c>
    </row>
    <row r="725" spans="1:14">
      <c r="A725" s="326" t="s">
        <v>72</v>
      </c>
      <c r="B725" s="326">
        <v>3</v>
      </c>
      <c r="C725" s="326">
        <v>150290</v>
      </c>
      <c r="D725" s="326">
        <v>300000</v>
      </c>
      <c r="E725" s="326">
        <v>72</v>
      </c>
      <c r="F725" s="326">
        <v>808</v>
      </c>
      <c r="G725" s="326">
        <v>880</v>
      </c>
      <c r="H725" s="327">
        <v>8.1818181818181804E-2</v>
      </c>
      <c r="I725" s="328">
        <v>0.100803409595563</v>
      </c>
      <c r="J725" s="328">
        <v>2.2056193112884202E-3</v>
      </c>
      <c r="K725" s="328">
        <v>1.6827289585956601E-2</v>
      </c>
      <c r="L725" s="327">
        <v>0.20630372492836599</v>
      </c>
      <c r="M725" s="327">
        <v>0.228184128777181</v>
      </c>
      <c r="N725" s="327">
        <v>0.226221079691516</v>
      </c>
    </row>
    <row r="726" spans="1:14">
      <c r="A726" s="326" t="s">
        <v>72</v>
      </c>
      <c r="B726" s="326">
        <v>4</v>
      </c>
      <c r="C726" s="326">
        <v>304000</v>
      </c>
      <c r="D726" s="326">
        <v>3300000</v>
      </c>
      <c r="E726" s="326">
        <v>52</v>
      </c>
      <c r="F726" s="326">
        <v>603</v>
      </c>
      <c r="G726" s="326">
        <v>655</v>
      </c>
      <c r="H726" s="327">
        <v>7.9389312977099197E-2</v>
      </c>
      <c r="I726" s="328">
        <v>0.133580948236281</v>
      </c>
      <c r="J726" s="328">
        <v>2.8444384632558399E-3</v>
      </c>
      <c r="K726" s="328">
        <v>1.6827289585956601E-2</v>
      </c>
      <c r="L726" s="327">
        <v>0.148997134670487</v>
      </c>
      <c r="M726" s="327">
        <v>0.17029087828296999</v>
      </c>
      <c r="N726" s="327">
        <v>0.16838046272493501</v>
      </c>
    </row>
    <row r="727" spans="1:14">
      <c r="A727" s="326" t="s">
        <v>646</v>
      </c>
      <c r="B727" s="326">
        <v>0</v>
      </c>
      <c r="C727" s="326">
        <v>0</v>
      </c>
      <c r="D727" s="326">
        <v>10000</v>
      </c>
      <c r="E727" s="326">
        <v>86</v>
      </c>
      <c r="F727" s="326">
        <v>698</v>
      </c>
      <c r="G727" s="326">
        <v>784</v>
      </c>
      <c r="H727" s="327">
        <v>0.10969387755102</v>
      </c>
      <c r="I727" s="328">
        <v>-0.223220723400611</v>
      </c>
      <c r="J727" s="328">
        <v>1.1004531729789E-2</v>
      </c>
      <c r="K727" s="328">
        <v>1.6827289585956601E-2</v>
      </c>
      <c r="L727" s="327">
        <v>0.246418338108882</v>
      </c>
      <c r="M727" s="327">
        <v>0.197119457780288</v>
      </c>
      <c r="N727" s="327">
        <v>0.201542416452442</v>
      </c>
    </row>
    <row r="728" spans="1:14">
      <c r="A728" s="326" t="s">
        <v>646</v>
      </c>
      <c r="B728" s="326">
        <v>1</v>
      </c>
      <c r="C728" s="326">
        <v>11000</v>
      </c>
      <c r="D728" s="326">
        <v>74000</v>
      </c>
      <c r="E728" s="326">
        <v>71</v>
      </c>
      <c r="F728" s="326">
        <v>702</v>
      </c>
      <c r="G728" s="326">
        <v>773</v>
      </c>
      <c r="H728" s="327">
        <v>9.1849935316946907E-2</v>
      </c>
      <c r="I728" s="328">
        <v>-2.5839002924980901E-2</v>
      </c>
      <c r="J728" s="328">
        <v>1.34086679865499E-4</v>
      </c>
      <c r="K728" s="328">
        <v>1.6827289585956601E-2</v>
      </c>
      <c r="L728" s="327">
        <v>0.20343839541547201</v>
      </c>
      <c r="M728" s="327">
        <v>0.19824908218017501</v>
      </c>
      <c r="N728" s="327">
        <v>0.198714652956298</v>
      </c>
    </row>
    <row r="729" spans="1:14">
      <c r="A729" s="326" t="s">
        <v>646</v>
      </c>
      <c r="B729" s="326">
        <v>2</v>
      </c>
      <c r="C729" s="326">
        <v>74400</v>
      </c>
      <c r="D729" s="326">
        <v>150000</v>
      </c>
      <c r="E729" s="326">
        <v>68</v>
      </c>
      <c r="F729" s="326">
        <v>730</v>
      </c>
      <c r="G729" s="326">
        <v>798</v>
      </c>
      <c r="H729" s="327">
        <v>8.5213032581453602E-2</v>
      </c>
      <c r="I729" s="328">
        <v>5.6444299056853303E-2</v>
      </c>
      <c r="J729" s="328">
        <v>6.3861340175781398E-4</v>
      </c>
      <c r="K729" s="328">
        <v>1.6827289585956601E-2</v>
      </c>
      <c r="L729" s="327">
        <v>0.19484240687679</v>
      </c>
      <c r="M729" s="327">
        <v>0.20615645297938401</v>
      </c>
      <c r="N729" s="327">
        <v>0.20514138817480701</v>
      </c>
    </row>
    <row r="730" spans="1:14">
      <c r="A730" s="326" t="s">
        <v>646</v>
      </c>
      <c r="B730" s="326">
        <v>3</v>
      </c>
      <c r="C730" s="326">
        <v>150290</v>
      </c>
      <c r="D730" s="326">
        <v>300000</v>
      </c>
      <c r="E730" s="326">
        <v>72</v>
      </c>
      <c r="F730" s="326">
        <v>808</v>
      </c>
      <c r="G730" s="326">
        <v>880</v>
      </c>
      <c r="H730" s="327">
        <v>8.1818181818181804E-2</v>
      </c>
      <c r="I730" s="328">
        <v>0.100803409595563</v>
      </c>
      <c r="J730" s="328">
        <v>2.2056193112884202E-3</v>
      </c>
      <c r="K730" s="328">
        <v>1.6827289585956601E-2</v>
      </c>
      <c r="L730" s="327">
        <v>0.20630372492836599</v>
      </c>
      <c r="M730" s="327">
        <v>0.228184128777181</v>
      </c>
      <c r="N730" s="327">
        <v>0.226221079691516</v>
      </c>
    </row>
    <row r="731" spans="1:14">
      <c r="A731" s="326" t="s">
        <v>646</v>
      </c>
      <c r="B731" s="326">
        <v>4</v>
      </c>
      <c r="C731" s="326">
        <v>304000</v>
      </c>
      <c r="D731" s="326">
        <v>3300000</v>
      </c>
      <c r="E731" s="326">
        <v>52</v>
      </c>
      <c r="F731" s="326">
        <v>603</v>
      </c>
      <c r="G731" s="326">
        <v>655</v>
      </c>
      <c r="H731" s="327">
        <v>7.9389312977099197E-2</v>
      </c>
      <c r="I731" s="328">
        <v>0.133580948236281</v>
      </c>
      <c r="J731" s="328">
        <v>2.8444384632558399E-3</v>
      </c>
      <c r="K731" s="328">
        <v>1.6827289585956601E-2</v>
      </c>
      <c r="L731" s="327">
        <v>0.148997134670487</v>
      </c>
      <c r="M731" s="327">
        <v>0.17029087828296999</v>
      </c>
      <c r="N731" s="327">
        <v>0.16838046272493501</v>
      </c>
    </row>
    <row r="732" spans="1:14">
      <c r="A732" s="326" t="s">
        <v>264</v>
      </c>
      <c r="B732" s="326">
        <v>0</v>
      </c>
      <c r="C732" s="326">
        <v>0</v>
      </c>
      <c r="D732" s="326">
        <v>0</v>
      </c>
      <c r="E732" s="326">
        <v>91</v>
      </c>
      <c r="F732" s="326">
        <v>1017</v>
      </c>
      <c r="G732" s="326">
        <v>1108</v>
      </c>
      <c r="H732" s="327">
        <v>8.21299638989169E-2</v>
      </c>
      <c r="I732" s="328">
        <v>9.6660359622233502E-2</v>
      </c>
      <c r="J732" s="328">
        <v>2.5578281760096299E-3</v>
      </c>
      <c r="K732" s="328">
        <v>1.6653672834985901E-2</v>
      </c>
      <c r="L732" s="327">
        <v>0.26074498567335203</v>
      </c>
      <c r="M732" s="327">
        <v>0.28720700367127899</v>
      </c>
      <c r="N732" s="327">
        <v>0.28483290488431801</v>
      </c>
    </row>
    <row r="733" spans="1:14">
      <c r="A733" s="326" t="s">
        <v>264</v>
      </c>
      <c r="B733" s="326">
        <v>1</v>
      </c>
      <c r="C733" s="326">
        <v>1</v>
      </c>
      <c r="D733" s="326">
        <v>1</v>
      </c>
      <c r="E733" s="326">
        <v>66</v>
      </c>
      <c r="F733" s="326">
        <v>753</v>
      </c>
      <c r="G733" s="326">
        <v>819</v>
      </c>
      <c r="H733" s="327">
        <v>8.0586080586080494E-2</v>
      </c>
      <c r="I733" s="328">
        <v>0.11731795586399101</v>
      </c>
      <c r="J733" s="328">
        <v>2.7616700105270002E-3</v>
      </c>
      <c r="K733" s="328">
        <v>1.6653672834985901E-2</v>
      </c>
      <c r="L733" s="327">
        <v>0.18911174785100199</v>
      </c>
      <c r="M733" s="327">
        <v>0.21265179327873401</v>
      </c>
      <c r="N733" s="327">
        <v>0.21053984575835399</v>
      </c>
    </row>
    <row r="734" spans="1:14">
      <c r="A734" s="326" t="s">
        <v>264</v>
      </c>
      <c r="B734" s="326">
        <v>2</v>
      </c>
      <c r="C734" s="326">
        <v>2</v>
      </c>
      <c r="D734" s="326">
        <v>2</v>
      </c>
      <c r="E734" s="326">
        <v>55</v>
      </c>
      <c r="F734" s="326">
        <v>497</v>
      </c>
      <c r="G734" s="326">
        <v>552</v>
      </c>
      <c r="H734" s="327">
        <v>9.9637681159420205E-2</v>
      </c>
      <c r="I734" s="328">
        <v>-0.115835689045318</v>
      </c>
      <c r="J734" s="328">
        <v>1.99669354086544E-3</v>
      </c>
      <c r="K734" s="328">
        <v>1.6653672834985901E-2</v>
      </c>
      <c r="L734" s="327">
        <v>0.15759312320916899</v>
      </c>
      <c r="M734" s="327">
        <v>0.14035583168596399</v>
      </c>
      <c r="N734" s="327">
        <v>0.14190231362467801</v>
      </c>
    </row>
    <row r="735" spans="1:14">
      <c r="A735" s="326" t="s">
        <v>264</v>
      </c>
      <c r="B735" s="326">
        <v>3</v>
      </c>
      <c r="C735" s="326">
        <v>3</v>
      </c>
      <c r="D735" s="326">
        <v>4</v>
      </c>
      <c r="E735" s="326">
        <v>65</v>
      </c>
      <c r="F735" s="326">
        <v>688</v>
      </c>
      <c r="G735" s="326">
        <v>753</v>
      </c>
      <c r="H735" s="327">
        <v>8.6321381142098197E-2</v>
      </c>
      <c r="I735" s="328">
        <v>4.2309038128229899E-2</v>
      </c>
      <c r="J735" s="328">
        <v>3.4054453581540802E-4</v>
      </c>
      <c r="K735" s="328">
        <v>1.6653672834985901E-2</v>
      </c>
      <c r="L735" s="327">
        <v>0.18624641833810801</v>
      </c>
      <c r="M735" s="327">
        <v>0.19429539678057001</v>
      </c>
      <c r="N735" s="327">
        <v>0.19357326478149101</v>
      </c>
    </row>
    <row r="736" spans="1:14">
      <c r="A736" s="326" t="s">
        <v>264</v>
      </c>
      <c r="B736" s="326">
        <v>4</v>
      </c>
      <c r="C736" s="326">
        <v>5</v>
      </c>
      <c r="D736" s="326">
        <v>26</v>
      </c>
      <c r="E736" s="326">
        <v>72</v>
      </c>
      <c r="F736" s="326">
        <v>586</v>
      </c>
      <c r="G736" s="326">
        <v>658</v>
      </c>
      <c r="H736" s="327">
        <v>0.109422492401215</v>
      </c>
      <c r="I736" s="328">
        <v>-0.22043885934851901</v>
      </c>
      <c r="J736" s="328">
        <v>8.9969365717684699E-3</v>
      </c>
      <c r="K736" s="328">
        <v>1.6653672834985901E-2</v>
      </c>
      <c r="L736" s="327">
        <v>0.20630372492836599</v>
      </c>
      <c r="M736" s="327">
        <v>0.16548997458345099</v>
      </c>
      <c r="N736" s="327">
        <v>0.16915167095115599</v>
      </c>
    </row>
    <row r="737" spans="1:14">
      <c r="A737" s="326" t="s">
        <v>24</v>
      </c>
      <c r="B737" s="326">
        <v>0</v>
      </c>
      <c r="C737" s="326">
        <v>0</v>
      </c>
      <c r="D737" s="326">
        <v>0</v>
      </c>
      <c r="E737" s="326">
        <v>225</v>
      </c>
      <c r="F737" s="326">
        <v>2435</v>
      </c>
      <c r="G737" s="326">
        <v>2660</v>
      </c>
      <c r="H737" s="327">
        <v>8.4586466165413501E-2</v>
      </c>
      <c r="I737" s="328">
        <v>6.4509103402793297E-2</v>
      </c>
      <c r="J737" s="328">
        <v>2.7712925700122699E-3</v>
      </c>
      <c r="K737" s="328">
        <v>1.6531725729610099E-2</v>
      </c>
      <c r="L737" s="327">
        <v>0.64469914040114595</v>
      </c>
      <c r="M737" s="327">
        <v>0.68765885343123401</v>
      </c>
      <c r="N737" s="327">
        <v>0.68380462724935698</v>
      </c>
    </row>
    <row r="738" spans="1:14">
      <c r="A738" s="326" t="s">
        <v>24</v>
      </c>
      <c r="B738" s="326">
        <v>3</v>
      </c>
      <c r="C738" s="326">
        <v>1</v>
      </c>
      <c r="D738" s="326">
        <v>1</v>
      </c>
      <c r="E738" s="326">
        <v>75</v>
      </c>
      <c r="F738" s="326">
        <v>752</v>
      </c>
      <c r="G738" s="326">
        <v>827</v>
      </c>
      <c r="H738" s="327">
        <v>9.0689238210398995E-2</v>
      </c>
      <c r="I738" s="328">
        <v>-1.18443194959471E-2</v>
      </c>
      <c r="J738" s="328">
        <v>2.99699929874491E-5</v>
      </c>
      <c r="K738" s="328">
        <v>1.6531725729610099E-2</v>
      </c>
      <c r="L738" s="327">
        <v>0.214899713467048</v>
      </c>
      <c r="M738" s="327">
        <v>0.212369387178763</v>
      </c>
      <c r="N738" s="327">
        <v>0.21259640102827701</v>
      </c>
    </row>
    <row r="739" spans="1:14">
      <c r="A739" s="326" t="s">
        <v>24</v>
      </c>
      <c r="B739" s="326">
        <v>4</v>
      </c>
      <c r="C739" s="326">
        <v>2</v>
      </c>
      <c r="D739" s="326">
        <v>9</v>
      </c>
      <c r="E739" s="326">
        <v>49</v>
      </c>
      <c r="F739" s="326">
        <v>354</v>
      </c>
      <c r="G739" s="326">
        <v>403</v>
      </c>
      <c r="H739" s="327">
        <v>0.121588089330024</v>
      </c>
      <c r="I739" s="328">
        <v>-0.33961591488632797</v>
      </c>
      <c r="J739" s="328">
        <v>1.3730463166610401E-2</v>
      </c>
      <c r="K739" s="328">
        <v>1.6531725729610099E-2</v>
      </c>
      <c r="L739" s="327">
        <v>0.14040114613180499</v>
      </c>
      <c r="M739" s="327">
        <v>9.9971759390002801E-2</v>
      </c>
      <c r="N739" s="327">
        <v>0.103598971722365</v>
      </c>
    </row>
    <row r="740" spans="1:14">
      <c r="A740" s="326" t="s">
        <v>27</v>
      </c>
      <c r="B740" s="326">
        <v>0</v>
      </c>
      <c r="C740" s="326">
        <v>0</v>
      </c>
      <c r="D740" s="326">
        <v>2</v>
      </c>
      <c r="E740" s="326">
        <v>59</v>
      </c>
      <c r="F740" s="326">
        <v>743</v>
      </c>
      <c r="G740" s="326">
        <v>802</v>
      </c>
      <c r="H740" s="327">
        <v>7.3566084788029895E-2</v>
      </c>
      <c r="I740" s="328">
        <v>0.216066070902563</v>
      </c>
      <c r="J740" s="328">
        <v>8.8097247880848505E-3</v>
      </c>
      <c r="K740" s="328">
        <v>1.64071397797242E-2</v>
      </c>
      <c r="L740" s="327">
        <v>0.16905444126074401</v>
      </c>
      <c r="M740" s="327">
        <v>0.20982773227901699</v>
      </c>
      <c r="N740" s="327">
        <v>0.206169665809768</v>
      </c>
    </row>
    <row r="741" spans="1:14">
      <c r="A741" s="326" t="s">
        <v>27</v>
      </c>
      <c r="B741" s="326">
        <v>1</v>
      </c>
      <c r="C741" s="326">
        <v>3</v>
      </c>
      <c r="D741" s="326">
        <v>5</v>
      </c>
      <c r="E741" s="326">
        <v>77</v>
      </c>
      <c r="F741" s="326">
        <v>771</v>
      </c>
      <c r="G741" s="326">
        <v>848</v>
      </c>
      <c r="H741" s="327">
        <v>9.0801886792452796E-2</v>
      </c>
      <c r="I741" s="328">
        <v>-1.3209578199830801E-2</v>
      </c>
      <c r="J741" s="328">
        <v>3.8245287741871797E-5</v>
      </c>
      <c r="K741" s="328">
        <v>1.64071397797242E-2</v>
      </c>
      <c r="L741" s="327">
        <v>0.22063037249283601</v>
      </c>
      <c r="M741" s="327">
        <v>0.21773510307822599</v>
      </c>
      <c r="N741" s="327">
        <v>0.21799485861182499</v>
      </c>
    </row>
    <row r="742" spans="1:14">
      <c r="A742" s="326" t="s">
        <v>27</v>
      </c>
      <c r="B742" s="326">
        <v>2</v>
      </c>
      <c r="C742" s="326">
        <v>6</v>
      </c>
      <c r="D742" s="326">
        <v>8</v>
      </c>
      <c r="E742" s="326">
        <v>67</v>
      </c>
      <c r="F742" s="326">
        <v>703</v>
      </c>
      <c r="G742" s="326">
        <v>770</v>
      </c>
      <c r="H742" s="327">
        <v>8.7012987012987E-2</v>
      </c>
      <c r="I742" s="328">
        <v>3.3571742510222199E-2</v>
      </c>
      <c r="J742" s="328">
        <v>2.20042995586534E-4</v>
      </c>
      <c r="K742" s="328">
        <v>1.64071397797242E-2</v>
      </c>
      <c r="L742" s="327">
        <v>0.19197707736389599</v>
      </c>
      <c r="M742" s="327">
        <v>0.198531488280146</v>
      </c>
      <c r="N742" s="327">
        <v>0.197943444730077</v>
      </c>
    </row>
    <row r="743" spans="1:14">
      <c r="A743" s="326" t="s">
        <v>27</v>
      </c>
      <c r="B743" s="326">
        <v>3</v>
      </c>
      <c r="C743" s="326">
        <v>9</v>
      </c>
      <c r="D743" s="326">
        <v>13</v>
      </c>
      <c r="E743" s="326">
        <v>75</v>
      </c>
      <c r="F743" s="326">
        <v>731</v>
      </c>
      <c r="G743" s="326">
        <v>806</v>
      </c>
      <c r="H743" s="327">
        <v>9.3052109181141401E-2</v>
      </c>
      <c r="I743" s="328">
        <v>-4.0167183696008503E-2</v>
      </c>
      <c r="J743" s="328">
        <v>3.39848692415628E-4</v>
      </c>
      <c r="K743" s="328">
        <v>1.64071397797242E-2</v>
      </c>
      <c r="L743" s="327">
        <v>0.214899713467048</v>
      </c>
      <c r="M743" s="327">
        <v>0.206438859079356</v>
      </c>
      <c r="N743" s="327">
        <v>0.20719794344473</v>
      </c>
    </row>
    <row r="744" spans="1:14">
      <c r="A744" s="326" t="s">
        <v>27</v>
      </c>
      <c r="B744" s="326">
        <v>4</v>
      </c>
      <c r="C744" s="326">
        <v>14</v>
      </c>
      <c r="D744" s="326">
        <v>41</v>
      </c>
      <c r="E744" s="326">
        <v>71</v>
      </c>
      <c r="F744" s="326">
        <v>593</v>
      </c>
      <c r="G744" s="326">
        <v>664</v>
      </c>
      <c r="H744" s="327">
        <v>0.10692771084337301</v>
      </c>
      <c r="I744" s="328">
        <v>-0.19457800795306601</v>
      </c>
      <c r="J744" s="328">
        <v>6.9992780158953504E-3</v>
      </c>
      <c r="K744" s="328">
        <v>1.64071397797242E-2</v>
      </c>
      <c r="L744" s="327">
        <v>0.20343839541547201</v>
      </c>
      <c r="M744" s="327">
        <v>0.16746681728325299</v>
      </c>
      <c r="N744" s="327">
        <v>0.17069408740359801</v>
      </c>
    </row>
    <row r="745" spans="1:14">
      <c r="A745" s="326" t="s">
        <v>209</v>
      </c>
      <c r="B745" s="326">
        <v>0</v>
      </c>
      <c r="C745" s="326">
        <v>0</v>
      </c>
      <c r="D745" s="326">
        <v>2</v>
      </c>
      <c r="E745" s="326">
        <v>71</v>
      </c>
      <c r="F745" s="326">
        <v>826</v>
      </c>
      <c r="G745" s="326">
        <v>897</v>
      </c>
      <c r="H745" s="327">
        <v>7.9152731326644299E-2</v>
      </c>
      <c r="I745" s="328">
        <v>0.13682236657018601</v>
      </c>
      <c r="J745" s="328">
        <v>4.0812802778396702E-3</v>
      </c>
      <c r="K745" s="328">
        <v>1.6231386103045E-2</v>
      </c>
      <c r="L745" s="327">
        <v>0.20343839541547201</v>
      </c>
      <c r="M745" s="327">
        <v>0.23326743857667301</v>
      </c>
      <c r="N745" s="327">
        <v>0.23059125964010199</v>
      </c>
    </row>
    <row r="746" spans="1:14">
      <c r="A746" s="326" t="s">
        <v>209</v>
      </c>
      <c r="B746" s="326">
        <v>1</v>
      </c>
      <c r="C746" s="326">
        <v>3</v>
      </c>
      <c r="D746" s="326">
        <v>4</v>
      </c>
      <c r="E746" s="326">
        <v>69</v>
      </c>
      <c r="F746" s="326">
        <v>640</v>
      </c>
      <c r="G746" s="326">
        <v>709</v>
      </c>
      <c r="H746" s="327">
        <v>9.7320169252468197E-2</v>
      </c>
      <c r="I746" s="328">
        <v>-8.9730858153018206E-2</v>
      </c>
      <c r="J746" s="328">
        <v>1.52253816294479E-3</v>
      </c>
      <c r="K746" s="328">
        <v>1.6231386103045E-2</v>
      </c>
      <c r="L746" s="327">
        <v>0.197707736389684</v>
      </c>
      <c r="M746" s="327">
        <v>0.18073990398192599</v>
      </c>
      <c r="N746" s="327">
        <v>0.18226221079691499</v>
      </c>
    </row>
    <row r="747" spans="1:14">
      <c r="A747" s="326" t="s">
        <v>209</v>
      </c>
      <c r="B747" s="326">
        <v>2</v>
      </c>
      <c r="C747" s="326">
        <v>5</v>
      </c>
      <c r="D747" s="326">
        <v>7</v>
      </c>
      <c r="E747" s="326">
        <v>83</v>
      </c>
      <c r="F747" s="326">
        <v>933</v>
      </c>
      <c r="G747" s="326">
        <v>1016</v>
      </c>
      <c r="H747" s="327">
        <v>8.1692913385826696E-2</v>
      </c>
      <c r="I747" s="328">
        <v>0.102472063141269</v>
      </c>
      <c r="J747" s="328">
        <v>2.62969359380148E-3</v>
      </c>
      <c r="K747" s="328">
        <v>1.6231386103045E-2</v>
      </c>
      <c r="L747" s="327">
        <v>0.23782234957019999</v>
      </c>
      <c r="M747" s="327">
        <v>0.26348489127365099</v>
      </c>
      <c r="N747" s="327">
        <v>0.26118251928020503</v>
      </c>
    </row>
    <row r="748" spans="1:14">
      <c r="A748" s="326" t="s">
        <v>209</v>
      </c>
      <c r="B748" s="326">
        <v>3</v>
      </c>
      <c r="C748" s="326">
        <v>8</v>
      </c>
      <c r="D748" s="326">
        <v>9</v>
      </c>
      <c r="E748" s="326">
        <v>48</v>
      </c>
      <c r="F748" s="326">
        <v>493</v>
      </c>
      <c r="G748" s="326">
        <v>541</v>
      </c>
      <c r="H748" s="327">
        <v>8.8724584103512E-2</v>
      </c>
      <c r="I748" s="328">
        <v>1.22156332253225E-2</v>
      </c>
      <c r="J748" s="328">
        <v>2.06491923976105E-5</v>
      </c>
      <c r="K748" s="328">
        <v>1.6231386103045E-2</v>
      </c>
      <c r="L748" s="327">
        <v>0.13753581661891101</v>
      </c>
      <c r="M748" s="327">
        <v>0.13922620728607699</v>
      </c>
      <c r="N748" s="327">
        <v>0.13907455012853401</v>
      </c>
    </row>
    <row r="749" spans="1:14">
      <c r="A749" s="326" t="s">
        <v>209</v>
      </c>
      <c r="B749" s="326">
        <v>4</v>
      </c>
      <c r="C749" s="326">
        <v>10</v>
      </c>
      <c r="D749" s="326">
        <v>24</v>
      </c>
      <c r="E749" s="326">
        <v>78</v>
      </c>
      <c r="F749" s="326">
        <v>649</v>
      </c>
      <c r="G749" s="326">
        <v>727</v>
      </c>
      <c r="H749" s="327">
        <v>0.107290233837689</v>
      </c>
      <c r="I749" s="328">
        <v>-0.19836863989497799</v>
      </c>
      <c r="J749" s="328">
        <v>7.9772248760615304E-3</v>
      </c>
      <c r="K749" s="328">
        <v>1.6231386103045E-2</v>
      </c>
      <c r="L749" s="327">
        <v>0.22349570200572999</v>
      </c>
      <c r="M749" s="327">
        <v>0.183281558881671</v>
      </c>
      <c r="N749" s="327">
        <v>0.18688946015424099</v>
      </c>
    </row>
    <row r="750" spans="1:14">
      <c r="A750" s="326" t="s">
        <v>648</v>
      </c>
      <c r="B750" s="326">
        <v>0</v>
      </c>
      <c r="C750" s="326">
        <v>0</v>
      </c>
      <c r="D750" s="326">
        <v>0</v>
      </c>
      <c r="E750" s="326">
        <v>87</v>
      </c>
      <c r="F750" s="326">
        <v>816</v>
      </c>
      <c r="G750" s="326">
        <v>903</v>
      </c>
      <c r="H750" s="327">
        <v>9.6345514950166106E-2</v>
      </c>
      <c r="I750" s="328">
        <v>-7.8586293599953297E-2</v>
      </c>
      <c r="J750" s="328">
        <v>1.48058856497056E-3</v>
      </c>
      <c r="K750" s="328">
        <v>1.5972679866056199E-2</v>
      </c>
      <c r="L750" s="327">
        <v>0.24928366762177601</v>
      </c>
      <c r="M750" s="327">
        <v>0.23044337757695499</v>
      </c>
      <c r="N750" s="327">
        <v>0.23213367609254401</v>
      </c>
    </row>
    <row r="751" spans="1:14">
      <c r="A751" s="326" t="s">
        <v>648</v>
      </c>
      <c r="B751" s="326">
        <v>1</v>
      </c>
      <c r="C751" s="326">
        <v>1000</v>
      </c>
      <c r="D751" s="326">
        <v>60000</v>
      </c>
      <c r="E751" s="326">
        <v>68</v>
      </c>
      <c r="F751" s="326">
        <v>586</v>
      </c>
      <c r="G751" s="326">
        <v>654</v>
      </c>
      <c r="H751" s="327">
        <v>0.10397553516819499</v>
      </c>
      <c r="I751" s="328">
        <v>-0.16328044550856999</v>
      </c>
      <c r="J751" s="328">
        <v>4.7926782216166797E-3</v>
      </c>
      <c r="K751" s="328">
        <v>1.5972679866056199E-2</v>
      </c>
      <c r="L751" s="327">
        <v>0.19484240687679</v>
      </c>
      <c r="M751" s="327">
        <v>0.16548997458345099</v>
      </c>
      <c r="N751" s="327">
        <v>0.168123393316195</v>
      </c>
    </row>
    <row r="752" spans="1:14">
      <c r="A752" s="326" t="s">
        <v>648</v>
      </c>
      <c r="B752" s="326">
        <v>2</v>
      </c>
      <c r="C752" s="326">
        <v>60594</v>
      </c>
      <c r="D752" s="326">
        <v>181100</v>
      </c>
      <c r="E752" s="326">
        <v>71</v>
      </c>
      <c r="F752" s="326">
        <v>706</v>
      </c>
      <c r="G752" s="326">
        <v>777</v>
      </c>
      <c r="H752" s="327">
        <v>9.1377091377091296E-2</v>
      </c>
      <c r="I752" s="328">
        <v>-2.01571694575499E-2</v>
      </c>
      <c r="J752" s="328">
        <v>8.1831835800296197E-5</v>
      </c>
      <c r="K752" s="328">
        <v>1.5972679866056199E-2</v>
      </c>
      <c r="L752" s="327">
        <v>0.20343839541547201</v>
      </c>
      <c r="M752" s="327">
        <v>0.19937870658006199</v>
      </c>
      <c r="N752" s="327">
        <v>0.199742930591259</v>
      </c>
    </row>
    <row r="753" spans="1:14">
      <c r="A753" s="326" t="s">
        <v>648</v>
      </c>
      <c r="B753" s="326">
        <v>3</v>
      </c>
      <c r="C753" s="326">
        <v>182300</v>
      </c>
      <c r="D753" s="326">
        <v>400000</v>
      </c>
      <c r="E753" s="326">
        <v>57</v>
      </c>
      <c r="F753" s="326">
        <v>721</v>
      </c>
      <c r="G753" s="326">
        <v>778</v>
      </c>
      <c r="H753" s="327">
        <v>7.3264781491002504E-2</v>
      </c>
      <c r="I753" s="328">
        <v>0.22049533954092199</v>
      </c>
      <c r="J753" s="328">
        <v>8.8839812191217303E-3</v>
      </c>
      <c r="K753" s="328">
        <v>1.5972679866056199E-2</v>
      </c>
      <c r="L753" s="327">
        <v>0.163323782234957</v>
      </c>
      <c r="M753" s="327">
        <v>0.203614798079638</v>
      </c>
      <c r="N753" s="327">
        <v>0.2</v>
      </c>
    </row>
    <row r="754" spans="1:14">
      <c r="A754" s="326" t="s">
        <v>648</v>
      </c>
      <c r="B754" s="326">
        <v>4</v>
      </c>
      <c r="C754" s="326">
        <v>400400</v>
      </c>
      <c r="D754" s="326">
        <v>5423500</v>
      </c>
      <c r="E754" s="326">
        <v>66</v>
      </c>
      <c r="F754" s="326">
        <v>712</v>
      </c>
      <c r="G754" s="326">
        <v>778</v>
      </c>
      <c r="H754" s="327">
        <v>8.4832904884318702E-2</v>
      </c>
      <c r="I754" s="328">
        <v>6.1330639476073701E-2</v>
      </c>
      <c r="J754" s="328">
        <v>7.33600024546933E-4</v>
      </c>
      <c r="K754" s="328">
        <v>1.5972679866056199E-2</v>
      </c>
      <c r="L754" s="327">
        <v>0.18911174785100199</v>
      </c>
      <c r="M754" s="327">
        <v>0.201073143179892</v>
      </c>
      <c r="N754" s="327">
        <v>0.2</v>
      </c>
    </row>
    <row r="755" spans="1:14">
      <c r="A755" s="326" t="s">
        <v>245</v>
      </c>
      <c r="B755" s="326">
        <v>0</v>
      </c>
      <c r="C755" s="326">
        <v>0</v>
      </c>
      <c r="D755" s="326">
        <v>0</v>
      </c>
      <c r="E755" s="326">
        <v>162</v>
      </c>
      <c r="F755" s="326">
        <v>1831</v>
      </c>
      <c r="G755" s="326">
        <v>1993</v>
      </c>
      <c r="H755" s="327">
        <v>8.1284495735072695E-2</v>
      </c>
      <c r="I755" s="328">
        <v>0.10792867953264899</v>
      </c>
      <c r="J755" s="328">
        <v>5.7096632908532298E-3</v>
      </c>
      <c r="K755" s="328">
        <v>1.58093920298699E-2</v>
      </c>
      <c r="L755" s="327">
        <v>0.46418338108882501</v>
      </c>
      <c r="M755" s="327">
        <v>0.51708556904829095</v>
      </c>
      <c r="N755" s="327">
        <v>0.51233933161953704</v>
      </c>
    </row>
    <row r="756" spans="1:14">
      <c r="A756" s="326" t="s">
        <v>245</v>
      </c>
      <c r="B756" s="326">
        <v>2</v>
      </c>
      <c r="C756" s="326">
        <v>1</v>
      </c>
      <c r="D756" s="326">
        <v>1</v>
      </c>
      <c r="E756" s="326">
        <v>100</v>
      </c>
      <c r="F756" s="326">
        <v>927</v>
      </c>
      <c r="G756" s="326">
        <v>1027</v>
      </c>
      <c r="H756" s="327">
        <v>9.7370983446932804E-2</v>
      </c>
      <c r="I756" s="328">
        <v>-9.0309150331712704E-2</v>
      </c>
      <c r="J756" s="328">
        <v>2.2344738464380601E-3</v>
      </c>
      <c r="K756" s="328">
        <v>1.58093920298699E-2</v>
      </c>
      <c r="L756" s="327">
        <v>0.28653295128939799</v>
      </c>
      <c r="M756" s="327">
        <v>0.26179045467382001</v>
      </c>
      <c r="N756" s="327">
        <v>0.26401028277634903</v>
      </c>
    </row>
    <row r="757" spans="1:14">
      <c r="A757" s="326" t="s">
        <v>245</v>
      </c>
      <c r="B757" s="326">
        <v>3</v>
      </c>
      <c r="C757" s="326">
        <v>2</v>
      </c>
      <c r="D757" s="326">
        <v>2</v>
      </c>
      <c r="E757" s="326">
        <v>55</v>
      </c>
      <c r="F757" s="326">
        <v>442</v>
      </c>
      <c r="G757" s="326">
        <v>497</v>
      </c>
      <c r="H757" s="327">
        <v>0.11066398390342</v>
      </c>
      <c r="I757" s="328">
        <v>-0.23311583306424899</v>
      </c>
      <c r="J757" s="328">
        <v>7.6391189023570002E-3</v>
      </c>
      <c r="K757" s="328">
        <v>1.58093920298699E-2</v>
      </c>
      <c r="L757" s="327">
        <v>0.15759312320916899</v>
      </c>
      <c r="M757" s="327">
        <v>0.12482349618751699</v>
      </c>
      <c r="N757" s="327">
        <v>0.12776349614395799</v>
      </c>
    </row>
    <row r="758" spans="1:14">
      <c r="A758" s="326" t="s">
        <v>245</v>
      </c>
      <c r="B758" s="326">
        <v>4</v>
      </c>
      <c r="C758" s="326">
        <v>3</v>
      </c>
      <c r="D758" s="326">
        <v>7</v>
      </c>
      <c r="E758" s="326">
        <v>32</v>
      </c>
      <c r="F758" s="326">
        <v>341</v>
      </c>
      <c r="G758" s="326">
        <v>373</v>
      </c>
      <c r="H758" s="327">
        <v>8.5790884718498606E-2</v>
      </c>
      <c r="I758" s="328">
        <v>4.9054044574313602E-2</v>
      </c>
      <c r="J758" s="328">
        <v>2.2613599022168099E-4</v>
      </c>
      <c r="K758" s="328">
        <v>1.58093920298699E-2</v>
      </c>
      <c r="L758" s="327">
        <v>9.1690544412607405E-2</v>
      </c>
      <c r="M758" s="327">
        <v>9.63004800903699E-2</v>
      </c>
      <c r="N758" s="327">
        <v>9.5886889460154195E-2</v>
      </c>
    </row>
    <row r="759" spans="1:14">
      <c r="A759" s="326" t="s">
        <v>28</v>
      </c>
      <c r="B759" s="326">
        <v>0</v>
      </c>
      <c r="C759" s="326">
        <v>0</v>
      </c>
      <c r="D759" s="326">
        <v>2</v>
      </c>
      <c r="E759" s="326">
        <v>61</v>
      </c>
      <c r="F759" s="326">
        <v>767</v>
      </c>
      <c r="G759" s="326">
        <v>828</v>
      </c>
      <c r="H759" s="327">
        <v>7.3671497584541001E-2</v>
      </c>
      <c r="I759" s="328">
        <v>0.214520407284468</v>
      </c>
      <c r="J759" s="328">
        <v>8.9713246054009006E-3</v>
      </c>
      <c r="K759" s="328">
        <v>1.5640634057783001E-2</v>
      </c>
      <c r="L759" s="327">
        <v>0.17478510028653199</v>
      </c>
      <c r="M759" s="327">
        <v>0.21660547867833899</v>
      </c>
      <c r="N759" s="327">
        <v>0.21285347043701799</v>
      </c>
    </row>
    <row r="760" spans="1:14">
      <c r="A760" s="326" t="s">
        <v>28</v>
      </c>
      <c r="B760" s="326">
        <v>1</v>
      </c>
      <c r="C760" s="326">
        <v>3</v>
      </c>
      <c r="D760" s="326">
        <v>5</v>
      </c>
      <c r="E760" s="326">
        <v>83</v>
      </c>
      <c r="F760" s="326">
        <v>810</v>
      </c>
      <c r="G760" s="326">
        <v>893</v>
      </c>
      <c r="H760" s="327">
        <v>9.29451287793953E-2</v>
      </c>
      <c r="I760" s="328">
        <v>-3.8898890039590003E-2</v>
      </c>
      <c r="J760" s="328">
        <v>3.5294552314631302E-4</v>
      </c>
      <c r="K760" s="328">
        <v>1.5640634057783001E-2</v>
      </c>
      <c r="L760" s="327">
        <v>0.23782234957019999</v>
      </c>
      <c r="M760" s="327">
        <v>0.228748940977125</v>
      </c>
      <c r="N760" s="327">
        <v>0.229562982005141</v>
      </c>
    </row>
    <row r="761" spans="1:14">
      <c r="A761" s="326" t="s">
        <v>28</v>
      </c>
      <c r="B761" s="326">
        <v>2</v>
      </c>
      <c r="C761" s="326">
        <v>6</v>
      </c>
      <c r="D761" s="326">
        <v>8</v>
      </c>
      <c r="E761" s="326">
        <v>69</v>
      </c>
      <c r="F761" s="326">
        <v>710</v>
      </c>
      <c r="G761" s="326">
        <v>779</v>
      </c>
      <c r="H761" s="327">
        <v>8.8575096277278498E-2</v>
      </c>
      <c r="I761" s="328">
        <v>1.40659355286251E-2</v>
      </c>
      <c r="J761" s="328">
        <v>3.9392982948474702E-5</v>
      </c>
      <c r="K761" s="328">
        <v>1.5640634057783001E-2</v>
      </c>
      <c r="L761" s="327">
        <v>0.197707736389684</v>
      </c>
      <c r="M761" s="327">
        <v>0.200508330979949</v>
      </c>
      <c r="N761" s="327">
        <v>0.20025706940874</v>
      </c>
    </row>
    <row r="762" spans="1:14">
      <c r="A762" s="326" t="s">
        <v>28</v>
      </c>
      <c r="B762" s="326">
        <v>3</v>
      </c>
      <c r="C762" s="326">
        <v>9</v>
      </c>
      <c r="D762" s="326">
        <v>12</v>
      </c>
      <c r="E762" s="326">
        <v>63</v>
      </c>
      <c r="F762" s="326">
        <v>636</v>
      </c>
      <c r="G762" s="326">
        <v>699</v>
      </c>
      <c r="H762" s="327">
        <v>9.0128755364806801E-2</v>
      </c>
      <c r="I762" s="328">
        <v>-5.0286929608869902E-3</v>
      </c>
      <c r="J762" s="328">
        <v>4.5533795458945999E-6</v>
      </c>
      <c r="K762" s="328">
        <v>1.5640634057783001E-2</v>
      </c>
      <c r="L762" s="327">
        <v>0.18051575931232</v>
      </c>
      <c r="M762" s="327">
        <v>0.17961027958203801</v>
      </c>
      <c r="N762" s="327">
        <v>0.179691516709511</v>
      </c>
    </row>
    <row r="763" spans="1:14">
      <c r="A763" s="326" t="s">
        <v>28</v>
      </c>
      <c r="B763" s="326">
        <v>4</v>
      </c>
      <c r="C763" s="326">
        <v>13</v>
      </c>
      <c r="D763" s="326">
        <v>39</v>
      </c>
      <c r="E763" s="326">
        <v>73</v>
      </c>
      <c r="F763" s="326">
        <v>618</v>
      </c>
      <c r="G763" s="326">
        <v>691</v>
      </c>
      <c r="H763" s="327">
        <v>0.10564399421128701</v>
      </c>
      <c r="I763" s="328">
        <v>-0.181063513600176</v>
      </c>
      <c r="J763" s="328">
        <v>6.27241756674144E-3</v>
      </c>
      <c r="K763" s="328">
        <v>1.5640634057783001E-2</v>
      </c>
      <c r="L763" s="327">
        <v>0.20916905444125999</v>
      </c>
      <c r="M763" s="327">
        <v>0.174526969782547</v>
      </c>
      <c r="N763" s="327">
        <v>0.17763496143958801</v>
      </c>
    </row>
    <row r="764" spans="1:14">
      <c r="A764" s="326" t="s">
        <v>273</v>
      </c>
      <c r="B764" s="326">
        <v>0</v>
      </c>
      <c r="C764" s="326">
        <v>0</v>
      </c>
      <c r="D764" s="326">
        <v>0</v>
      </c>
      <c r="E764" s="326">
        <v>114</v>
      </c>
      <c r="F764" s="326">
        <v>1350</v>
      </c>
      <c r="G764" s="326">
        <v>1464</v>
      </c>
      <c r="H764" s="327">
        <v>7.7868852459016397E-2</v>
      </c>
      <c r="I764" s="328">
        <v>0.154568893128503</v>
      </c>
      <c r="J764" s="328">
        <v>8.4395652020165402E-3</v>
      </c>
      <c r="K764" s="328">
        <v>1.53867564099688E-2</v>
      </c>
      <c r="L764" s="327">
        <v>0.326647564469914</v>
      </c>
      <c r="M764" s="327">
        <v>0.38124823496187499</v>
      </c>
      <c r="N764" s="327">
        <v>0.37634961439588599</v>
      </c>
    </row>
    <row r="765" spans="1:14">
      <c r="A765" s="326" t="s">
        <v>273</v>
      </c>
      <c r="B765" s="326">
        <v>1</v>
      </c>
      <c r="C765" s="326">
        <v>1</v>
      </c>
      <c r="D765" s="326">
        <v>1</v>
      </c>
      <c r="E765" s="326">
        <v>93</v>
      </c>
      <c r="F765" s="326">
        <v>922</v>
      </c>
      <c r="G765" s="326">
        <v>1015</v>
      </c>
      <c r="H765" s="327">
        <v>9.1625615763546803E-2</v>
      </c>
      <c r="I765" s="328">
        <v>-2.3146799506138599E-2</v>
      </c>
      <c r="J765" s="328">
        <v>1.4113114104101401E-4</v>
      </c>
      <c r="K765" s="328">
        <v>1.53867564099688E-2</v>
      </c>
      <c r="L765" s="327">
        <v>0.26647564469913998</v>
      </c>
      <c r="M765" s="327">
        <v>0.26037842417396201</v>
      </c>
      <c r="N765" s="327">
        <v>0.26092544987146499</v>
      </c>
    </row>
    <row r="766" spans="1:14">
      <c r="A766" s="326" t="s">
        <v>273</v>
      </c>
      <c r="B766" s="326">
        <v>3</v>
      </c>
      <c r="C766" s="326">
        <v>2</v>
      </c>
      <c r="D766" s="326">
        <v>2</v>
      </c>
      <c r="E766" s="326">
        <v>64</v>
      </c>
      <c r="F766" s="326">
        <v>598</v>
      </c>
      <c r="G766" s="326">
        <v>662</v>
      </c>
      <c r="H766" s="327">
        <v>9.6676737160120804E-2</v>
      </c>
      <c r="I766" s="328">
        <v>-8.2384859318516607E-2</v>
      </c>
      <c r="J766" s="328">
        <v>1.19476508805685E-3</v>
      </c>
      <c r="K766" s="328">
        <v>1.53867564099688E-2</v>
      </c>
      <c r="L766" s="327">
        <v>0.18338108882521401</v>
      </c>
      <c r="M766" s="327">
        <v>0.16887884778311199</v>
      </c>
      <c r="N766" s="327">
        <v>0.17017994858611801</v>
      </c>
    </row>
    <row r="767" spans="1:14">
      <c r="A767" s="326" t="s">
        <v>273</v>
      </c>
      <c r="B767" s="326">
        <v>4</v>
      </c>
      <c r="C767" s="326">
        <v>3</v>
      </c>
      <c r="D767" s="326">
        <v>8</v>
      </c>
      <c r="E767" s="326">
        <v>78</v>
      </c>
      <c r="F767" s="326">
        <v>671</v>
      </c>
      <c r="G767" s="326">
        <v>749</v>
      </c>
      <c r="H767" s="327">
        <v>0.104138851802403</v>
      </c>
      <c r="I767" s="328">
        <v>-0.16503221962738601</v>
      </c>
      <c r="J767" s="328">
        <v>5.6112949788544603E-3</v>
      </c>
      <c r="K767" s="328">
        <v>1.53867564099688E-2</v>
      </c>
      <c r="L767" s="327">
        <v>0.22349570200572999</v>
      </c>
      <c r="M767" s="327">
        <v>0.18949449308104999</v>
      </c>
      <c r="N767" s="327">
        <v>0.19254498714652901</v>
      </c>
    </row>
    <row r="768" spans="1:14">
      <c r="A768" s="326" t="s">
        <v>567</v>
      </c>
      <c r="B768" s="326">
        <v>0</v>
      </c>
      <c r="C768" s="326">
        <v>0</v>
      </c>
      <c r="D768" s="326">
        <v>12</v>
      </c>
      <c r="E768" s="326">
        <v>83</v>
      </c>
      <c r="F768" s="326">
        <v>735</v>
      </c>
      <c r="G768" s="326">
        <v>818</v>
      </c>
      <c r="H768" s="327">
        <v>0.101466992665036</v>
      </c>
      <c r="I768" s="328">
        <v>-0.13606263849323699</v>
      </c>
      <c r="J768" s="328">
        <v>4.1164208449567599E-3</v>
      </c>
      <c r="K768" s="328">
        <v>1.50736976766928E-2</v>
      </c>
      <c r="L768" s="327">
        <v>0.23782234957019999</v>
      </c>
      <c r="M768" s="327">
        <v>0.207568483479243</v>
      </c>
      <c r="N768" s="327">
        <v>0.21028277634961401</v>
      </c>
    </row>
    <row r="769" spans="1:14">
      <c r="A769" s="326" t="s">
        <v>567</v>
      </c>
      <c r="B769" s="326">
        <v>1</v>
      </c>
      <c r="C769" s="326">
        <v>13</v>
      </c>
      <c r="D769" s="326">
        <v>36</v>
      </c>
      <c r="E769" s="326">
        <v>110</v>
      </c>
      <c r="F769" s="326">
        <v>1085</v>
      </c>
      <c r="G769" s="326">
        <v>1195</v>
      </c>
      <c r="H769" s="327">
        <v>9.2050209205020897E-2</v>
      </c>
      <c r="I769" s="328">
        <v>-2.8237629727332601E-2</v>
      </c>
      <c r="J769" s="328">
        <v>2.4780293264810402E-4</v>
      </c>
      <c r="K769" s="328">
        <v>1.50736976766928E-2</v>
      </c>
      <c r="L769" s="327">
        <v>0.31518624641833798</v>
      </c>
      <c r="M769" s="327">
        <v>0.30641061846935802</v>
      </c>
      <c r="N769" s="327">
        <v>0.30719794344473</v>
      </c>
    </row>
    <row r="770" spans="1:14">
      <c r="A770" s="326" t="s">
        <v>567</v>
      </c>
      <c r="B770" s="326">
        <v>2</v>
      </c>
      <c r="C770" s="326">
        <v>37</v>
      </c>
      <c r="D770" s="326">
        <v>55</v>
      </c>
      <c r="E770" s="326">
        <v>27</v>
      </c>
      <c r="F770" s="326">
        <v>295</v>
      </c>
      <c r="G770" s="326">
        <v>322</v>
      </c>
      <c r="H770" s="327">
        <v>8.3850931677018598E-2</v>
      </c>
      <c r="I770" s="328">
        <v>7.4045960426014107E-2</v>
      </c>
      <c r="J770" s="328">
        <v>4.4027007183986499E-4</v>
      </c>
      <c r="K770" s="328">
        <v>1.50736976766928E-2</v>
      </c>
      <c r="L770" s="327">
        <v>7.7363896848137506E-2</v>
      </c>
      <c r="M770" s="327">
        <v>8.3309799491669001E-2</v>
      </c>
      <c r="N770" s="327">
        <v>8.2776349614395797E-2</v>
      </c>
    </row>
    <row r="771" spans="1:14">
      <c r="A771" s="326" t="s">
        <v>567</v>
      </c>
      <c r="B771" s="326">
        <v>3</v>
      </c>
      <c r="C771" s="326">
        <v>56</v>
      </c>
      <c r="D771" s="326">
        <v>120</v>
      </c>
      <c r="E771" s="326">
        <v>80</v>
      </c>
      <c r="F771" s="326">
        <v>787</v>
      </c>
      <c r="G771" s="326">
        <v>867</v>
      </c>
      <c r="H771" s="327">
        <v>9.22722029988466E-2</v>
      </c>
      <c r="I771" s="328">
        <v>-3.08909161659549E-2</v>
      </c>
      <c r="J771" s="328">
        <v>2.1539495553280001E-4</v>
      </c>
      <c r="K771" s="328">
        <v>1.50736976766928E-2</v>
      </c>
      <c r="L771" s="327">
        <v>0.229226361031518</v>
      </c>
      <c r="M771" s="327">
        <v>0.222253600677774</v>
      </c>
      <c r="N771" s="327">
        <v>0.22287917737789201</v>
      </c>
    </row>
    <row r="772" spans="1:14">
      <c r="A772" s="326" t="s">
        <v>567</v>
      </c>
      <c r="B772" s="326">
        <v>4</v>
      </c>
      <c r="C772" s="326">
        <v>121</v>
      </c>
      <c r="D772" s="326">
        <v>361</v>
      </c>
      <c r="E772" s="326">
        <v>49</v>
      </c>
      <c r="F772" s="326">
        <v>639</v>
      </c>
      <c r="G772" s="326">
        <v>688</v>
      </c>
      <c r="H772" s="327">
        <v>7.12209302325581E-2</v>
      </c>
      <c r="I772" s="328">
        <v>0.250991626357431</v>
      </c>
      <c r="J772" s="328">
        <v>1.0053808871715199E-2</v>
      </c>
      <c r="K772" s="328">
        <v>1.50736976766928E-2</v>
      </c>
      <c r="L772" s="327">
        <v>0.14040114613180499</v>
      </c>
      <c r="M772" s="327">
        <v>0.180457497881954</v>
      </c>
      <c r="N772" s="327">
        <v>0.176863753213367</v>
      </c>
    </row>
    <row r="773" spans="1:14">
      <c r="A773" s="326" t="s">
        <v>253</v>
      </c>
      <c r="B773" s="326">
        <v>0</v>
      </c>
      <c r="C773" s="326">
        <v>0</v>
      </c>
      <c r="D773" s="326">
        <v>0</v>
      </c>
      <c r="E773" s="326">
        <v>117</v>
      </c>
      <c r="F773" s="326">
        <v>1358</v>
      </c>
      <c r="G773" s="326">
        <v>1475</v>
      </c>
      <c r="H773" s="327">
        <v>7.9322033898305E-2</v>
      </c>
      <c r="I773" s="328">
        <v>0.134501843411408</v>
      </c>
      <c r="J773" s="328">
        <v>6.4915876565662398E-3</v>
      </c>
      <c r="K773" s="328">
        <v>1.4827043324479001E-2</v>
      </c>
      <c r="L773" s="327">
        <v>0.33524355300859598</v>
      </c>
      <c r="M773" s="327">
        <v>0.383507483761649</v>
      </c>
      <c r="N773" s="327">
        <v>0.37917737789202999</v>
      </c>
    </row>
    <row r="774" spans="1:14">
      <c r="A774" s="326" t="s">
        <v>253</v>
      </c>
      <c r="B774" s="326">
        <v>1</v>
      </c>
      <c r="C774" s="326">
        <v>1</v>
      </c>
      <c r="D774" s="326">
        <v>1</v>
      </c>
      <c r="E774" s="326">
        <v>84</v>
      </c>
      <c r="F774" s="326">
        <v>846</v>
      </c>
      <c r="G774" s="326">
        <v>930</v>
      </c>
      <c r="H774" s="327">
        <v>9.0322580645161202E-2</v>
      </c>
      <c r="I774" s="328">
        <v>-7.3899691465668599E-3</v>
      </c>
      <c r="J774" s="328">
        <v>1.30959010906874E-5</v>
      </c>
      <c r="K774" s="328">
        <v>1.4827043324479001E-2</v>
      </c>
      <c r="L774" s="327">
        <v>0.24068767908309399</v>
      </c>
      <c r="M774" s="327">
        <v>0.23891556057610799</v>
      </c>
      <c r="N774" s="327">
        <v>0.23907455012853401</v>
      </c>
    </row>
    <row r="775" spans="1:14">
      <c r="A775" s="326" t="s">
        <v>253</v>
      </c>
      <c r="B775" s="326">
        <v>3</v>
      </c>
      <c r="C775" s="326">
        <v>2</v>
      </c>
      <c r="D775" s="326">
        <v>3</v>
      </c>
      <c r="E775" s="326">
        <v>91</v>
      </c>
      <c r="F775" s="326">
        <v>877</v>
      </c>
      <c r="G775" s="326">
        <v>968</v>
      </c>
      <c r="H775" s="327">
        <v>9.4008264462809896E-2</v>
      </c>
      <c r="I775" s="328">
        <v>-5.14450440541434E-2</v>
      </c>
      <c r="J775" s="328">
        <v>6.7263551392395503E-4</v>
      </c>
      <c r="K775" s="328">
        <v>1.4827043324479001E-2</v>
      </c>
      <c r="L775" s="327">
        <v>0.26074498567335203</v>
      </c>
      <c r="M775" s="327">
        <v>0.24767014967523299</v>
      </c>
      <c r="N775" s="327">
        <v>0.24884318766066801</v>
      </c>
    </row>
    <row r="776" spans="1:14">
      <c r="A776" s="326" t="s">
        <v>253</v>
      </c>
      <c r="B776" s="326">
        <v>4</v>
      </c>
      <c r="C776" s="326">
        <v>4</v>
      </c>
      <c r="D776" s="326">
        <v>14</v>
      </c>
      <c r="E776" s="326">
        <v>57</v>
      </c>
      <c r="F776" s="326">
        <v>460</v>
      </c>
      <c r="G776" s="326">
        <v>517</v>
      </c>
      <c r="H776" s="327">
        <v>0.110251450676982</v>
      </c>
      <c r="I776" s="328">
        <v>-0.22891730826088599</v>
      </c>
      <c r="J776" s="328">
        <v>7.6497242528981496E-3</v>
      </c>
      <c r="K776" s="328">
        <v>1.4827043324479001E-2</v>
      </c>
      <c r="L776" s="327">
        <v>0.163323782234957</v>
      </c>
      <c r="M776" s="327">
        <v>0.12990680598700899</v>
      </c>
      <c r="N776" s="327">
        <v>0.13290488431876599</v>
      </c>
    </row>
    <row r="777" spans="1:14">
      <c r="A777" s="326" t="s">
        <v>26</v>
      </c>
      <c r="B777" s="326">
        <v>0</v>
      </c>
      <c r="C777" s="326">
        <v>0</v>
      </c>
      <c r="D777" s="326">
        <v>0</v>
      </c>
      <c r="E777" s="326">
        <v>65</v>
      </c>
      <c r="F777" s="326">
        <v>775</v>
      </c>
      <c r="G777" s="326">
        <v>840</v>
      </c>
      <c r="H777" s="327">
        <v>7.73809523809523E-2</v>
      </c>
      <c r="I777" s="328">
        <v>0.161383229548233</v>
      </c>
      <c r="J777" s="328">
        <v>5.2640480714166099E-3</v>
      </c>
      <c r="K777" s="328">
        <v>1.4807152813201101E-2</v>
      </c>
      <c r="L777" s="327">
        <v>0.18624641833810801</v>
      </c>
      <c r="M777" s="327">
        <v>0.218864727478113</v>
      </c>
      <c r="N777" s="327">
        <v>0.215938303341902</v>
      </c>
    </row>
    <row r="778" spans="1:14">
      <c r="A778" s="326" t="s">
        <v>26</v>
      </c>
      <c r="B778" s="326">
        <v>1</v>
      </c>
      <c r="C778" s="326">
        <v>1</v>
      </c>
      <c r="D778" s="326">
        <v>1</v>
      </c>
      <c r="E778" s="326">
        <v>62</v>
      </c>
      <c r="F778" s="326">
        <v>711</v>
      </c>
      <c r="G778" s="326">
        <v>773</v>
      </c>
      <c r="H778" s="327">
        <v>8.0206985769728303E-2</v>
      </c>
      <c r="I778" s="328">
        <v>0.122445514848672</v>
      </c>
      <c r="J778" s="328">
        <v>2.8334268387165702E-3</v>
      </c>
      <c r="K778" s="328">
        <v>1.4807152813201101E-2</v>
      </c>
      <c r="L778" s="327">
        <v>0.177650429799426</v>
      </c>
      <c r="M778" s="327">
        <v>0.20079073707992001</v>
      </c>
      <c r="N778" s="327">
        <v>0.198714652956298</v>
      </c>
    </row>
    <row r="779" spans="1:14">
      <c r="A779" s="326" t="s">
        <v>26</v>
      </c>
      <c r="B779" s="326">
        <v>2</v>
      </c>
      <c r="C779" s="326">
        <v>2</v>
      </c>
      <c r="D779" s="326">
        <v>3</v>
      </c>
      <c r="E779" s="326">
        <v>103</v>
      </c>
      <c r="F779" s="326">
        <v>995</v>
      </c>
      <c r="G779" s="326">
        <v>1098</v>
      </c>
      <c r="H779" s="327">
        <v>9.3806921675774105E-2</v>
      </c>
      <c r="I779" s="328">
        <v>-4.9078780980519598E-2</v>
      </c>
      <c r="J779" s="328">
        <v>6.9372220639898105E-4</v>
      </c>
      <c r="K779" s="328">
        <v>1.4807152813201101E-2</v>
      </c>
      <c r="L779" s="327">
        <v>0.29512893982807997</v>
      </c>
      <c r="M779" s="327">
        <v>0.28099406947189998</v>
      </c>
      <c r="N779" s="327">
        <v>0.28226221079691499</v>
      </c>
    </row>
    <row r="780" spans="1:14">
      <c r="A780" s="326" t="s">
        <v>26</v>
      </c>
      <c r="B780" s="326">
        <v>3</v>
      </c>
      <c r="C780" s="326">
        <v>4</v>
      </c>
      <c r="D780" s="326">
        <v>5</v>
      </c>
      <c r="E780" s="326">
        <v>68</v>
      </c>
      <c r="F780" s="326">
        <v>583</v>
      </c>
      <c r="G780" s="326">
        <v>651</v>
      </c>
      <c r="H780" s="327">
        <v>0.104454685099846</v>
      </c>
      <c r="I780" s="328">
        <v>-0.16841304873509</v>
      </c>
      <c r="J780" s="328">
        <v>5.0860152271445802E-3</v>
      </c>
      <c r="K780" s="328">
        <v>1.4807152813201101E-2</v>
      </c>
      <c r="L780" s="327">
        <v>0.19484240687679</v>
      </c>
      <c r="M780" s="327">
        <v>0.164642756283535</v>
      </c>
      <c r="N780" s="327">
        <v>0.16735218508997399</v>
      </c>
    </row>
    <row r="781" spans="1:14">
      <c r="A781" s="326" t="s">
        <v>26</v>
      </c>
      <c r="B781" s="326">
        <v>4</v>
      </c>
      <c r="C781" s="326">
        <v>6</v>
      </c>
      <c r="D781" s="326">
        <v>23</v>
      </c>
      <c r="E781" s="326">
        <v>51</v>
      </c>
      <c r="F781" s="326">
        <v>477</v>
      </c>
      <c r="G781" s="326">
        <v>528</v>
      </c>
      <c r="H781" s="327">
        <v>9.6590909090909005E-2</v>
      </c>
      <c r="I781" s="328">
        <v>-8.1401671745461202E-2</v>
      </c>
      <c r="J781" s="328">
        <v>9.2994046952435405E-4</v>
      </c>
      <c r="K781" s="328">
        <v>1.4807152813201101E-2</v>
      </c>
      <c r="L781" s="327">
        <v>0.146131805157593</v>
      </c>
      <c r="M781" s="327">
        <v>0.13470770968652901</v>
      </c>
      <c r="N781" s="327">
        <v>0.13573264781491001</v>
      </c>
    </row>
    <row r="782" spans="1:14">
      <c r="A782" s="326" t="s">
        <v>195</v>
      </c>
      <c r="B782" s="326">
        <v>0</v>
      </c>
      <c r="C782" s="326">
        <v>0</v>
      </c>
      <c r="D782" s="326">
        <v>0</v>
      </c>
      <c r="E782" s="326">
        <v>124</v>
      </c>
      <c r="F782" s="326">
        <v>1427</v>
      </c>
      <c r="G782" s="326">
        <v>1551</v>
      </c>
      <c r="H782" s="327">
        <v>7.9948420373952195E-2</v>
      </c>
      <c r="I782" s="328">
        <v>0.12595552196232199</v>
      </c>
      <c r="J782" s="328">
        <v>6.0071520024027499E-3</v>
      </c>
      <c r="K782" s="328">
        <v>1.45905628860638E-2</v>
      </c>
      <c r="L782" s="327">
        <v>0.35530085959885299</v>
      </c>
      <c r="M782" s="327">
        <v>0.40299350465970002</v>
      </c>
      <c r="N782" s="327">
        <v>0.39871465295629799</v>
      </c>
    </row>
    <row r="783" spans="1:14">
      <c r="A783" s="326" t="s">
        <v>195</v>
      </c>
      <c r="B783" s="326">
        <v>1</v>
      </c>
      <c r="C783" s="326">
        <v>1</v>
      </c>
      <c r="D783" s="326">
        <v>1</v>
      </c>
      <c r="E783" s="326">
        <v>91</v>
      </c>
      <c r="F783" s="326">
        <v>946</v>
      </c>
      <c r="G783" s="326">
        <v>1037</v>
      </c>
      <c r="H783" s="327">
        <v>8.7753134040501404E-2</v>
      </c>
      <c r="I783" s="328">
        <v>2.4290532625551701E-2</v>
      </c>
      <c r="J783" s="328">
        <v>1.55731095980242E-4</v>
      </c>
      <c r="K783" s="328">
        <v>1.45905628860638E-2</v>
      </c>
      <c r="L783" s="327">
        <v>0.26074498567335203</v>
      </c>
      <c r="M783" s="327">
        <v>0.267156170573284</v>
      </c>
      <c r="N783" s="327">
        <v>0.26658097686375298</v>
      </c>
    </row>
    <row r="784" spans="1:14">
      <c r="A784" s="326" t="s">
        <v>195</v>
      </c>
      <c r="B784" s="326">
        <v>3</v>
      </c>
      <c r="C784" s="326">
        <v>2</v>
      </c>
      <c r="D784" s="326">
        <v>2</v>
      </c>
      <c r="E784" s="326">
        <v>63</v>
      </c>
      <c r="F784" s="326">
        <v>535</v>
      </c>
      <c r="G784" s="326">
        <v>598</v>
      </c>
      <c r="H784" s="327">
        <v>0.105351170568561</v>
      </c>
      <c r="I784" s="328">
        <v>-0.17796050940500199</v>
      </c>
      <c r="J784" s="328">
        <v>5.2371101084723697E-3</v>
      </c>
      <c r="K784" s="328">
        <v>1.45905628860638E-2</v>
      </c>
      <c r="L784" s="327">
        <v>0.18051575931232</v>
      </c>
      <c r="M784" s="327">
        <v>0.15108726348489099</v>
      </c>
      <c r="N784" s="327">
        <v>0.15372750642673499</v>
      </c>
    </row>
    <row r="785" spans="1:14">
      <c r="A785" s="326" t="s">
        <v>195</v>
      </c>
      <c r="B785" s="326">
        <v>4</v>
      </c>
      <c r="C785" s="326">
        <v>3</v>
      </c>
      <c r="D785" s="326">
        <v>13</v>
      </c>
      <c r="E785" s="326">
        <v>71</v>
      </c>
      <c r="F785" s="326">
        <v>633</v>
      </c>
      <c r="G785" s="326">
        <v>704</v>
      </c>
      <c r="H785" s="327">
        <v>0.100852272727272</v>
      </c>
      <c r="I785" s="328">
        <v>-0.12930198480661501</v>
      </c>
      <c r="J785" s="328">
        <v>3.1905696792084702E-3</v>
      </c>
      <c r="K785" s="328">
        <v>1.45905628860638E-2</v>
      </c>
      <c r="L785" s="327">
        <v>0.20343839541547201</v>
      </c>
      <c r="M785" s="327">
        <v>0.17876306128212299</v>
      </c>
      <c r="N785" s="327">
        <v>0.18097686375321301</v>
      </c>
    </row>
    <row r="786" spans="1:14">
      <c r="A786" s="326" t="s">
        <v>215</v>
      </c>
      <c r="B786" s="326">
        <v>0</v>
      </c>
      <c r="C786" s="326">
        <v>0</v>
      </c>
      <c r="D786" s="326">
        <v>2</v>
      </c>
      <c r="E786" s="326">
        <v>63</v>
      </c>
      <c r="F786" s="326">
        <v>781</v>
      </c>
      <c r="G786" s="326">
        <v>844</v>
      </c>
      <c r="H786" s="327">
        <v>7.46445497630331E-2</v>
      </c>
      <c r="I786" s="328">
        <v>0.20034789353867599</v>
      </c>
      <c r="J786" s="328">
        <v>8.0226117949091999E-3</v>
      </c>
      <c r="K786" s="328">
        <v>1.4357569627995901E-2</v>
      </c>
      <c r="L786" s="327">
        <v>0.18051575931232</v>
      </c>
      <c r="M786" s="327">
        <v>0.22055916407794399</v>
      </c>
      <c r="N786" s="327">
        <v>0.216966580976863</v>
      </c>
    </row>
    <row r="787" spans="1:14">
      <c r="A787" s="326" t="s">
        <v>215</v>
      </c>
      <c r="B787" s="326">
        <v>1</v>
      </c>
      <c r="C787" s="326">
        <v>3</v>
      </c>
      <c r="D787" s="326">
        <v>5</v>
      </c>
      <c r="E787" s="326">
        <v>84</v>
      </c>
      <c r="F787" s="326">
        <v>822</v>
      </c>
      <c r="G787" s="326">
        <v>906</v>
      </c>
      <c r="H787" s="327">
        <v>9.2715231788079402E-2</v>
      </c>
      <c r="I787" s="328">
        <v>-3.61689336966102E-2</v>
      </c>
      <c r="J787" s="328">
        <v>3.0923949691124002E-4</v>
      </c>
      <c r="K787" s="328">
        <v>1.4357569627995901E-2</v>
      </c>
      <c r="L787" s="327">
        <v>0.24068767908309399</v>
      </c>
      <c r="M787" s="327">
        <v>0.232137814176786</v>
      </c>
      <c r="N787" s="327">
        <v>0.23290488431876599</v>
      </c>
    </row>
    <row r="788" spans="1:14">
      <c r="A788" s="326" t="s">
        <v>215</v>
      </c>
      <c r="B788" s="326">
        <v>2</v>
      </c>
      <c r="C788" s="326">
        <v>6</v>
      </c>
      <c r="D788" s="326">
        <v>8</v>
      </c>
      <c r="E788" s="326">
        <v>67</v>
      </c>
      <c r="F788" s="326">
        <v>715</v>
      </c>
      <c r="G788" s="326">
        <v>782</v>
      </c>
      <c r="H788" s="327">
        <v>8.56777493606138E-2</v>
      </c>
      <c r="I788" s="328">
        <v>5.0497393393565002E-2</v>
      </c>
      <c r="J788" s="328">
        <v>5.0210992962514904E-4</v>
      </c>
      <c r="K788" s="328">
        <v>1.4357569627995901E-2</v>
      </c>
      <c r="L788" s="327">
        <v>0.19197707736389599</v>
      </c>
      <c r="M788" s="327">
        <v>0.20192036147980699</v>
      </c>
      <c r="N788" s="327">
        <v>0.20102827763496101</v>
      </c>
    </row>
    <row r="789" spans="1:14">
      <c r="A789" s="326" t="s">
        <v>215</v>
      </c>
      <c r="B789" s="326">
        <v>3</v>
      </c>
      <c r="C789" s="326">
        <v>9</v>
      </c>
      <c r="D789" s="326">
        <v>12</v>
      </c>
      <c r="E789" s="326">
        <v>66</v>
      </c>
      <c r="F789" s="326">
        <v>627</v>
      </c>
      <c r="G789" s="326">
        <v>693</v>
      </c>
      <c r="H789" s="327">
        <v>9.5238095238095205E-2</v>
      </c>
      <c r="I789" s="328">
        <v>-6.5800731302981405E-2</v>
      </c>
      <c r="J789" s="328">
        <v>7.9244631167297902E-4</v>
      </c>
      <c r="K789" s="328">
        <v>1.4357569627995901E-2</v>
      </c>
      <c r="L789" s="327">
        <v>0.18911174785100199</v>
      </c>
      <c r="M789" s="327">
        <v>0.17706862468229301</v>
      </c>
      <c r="N789" s="327">
        <v>0.17814910025706901</v>
      </c>
    </row>
    <row r="790" spans="1:14">
      <c r="A790" s="326" t="s">
        <v>215</v>
      </c>
      <c r="B790" s="326">
        <v>4</v>
      </c>
      <c r="C790" s="326">
        <v>13</v>
      </c>
      <c r="D790" s="326">
        <v>39</v>
      </c>
      <c r="E790" s="326">
        <v>69</v>
      </c>
      <c r="F790" s="326">
        <v>596</v>
      </c>
      <c r="G790" s="326">
        <v>665</v>
      </c>
      <c r="H790" s="327">
        <v>0.10375939849624</v>
      </c>
      <c r="I790" s="328">
        <v>-0.160958367441386</v>
      </c>
      <c r="J790" s="328">
        <v>4.7311620948773999E-3</v>
      </c>
      <c r="K790" s="328">
        <v>1.4357569627995901E-2</v>
      </c>
      <c r="L790" s="327">
        <v>0.197707736389684</v>
      </c>
      <c r="M790" s="327">
        <v>0.16831403558316799</v>
      </c>
      <c r="N790" s="327">
        <v>0.17095115681233899</v>
      </c>
    </row>
    <row r="791" spans="1:14">
      <c r="A791" s="326" t="s">
        <v>93</v>
      </c>
      <c r="B791" s="326">
        <v>0</v>
      </c>
      <c r="C791" s="326">
        <v>0</v>
      </c>
      <c r="D791" s="326">
        <v>4</v>
      </c>
      <c r="E791" s="326">
        <v>83</v>
      </c>
      <c r="F791" s="326">
        <v>880</v>
      </c>
      <c r="G791" s="326">
        <v>963</v>
      </c>
      <c r="H791" s="327">
        <v>8.6188992731048797E-2</v>
      </c>
      <c r="I791" s="328">
        <v>4.3988769766177702E-2</v>
      </c>
      <c r="J791" s="328">
        <v>4.7046070226027702E-4</v>
      </c>
      <c r="K791" s="328">
        <v>1.40696738905068E-2</v>
      </c>
      <c r="L791" s="327">
        <v>0.23782234957019999</v>
      </c>
      <c r="M791" s="327">
        <v>0.24851736797514801</v>
      </c>
      <c r="N791" s="327">
        <v>0.24755784061696601</v>
      </c>
    </row>
    <row r="792" spans="1:14">
      <c r="A792" s="326" t="s">
        <v>93</v>
      </c>
      <c r="B792" s="326">
        <v>1</v>
      </c>
      <c r="C792" s="326">
        <v>5</v>
      </c>
      <c r="D792" s="326">
        <v>7</v>
      </c>
      <c r="E792" s="326">
        <v>50</v>
      </c>
      <c r="F792" s="326">
        <v>626</v>
      </c>
      <c r="G792" s="326">
        <v>676</v>
      </c>
      <c r="H792" s="327">
        <v>7.3964497041420094E-2</v>
      </c>
      <c r="I792" s="328">
        <v>0.21023483576247501</v>
      </c>
      <c r="J792" s="328">
        <v>7.0470176512914201E-3</v>
      </c>
      <c r="K792" s="328">
        <v>1.40696738905068E-2</v>
      </c>
      <c r="L792" s="327">
        <v>0.14326647564469899</v>
      </c>
      <c r="M792" s="327">
        <v>0.17678621858232099</v>
      </c>
      <c r="N792" s="327">
        <v>0.17377892030848299</v>
      </c>
    </row>
    <row r="793" spans="1:14">
      <c r="A793" s="326" t="s">
        <v>93</v>
      </c>
      <c r="B793" s="326">
        <v>2</v>
      </c>
      <c r="C793" s="326">
        <v>8</v>
      </c>
      <c r="D793" s="326">
        <v>11</v>
      </c>
      <c r="E793" s="326">
        <v>72</v>
      </c>
      <c r="F793" s="326">
        <v>734</v>
      </c>
      <c r="G793" s="326">
        <v>806</v>
      </c>
      <c r="H793" s="327">
        <v>8.9330024813895695E-2</v>
      </c>
      <c r="I793" s="328">
        <v>4.7503796889837302E-3</v>
      </c>
      <c r="J793" s="328">
        <v>4.6665471302007796E-6</v>
      </c>
      <c r="K793" s="328">
        <v>1.40696738905068E-2</v>
      </c>
      <c r="L793" s="327">
        <v>0.20630372492836599</v>
      </c>
      <c r="M793" s="327">
        <v>0.20728607737927099</v>
      </c>
      <c r="N793" s="327">
        <v>0.20719794344473</v>
      </c>
    </row>
    <row r="794" spans="1:14">
      <c r="A794" s="326" t="s">
        <v>93</v>
      </c>
      <c r="B794" s="326">
        <v>3</v>
      </c>
      <c r="C794" s="326">
        <v>12</v>
      </c>
      <c r="D794" s="326">
        <v>16</v>
      </c>
      <c r="E794" s="326">
        <v>69</v>
      </c>
      <c r="F794" s="326">
        <v>661</v>
      </c>
      <c r="G794" s="326">
        <v>730</v>
      </c>
      <c r="H794" s="327">
        <v>9.4520547945205396E-2</v>
      </c>
      <c r="I794" s="328">
        <v>-5.7445194655049499E-2</v>
      </c>
      <c r="J794" s="328">
        <v>6.34040094460288E-4</v>
      </c>
      <c r="K794" s="328">
        <v>1.40696738905068E-2</v>
      </c>
      <c r="L794" s="327">
        <v>0.197707736389684</v>
      </c>
      <c r="M794" s="327">
        <v>0.18667043208133199</v>
      </c>
      <c r="N794" s="327">
        <v>0.187660668380462</v>
      </c>
    </row>
    <row r="795" spans="1:14">
      <c r="A795" s="326" t="s">
        <v>93</v>
      </c>
      <c r="B795" s="326">
        <v>4</v>
      </c>
      <c r="C795" s="326">
        <v>17</v>
      </c>
      <c r="D795" s="326">
        <v>42</v>
      </c>
      <c r="E795" s="326">
        <v>75</v>
      </c>
      <c r="F795" s="326">
        <v>640</v>
      </c>
      <c r="G795" s="326">
        <v>715</v>
      </c>
      <c r="H795" s="327">
        <v>0.10489510489510399</v>
      </c>
      <c r="I795" s="328">
        <v>-0.17311246709206901</v>
      </c>
      <c r="J795" s="328">
        <v>5.9134888953646502E-3</v>
      </c>
      <c r="K795" s="328">
        <v>1.40696738905068E-2</v>
      </c>
      <c r="L795" s="327">
        <v>0.214899713467048</v>
      </c>
      <c r="M795" s="327">
        <v>0.18073990398192599</v>
      </c>
      <c r="N795" s="327">
        <v>0.18380462724935701</v>
      </c>
    </row>
    <row r="796" spans="1:14">
      <c r="A796" s="326" t="s">
        <v>198</v>
      </c>
      <c r="B796" s="326">
        <v>0</v>
      </c>
      <c r="C796" s="326">
        <v>0</v>
      </c>
      <c r="D796" s="326">
        <v>0</v>
      </c>
      <c r="E796" s="326">
        <v>116</v>
      </c>
      <c r="F796" s="326">
        <v>1186</v>
      </c>
      <c r="G796" s="326">
        <v>1302</v>
      </c>
      <c r="H796" s="327">
        <v>8.9093701996927802E-2</v>
      </c>
      <c r="I796" s="328">
        <v>7.6588585418295102E-3</v>
      </c>
      <c r="J796" s="328">
        <v>1.95715319075178E-5</v>
      </c>
      <c r="K796" s="328">
        <v>1.3942943390662699E-2</v>
      </c>
      <c r="L796" s="327">
        <v>0.33237822349570201</v>
      </c>
      <c r="M796" s="327">
        <v>0.33493363456650599</v>
      </c>
      <c r="N796" s="327">
        <v>0.33470437017994797</v>
      </c>
    </row>
    <row r="797" spans="1:14">
      <c r="A797" s="326" t="s">
        <v>198</v>
      </c>
      <c r="B797" s="326">
        <v>1</v>
      </c>
      <c r="C797" s="326">
        <v>1</v>
      </c>
      <c r="D797" s="326">
        <v>1000</v>
      </c>
      <c r="E797" s="326">
        <v>30</v>
      </c>
      <c r="F797" s="326">
        <v>327</v>
      </c>
      <c r="G797" s="326">
        <v>357</v>
      </c>
      <c r="H797" s="327">
        <v>8.4033613445378103E-2</v>
      </c>
      <c r="I797" s="328">
        <v>7.1670259325621294E-2</v>
      </c>
      <c r="J797" s="328">
        <v>4.5775144610302198E-4</v>
      </c>
      <c r="K797" s="328">
        <v>1.3942943390662699E-2</v>
      </c>
      <c r="L797" s="327">
        <v>8.5959885386819396E-2</v>
      </c>
      <c r="M797" s="327">
        <v>9.2346794690765302E-2</v>
      </c>
      <c r="N797" s="327">
        <v>9.1773778920308399E-2</v>
      </c>
    </row>
    <row r="798" spans="1:14">
      <c r="A798" s="326" t="s">
        <v>198</v>
      </c>
      <c r="B798" s="326">
        <v>2</v>
      </c>
      <c r="C798" s="326">
        <v>1200</v>
      </c>
      <c r="D798" s="326">
        <v>5000</v>
      </c>
      <c r="E798" s="326">
        <v>80</v>
      </c>
      <c r="F798" s="326">
        <v>786</v>
      </c>
      <c r="G798" s="326">
        <v>866</v>
      </c>
      <c r="H798" s="327">
        <v>9.2378752886836002E-2</v>
      </c>
      <c r="I798" s="328">
        <v>-3.21623721541517E-2</v>
      </c>
      <c r="J798" s="328">
        <v>2.33343363524723E-4</v>
      </c>
      <c r="K798" s="328">
        <v>1.3942943390662699E-2</v>
      </c>
      <c r="L798" s="327">
        <v>0.229226361031518</v>
      </c>
      <c r="M798" s="327">
        <v>0.22197119457780201</v>
      </c>
      <c r="N798" s="327">
        <v>0.222622107969151</v>
      </c>
    </row>
    <row r="799" spans="1:14">
      <c r="A799" s="326" t="s">
        <v>198</v>
      </c>
      <c r="B799" s="326">
        <v>3</v>
      </c>
      <c r="C799" s="326">
        <v>5500</v>
      </c>
      <c r="D799" s="326">
        <v>10000</v>
      </c>
      <c r="E799" s="326">
        <v>48</v>
      </c>
      <c r="F799" s="326">
        <v>604</v>
      </c>
      <c r="G799" s="326">
        <v>652</v>
      </c>
      <c r="H799" s="327">
        <v>7.3619631901840496E-2</v>
      </c>
      <c r="I799" s="328">
        <v>0.21528065711744701</v>
      </c>
      <c r="J799" s="328">
        <v>7.1123277697371801E-3</v>
      </c>
      <c r="K799" s="328">
        <v>1.3942943390662699E-2</v>
      </c>
      <c r="L799" s="327">
        <v>0.13753581661891101</v>
      </c>
      <c r="M799" s="327">
        <v>0.170573284382942</v>
      </c>
      <c r="N799" s="327">
        <v>0.167609254498714</v>
      </c>
    </row>
    <row r="800" spans="1:14">
      <c r="A800" s="326" t="s">
        <v>198</v>
      </c>
      <c r="B800" s="326">
        <v>4</v>
      </c>
      <c r="C800" s="326">
        <v>10400</v>
      </c>
      <c r="D800" s="326">
        <v>300000</v>
      </c>
      <c r="E800" s="326">
        <v>75</v>
      </c>
      <c r="F800" s="326">
        <v>638</v>
      </c>
      <c r="G800" s="326">
        <v>713</v>
      </c>
      <c r="H800" s="327">
        <v>0.105189340813464</v>
      </c>
      <c r="I800" s="328">
        <v>-0.176242360100997</v>
      </c>
      <c r="J800" s="328">
        <v>6.1199492793903298E-3</v>
      </c>
      <c r="K800" s="328">
        <v>1.3942943390662699E-2</v>
      </c>
      <c r="L800" s="327">
        <v>0.214899713467048</v>
      </c>
      <c r="M800" s="327">
        <v>0.18017509178198199</v>
      </c>
      <c r="N800" s="327">
        <v>0.18329048843187601</v>
      </c>
    </row>
    <row r="801" spans="1:14">
      <c r="A801" s="326" t="s">
        <v>675</v>
      </c>
      <c r="B801" s="326">
        <v>0</v>
      </c>
      <c r="C801" s="326">
        <v>0</v>
      </c>
      <c r="D801" s="326">
        <v>0</v>
      </c>
      <c r="E801" s="326">
        <v>132</v>
      </c>
      <c r="F801" s="326">
        <v>1489</v>
      </c>
      <c r="G801" s="326">
        <v>1621</v>
      </c>
      <c r="H801" s="327">
        <v>8.1431215299198001E-2</v>
      </c>
      <c r="I801" s="328">
        <v>0.105965580188161</v>
      </c>
      <c r="J801" s="328">
        <v>4.4801385968634699E-3</v>
      </c>
      <c r="K801" s="328">
        <v>1.3166089589967799E-2</v>
      </c>
      <c r="L801" s="327">
        <v>0.37822349570200497</v>
      </c>
      <c r="M801" s="327">
        <v>0.42050268285794901</v>
      </c>
      <c r="N801" s="327">
        <v>0.41670951156812303</v>
      </c>
    </row>
    <row r="802" spans="1:14">
      <c r="A802" s="326" t="s">
        <v>675</v>
      </c>
      <c r="B802" s="326">
        <v>2</v>
      </c>
      <c r="C802" s="326">
        <v>414</v>
      </c>
      <c r="D802" s="326">
        <v>37293</v>
      </c>
      <c r="E802" s="326">
        <v>75</v>
      </c>
      <c r="F802" s="326">
        <v>638</v>
      </c>
      <c r="G802" s="326">
        <v>713</v>
      </c>
      <c r="H802" s="327">
        <v>0.105189340813464</v>
      </c>
      <c r="I802" s="328">
        <v>-0.176242360100997</v>
      </c>
      <c r="J802" s="328">
        <v>6.1199492793903298E-3</v>
      </c>
      <c r="K802" s="328">
        <v>1.3166089589967799E-2</v>
      </c>
      <c r="L802" s="327">
        <v>0.214899713467048</v>
      </c>
      <c r="M802" s="327">
        <v>0.18017509178198199</v>
      </c>
      <c r="N802" s="327">
        <v>0.18329048843187601</v>
      </c>
    </row>
    <row r="803" spans="1:14">
      <c r="A803" s="326" t="s">
        <v>675</v>
      </c>
      <c r="B803" s="326">
        <v>3</v>
      </c>
      <c r="C803" s="326">
        <v>37333</v>
      </c>
      <c r="D803" s="326">
        <v>122853</v>
      </c>
      <c r="E803" s="326">
        <v>76</v>
      </c>
      <c r="F803" s="326">
        <v>702</v>
      </c>
      <c r="G803" s="326">
        <v>778</v>
      </c>
      <c r="H803" s="327">
        <v>9.7686375321336699E-2</v>
      </c>
      <c r="I803" s="328">
        <v>-9.3892466169996497E-2</v>
      </c>
      <c r="J803" s="328">
        <v>1.83240168916715E-3</v>
      </c>
      <c r="K803" s="328">
        <v>1.3166089589967799E-2</v>
      </c>
      <c r="L803" s="327">
        <v>0.21776504297994201</v>
      </c>
      <c r="M803" s="327">
        <v>0.19824908218017501</v>
      </c>
      <c r="N803" s="327">
        <v>0.2</v>
      </c>
    </row>
    <row r="804" spans="1:14">
      <c r="A804" s="326" t="s">
        <v>675</v>
      </c>
      <c r="B804" s="326">
        <v>4</v>
      </c>
      <c r="C804" s="326">
        <v>122892</v>
      </c>
      <c r="D804" s="326">
        <v>5023845</v>
      </c>
      <c r="E804" s="326">
        <v>66</v>
      </c>
      <c r="F804" s="326">
        <v>712</v>
      </c>
      <c r="G804" s="326">
        <v>778</v>
      </c>
      <c r="H804" s="327">
        <v>8.4832904884318702E-2</v>
      </c>
      <c r="I804" s="328">
        <v>6.1330639476073701E-2</v>
      </c>
      <c r="J804" s="328">
        <v>7.33600024546933E-4</v>
      </c>
      <c r="K804" s="328">
        <v>1.3166089589967799E-2</v>
      </c>
      <c r="L804" s="327">
        <v>0.18911174785100199</v>
      </c>
      <c r="M804" s="327">
        <v>0.201073143179892</v>
      </c>
      <c r="N804" s="327">
        <v>0.2</v>
      </c>
    </row>
    <row r="805" spans="1:14">
      <c r="A805" s="326" t="s">
        <v>564</v>
      </c>
      <c r="B805" s="326">
        <v>0</v>
      </c>
      <c r="C805" s="326">
        <v>0</v>
      </c>
      <c r="D805" s="326">
        <v>0</v>
      </c>
      <c r="E805" s="326">
        <v>90</v>
      </c>
      <c r="F805" s="326">
        <v>827</v>
      </c>
      <c r="G805" s="326">
        <v>917</v>
      </c>
      <c r="H805" s="327">
        <v>9.8146128680479797E-2</v>
      </c>
      <c r="I805" s="328">
        <v>-9.9097505216050194E-2</v>
      </c>
      <c r="J805" s="328">
        <v>2.4110236204227102E-3</v>
      </c>
      <c r="K805" s="328">
        <v>1.30093249470226E-2</v>
      </c>
      <c r="L805" s="327">
        <v>0.25787965616045799</v>
      </c>
      <c r="M805" s="327">
        <v>0.233549844676645</v>
      </c>
      <c r="N805" s="327">
        <v>0.23573264781490999</v>
      </c>
    </row>
    <row r="806" spans="1:14">
      <c r="A806" s="326" t="s">
        <v>564</v>
      </c>
      <c r="B806" s="326">
        <v>1</v>
      </c>
      <c r="C806" s="326">
        <v>3.108E-2</v>
      </c>
      <c r="D806" s="326">
        <v>0.84578125000000004</v>
      </c>
      <c r="E806" s="326">
        <v>46</v>
      </c>
      <c r="F806" s="326">
        <v>593</v>
      </c>
      <c r="G806" s="326">
        <v>639</v>
      </c>
      <c r="H806" s="327">
        <v>7.1987480438184606E-2</v>
      </c>
      <c r="I806" s="328">
        <v>0.23946047259915301</v>
      </c>
      <c r="J806" s="328">
        <v>8.5395578830687602E-3</v>
      </c>
      <c r="K806" s="328">
        <v>1.30093249470226E-2</v>
      </c>
      <c r="L806" s="327">
        <v>0.131805157593123</v>
      </c>
      <c r="M806" s="327">
        <v>0.16746681728325299</v>
      </c>
      <c r="N806" s="327">
        <v>0.16426735218508901</v>
      </c>
    </row>
    <row r="807" spans="1:14">
      <c r="A807" s="326" t="s">
        <v>564</v>
      </c>
      <c r="B807" s="326">
        <v>2</v>
      </c>
      <c r="C807" s="326">
        <v>0.84681818180000001</v>
      </c>
      <c r="D807" s="326">
        <v>0.98407</v>
      </c>
      <c r="E807" s="326">
        <v>66</v>
      </c>
      <c r="F807" s="326">
        <v>712</v>
      </c>
      <c r="G807" s="326">
        <v>778</v>
      </c>
      <c r="H807" s="327">
        <v>8.4832904884318702E-2</v>
      </c>
      <c r="I807" s="328">
        <v>6.1330639476073701E-2</v>
      </c>
      <c r="J807" s="328">
        <v>7.33600024546933E-4</v>
      </c>
      <c r="K807" s="328">
        <v>1.30093249470226E-2</v>
      </c>
      <c r="L807" s="327">
        <v>0.18911174785100199</v>
      </c>
      <c r="M807" s="327">
        <v>0.201073143179892</v>
      </c>
      <c r="N807" s="327">
        <v>0.2</v>
      </c>
    </row>
    <row r="808" spans="1:14">
      <c r="A808" s="326" t="s">
        <v>564</v>
      </c>
      <c r="B808" s="326">
        <v>3</v>
      </c>
      <c r="C808" s="326">
        <v>0.98407333330000002</v>
      </c>
      <c r="D808" s="326">
        <v>1</v>
      </c>
      <c r="E808" s="326">
        <v>147</v>
      </c>
      <c r="F808" s="326">
        <v>1409</v>
      </c>
      <c r="G808" s="326">
        <v>1556</v>
      </c>
      <c r="H808" s="327">
        <v>9.4473007712082196E-2</v>
      </c>
      <c r="I808" s="328">
        <v>-5.6889604789532602E-2</v>
      </c>
      <c r="J808" s="328">
        <v>1.3251434189842301E-3</v>
      </c>
      <c r="K808" s="328">
        <v>1.30093249470226E-2</v>
      </c>
      <c r="L808" s="327">
        <v>0.42120343839541502</v>
      </c>
      <c r="M808" s="327">
        <v>0.39791019486020801</v>
      </c>
      <c r="N808" s="327">
        <v>0.4</v>
      </c>
    </row>
    <row r="809" spans="1:14">
      <c r="A809" s="326" t="s">
        <v>347</v>
      </c>
      <c r="B809" s="326">
        <v>0</v>
      </c>
      <c r="C809" s="326">
        <v>0</v>
      </c>
      <c r="D809" s="326">
        <v>0</v>
      </c>
      <c r="E809" s="326">
        <v>298</v>
      </c>
      <c r="F809" s="326">
        <v>3157</v>
      </c>
      <c r="G809" s="326">
        <v>3455</v>
      </c>
      <c r="H809" s="327">
        <v>8.6251808972503605E-2</v>
      </c>
      <c r="I809" s="328">
        <v>4.3191472143110803E-2</v>
      </c>
      <c r="J809" s="328">
        <v>1.6277942748963499E-3</v>
      </c>
      <c r="K809" s="328">
        <v>1.28691645334848E-2</v>
      </c>
      <c r="L809" s="327">
        <v>0.85386819484240595</v>
      </c>
      <c r="M809" s="327">
        <v>0.891556057610844</v>
      </c>
      <c r="N809" s="327">
        <v>0.88817480719794295</v>
      </c>
    </row>
    <row r="810" spans="1:14">
      <c r="A810" s="326" t="s">
        <v>347</v>
      </c>
      <c r="B810" s="326">
        <v>4</v>
      </c>
      <c r="C810" s="326">
        <v>1</v>
      </c>
      <c r="D810" s="326">
        <v>3</v>
      </c>
      <c r="E810" s="326">
        <v>51</v>
      </c>
      <c r="F810" s="326">
        <v>384</v>
      </c>
      <c r="G810" s="326">
        <v>435</v>
      </c>
      <c r="H810" s="327">
        <v>0.11724137931034399</v>
      </c>
      <c r="I810" s="328">
        <v>-0.298275610046075</v>
      </c>
      <c r="J810" s="328">
        <v>1.1241370258588399E-2</v>
      </c>
      <c r="K810" s="328">
        <v>1.28691645334848E-2</v>
      </c>
      <c r="L810" s="327">
        <v>0.146131805157593</v>
      </c>
      <c r="M810" s="327">
        <v>0.108443942389155</v>
      </c>
      <c r="N810" s="327">
        <v>0.11182519280205599</v>
      </c>
    </row>
    <row r="811" spans="1:14">
      <c r="A811" s="326" t="s">
        <v>91</v>
      </c>
      <c r="B811" s="326">
        <v>0</v>
      </c>
      <c r="C811" s="326">
        <v>0</v>
      </c>
      <c r="D811" s="326">
        <v>0</v>
      </c>
      <c r="E811" s="326">
        <v>91</v>
      </c>
      <c r="F811" s="326">
        <v>901</v>
      </c>
      <c r="G811" s="326">
        <v>992</v>
      </c>
      <c r="H811" s="327">
        <v>9.1733870967741896E-2</v>
      </c>
      <c r="I811" s="328">
        <v>-2.4446778817988599E-2</v>
      </c>
      <c r="J811" s="328">
        <v>1.53943556618852E-4</v>
      </c>
      <c r="K811" s="328">
        <v>1.27019854700554E-2</v>
      </c>
      <c r="L811" s="327">
        <v>0.26074498567335203</v>
      </c>
      <c r="M811" s="327">
        <v>0.25444789607455498</v>
      </c>
      <c r="N811" s="327">
        <v>0.25501285347043701</v>
      </c>
    </row>
    <row r="812" spans="1:14">
      <c r="A812" s="326" t="s">
        <v>91</v>
      </c>
      <c r="B812" s="326">
        <v>1</v>
      </c>
      <c r="C812" s="326">
        <v>1</v>
      </c>
      <c r="D812" s="326">
        <v>1</v>
      </c>
      <c r="E812" s="326">
        <v>79</v>
      </c>
      <c r="F812" s="326">
        <v>905</v>
      </c>
      <c r="G812" s="326">
        <v>984</v>
      </c>
      <c r="H812" s="327">
        <v>8.0284552845528406E-2</v>
      </c>
      <c r="I812" s="328">
        <v>0.121394561323428</v>
      </c>
      <c r="J812" s="328">
        <v>3.5467228602022601E-3</v>
      </c>
      <c r="K812" s="328">
        <v>1.27019854700554E-2</v>
      </c>
      <c r="L812" s="327">
        <v>0.226361031518624</v>
      </c>
      <c r="M812" s="327">
        <v>0.25557752047444199</v>
      </c>
      <c r="N812" s="327">
        <v>0.25295629820051402</v>
      </c>
    </row>
    <row r="813" spans="1:14">
      <c r="A813" s="326" t="s">
        <v>91</v>
      </c>
      <c r="B813" s="326">
        <v>2</v>
      </c>
      <c r="C813" s="326">
        <v>2</v>
      </c>
      <c r="D813" s="326">
        <v>2</v>
      </c>
      <c r="E813" s="326">
        <v>67</v>
      </c>
      <c r="F813" s="326">
        <v>671</v>
      </c>
      <c r="G813" s="326">
        <v>738</v>
      </c>
      <c r="H813" s="327">
        <v>9.0785907859078502E-2</v>
      </c>
      <c r="I813" s="328">
        <v>-1.30160123287608E-2</v>
      </c>
      <c r="J813" s="328">
        <v>3.2313347632715502E-5</v>
      </c>
      <c r="K813" s="328">
        <v>1.27019854700554E-2</v>
      </c>
      <c r="L813" s="327">
        <v>0.19197707736389599</v>
      </c>
      <c r="M813" s="327">
        <v>0.18949449308104999</v>
      </c>
      <c r="N813" s="327">
        <v>0.18971722365038499</v>
      </c>
    </row>
    <row r="814" spans="1:14">
      <c r="A814" s="326" t="s">
        <v>91</v>
      </c>
      <c r="B814" s="326">
        <v>3</v>
      </c>
      <c r="C814" s="326">
        <v>3</v>
      </c>
      <c r="D814" s="326">
        <v>3</v>
      </c>
      <c r="E814" s="326">
        <v>42</v>
      </c>
      <c r="F814" s="326">
        <v>481</v>
      </c>
      <c r="G814" s="326">
        <v>523</v>
      </c>
      <c r="H814" s="327">
        <v>8.0305927342256195E-2</v>
      </c>
      <c r="I814" s="328">
        <v>0.121105121912916</v>
      </c>
      <c r="J814" s="328">
        <v>1.87634154571346E-3</v>
      </c>
      <c r="K814" s="328">
        <v>1.27019854700554E-2</v>
      </c>
      <c r="L814" s="327">
        <v>0.120343839541547</v>
      </c>
      <c r="M814" s="327">
        <v>0.13583733408641599</v>
      </c>
      <c r="N814" s="327">
        <v>0.13444730077120801</v>
      </c>
    </row>
    <row r="815" spans="1:14">
      <c r="A815" s="326" t="s">
        <v>91</v>
      </c>
      <c r="B815" s="326">
        <v>4</v>
      </c>
      <c r="C815" s="326">
        <v>4</v>
      </c>
      <c r="D815" s="326">
        <v>18</v>
      </c>
      <c r="E815" s="326">
        <v>70</v>
      </c>
      <c r="F815" s="326">
        <v>583</v>
      </c>
      <c r="G815" s="326">
        <v>653</v>
      </c>
      <c r="H815" s="327">
        <v>0.10719754977029</v>
      </c>
      <c r="I815" s="328">
        <v>-0.197400585608343</v>
      </c>
      <c r="J815" s="328">
        <v>7.0926641598881802E-3</v>
      </c>
      <c r="K815" s="328">
        <v>1.27019854700554E-2</v>
      </c>
      <c r="L815" s="327">
        <v>0.20057306590257801</v>
      </c>
      <c r="M815" s="327">
        <v>0.164642756283535</v>
      </c>
      <c r="N815" s="327">
        <v>0.16786632390745501</v>
      </c>
    </row>
    <row r="816" spans="1:14">
      <c r="A816" s="326" t="s">
        <v>68</v>
      </c>
      <c r="B816" s="326">
        <v>0</v>
      </c>
      <c r="C816" s="326">
        <v>0</v>
      </c>
      <c r="D816" s="326">
        <v>0</v>
      </c>
      <c r="E816" s="326">
        <v>190</v>
      </c>
      <c r="F816" s="326">
        <v>1945</v>
      </c>
      <c r="G816" s="326">
        <v>2135</v>
      </c>
      <c r="H816" s="327">
        <v>8.8992974238875797E-2</v>
      </c>
      <c r="I816" s="328">
        <v>8.9006539825838595E-3</v>
      </c>
      <c r="J816" s="328">
        <v>4.3321770358722099E-5</v>
      </c>
      <c r="K816" s="328">
        <v>1.2678073893145099E-2</v>
      </c>
      <c r="L816" s="327">
        <v>0.54441260744985598</v>
      </c>
      <c r="M816" s="327">
        <v>0.54927986444507204</v>
      </c>
      <c r="N816" s="327">
        <v>0.54884318766066797</v>
      </c>
    </row>
    <row r="817" spans="1:14">
      <c r="A817" s="326" t="s">
        <v>68</v>
      </c>
      <c r="B817" s="326">
        <v>2</v>
      </c>
      <c r="C817" s="326">
        <v>1</v>
      </c>
      <c r="D817" s="326">
        <v>1</v>
      </c>
      <c r="E817" s="326">
        <v>87</v>
      </c>
      <c r="F817" s="326">
        <v>1004</v>
      </c>
      <c r="G817" s="326">
        <v>1091</v>
      </c>
      <c r="H817" s="327">
        <v>7.9743354720439905E-2</v>
      </c>
      <c r="I817" s="328">
        <v>0.12874665168761401</v>
      </c>
      <c r="J817" s="328">
        <v>4.4098376199598896E-3</v>
      </c>
      <c r="K817" s="328">
        <v>1.2678073893145099E-2</v>
      </c>
      <c r="L817" s="327">
        <v>0.24928366762177601</v>
      </c>
      <c r="M817" s="327">
        <v>0.28353572437164598</v>
      </c>
      <c r="N817" s="327">
        <v>0.28046272493573199</v>
      </c>
    </row>
    <row r="818" spans="1:14">
      <c r="A818" s="326" t="s">
        <v>68</v>
      </c>
      <c r="B818" s="326">
        <v>4</v>
      </c>
      <c r="C818" s="326">
        <v>2</v>
      </c>
      <c r="D818" s="326">
        <v>7</v>
      </c>
      <c r="E818" s="326">
        <v>72</v>
      </c>
      <c r="F818" s="326">
        <v>592</v>
      </c>
      <c r="G818" s="326">
        <v>664</v>
      </c>
      <c r="H818" s="327">
        <v>0.108433734939759</v>
      </c>
      <c r="I818" s="328">
        <v>-0.21025201404152599</v>
      </c>
      <c r="J818" s="328">
        <v>8.2249145028265198E-3</v>
      </c>
      <c r="K818" s="328">
        <v>1.2678073893145099E-2</v>
      </c>
      <c r="L818" s="327">
        <v>0.20630372492836599</v>
      </c>
      <c r="M818" s="327">
        <v>0.16718441118328101</v>
      </c>
      <c r="N818" s="327">
        <v>0.17069408740359801</v>
      </c>
    </row>
    <row r="819" spans="1:14">
      <c r="A819" s="326" t="s">
        <v>294</v>
      </c>
      <c r="B819" s="326">
        <v>0</v>
      </c>
      <c r="C819" s="326">
        <v>0</v>
      </c>
      <c r="D819" s="326">
        <v>0</v>
      </c>
      <c r="E819" s="326">
        <v>190</v>
      </c>
      <c r="F819" s="326">
        <v>1945</v>
      </c>
      <c r="G819" s="326">
        <v>2135</v>
      </c>
      <c r="H819" s="327">
        <v>8.8992974238875797E-2</v>
      </c>
      <c r="I819" s="328">
        <v>8.9006539825838595E-3</v>
      </c>
      <c r="J819" s="328">
        <v>4.3321770358722099E-5</v>
      </c>
      <c r="K819" s="328">
        <v>1.2678073893145099E-2</v>
      </c>
      <c r="L819" s="327">
        <v>0.54441260744985598</v>
      </c>
      <c r="M819" s="327">
        <v>0.54927986444507204</v>
      </c>
      <c r="N819" s="327">
        <v>0.54884318766066797</v>
      </c>
    </row>
    <row r="820" spans="1:14">
      <c r="A820" s="326" t="s">
        <v>294</v>
      </c>
      <c r="B820" s="326">
        <v>2</v>
      </c>
      <c r="C820" s="326">
        <v>1</v>
      </c>
      <c r="D820" s="326">
        <v>1</v>
      </c>
      <c r="E820" s="326">
        <v>87</v>
      </c>
      <c r="F820" s="326">
        <v>1004</v>
      </c>
      <c r="G820" s="326">
        <v>1091</v>
      </c>
      <c r="H820" s="327">
        <v>7.9743354720439905E-2</v>
      </c>
      <c r="I820" s="328">
        <v>0.12874665168761401</v>
      </c>
      <c r="J820" s="328">
        <v>4.4098376199598896E-3</v>
      </c>
      <c r="K820" s="328">
        <v>1.2678073893145099E-2</v>
      </c>
      <c r="L820" s="327">
        <v>0.24928366762177601</v>
      </c>
      <c r="M820" s="327">
        <v>0.28353572437164598</v>
      </c>
      <c r="N820" s="327">
        <v>0.28046272493573199</v>
      </c>
    </row>
    <row r="821" spans="1:14">
      <c r="A821" s="326" t="s">
        <v>294</v>
      </c>
      <c r="B821" s="326">
        <v>4</v>
      </c>
      <c r="C821" s="326">
        <v>2</v>
      </c>
      <c r="D821" s="326">
        <v>7</v>
      </c>
      <c r="E821" s="326">
        <v>72</v>
      </c>
      <c r="F821" s="326">
        <v>592</v>
      </c>
      <c r="G821" s="326">
        <v>664</v>
      </c>
      <c r="H821" s="327">
        <v>0.108433734939759</v>
      </c>
      <c r="I821" s="328">
        <v>-0.21025201404152599</v>
      </c>
      <c r="J821" s="328">
        <v>8.2249145028265198E-3</v>
      </c>
      <c r="K821" s="328">
        <v>1.2678073893145099E-2</v>
      </c>
      <c r="L821" s="327">
        <v>0.20630372492836599</v>
      </c>
      <c r="M821" s="327">
        <v>0.16718441118328101</v>
      </c>
      <c r="N821" s="327">
        <v>0.17069408740359801</v>
      </c>
    </row>
    <row r="822" spans="1:14">
      <c r="A822" s="326" t="s">
        <v>658</v>
      </c>
      <c r="B822" s="326">
        <v>0</v>
      </c>
      <c r="C822" s="326">
        <v>0</v>
      </c>
      <c r="D822" s="326">
        <v>0</v>
      </c>
      <c r="E822" s="326">
        <v>144</v>
      </c>
      <c r="F822" s="326">
        <v>1650</v>
      </c>
      <c r="G822" s="326">
        <v>1794</v>
      </c>
      <c r="H822" s="327">
        <v>8.0267558528428096E-2</v>
      </c>
      <c r="I822" s="328">
        <v>0.121624737409148</v>
      </c>
      <c r="J822" s="328">
        <v>6.4902140485979098E-3</v>
      </c>
      <c r="K822" s="328">
        <v>1.25584129958628E-2</v>
      </c>
      <c r="L822" s="327">
        <v>0.41260744985673298</v>
      </c>
      <c r="M822" s="327">
        <v>0.46597006495340298</v>
      </c>
      <c r="N822" s="327">
        <v>0.46118251928020498</v>
      </c>
    </row>
    <row r="823" spans="1:14">
      <c r="A823" s="326" t="s">
        <v>658</v>
      </c>
      <c r="B823" s="326">
        <v>2</v>
      </c>
      <c r="C823" s="326">
        <v>1</v>
      </c>
      <c r="D823" s="326">
        <v>1</v>
      </c>
      <c r="E823" s="326">
        <v>86</v>
      </c>
      <c r="F823" s="326">
        <v>803</v>
      </c>
      <c r="G823" s="326">
        <v>889</v>
      </c>
      <c r="H823" s="327">
        <v>9.6737907761529796E-2</v>
      </c>
      <c r="I823" s="328">
        <v>-8.3085112216222598E-2</v>
      </c>
      <c r="J823" s="328">
        <v>1.63231004103196E-3</v>
      </c>
      <c r="K823" s="328">
        <v>1.25584129958628E-2</v>
      </c>
      <c r="L823" s="327">
        <v>0.246418338108882</v>
      </c>
      <c r="M823" s="327">
        <v>0.226772098277322</v>
      </c>
      <c r="N823" s="327">
        <v>0.228534704370179</v>
      </c>
    </row>
    <row r="824" spans="1:14">
      <c r="A824" s="326" t="s">
        <v>658</v>
      </c>
      <c r="B824" s="326">
        <v>3</v>
      </c>
      <c r="C824" s="326">
        <v>2</v>
      </c>
      <c r="D824" s="326">
        <v>2</v>
      </c>
      <c r="E824" s="326">
        <v>42</v>
      </c>
      <c r="F824" s="326">
        <v>412</v>
      </c>
      <c r="G824" s="326">
        <v>454</v>
      </c>
      <c r="H824" s="327">
        <v>9.2511013215859E-2</v>
      </c>
      <c r="I824" s="328">
        <v>-3.3738798843318499E-2</v>
      </c>
      <c r="J824" s="328">
        <v>1.3470304350666901E-4</v>
      </c>
      <c r="K824" s="328">
        <v>1.25584129958628E-2</v>
      </c>
      <c r="L824" s="327">
        <v>0.120343839541547</v>
      </c>
      <c r="M824" s="327">
        <v>0.116351313188364</v>
      </c>
      <c r="N824" s="327">
        <v>0.11670951156812299</v>
      </c>
    </row>
    <row r="825" spans="1:14">
      <c r="A825" s="326" t="s">
        <v>658</v>
      </c>
      <c r="B825" s="326">
        <v>4</v>
      </c>
      <c r="C825" s="326">
        <v>3</v>
      </c>
      <c r="D825" s="326">
        <v>38</v>
      </c>
      <c r="E825" s="326">
        <v>77</v>
      </c>
      <c r="F825" s="326">
        <v>676</v>
      </c>
      <c r="G825" s="326">
        <v>753</v>
      </c>
      <c r="H825" s="327">
        <v>0.102257636122177</v>
      </c>
      <c r="I825" s="328">
        <v>-0.144704875720196</v>
      </c>
      <c r="J825" s="328">
        <v>4.3011858627263399E-3</v>
      </c>
      <c r="K825" s="328">
        <v>1.25584129958628E-2</v>
      </c>
      <c r="L825" s="327">
        <v>0.22063037249283601</v>
      </c>
      <c r="M825" s="327">
        <v>0.19090652358090901</v>
      </c>
      <c r="N825" s="327">
        <v>0.19357326478149101</v>
      </c>
    </row>
    <row r="826" spans="1:14">
      <c r="A826" s="326" t="s">
        <v>570</v>
      </c>
      <c r="B826" s="326">
        <v>0</v>
      </c>
      <c r="C826" s="326">
        <v>0</v>
      </c>
      <c r="D826" s="326">
        <v>450</v>
      </c>
      <c r="E826" s="326">
        <v>80</v>
      </c>
      <c r="F826" s="326">
        <v>701</v>
      </c>
      <c r="G826" s="326">
        <v>781</v>
      </c>
      <c r="H826" s="327">
        <v>0.102432778489116</v>
      </c>
      <c r="I826" s="328">
        <v>-0.14661127754876799</v>
      </c>
      <c r="J826" s="328">
        <v>4.5830223464843299E-3</v>
      </c>
      <c r="K826" s="328">
        <v>1.21590892616022E-2</v>
      </c>
      <c r="L826" s="327">
        <v>0.229226361031518</v>
      </c>
      <c r="M826" s="327">
        <v>0.19796667608020299</v>
      </c>
      <c r="N826" s="327">
        <v>0.20077120822622099</v>
      </c>
    </row>
    <row r="827" spans="1:14">
      <c r="A827" s="326" t="s">
        <v>570</v>
      </c>
      <c r="B827" s="326">
        <v>1</v>
      </c>
      <c r="C827" s="326">
        <v>451.17</v>
      </c>
      <c r="D827" s="326">
        <v>2404.08</v>
      </c>
      <c r="E827" s="326">
        <v>70</v>
      </c>
      <c r="F827" s="326">
        <v>705</v>
      </c>
      <c r="G827" s="326">
        <v>775</v>
      </c>
      <c r="H827" s="327">
        <v>9.0322580645161202E-2</v>
      </c>
      <c r="I827" s="328">
        <v>-7.3899691465668599E-3</v>
      </c>
      <c r="J827" s="328">
        <v>1.0913250908906199E-5</v>
      </c>
      <c r="K827" s="328">
        <v>1.21590892616022E-2</v>
      </c>
      <c r="L827" s="327">
        <v>0.20057306590257801</v>
      </c>
      <c r="M827" s="327">
        <v>0.19909630048009</v>
      </c>
      <c r="N827" s="327">
        <v>0.199228791773778</v>
      </c>
    </row>
    <row r="828" spans="1:14">
      <c r="A828" s="326" t="s">
        <v>570</v>
      </c>
      <c r="B828" s="326">
        <v>2</v>
      </c>
      <c r="C828" s="326">
        <v>2407.75</v>
      </c>
      <c r="D828" s="326">
        <v>4603.5</v>
      </c>
      <c r="E828" s="326">
        <v>70</v>
      </c>
      <c r="F828" s="326">
        <v>708</v>
      </c>
      <c r="G828" s="326">
        <v>778</v>
      </c>
      <c r="H828" s="327">
        <v>8.9974293059125895E-2</v>
      </c>
      <c r="I828" s="328">
        <v>-3.1436782651156898E-3</v>
      </c>
      <c r="J828" s="328">
        <v>1.9790936060992601E-6</v>
      </c>
      <c r="K828" s="328">
        <v>1.21590892616022E-2</v>
      </c>
      <c r="L828" s="327">
        <v>0.20057306590257801</v>
      </c>
      <c r="M828" s="327">
        <v>0.19994351878000499</v>
      </c>
      <c r="N828" s="327">
        <v>0.2</v>
      </c>
    </row>
    <row r="829" spans="1:14">
      <c r="A829" s="326" t="s">
        <v>570</v>
      </c>
      <c r="B829" s="326">
        <v>3</v>
      </c>
      <c r="C829" s="326">
        <v>4608.55</v>
      </c>
      <c r="D829" s="326">
        <v>10277.049999999999</v>
      </c>
      <c r="E829" s="326">
        <v>58</v>
      </c>
      <c r="F829" s="326">
        <v>720</v>
      </c>
      <c r="G829" s="326">
        <v>778</v>
      </c>
      <c r="H829" s="327">
        <v>7.4550128534704302E-2</v>
      </c>
      <c r="I829" s="328">
        <v>0.201715671554205</v>
      </c>
      <c r="J829" s="328">
        <v>7.4923817156867401E-3</v>
      </c>
      <c r="K829" s="328">
        <v>1.21590892616022E-2</v>
      </c>
      <c r="L829" s="327">
        <v>0.166189111747851</v>
      </c>
      <c r="M829" s="327">
        <v>0.20333239197966599</v>
      </c>
      <c r="N829" s="327">
        <v>0.2</v>
      </c>
    </row>
    <row r="830" spans="1:14">
      <c r="A830" s="326" t="s">
        <v>570</v>
      </c>
      <c r="B830" s="326">
        <v>4</v>
      </c>
      <c r="C830" s="326">
        <v>10282.379999999999</v>
      </c>
      <c r="D830" s="326">
        <v>30000</v>
      </c>
      <c r="E830" s="326">
        <v>71</v>
      </c>
      <c r="F830" s="326">
        <v>707</v>
      </c>
      <c r="G830" s="326">
        <v>778</v>
      </c>
      <c r="H830" s="327">
        <v>9.1259640102827694E-2</v>
      </c>
      <c r="I830" s="328">
        <v>-1.8741741054219298E-2</v>
      </c>
      <c r="J830" s="328">
        <v>7.0792854916168995E-5</v>
      </c>
      <c r="K830" s="328">
        <v>1.21590892616022E-2</v>
      </c>
      <c r="L830" s="327">
        <v>0.20343839541547201</v>
      </c>
      <c r="M830" s="327">
        <v>0.199661112680033</v>
      </c>
      <c r="N830" s="327">
        <v>0.2</v>
      </c>
    </row>
    <row r="831" spans="1:14">
      <c r="A831" s="326" t="s">
        <v>663</v>
      </c>
      <c r="B831" s="326">
        <v>0</v>
      </c>
      <c r="C831" s="326">
        <v>0</v>
      </c>
      <c r="D831" s="326">
        <v>0</v>
      </c>
      <c r="E831" s="326">
        <v>266</v>
      </c>
      <c r="F831" s="326">
        <v>2801</v>
      </c>
      <c r="G831" s="326">
        <v>3067</v>
      </c>
      <c r="H831" s="327">
        <v>8.6729703293120297E-2</v>
      </c>
      <c r="I831" s="328">
        <v>3.7142936568932798E-2</v>
      </c>
      <c r="J831" s="328">
        <v>1.0712704698917601E-3</v>
      </c>
      <c r="K831" s="328">
        <v>1.21303820673547E-2</v>
      </c>
      <c r="L831" s="327">
        <v>0.76217765042979901</v>
      </c>
      <c r="M831" s="327">
        <v>0.791019486020898</v>
      </c>
      <c r="N831" s="327">
        <v>0.78843187660668301</v>
      </c>
    </row>
    <row r="832" spans="1:14">
      <c r="A832" s="326" t="s">
        <v>663</v>
      </c>
      <c r="B832" s="326">
        <v>3</v>
      </c>
      <c r="C832" s="326">
        <v>1</v>
      </c>
      <c r="D832" s="326">
        <v>1</v>
      </c>
      <c r="E832" s="326">
        <v>67</v>
      </c>
      <c r="F832" s="326">
        <v>541</v>
      </c>
      <c r="G832" s="326">
        <v>608</v>
      </c>
      <c r="H832" s="327">
        <v>0.110197368421052</v>
      </c>
      <c r="I832" s="328">
        <v>-0.22836587045396101</v>
      </c>
      <c r="J832" s="328">
        <v>8.9508864501302108E-3</v>
      </c>
      <c r="K832" s="328">
        <v>1.21303820673547E-2</v>
      </c>
      <c r="L832" s="327">
        <v>0.19197707736389599</v>
      </c>
      <c r="M832" s="327">
        <v>0.152781700084721</v>
      </c>
      <c r="N832" s="327">
        <v>0.15629820051413801</v>
      </c>
    </row>
    <row r="833" spans="1:14">
      <c r="A833" s="326" t="s">
        <v>663</v>
      </c>
      <c r="B833" s="326">
        <v>4</v>
      </c>
      <c r="C833" s="326">
        <v>2</v>
      </c>
      <c r="D833" s="326">
        <v>7</v>
      </c>
      <c r="E833" s="326">
        <v>16</v>
      </c>
      <c r="F833" s="326">
        <v>199</v>
      </c>
      <c r="G833" s="326">
        <v>215</v>
      </c>
      <c r="H833" s="327">
        <v>7.4418604651162706E-2</v>
      </c>
      <c r="I833" s="328">
        <v>0.203623572575234</v>
      </c>
      <c r="J833" s="328">
        <v>2.1082251473327398E-3</v>
      </c>
      <c r="K833" s="328">
        <v>1.21303820673547E-2</v>
      </c>
      <c r="L833" s="327">
        <v>4.5845272206303703E-2</v>
      </c>
      <c r="M833" s="327">
        <v>5.6198813894380098E-2</v>
      </c>
      <c r="N833" s="327">
        <v>5.52699228791773E-2</v>
      </c>
    </row>
    <row r="834" spans="1:14">
      <c r="A834" s="326" t="s">
        <v>569</v>
      </c>
      <c r="B834" s="326">
        <v>0</v>
      </c>
      <c r="C834" s="326">
        <v>0</v>
      </c>
      <c r="D834" s="326">
        <v>0</v>
      </c>
      <c r="E834" s="326">
        <v>153</v>
      </c>
      <c r="F834" s="326">
        <v>1727</v>
      </c>
      <c r="G834" s="326">
        <v>1880</v>
      </c>
      <c r="H834" s="327">
        <v>8.1382978723404206E-2</v>
      </c>
      <c r="I834" s="328">
        <v>0.10661062684476599</v>
      </c>
      <c r="J834" s="328">
        <v>5.2580274995476803E-3</v>
      </c>
      <c r="K834" s="328">
        <v>1.2021881013288001E-2</v>
      </c>
      <c r="L834" s="327">
        <v>0.43839541547277899</v>
      </c>
      <c r="M834" s="327">
        <v>0.48771533465122802</v>
      </c>
      <c r="N834" s="327">
        <v>0.483290488431876</v>
      </c>
    </row>
    <row r="835" spans="1:14">
      <c r="A835" s="326" t="s">
        <v>569</v>
      </c>
      <c r="B835" s="326">
        <v>2</v>
      </c>
      <c r="C835" s="326">
        <v>1</v>
      </c>
      <c r="D835" s="326">
        <v>1</v>
      </c>
      <c r="E835" s="326">
        <v>100</v>
      </c>
      <c r="F835" s="326">
        <v>872</v>
      </c>
      <c r="G835" s="326">
        <v>972</v>
      </c>
      <c r="H835" s="327">
        <v>0.102880658436214</v>
      </c>
      <c r="I835" s="328">
        <v>-0.151473291988588</v>
      </c>
      <c r="J835" s="328">
        <v>6.1005614045989299E-3</v>
      </c>
      <c r="K835" s="328">
        <v>1.2021881013288001E-2</v>
      </c>
      <c r="L835" s="327">
        <v>0.28653295128939799</v>
      </c>
      <c r="M835" s="327">
        <v>0.24625811917537399</v>
      </c>
      <c r="N835" s="327">
        <v>0.24987146529562901</v>
      </c>
    </row>
    <row r="836" spans="1:14">
      <c r="A836" s="326" t="s">
        <v>569</v>
      </c>
      <c r="B836" s="326">
        <v>3</v>
      </c>
      <c r="C836" s="326">
        <v>2</v>
      </c>
      <c r="D836" s="326">
        <v>2</v>
      </c>
      <c r="E836" s="326">
        <v>49</v>
      </c>
      <c r="F836" s="326">
        <v>498</v>
      </c>
      <c r="G836" s="326">
        <v>547</v>
      </c>
      <c r="H836" s="327">
        <v>8.9579524680073103E-2</v>
      </c>
      <c r="I836" s="328">
        <v>1.68724900454971E-3</v>
      </c>
      <c r="J836" s="328">
        <v>4.0003265741961199E-7</v>
      </c>
      <c r="K836" s="328">
        <v>1.2021881013288001E-2</v>
      </c>
      <c r="L836" s="327">
        <v>0.14040114613180499</v>
      </c>
      <c r="M836" s="327">
        <v>0.14063823778593601</v>
      </c>
      <c r="N836" s="327">
        <v>0.140616966580976</v>
      </c>
    </row>
    <row r="837" spans="1:14">
      <c r="A837" s="326" t="s">
        <v>569</v>
      </c>
      <c r="B837" s="326">
        <v>4</v>
      </c>
      <c r="C837" s="326">
        <v>3</v>
      </c>
      <c r="D837" s="326">
        <v>10</v>
      </c>
      <c r="E837" s="326">
        <v>47</v>
      </c>
      <c r="F837" s="326">
        <v>444</v>
      </c>
      <c r="G837" s="326">
        <v>491</v>
      </c>
      <c r="H837" s="327">
        <v>9.5723014256619096E-2</v>
      </c>
      <c r="I837" s="328">
        <v>-7.1415569187310401E-2</v>
      </c>
      <c r="J837" s="328">
        <v>6.6289207648401703E-4</v>
      </c>
      <c r="K837" s="328">
        <v>1.2021881013288001E-2</v>
      </c>
      <c r="L837" s="327">
        <v>0.13467048710601701</v>
      </c>
      <c r="M837" s="327">
        <v>0.12538830838746101</v>
      </c>
      <c r="N837" s="327">
        <v>0.126221079691516</v>
      </c>
    </row>
    <row r="838" spans="1:14">
      <c r="A838" s="326" t="s">
        <v>95</v>
      </c>
      <c r="B838" s="326">
        <v>0</v>
      </c>
      <c r="C838" s="326">
        <v>0</v>
      </c>
      <c r="D838" s="326">
        <v>9</v>
      </c>
      <c r="E838" s="326">
        <v>80</v>
      </c>
      <c r="F838" s="326">
        <v>711</v>
      </c>
      <c r="G838" s="326">
        <v>791</v>
      </c>
      <c r="H838" s="327">
        <v>0.101137800252844</v>
      </c>
      <c r="I838" s="328">
        <v>-0.13244673478011701</v>
      </c>
      <c r="J838" s="328">
        <v>3.7662055438244099E-3</v>
      </c>
      <c r="K838" s="328">
        <v>1.18059985973467E-2</v>
      </c>
      <c r="L838" s="327">
        <v>0.229226361031518</v>
      </c>
      <c r="M838" s="327">
        <v>0.20079073707992001</v>
      </c>
      <c r="N838" s="327">
        <v>0.20334190231362401</v>
      </c>
    </row>
    <row r="839" spans="1:14">
      <c r="A839" s="326" t="s">
        <v>95</v>
      </c>
      <c r="B839" s="326">
        <v>1</v>
      </c>
      <c r="C839" s="326">
        <v>10</v>
      </c>
      <c r="D839" s="326">
        <v>19</v>
      </c>
      <c r="E839" s="326">
        <v>67</v>
      </c>
      <c r="F839" s="326">
        <v>760</v>
      </c>
      <c r="G839" s="326">
        <v>827</v>
      </c>
      <c r="H839" s="327">
        <v>8.1015719467956396E-2</v>
      </c>
      <c r="I839" s="328">
        <v>0.11153328397993401</v>
      </c>
      <c r="J839" s="328">
        <v>2.52640271955479E-3</v>
      </c>
      <c r="K839" s="328">
        <v>1.18059985973467E-2</v>
      </c>
      <c r="L839" s="327">
        <v>0.19197707736389599</v>
      </c>
      <c r="M839" s="327">
        <v>0.21462863597853701</v>
      </c>
      <c r="N839" s="327">
        <v>0.21259640102827701</v>
      </c>
    </row>
    <row r="840" spans="1:14">
      <c r="A840" s="326" t="s">
        <v>95</v>
      </c>
      <c r="B840" s="326">
        <v>2</v>
      </c>
      <c r="C840" s="326">
        <v>20</v>
      </c>
      <c r="D840" s="326">
        <v>29</v>
      </c>
      <c r="E840" s="326">
        <v>61</v>
      </c>
      <c r="F840" s="326">
        <v>688</v>
      </c>
      <c r="G840" s="326">
        <v>749</v>
      </c>
      <c r="H840" s="327">
        <v>8.1441922563417896E-2</v>
      </c>
      <c r="I840" s="328">
        <v>0.105822443850555</v>
      </c>
      <c r="J840" s="328">
        <v>2.0646272552479702E-3</v>
      </c>
      <c r="K840" s="328">
        <v>1.18059985973467E-2</v>
      </c>
      <c r="L840" s="327">
        <v>0.17478510028653199</v>
      </c>
      <c r="M840" s="327">
        <v>0.19429539678057001</v>
      </c>
      <c r="N840" s="327">
        <v>0.19254498714652901</v>
      </c>
    </row>
    <row r="841" spans="1:14">
      <c r="A841" s="326" t="s">
        <v>95</v>
      </c>
      <c r="B841" s="326">
        <v>3</v>
      </c>
      <c r="C841" s="326">
        <v>30</v>
      </c>
      <c r="D841" s="326">
        <v>45</v>
      </c>
      <c r="E841" s="326">
        <v>64</v>
      </c>
      <c r="F841" s="326">
        <v>687</v>
      </c>
      <c r="G841" s="326">
        <v>751</v>
      </c>
      <c r="H841" s="327">
        <v>8.5219707057256996E-2</v>
      </c>
      <c r="I841" s="328">
        <v>5.6358678953201E-2</v>
      </c>
      <c r="J841" s="328">
        <v>5.9919994332951901E-4</v>
      </c>
      <c r="K841" s="328">
        <v>1.18059985973467E-2</v>
      </c>
      <c r="L841" s="327">
        <v>0.18338108882521401</v>
      </c>
      <c r="M841" s="327">
        <v>0.19401299068059799</v>
      </c>
      <c r="N841" s="327">
        <v>0.19305912596401001</v>
      </c>
    </row>
    <row r="842" spans="1:14">
      <c r="A842" s="326" t="s">
        <v>95</v>
      </c>
      <c r="B842" s="326">
        <v>4</v>
      </c>
      <c r="C842" s="326">
        <v>46</v>
      </c>
      <c r="D842" s="326">
        <v>138</v>
      </c>
      <c r="E842" s="326">
        <v>77</v>
      </c>
      <c r="F842" s="326">
        <v>695</v>
      </c>
      <c r="G842" s="326">
        <v>772</v>
      </c>
      <c r="H842" s="327">
        <v>9.9740932642486999E-2</v>
      </c>
      <c r="I842" s="328">
        <v>-0.116986106198368</v>
      </c>
      <c r="J842" s="328">
        <v>2.8495631353900801E-3</v>
      </c>
      <c r="K842" s="328">
        <v>1.18059985973467E-2</v>
      </c>
      <c r="L842" s="327">
        <v>0.22063037249283601</v>
      </c>
      <c r="M842" s="327">
        <v>0.19627223948037201</v>
      </c>
      <c r="N842" s="327">
        <v>0.19845758354755699</v>
      </c>
    </row>
    <row r="843" spans="1:14">
      <c r="A843" s="326" t="s">
        <v>655</v>
      </c>
      <c r="B843" s="326">
        <v>0</v>
      </c>
      <c r="C843" s="326">
        <v>0</v>
      </c>
      <c r="D843" s="326">
        <v>0</v>
      </c>
      <c r="E843" s="326">
        <v>90</v>
      </c>
      <c r="F843" s="326">
        <v>827</v>
      </c>
      <c r="G843" s="326">
        <v>917</v>
      </c>
      <c r="H843" s="327">
        <v>9.8146128680479797E-2</v>
      </c>
      <c r="I843" s="328">
        <v>-9.9097505216050194E-2</v>
      </c>
      <c r="J843" s="328">
        <v>2.4110236204227102E-3</v>
      </c>
      <c r="K843" s="328">
        <v>1.1805506916449E-2</v>
      </c>
      <c r="L843" s="327">
        <v>0.25787965616045799</v>
      </c>
      <c r="M843" s="327">
        <v>0.233549844676645</v>
      </c>
      <c r="N843" s="327">
        <v>0.23573264781490999</v>
      </c>
    </row>
    <row r="844" spans="1:14">
      <c r="A844" s="326" t="s">
        <v>655</v>
      </c>
      <c r="B844" s="326">
        <v>1</v>
      </c>
      <c r="C844" s="326">
        <v>414</v>
      </c>
      <c r="D844" s="326">
        <v>42354</v>
      </c>
      <c r="E844" s="326">
        <v>62</v>
      </c>
      <c r="F844" s="326">
        <v>577</v>
      </c>
      <c r="G844" s="326">
        <v>639</v>
      </c>
      <c r="H844" s="327">
        <v>9.7026604068857505E-2</v>
      </c>
      <c r="I844" s="328">
        <v>-8.6384648446468704E-2</v>
      </c>
      <c r="J844" s="328">
        <v>1.27003661376789E-3</v>
      </c>
      <c r="K844" s="328">
        <v>1.1805506916449E-2</v>
      </c>
      <c r="L844" s="327">
        <v>0.177650429799426</v>
      </c>
      <c r="M844" s="327">
        <v>0.16294831968370499</v>
      </c>
      <c r="N844" s="327">
        <v>0.16426735218508901</v>
      </c>
    </row>
    <row r="845" spans="1:14">
      <c r="A845" s="326" t="s">
        <v>655</v>
      </c>
      <c r="B845" s="326">
        <v>2</v>
      </c>
      <c r="C845" s="326">
        <v>42639</v>
      </c>
      <c r="D845" s="326">
        <v>136148</v>
      </c>
      <c r="E845" s="326">
        <v>72</v>
      </c>
      <c r="F845" s="326">
        <v>706</v>
      </c>
      <c r="G845" s="326">
        <v>778</v>
      </c>
      <c r="H845" s="327">
        <v>9.2544987146529506E-2</v>
      </c>
      <c r="I845" s="328">
        <v>-3.41434114322898E-2</v>
      </c>
      <c r="J845" s="328">
        <v>2.3644375064232101E-4</v>
      </c>
      <c r="K845" s="328">
        <v>1.1805506916449E-2</v>
      </c>
      <c r="L845" s="327">
        <v>0.20630372492836599</v>
      </c>
      <c r="M845" s="327">
        <v>0.19937870658006199</v>
      </c>
      <c r="N845" s="327">
        <v>0.2</v>
      </c>
    </row>
    <row r="846" spans="1:14">
      <c r="A846" s="326" t="s">
        <v>655</v>
      </c>
      <c r="B846" s="326">
        <v>3</v>
      </c>
      <c r="C846" s="326">
        <v>136166</v>
      </c>
      <c r="D846" s="326">
        <v>328107</v>
      </c>
      <c r="E846" s="326">
        <v>58</v>
      </c>
      <c r="F846" s="326">
        <v>720</v>
      </c>
      <c r="G846" s="326">
        <v>778</v>
      </c>
      <c r="H846" s="327">
        <v>7.4550128534704302E-2</v>
      </c>
      <c r="I846" s="328">
        <v>0.201715671554205</v>
      </c>
      <c r="J846" s="328">
        <v>7.4923817156867401E-3</v>
      </c>
      <c r="K846" s="328">
        <v>1.1805506916449E-2</v>
      </c>
      <c r="L846" s="327">
        <v>0.166189111747851</v>
      </c>
      <c r="M846" s="327">
        <v>0.20333239197966599</v>
      </c>
      <c r="N846" s="327">
        <v>0.2</v>
      </c>
    </row>
    <row r="847" spans="1:14">
      <c r="A847" s="326" t="s">
        <v>655</v>
      </c>
      <c r="B847" s="326">
        <v>4</v>
      </c>
      <c r="C847" s="326">
        <v>328356</v>
      </c>
      <c r="D847" s="326">
        <v>5096654</v>
      </c>
      <c r="E847" s="326">
        <v>67</v>
      </c>
      <c r="F847" s="326">
        <v>711</v>
      </c>
      <c r="G847" s="326">
        <v>778</v>
      </c>
      <c r="H847" s="327">
        <v>8.6118251928020501E-2</v>
      </c>
      <c r="I847" s="328">
        <v>4.4887280502798103E-2</v>
      </c>
      <c r="J847" s="328">
        <v>3.9562121592938399E-4</v>
      </c>
      <c r="K847" s="328">
        <v>1.1805506916449E-2</v>
      </c>
      <c r="L847" s="327">
        <v>0.19197707736389599</v>
      </c>
      <c r="M847" s="327">
        <v>0.20079073707992001</v>
      </c>
      <c r="N847" s="327">
        <v>0.2</v>
      </c>
    </row>
    <row r="848" spans="1:14">
      <c r="A848" s="326" t="s">
        <v>92</v>
      </c>
      <c r="B848" s="326">
        <v>0</v>
      </c>
      <c r="C848" s="326">
        <v>0</v>
      </c>
      <c r="D848" s="326">
        <v>2</v>
      </c>
      <c r="E848" s="326">
        <v>95</v>
      </c>
      <c r="F848" s="326">
        <v>1000</v>
      </c>
      <c r="G848" s="326">
        <v>1095</v>
      </c>
      <c r="H848" s="327">
        <v>8.6757990867579904E-2</v>
      </c>
      <c r="I848" s="328">
        <v>3.6785857472119703E-2</v>
      </c>
      <c r="J848" s="328">
        <v>3.7520825098058801E-4</v>
      </c>
      <c r="K848" s="328">
        <v>1.17360954870962E-2</v>
      </c>
      <c r="L848" s="327">
        <v>0.27220630372492799</v>
      </c>
      <c r="M848" s="327">
        <v>0.28240609997175897</v>
      </c>
      <c r="N848" s="327">
        <v>0.28149100257069398</v>
      </c>
    </row>
    <row r="849" spans="1:14">
      <c r="A849" s="326" t="s">
        <v>92</v>
      </c>
      <c r="B849" s="326">
        <v>1</v>
      </c>
      <c r="C849" s="326">
        <v>3</v>
      </c>
      <c r="D849" s="326">
        <v>4</v>
      </c>
      <c r="E849" s="326">
        <v>63</v>
      </c>
      <c r="F849" s="326">
        <v>739</v>
      </c>
      <c r="G849" s="326">
        <v>802</v>
      </c>
      <c r="H849" s="327">
        <v>7.8553615960099701E-2</v>
      </c>
      <c r="I849" s="328">
        <v>0.14507066464719201</v>
      </c>
      <c r="J849" s="328">
        <v>4.0884320379058698E-3</v>
      </c>
      <c r="K849" s="328">
        <v>1.17360954870962E-2</v>
      </c>
      <c r="L849" s="327">
        <v>0.18051575931232</v>
      </c>
      <c r="M849" s="327">
        <v>0.20869810787913001</v>
      </c>
      <c r="N849" s="327">
        <v>0.206169665809768</v>
      </c>
    </row>
    <row r="850" spans="1:14">
      <c r="A850" s="326" t="s">
        <v>92</v>
      </c>
      <c r="B850" s="326">
        <v>2</v>
      </c>
      <c r="C850" s="326">
        <v>5</v>
      </c>
      <c r="D850" s="326">
        <v>6</v>
      </c>
      <c r="E850" s="326">
        <v>67</v>
      </c>
      <c r="F850" s="326">
        <v>653</v>
      </c>
      <c r="G850" s="326">
        <v>720</v>
      </c>
      <c r="H850" s="327">
        <v>9.3055555555555503E-2</v>
      </c>
      <c r="I850" s="328">
        <v>-4.0208020024011498E-2</v>
      </c>
      <c r="J850" s="328">
        <v>3.0420962076219501E-4</v>
      </c>
      <c r="K850" s="328">
        <v>1.17360954870962E-2</v>
      </c>
      <c r="L850" s="327">
        <v>0.19197707736389599</v>
      </c>
      <c r="M850" s="327">
        <v>0.18441118328155801</v>
      </c>
      <c r="N850" s="327">
        <v>0.18508997429305901</v>
      </c>
    </row>
    <row r="851" spans="1:14">
      <c r="A851" s="326" t="s">
        <v>92</v>
      </c>
      <c r="B851" s="326">
        <v>3</v>
      </c>
      <c r="C851" s="326">
        <v>7</v>
      </c>
      <c r="D851" s="326">
        <v>8</v>
      </c>
      <c r="E851" s="326">
        <v>43</v>
      </c>
      <c r="F851" s="326">
        <v>460</v>
      </c>
      <c r="G851" s="326">
        <v>503</v>
      </c>
      <c r="H851" s="327">
        <v>8.5487077534791206E-2</v>
      </c>
      <c r="I851" s="328">
        <v>5.2933843880101701E-2</v>
      </c>
      <c r="J851" s="328">
        <v>3.5453166775416099E-4</v>
      </c>
      <c r="K851" s="328">
        <v>1.17360954870962E-2</v>
      </c>
      <c r="L851" s="327">
        <v>0.123209169054441</v>
      </c>
      <c r="M851" s="327">
        <v>0.12990680598700899</v>
      </c>
      <c r="N851" s="327">
        <v>0.12930591259640101</v>
      </c>
    </row>
    <row r="852" spans="1:14">
      <c r="A852" s="326" t="s">
        <v>92</v>
      </c>
      <c r="B852" s="326">
        <v>4</v>
      </c>
      <c r="C852" s="326">
        <v>9</v>
      </c>
      <c r="D852" s="326">
        <v>21</v>
      </c>
      <c r="E852" s="326">
        <v>81</v>
      </c>
      <c r="F852" s="326">
        <v>689</v>
      </c>
      <c r="G852" s="326">
        <v>770</v>
      </c>
      <c r="H852" s="327">
        <v>0.10519480519480499</v>
      </c>
      <c r="I852" s="328">
        <v>-0.17630041356825599</v>
      </c>
      <c r="J852" s="328">
        <v>6.6137139096934701E-3</v>
      </c>
      <c r="K852" s="328">
        <v>1.17360954870962E-2</v>
      </c>
      <c r="L852" s="327">
        <v>0.232091690544412</v>
      </c>
      <c r="M852" s="327">
        <v>0.19457780288054199</v>
      </c>
      <c r="N852" s="327">
        <v>0.197943444730077</v>
      </c>
    </row>
    <row r="853" spans="1:14">
      <c r="A853" s="326" t="s">
        <v>310</v>
      </c>
      <c r="B853" s="326">
        <v>0</v>
      </c>
      <c r="C853" s="326">
        <v>0</v>
      </c>
      <c r="D853" s="326">
        <v>0</v>
      </c>
      <c r="E853" s="326">
        <v>128</v>
      </c>
      <c r="F853" s="326">
        <v>1445</v>
      </c>
      <c r="G853" s="326">
        <v>1573</v>
      </c>
      <c r="H853" s="327">
        <v>8.1373172282263095E-2</v>
      </c>
      <c r="I853" s="328">
        <v>0.10674180671743801</v>
      </c>
      <c r="J853" s="328">
        <v>4.4099989768421098E-3</v>
      </c>
      <c r="K853" s="328">
        <v>1.16247561403392E-2</v>
      </c>
      <c r="L853" s="327">
        <v>0.36676217765042901</v>
      </c>
      <c r="M853" s="327">
        <v>0.40807681445919203</v>
      </c>
      <c r="N853" s="327">
        <v>0.40437017994858598</v>
      </c>
    </row>
    <row r="854" spans="1:14">
      <c r="A854" s="326" t="s">
        <v>310</v>
      </c>
      <c r="B854" s="326">
        <v>2</v>
      </c>
      <c r="C854" s="326">
        <v>1</v>
      </c>
      <c r="D854" s="326">
        <v>1</v>
      </c>
      <c r="E854" s="326">
        <v>72</v>
      </c>
      <c r="F854" s="326">
        <v>722</v>
      </c>
      <c r="G854" s="326">
        <v>794</v>
      </c>
      <c r="H854" s="327">
        <v>9.06801007556675E-2</v>
      </c>
      <c r="I854" s="328">
        <v>-1.17335100327057E-2</v>
      </c>
      <c r="J854" s="328">
        <v>2.82369353494489E-5</v>
      </c>
      <c r="K854" s="328">
        <v>1.16247561403392E-2</v>
      </c>
      <c r="L854" s="327">
        <v>0.20630372492836599</v>
      </c>
      <c r="M854" s="327">
        <v>0.20389720417960999</v>
      </c>
      <c r="N854" s="327">
        <v>0.20411311053984499</v>
      </c>
    </row>
    <row r="855" spans="1:14">
      <c r="A855" s="326" t="s">
        <v>310</v>
      </c>
      <c r="B855" s="326">
        <v>3</v>
      </c>
      <c r="C855" s="326">
        <v>2</v>
      </c>
      <c r="D855" s="326">
        <v>4</v>
      </c>
      <c r="E855" s="326">
        <v>84</v>
      </c>
      <c r="F855" s="326">
        <v>837</v>
      </c>
      <c r="G855" s="326">
        <v>921</v>
      </c>
      <c r="H855" s="327">
        <v>9.1205211726384294E-2</v>
      </c>
      <c r="I855" s="328">
        <v>-1.80852582633148E-2</v>
      </c>
      <c r="J855" s="328">
        <v>7.8015706150166896E-5</v>
      </c>
      <c r="K855" s="328">
        <v>1.16247561403392E-2</v>
      </c>
      <c r="L855" s="327">
        <v>0.24068767908309399</v>
      </c>
      <c r="M855" s="327">
        <v>0.23637390567636199</v>
      </c>
      <c r="N855" s="327">
        <v>0.23676092544987101</v>
      </c>
    </row>
    <row r="856" spans="1:14">
      <c r="A856" s="326" t="s">
        <v>310</v>
      </c>
      <c r="B856" s="326">
        <v>4</v>
      </c>
      <c r="C856" s="326">
        <v>5</v>
      </c>
      <c r="D856" s="326">
        <v>138</v>
      </c>
      <c r="E856" s="326">
        <v>65</v>
      </c>
      <c r="F856" s="326">
        <v>537</v>
      </c>
      <c r="G856" s="326">
        <v>602</v>
      </c>
      <c r="H856" s="327">
        <v>0.10797342192690999</v>
      </c>
      <c r="I856" s="328">
        <v>-0.20548170529624801</v>
      </c>
      <c r="J856" s="328">
        <v>7.1085045219975102E-3</v>
      </c>
      <c r="K856" s="328">
        <v>1.16247561403392E-2</v>
      </c>
      <c r="L856" s="327">
        <v>0.18624641833810801</v>
      </c>
      <c r="M856" s="327">
        <v>0.15165207568483399</v>
      </c>
      <c r="N856" s="327">
        <v>0.15475578406169599</v>
      </c>
    </row>
    <row r="857" spans="1:14">
      <c r="A857" s="326" t="s">
        <v>284</v>
      </c>
      <c r="B857" s="326">
        <v>0</v>
      </c>
      <c r="C857" s="326">
        <v>0</v>
      </c>
      <c r="D857" s="326">
        <v>0</v>
      </c>
      <c r="E857" s="326">
        <v>218</v>
      </c>
      <c r="F857" s="326">
        <v>2347</v>
      </c>
      <c r="G857" s="326">
        <v>2565</v>
      </c>
      <c r="H857" s="327">
        <v>8.4990253411306005E-2</v>
      </c>
      <c r="I857" s="328">
        <v>5.9305603152457899E-2</v>
      </c>
      <c r="J857" s="328">
        <v>2.26341511729213E-3</v>
      </c>
      <c r="K857" s="328">
        <v>1.1481966825050399E-2</v>
      </c>
      <c r="L857" s="327">
        <v>0.624641833810888</v>
      </c>
      <c r="M857" s="327">
        <v>0.66280711663371905</v>
      </c>
      <c r="N857" s="327">
        <v>0.65938303341902305</v>
      </c>
    </row>
    <row r="858" spans="1:14">
      <c r="A858" s="326" t="s">
        <v>284</v>
      </c>
      <c r="B858" s="326">
        <v>3</v>
      </c>
      <c r="C858" s="326">
        <v>1</v>
      </c>
      <c r="D858" s="326">
        <v>1</v>
      </c>
      <c r="E858" s="326">
        <v>69</v>
      </c>
      <c r="F858" s="326">
        <v>700</v>
      </c>
      <c r="G858" s="326">
        <v>769</v>
      </c>
      <c r="H858" s="327">
        <v>8.9726918075422601E-2</v>
      </c>
      <c r="I858" s="328">
        <v>-1.18699463331127E-4</v>
      </c>
      <c r="J858" s="328">
        <v>2.7854502084058299E-9</v>
      </c>
      <c r="K858" s="328">
        <v>1.1481966825050399E-2</v>
      </c>
      <c r="L858" s="327">
        <v>0.197707736389684</v>
      </c>
      <c r="M858" s="327">
        <v>0.197684269980231</v>
      </c>
      <c r="N858" s="327">
        <v>0.19768637532133601</v>
      </c>
    </row>
    <row r="859" spans="1:14">
      <c r="A859" s="326" t="s">
        <v>284</v>
      </c>
      <c r="B859" s="326">
        <v>4</v>
      </c>
      <c r="C859" s="326">
        <v>2</v>
      </c>
      <c r="D859" s="326">
        <v>72</v>
      </c>
      <c r="E859" s="326">
        <v>62</v>
      </c>
      <c r="F859" s="326">
        <v>494</v>
      </c>
      <c r="G859" s="326">
        <v>556</v>
      </c>
      <c r="H859" s="327">
        <v>0.111510791366906</v>
      </c>
      <c r="I859" s="328">
        <v>-0.241691397766645</v>
      </c>
      <c r="J859" s="328">
        <v>9.2185489223080598E-3</v>
      </c>
      <c r="K859" s="328">
        <v>1.1481966825050399E-2</v>
      </c>
      <c r="L859" s="327">
        <v>0.177650429799426</v>
      </c>
      <c r="M859" s="327">
        <v>0.139508613386049</v>
      </c>
      <c r="N859" s="327">
        <v>0.14293059125964</v>
      </c>
    </row>
    <row r="860" spans="1:14">
      <c r="A860" s="326" t="s">
        <v>274</v>
      </c>
      <c r="B860" s="326">
        <v>0</v>
      </c>
      <c r="C860" s="326">
        <v>0</v>
      </c>
      <c r="D860" s="326">
        <v>1</v>
      </c>
      <c r="E860" s="326">
        <v>188</v>
      </c>
      <c r="F860" s="326">
        <v>2051</v>
      </c>
      <c r="G860" s="326">
        <v>2239</v>
      </c>
      <c r="H860" s="327">
        <v>8.3966056275122797E-2</v>
      </c>
      <c r="I860" s="328">
        <v>7.25482653329549E-2</v>
      </c>
      <c r="J860" s="328">
        <v>2.94059612674211E-3</v>
      </c>
      <c r="K860" s="328">
        <v>1.12637386126039E-2</v>
      </c>
      <c r="L860" s="327">
        <v>0.53868194842406802</v>
      </c>
      <c r="M860" s="327">
        <v>0.57921491104207801</v>
      </c>
      <c r="N860" s="327">
        <v>0.57557840616966505</v>
      </c>
    </row>
    <row r="861" spans="1:14">
      <c r="A861" s="326" t="s">
        <v>274</v>
      </c>
      <c r="B861" s="326">
        <v>2</v>
      </c>
      <c r="C861" s="326">
        <v>2</v>
      </c>
      <c r="D861" s="326">
        <v>2</v>
      </c>
      <c r="E861" s="326">
        <v>122</v>
      </c>
      <c r="F861" s="326">
        <v>1062</v>
      </c>
      <c r="G861" s="326">
        <v>1184</v>
      </c>
      <c r="H861" s="327">
        <v>0.10304054054054</v>
      </c>
      <c r="I861" s="328">
        <v>-0.15320437284084901</v>
      </c>
      <c r="J861" s="328">
        <v>7.6073512452214404E-3</v>
      </c>
      <c r="K861" s="328">
        <v>1.12637386126039E-2</v>
      </c>
      <c r="L861" s="327">
        <v>0.34957020057306498</v>
      </c>
      <c r="M861" s="327">
        <v>0.29991527817000802</v>
      </c>
      <c r="N861" s="327">
        <v>0.30437017994858601</v>
      </c>
    </row>
    <row r="862" spans="1:14">
      <c r="A862" s="326" t="s">
        <v>274</v>
      </c>
      <c r="B862" s="326">
        <v>4</v>
      </c>
      <c r="C862" s="326">
        <v>3</v>
      </c>
      <c r="D862" s="326">
        <v>9</v>
      </c>
      <c r="E862" s="326">
        <v>39</v>
      </c>
      <c r="F862" s="326">
        <v>428</v>
      </c>
      <c r="G862" s="326">
        <v>467</v>
      </c>
      <c r="H862" s="327">
        <v>8.3511777301927201E-2</v>
      </c>
      <c r="I862" s="328">
        <v>7.8469019542673796E-2</v>
      </c>
      <c r="J862" s="328">
        <v>7.1579124064039196E-4</v>
      </c>
      <c r="K862" s="328">
        <v>1.12637386126039E-2</v>
      </c>
      <c r="L862" s="327">
        <v>0.111747851002865</v>
      </c>
      <c r="M862" s="327">
        <v>0.12086981078791301</v>
      </c>
      <c r="N862" s="327">
        <v>0.120051413881748</v>
      </c>
    </row>
    <row r="863" spans="1:14">
      <c r="A863" s="326" t="s">
        <v>53</v>
      </c>
      <c r="B863" s="326">
        <v>0</v>
      </c>
      <c r="C863" s="326">
        <v>0</v>
      </c>
      <c r="D863" s="326">
        <v>0</v>
      </c>
      <c r="E863" s="326">
        <v>301</v>
      </c>
      <c r="F863" s="326">
        <v>2918</v>
      </c>
      <c r="G863" s="326">
        <v>3219</v>
      </c>
      <c r="H863" s="327">
        <v>9.3507300403852106E-2</v>
      </c>
      <c r="I863" s="328">
        <v>-4.5549065575621397E-2</v>
      </c>
      <c r="J863" s="328">
        <v>1.7492291310011599E-3</v>
      </c>
      <c r="K863" s="328">
        <v>1.12061274716689E-2</v>
      </c>
      <c r="L863" s="327">
        <v>0.86246418338108799</v>
      </c>
      <c r="M863" s="327">
        <v>0.82406099971759394</v>
      </c>
      <c r="N863" s="327">
        <v>0.82750642673521801</v>
      </c>
    </row>
    <row r="864" spans="1:14">
      <c r="A864" s="326" t="s">
        <v>53</v>
      </c>
      <c r="B864" s="326">
        <v>4</v>
      </c>
      <c r="C864" s="326">
        <v>1</v>
      </c>
      <c r="D864" s="326">
        <v>7</v>
      </c>
      <c r="E864" s="326">
        <v>48</v>
      </c>
      <c r="F864" s="326">
        <v>623</v>
      </c>
      <c r="G864" s="326">
        <v>671</v>
      </c>
      <c r="H864" s="327">
        <v>7.1535022354694403E-2</v>
      </c>
      <c r="I864" s="328">
        <v>0.246252977970085</v>
      </c>
      <c r="J864" s="328">
        <v>9.4568983406677701E-3</v>
      </c>
      <c r="K864" s="328">
        <v>1.12061274716689E-2</v>
      </c>
      <c r="L864" s="327">
        <v>0.13753581661891101</v>
      </c>
      <c r="M864" s="327">
        <v>0.175939000282406</v>
      </c>
      <c r="N864" s="327">
        <v>0.17249357326478101</v>
      </c>
    </row>
    <row r="865" spans="1:14">
      <c r="A865" s="326" t="s">
        <v>312</v>
      </c>
      <c r="B865" s="326">
        <v>0</v>
      </c>
      <c r="C865" s="326">
        <v>0</v>
      </c>
      <c r="D865" s="326">
        <v>0</v>
      </c>
      <c r="E865" s="326">
        <v>166</v>
      </c>
      <c r="F865" s="326">
        <v>1850</v>
      </c>
      <c r="G865" s="326">
        <v>2016</v>
      </c>
      <c r="H865" s="327">
        <v>8.2341269841269799E-2</v>
      </c>
      <c r="I865" s="328">
        <v>9.3860599806350697E-2</v>
      </c>
      <c r="J865" s="328">
        <v>4.39329421876564E-3</v>
      </c>
      <c r="K865" s="328">
        <v>1.0980203561087899E-2</v>
      </c>
      <c r="L865" s="327">
        <v>0.47564469914040097</v>
      </c>
      <c r="M865" s="327">
        <v>0.52245128494775395</v>
      </c>
      <c r="N865" s="327">
        <v>0.51825192802056497</v>
      </c>
    </row>
    <row r="866" spans="1:14">
      <c r="A866" s="326" t="s">
        <v>312</v>
      </c>
      <c r="B866" s="326">
        <v>2</v>
      </c>
      <c r="C866" s="326">
        <v>300</v>
      </c>
      <c r="D866" s="326">
        <v>6484</v>
      </c>
      <c r="E866" s="326">
        <v>34</v>
      </c>
      <c r="F866" s="326">
        <v>284</v>
      </c>
      <c r="G866" s="326">
        <v>318</v>
      </c>
      <c r="H866" s="327">
        <v>0.10691823899371</v>
      </c>
      <c r="I866" s="328">
        <v>-0.19447881636443101</v>
      </c>
      <c r="J866" s="328">
        <v>3.34851118142235E-3</v>
      </c>
      <c r="K866" s="328">
        <v>1.0980203561087899E-2</v>
      </c>
      <c r="L866" s="327">
        <v>9.7421203438395401E-2</v>
      </c>
      <c r="M866" s="327">
        <v>8.0203332391979604E-2</v>
      </c>
      <c r="N866" s="327">
        <v>8.17480719794344E-2</v>
      </c>
    </row>
    <row r="867" spans="1:14">
      <c r="A867" s="326" t="s">
        <v>312</v>
      </c>
      <c r="B867" s="326">
        <v>3</v>
      </c>
      <c r="C867" s="326">
        <v>6500</v>
      </c>
      <c r="D867" s="326">
        <v>49990</v>
      </c>
      <c r="E867" s="326">
        <v>78</v>
      </c>
      <c r="F867" s="326">
        <v>700</v>
      </c>
      <c r="G867" s="326">
        <v>778</v>
      </c>
      <c r="H867" s="327">
        <v>0.10025706940874</v>
      </c>
      <c r="I867" s="328">
        <v>-0.122721021555663</v>
      </c>
      <c r="J867" s="328">
        <v>3.1676053059838099E-3</v>
      </c>
      <c r="K867" s="328">
        <v>1.0980203561087899E-2</v>
      </c>
      <c r="L867" s="327">
        <v>0.22349570200572999</v>
      </c>
      <c r="M867" s="327">
        <v>0.197684269980231</v>
      </c>
      <c r="N867" s="327">
        <v>0.2</v>
      </c>
    </row>
    <row r="868" spans="1:14">
      <c r="A868" s="326" t="s">
        <v>312</v>
      </c>
      <c r="B868" s="326">
        <v>4</v>
      </c>
      <c r="C868" s="326">
        <v>50000</v>
      </c>
      <c r="D868" s="326">
        <v>3130000</v>
      </c>
      <c r="E868" s="326">
        <v>71</v>
      </c>
      <c r="F868" s="326">
        <v>707</v>
      </c>
      <c r="G868" s="326">
        <v>778</v>
      </c>
      <c r="H868" s="327">
        <v>9.1259640102827694E-2</v>
      </c>
      <c r="I868" s="328">
        <v>-1.8741741054219298E-2</v>
      </c>
      <c r="J868" s="328">
        <v>7.0792854916168995E-5</v>
      </c>
      <c r="K868" s="328">
        <v>1.0980203561087899E-2</v>
      </c>
      <c r="L868" s="327">
        <v>0.20343839541547201</v>
      </c>
      <c r="M868" s="327">
        <v>0.199661112680033</v>
      </c>
      <c r="N868" s="327">
        <v>0.2</v>
      </c>
    </row>
    <row r="869" spans="1:14">
      <c r="A869" s="326" t="s">
        <v>208</v>
      </c>
      <c r="B869" s="326">
        <v>0</v>
      </c>
      <c r="C869" s="326">
        <v>0</v>
      </c>
      <c r="D869" s="326">
        <v>0</v>
      </c>
      <c r="E869" s="326">
        <v>138</v>
      </c>
      <c r="F869" s="326">
        <v>1349</v>
      </c>
      <c r="G869" s="326">
        <v>1487</v>
      </c>
      <c r="H869" s="327">
        <v>9.28043039677202E-2</v>
      </c>
      <c r="I869" s="328">
        <v>-3.7227358858925301E-2</v>
      </c>
      <c r="J869" s="328">
        <v>5.3792207949920001E-4</v>
      </c>
      <c r="K869" s="328">
        <v>1.0802860220696601E-2</v>
      </c>
      <c r="L869" s="327">
        <v>0.395415472779369</v>
      </c>
      <c r="M869" s="327">
        <v>0.380965828861903</v>
      </c>
      <c r="N869" s="327">
        <v>0.38226221079691503</v>
      </c>
    </row>
    <row r="870" spans="1:14">
      <c r="A870" s="326" t="s">
        <v>208</v>
      </c>
      <c r="B870" s="326">
        <v>1</v>
      </c>
      <c r="C870" s="326">
        <v>1</v>
      </c>
      <c r="D870" s="326">
        <v>1</v>
      </c>
      <c r="E870" s="326">
        <v>57</v>
      </c>
      <c r="F870" s="326">
        <v>604</v>
      </c>
      <c r="G870" s="326">
        <v>661</v>
      </c>
      <c r="H870" s="327">
        <v>8.6232980332829001E-2</v>
      </c>
      <c r="I870" s="328">
        <v>4.3430400190788199E-2</v>
      </c>
      <c r="J870" s="328">
        <v>3.1484877947099502E-4</v>
      </c>
      <c r="K870" s="328">
        <v>1.0802860220696601E-2</v>
      </c>
      <c r="L870" s="327">
        <v>0.163323782234957</v>
      </c>
      <c r="M870" s="327">
        <v>0.170573284382942</v>
      </c>
      <c r="N870" s="327">
        <v>0.169922879177377</v>
      </c>
    </row>
    <row r="871" spans="1:14">
      <c r="A871" s="326" t="s">
        <v>208</v>
      </c>
      <c r="B871" s="326">
        <v>2</v>
      </c>
      <c r="C871" s="326">
        <v>2</v>
      </c>
      <c r="D871" s="326">
        <v>2</v>
      </c>
      <c r="E871" s="326">
        <v>33</v>
      </c>
      <c r="F871" s="326">
        <v>423</v>
      </c>
      <c r="G871" s="326">
        <v>456</v>
      </c>
      <c r="H871" s="327">
        <v>7.2368421052631499E-2</v>
      </c>
      <c r="I871" s="328">
        <v>0.23377208767032101</v>
      </c>
      <c r="J871" s="328">
        <v>5.8213706373448099E-3</v>
      </c>
      <c r="K871" s="328">
        <v>1.0802860220696601E-2</v>
      </c>
      <c r="L871" s="327">
        <v>9.4555873925501396E-2</v>
      </c>
      <c r="M871" s="327">
        <v>0.119457780288054</v>
      </c>
      <c r="N871" s="327">
        <v>0.11722365038560401</v>
      </c>
    </row>
    <row r="872" spans="1:14">
      <c r="A872" s="326" t="s">
        <v>208</v>
      </c>
      <c r="B872" s="326">
        <v>3</v>
      </c>
      <c r="C872" s="326">
        <v>3</v>
      </c>
      <c r="D872" s="326">
        <v>4</v>
      </c>
      <c r="E872" s="326">
        <v>43</v>
      </c>
      <c r="F872" s="326">
        <v>469</v>
      </c>
      <c r="G872" s="326">
        <v>512</v>
      </c>
      <c r="H872" s="327">
        <v>8.3984375E-2</v>
      </c>
      <c r="I872" s="328">
        <v>7.2310122843240301E-2</v>
      </c>
      <c r="J872" s="328">
        <v>6.6809432737916397E-4</v>
      </c>
      <c r="K872" s="328">
        <v>1.0802860220696601E-2</v>
      </c>
      <c r="L872" s="327">
        <v>0.123209169054441</v>
      </c>
      <c r="M872" s="327">
        <v>0.13244846088675499</v>
      </c>
      <c r="N872" s="327">
        <v>0.13161953727506401</v>
      </c>
    </row>
    <row r="873" spans="1:14">
      <c r="A873" s="326" t="s">
        <v>208</v>
      </c>
      <c r="B873" s="326">
        <v>4</v>
      </c>
      <c r="C873" s="326">
        <v>5</v>
      </c>
      <c r="D873" s="326">
        <v>221</v>
      </c>
      <c r="E873" s="326">
        <v>78</v>
      </c>
      <c r="F873" s="326">
        <v>696</v>
      </c>
      <c r="G873" s="326">
        <v>774</v>
      </c>
      <c r="H873" s="327">
        <v>0.100775193798449</v>
      </c>
      <c r="I873" s="328">
        <v>-0.128451696264648</v>
      </c>
      <c r="J873" s="328">
        <v>3.4606243970024598E-3</v>
      </c>
      <c r="K873" s="328">
        <v>1.0802860220696601E-2</v>
      </c>
      <c r="L873" s="327">
        <v>0.22349570200572999</v>
      </c>
      <c r="M873" s="327">
        <v>0.196554645580344</v>
      </c>
      <c r="N873" s="327">
        <v>0.19897172236503799</v>
      </c>
    </row>
    <row r="874" spans="1:14">
      <c r="A874" s="326" t="s">
        <v>46</v>
      </c>
      <c r="B874" s="326">
        <v>0</v>
      </c>
      <c r="C874" s="326">
        <v>0</v>
      </c>
      <c r="D874" s="326">
        <v>1</v>
      </c>
      <c r="E874" s="326">
        <v>72</v>
      </c>
      <c r="F874" s="326">
        <v>856</v>
      </c>
      <c r="G874" s="326">
        <v>928</v>
      </c>
      <c r="H874" s="327">
        <v>7.7586206896551699E-2</v>
      </c>
      <c r="I874" s="328">
        <v>0.15851172721621001</v>
      </c>
      <c r="J874" s="328">
        <v>5.61700518304388E-3</v>
      </c>
      <c r="K874" s="328">
        <v>1.0778670450498301E-2</v>
      </c>
      <c r="L874" s="327">
        <v>0.20630372492836599</v>
      </c>
      <c r="M874" s="327">
        <v>0.24173962157582601</v>
      </c>
      <c r="N874" s="327">
        <v>0.23856041131105399</v>
      </c>
    </row>
    <row r="875" spans="1:14">
      <c r="A875" s="326" t="s">
        <v>46</v>
      </c>
      <c r="B875" s="326">
        <v>1</v>
      </c>
      <c r="C875" s="326">
        <v>2</v>
      </c>
      <c r="D875" s="326">
        <v>3</v>
      </c>
      <c r="E875" s="326">
        <v>72</v>
      </c>
      <c r="F875" s="326">
        <v>753</v>
      </c>
      <c r="G875" s="326">
        <v>825</v>
      </c>
      <c r="H875" s="327">
        <v>8.7272727272727196E-2</v>
      </c>
      <c r="I875" s="328">
        <v>3.0306578874361698E-2</v>
      </c>
      <c r="J875" s="328">
        <v>1.9238823416026799E-4</v>
      </c>
      <c r="K875" s="328">
        <v>1.0778670450498301E-2</v>
      </c>
      <c r="L875" s="327">
        <v>0.20630372492836599</v>
      </c>
      <c r="M875" s="327">
        <v>0.21265179327873401</v>
      </c>
      <c r="N875" s="327">
        <v>0.21208226221079601</v>
      </c>
    </row>
    <row r="876" spans="1:14">
      <c r="A876" s="326" t="s">
        <v>46</v>
      </c>
      <c r="B876" s="326">
        <v>2</v>
      </c>
      <c r="C876" s="326">
        <v>4</v>
      </c>
      <c r="D876" s="326">
        <v>5</v>
      </c>
      <c r="E876" s="326">
        <v>61</v>
      </c>
      <c r="F876" s="326">
        <v>600</v>
      </c>
      <c r="G876" s="326">
        <v>661</v>
      </c>
      <c r="H876" s="327">
        <v>9.2284417549167899E-2</v>
      </c>
      <c r="I876" s="328">
        <v>-3.1036738866641399E-2</v>
      </c>
      <c r="J876" s="328">
        <v>1.6578088787077999E-4</v>
      </c>
      <c r="K876" s="328">
        <v>1.0778670450498301E-2</v>
      </c>
      <c r="L876" s="327">
        <v>0.17478510028653199</v>
      </c>
      <c r="M876" s="327">
        <v>0.16944365998305499</v>
      </c>
      <c r="N876" s="327">
        <v>0.169922879177377</v>
      </c>
    </row>
    <row r="877" spans="1:14">
      <c r="A877" s="326" t="s">
        <v>46</v>
      </c>
      <c r="B877" s="326">
        <v>3</v>
      </c>
      <c r="C877" s="326">
        <v>6</v>
      </c>
      <c r="D877" s="326">
        <v>9</v>
      </c>
      <c r="E877" s="326">
        <v>76</v>
      </c>
      <c r="F877" s="326">
        <v>743</v>
      </c>
      <c r="G877" s="326">
        <v>819</v>
      </c>
      <c r="H877" s="327">
        <v>9.2796092796092799E-2</v>
      </c>
      <c r="I877" s="328">
        <v>-3.7129825478048599E-2</v>
      </c>
      <c r="J877" s="328">
        <v>2.9471096109041098E-4</v>
      </c>
      <c r="K877" s="328">
        <v>1.0778670450498301E-2</v>
      </c>
      <c r="L877" s="327">
        <v>0.21776504297994201</v>
      </c>
      <c r="M877" s="327">
        <v>0.20982773227901699</v>
      </c>
      <c r="N877" s="327">
        <v>0.21053984575835399</v>
      </c>
    </row>
    <row r="878" spans="1:14">
      <c r="A878" s="326" t="s">
        <v>46</v>
      </c>
      <c r="B878" s="326">
        <v>4</v>
      </c>
      <c r="C878" s="326">
        <v>10</v>
      </c>
      <c r="D878" s="326">
        <v>40</v>
      </c>
      <c r="E878" s="326">
        <v>68</v>
      </c>
      <c r="F878" s="326">
        <v>589</v>
      </c>
      <c r="G878" s="326">
        <v>657</v>
      </c>
      <c r="H878" s="327">
        <v>0.10350076103500699</v>
      </c>
      <c r="I878" s="328">
        <v>-0.15817405143399599</v>
      </c>
      <c r="J878" s="328">
        <v>4.5087851843329998E-3</v>
      </c>
      <c r="K878" s="328">
        <v>1.0778670450498301E-2</v>
      </c>
      <c r="L878" s="327">
        <v>0.19484240687679</v>
      </c>
      <c r="M878" s="327">
        <v>0.16633719288336599</v>
      </c>
      <c r="N878" s="327">
        <v>0.16889460154241601</v>
      </c>
    </row>
    <row r="879" spans="1:14">
      <c r="A879" s="326" t="s">
        <v>674</v>
      </c>
      <c r="B879" s="326">
        <v>0</v>
      </c>
      <c r="C879" s="326">
        <v>-2</v>
      </c>
      <c r="D879" s="326">
        <v>0</v>
      </c>
      <c r="E879" s="326">
        <v>102</v>
      </c>
      <c r="F879" s="326">
        <v>1141</v>
      </c>
      <c r="G879" s="326">
        <v>1243</v>
      </c>
      <c r="H879" s="327">
        <v>8.2059533386967004E-2</v>
      </c>
      <c r="I879" s="328">
        <v>9.7595006668327794E-2</v>
      </c>
      <c r="J879" s="328">
        <v>2.9241171668989E-3</v>
      </c>
      <c r="K879" s="328">
        <v>1.0575730775482999E-2</v>
      </c>
      <c r="L879" s="327">
        <v>0.292263610315186</v>
      </c>
      <c r="M879" s="327">
        <v>0.32222536006777702</v>
      </c>
      <c r="N879" s="327">
        <v>0.31953727506426699</v>
      </c>
    </row>
    <row r="880" spans="1:14">
      <c r="A880" s="326" t="s">
        <v>674</v>
      </c>
      <c r="B880" s="326">
        <v>1</v>
      </c>
      <c r="C880" s="326">
        <v>1</v>
      </c>
      <c r="D880" s="326">
        <v>1</v>
      </c>
      <c r="E880" s="326">
        <v>77</v>
      </c>
      <c r="F880" s="326">
        <v>827</v>
      </c>
      <c r="G880" s="326">
        <v>904</v>
      </c>
      <c r="H880" s="327">
        <v>8.5176991150442402E-2</v>
      </c>
      <c r="I880" s="328">
        <v>5.6906743260531002E-2</v>
      </c>
      <c r="J880" s="328">
        <v>7.3520508662555304E-4</v>
      </c>
      <c r="K880" s="328">
        <v>1.0575730775482999E-2</v>
      </c>
      <c r="L880" s="327">
        <v>0.22063037249283601</v>
      </c>
      <c r="M880" s="327">
        <v>0.233549844676645</v>
      </c>
      <c r="N880" s="327">
        <v>0.232390745501285</v>
      </c>
    </row>
    <row r="881" spans="1:14">
      <c r="A881" s="326" t="s">
        <v>674</v>
      </c>
      <c r="B881" s="326">
        <v>2</v>
      </c>
      <c r="C881" s="326">
        <v>2</v>
      </c>
      <c r="D881" s="326">
        <v>2</v>
      </c>
      <c r="E881" s="326">
        <v>54</v>
      </c>
      <c r="F881" s="326">
        <v>558</v>
      </c>
      <c r="G881" s="326">
        <v>612</v>
      </c>
      <c r="H881" s="327">
        <v>8.8235294117646995E-2</v>
      </c>
      <c r="I881" s="328">
        <v>1.82823859075599E-2</v>
      </c>
      <c r="J881" s="328">
        <v>5.2192739721001898E-5</v>
      </c>
      <c r="K881" s="328">
        <v>1.0575730775482999E-2</v>
      </c>
      <c r="L881" s="327">
        <v>0.15472779369627501</v>
      </c>
      <c r="M881" s="327">
        <v>0.15758260378424099</v>
      </c>
      <c r="N881" s="327">
        <v>0.1573264781491</v>
      </c>
    </row>
    <row r="882" spans="1:14">
      <c r="A882" s="326" t="s">
        <v>674</v>
      </c>
      <c r="B882" s="326">
        <v>3</v>
      </c>
      <c r="C882" s="326">
        <v>3</v>
      </c>
      <c r="D882" s="326">
        <v>3</v>
      </c>
      <c r="E882" s="326">
        <v>42</v>
      </c>
      <c r="F882" s="326">
        <v>376</v>
      </c>
      <c r="G882" s="326">
        <v>418</v>
      </c>
      <c r="H882" s="327">
        <v>0.100478468899521</v>
      </c>
      <c r="I882" s="328">
        <v>-0.12517300480294999</v>
      </c>
      <c r="J882" s="328">
        <v>1.7723428442761101E-3</v>
      </c>
      <c r="K882" s="328">
        <v>1.0575730775482999E-2</v>
      </c>
      <c r="L882" s="327">
        <v>0.120343839541547</v>
      </c>
      <c r="M882" s="327">
        <v>0.106184693589381</v>
      </c>
      <c r="N882" s="327">
        <v>0.10745501285347001</v>
      </c>
    </row>
    <row r="883" spans="1:14">
      <c r="A883" s="326" t="s">
        <v>674</v>
      </c>
      <c r="B883" s="326">
        <v>4</v>
      </c>
      <c r="C883" s="326">
        <v>4</v>
      </c>
      <c r="D883" s="326">
        <v>20</v>
      </c>
      <c r="E883" s="326">
        <v>74</v>
      </c>
      <c r="F883" s="326">
        <v>639</v>
      </c>
      <c r="G883" s="326">
        <v>713</v>
      </c>
      <c r="H883" s="327">
        <v>0.103786816269284</v>
      </c>
      <c r="I883" s="328">
        <v>-0.16125316873611101</v>
      </c>
      <c r="J883" s="328">
        <v>5.0918729379615096E-3</v>
      </c>
      <c r="K883" s="328">
        <v>1.0575730775482999E-2</v>
      </c>
      <c r="L883" s="327">
        <v>0.212034383954154</v>
      </c>
      <c r="M883" s="327">
        <v>0.180457497881954</v>
      </c>
      <c r="N883" s="327">
        <v>0.18329048843187601</v>
      </c>
    </row>
    <row r="884" spans="1:14">
      <c r="A884" s="326" t="s">
        <v>660</v>
      </c>
      <c r="B884" s="326">
        <v>0</v>
      </c>
      <c r="C884" s="326">
        <v>0</v>
      </c>
      <c r="D884" s="326">
        <v>0</v>
      </c>
      <c r="E884" s="326">
        <v>204</v>
      </c>
      <c r="F884" s="326">
        <v>2194</v>
      </c>
      <c r="G884" s="326">
        <v>2398</v>
      </c>
      <c r="H884" s="327">
        <v>8.5070892410341895E-2</v>
      </c>
      <c r="I884" s="328">
        <v>5.8269117081482399E-2</v>
      </c>
      <c r="J884" s="328">
        <v>2.0436006474670401E-3</v>
      </c>
      <c r="K884" s="328">
        <v>1.05217274595859E-2</v>
      </c>
      <c r="L884" s="327">
        <v>0.58452722063037199</v>
      </c>
      <c r="M884" s="327">
        <v>0.61959898333803998</v>
      </c>
      <c r="N884" s="327">
        <v>0.616452442159383</v>
      </c>
    </row>
    <row r="885" spans="1:14">
      <c r="A885" s="326" t="s">
        <v>660</v>
      </c>
      <c r="B885" s="326">
        <v>3</v>
      </c>
      <c r="C885" s="326">
        <v>1</v>
      </c>
      <c r="D885" s="326">
        <v>1</v>
      </c>
      <c r="E885" s="326">
        <v>68</v>
      </c>
      <c r="F885" s="326">
        <v>710</v>
      </c>
      <c r="G885" s="326">
        <v>778</v>
      </c>
      <c r="H885" s="327">
        <v>8.7403598971722299E-2</v>
      </c>
      <c r="I885" s="328">
        <v>2.8664734949777702E-2</v>
      </c>
      <c r="J885" s="328">
        <v>1.6241221266259E-4</v>
      </c>
      <c r="K885" s="328">
        <v>1.05217274595859E-2</v>
      </c>
      <c r="L885" s="327">
        <v>0.19484240687679</v>
      </c>
      <c r="M885" s="327">
        <v>0.200508330979949</v>
      </c>
      <c r="N885" s="327">
        <v>0.2</v>
      </c>
    </row>
    <row r="886" spans="1:14">
      <c r="A886" s="326" t="s">
        <v>660</v>
      </c>
      <c r="B886" s="326">
        <v>4</v>
      </c>
      <c r="C886" s="326">
        <v>2</v>
      </c>
      <c r="D886" s="326">
        <v>36</v>
      </c>
      <c r="E886" s="326">
        <v>77</v>
      </c>
      <c r="F886" s="326">
        <v>637</v>
      </c>
      <c r="G886" s="326">
        <v>714</v>
      </c>
      <c r="H886" s="327">
        <v>0.10784313725490099</v>
      </c>
      <c r="I886" s="328">
        <v>-0.20412829619099701</v>
      </c>
      <c r="J886" s="328">
        <v>8.3157145994563492E-3</v>
      </c>
      <c r="K886" s="328">
        <v>1.05217274595859E-2</v>
      </c>
      <c r="L886" s="327">
        <v>0.22063037249283601</v>
      </c>
      <c r="M886" s="327">
        <v>0.17989268568201</v>
      </c>
      <c r="N886" s="327">
        <v>0.18354755784061599</v>
      </c>
    </row>
    <row r="887" spans="1:14">
      <c r="A887" s="326" t="s">
        <v>661</v>
      </c>
      <c r="B887" s="326">
        <v>0</v>
      </c>
      <c r="C887" s="326">
        <v>0</v>
      </c>
      <c r="D887" s="326">
        <v>0</v>
      </c>
      <c r="E887" s="326">
        <v>106</v>
      </c>
      <c r="F887" s="326">
        <v>1177</v>
      </c>
      <c r="G887" s="326">
        <v>1283</v>
      </c>
      <c r="H887" s="327">
        <v>8.2618862042088806E-2</v>
      </c>
      <c r="I887" s="328">
        <v>9.0192483238732996E-2</v>
      </c>
      <c r="J887" s="328">
        <v>2.58555254387902E-3</v>
      </c>
      <c r="K887" s="328">
        <v>1.02637043398552E-2</v>
      </c>
      <c r="L887" s="327">
        <v>0.30372492836676201</v>
      </c>
      <c r="M887" s="327">
        <v>0.33239197966675998</v>
      </c>
      <c r="N887" s="327">
        <v>0.32982005141388099</v>
      </c>
    </row>
    <row r="888" spans="1:14">
      <c r="A888" s="326" t="s">
        <v>661</v>
      </c>
      <c r="B888" s="326">
        <v>1</v>
      </c>
      <c r="C888" s="326">
        <v>1</v>
      </c>
      <c r="D888" s="326">
        <v>1</v>
      </c>
      <c r="E888" s="326">
        <v>76</v>
      </c>
      <c r="F888" s="326">
        <v>844</v>
      </c>
      <c r="G888" s="326">
        <v>920</v>
      </c>
      <c r="H888" s="327">
        <v>8.2608695652173894E-2</v>
      </c>
      <c r="I888" s="328">
        <v>9.0326624400149505E-2</v>
      </c>
      <c r="J888" s="328">
        <v>1.8594372793366901E-3</v>
      </c>
      <c r="K888" s="328">
        <v>1.02637043398552E-2</v>
      </c>
      <c r="L888" s="327">
        <v>0.21776504297994201</v>
      </c>
      <c r="M888" s="327">
        <v>0.23835074837616399</v>
      </c>
      <c r="N888" s="327">
        <v>0.236503856041131</v>
      </c>
    </row>
    <row r="889" spans="1:14">
      <c r="A889" s="326" t="s">
        <v>661</v>
      </c>
      <c r="B889" s="326">
        <v>2</v>
      </c>
      <c r="C889" s="326">
        <v>2</v>
      </c>
      <c r="D889" s="326">
        <v>2</v>
      </c>
      <c r="E889" s="326">
        <v>54</v>
      </c>
      <c r="F889" s="326">
        <v>487</v>
      </c>
      <c r="G889" s="326">
        <v>541</v>
      </c>
      <c r="H889" s="327">
        <v>9.9815157116451003E-2</v>
      </c>
      <c r="I889" s="328">
        <v>-0.117812453391161</v>
      </c>
      <c r="J889" s="328">
        <v>2.0259056593822798E-3</v>
      </c>
      <c r="K889" s="328">
        <v>1.02637043398552E-2</v>
      </c>
      <c r="L889" s="327">
        <v>0.15472779369627501</v>
      </c>
      <c r="M889" s="327">
        <v>0.137531770686246</v>
      </c>
      <c r="N889" s="327">
        <v>0.13907455012853401</v>
      </c>
    </row>
    <row r="890" spans="1:14">
      <c r="A890" s="326" t="s">
        <v>661</v>
      </c>
      <c r="B890" s="326">
        <v>3</v>
      </c>
      <c r="C890" s="326">
        <v>3</v>
      </c>
      <c r="D890" s="326">
        <v>4</v>
      </c>
      <c r="E890" s="326">
        <v>46</v>
      </c>
      <c r="F890" s="326">
        <v>440</v>
      </c>
      <c r="G890" s="326">
        <v>486</v>
      </c>
      <c r="H890" s="327">
        <v>9.4650205761316802E-2</v>
      </c>
      <c r="I890" s="328">
        <v>-5.8959199486264602E-2</v>
      </c>
      <c r="J890" s="328">
        <v>4.4493404272739797E-4</v>
      </c>
      <c r="K890" s="328">
        <v>1.02637043398552E-2</v>
      </c>
      <c r="L890" s="327">
        <v>0.131805157593123</v>
      </c>
      <c r="M890" s="327">
        <v>0.124258683987574</v>
      </c>
      <c r="N890" s="327">
        <v>0.124935732647814</v>
      </c>
    </row>
    <row r="891" spans="1:14">
      <c r="A891" s="326" t="s">
        <v>661</v>
      </c>
      <c r="B891" s="326">
        <v>4</v>
      </c>
      <c r="C891" s="326">
        <v>5</v>
      </c>
      <c r="D891" s="326">
        <v>71</v>
      </c>
      <c r="E891" s="326">
        <v>67</v>
      </c>
      <c r="F891" s="326">
        <v>593</v>
      </c>
      <c r="G891" s="326">
        <v>660</v>
      </c>
      <c r="H891" s="327">
        <v>0.101515151515151</v>
      </c>
      <c r="I891" s="328">
        <v>-0.136590750302717</v>
      </c>
      <c r="J891" s="328">
        <v>3.3478748145298301E-3</v>
      </c>
      <c r="K891" s="328">
        <v>1.02637043398552E-2</v>
      </c>
      <c r="L891" s="327">
        <v>0.19197707736389599</v>
      </c>
      <c r="M891" s="327">
        <v>0.16746681728325299</v>
      </c>
      <c r="N891" s="327">
        <v>0.16966580976863699</v>
      </c>
    </row>
    <row r="892" spans="1:14">
      <c r="A892" s="326" t="s">
        <v>673</v>
      </c>
      <c r="B892" s="326">
        <v>0</v>
      </c>
      <c r="C892" s="326">
        <v>-1</v>
      </c>
      <c r="D892" s="326">
        <v>1</v>
      </c>
      <c r="E892" s="326">
        <v>73</v>
      </c>
      <c r="F892" s="326">
        <v>857</v>
      </c>
      <c r="G892" s="326">
        <v>930</v>
      </c>
      <c r="H892" s="327">
        <v>7.8494623655913906E-2</v>
      </c>
      <c r="I892" s="328">
        <v>0.14588594753991199</v>
      </c>
      <c r="J892" s="328">
        <v>4.7927871298238103E-3</v>
      </c>
      <c r="K892" s="328">
        <v>1.0191707560623899E-2</v>
      </c>
      <c r="L892" s="327">
        <v>0.20916905444125999</v>
      </c>
      <c r="M892" s="327">
        <v>0.242022027675797</v>
      </c>
      <c r="N892" s="327">
        <v>0.23907455012853401</v>
      </c>
    </row>
    <row r="893" spans="1:14">
      <c r="A893" s="326" t="s">
        <v>673</v>
      </c>
      <c r="B893" s="326">
        <v>1</v>
      </c>
      <c r="C893" s="326">
        <v>2</v>
      </c>
      <c r="D893" s="326">
        <v>3</v>
      </c>
      <c r="E893" s="326">
        <v>71</v>
      </c>
      <c r="F893" s="326">
        <v>753</v>
      </c>
      <c r="G893" s="326">
        <v>824</v>
      </c>
      <c r="H893" s="327">
        <v>8.6165048543689296E-2</v>
      </c>
      <c r="I893" s="328">
        <v>4.4292820849101501E-2</v>
      </c>
      <c r="J893" s="328">
        <v>4.0808738096896E-4</v>
      </c>
      <c r="K893" s="328">
        <v>1.0191707560623899E-2</v>
      </c>
      <c r="L893" s="327">
        <v>0.20343839541547201</v>
      </c>
      <c r="M893" s="327">
        <v>0.21265179327873401</v>
      </c>
      <c r="N893" s="327">
        <v>0.211825192802056</v>
      </c>
    </row>
    <row r="894" spans="1:14">
      <c r="A894" s="326" t="s">
        <v>673</v>
      </c>
      <c r="B894" s="326">
        <v>2</v>
      </c>
      <c r="C894" s="326">
        <v>4</v>
      </c>
      <c r="D894" s="326">
        <v>5</v>
      </c>
      <c r="E894" s="326">
        <v>61</v>
      </c>
      <c r="F894" s="326">
        <v>600</v>
      </c>
      <c r="G894" s="326">
        <v>661</v>
      </c>
      <c r="H894" s="327">
        <v>9.2284417549167899E-2</v>
      </c>
      <c r="I894" s="328">
        <v>-3.1036738866641399E-2</v>
      </c>
      <c r="J894" s="328">
        <v>1.6578088787077999E-4</v>
      </c>
      <c r="K894" s="328">
        <v>1.0191707560623899E-2</v>
      </c>
      <c r="L894" s="327">
        <v>0.17478510028653199</v>
      </c>
      <c r="M894" s="327">
        <v>0.16944365998305499</v>
      </c>
      <c r="N894" s="327">
        <v>0.169922879177377</v>
      </c>
    </row>
    <row r="895" spans="1:14">
      <c r="A895" s="326" t="s">
        <v>673</v>
      </c>
      <c r="B895" s="326">
        <v>3</v>
      </c>
      <c r="C895" s="326">
        <v>6</v>
      </c>
      <c r="D895" s="326">
        <v>9</v>
      </c>
      <c r="E895" s="326">
        <v>76</v>
      </c>
      <c r="F895" s="326">
        <v>742</v>
      </c>
      <c r="G895" s="326">
        <v>818</v>
      </c>
      <c r="H895" s="327">
        <v>9.2909535452322695E-2</v>
      </c>
      <c r="I895" s="328">
        <v>-3.8476627028427197E-2</v>
      </c>
      <c r="J895" s="328">
        <v>3.1626697762741901E-4</v>
      </c>
      <c r="K895" s="328">
        <v>1.0191707560623899E-2</v>
      </c>
      <c r="L895" s="327">
        <v>0.21776504297994201</v>
      </c>
      <c r="M895" s="327">
        <v>0.20954532617904501</v>
      </c>
      <c r="N895" s="327">
        <v>0.21028277634961401</v>
      </c>
    </row>
    <row r="896" spans="1:14">
      <c r="A896" s="326" t="s">
        <v>673</v>
      </c>
      <c r="B896" s="326">
        <v>4</v>
      </c>
      <c r="C896" s="326">
        <v>10</v>
      </c>
      <c r="D896" s="326">
        <v>40</v>
      </c>
      <c r="E896" s="326">
        <v>68</v>
      </c>
      <c r="F896" s="326">
        <v>589</v>
      </c>
      <c r="G896" s="326">
        <v>657</v>
      </c>
      <c r="H896" s="327">
        <v>0.10350076103500699</v>
      </c>
      <c r="I896" s="328">
        <v>-0.15817405143399599</v>
      </c>
      <c r="J896" s="328">
        <v>4.5087851843329998E-3</v>
      </c>
      <c r="K896" s="328">
        <v>1.0191707560623899E-2</v>
      </c>
      <c r="L896" s="327">
        <v>0.19484240687679</v>
      </c>
      <c r="M896" s="327">
        <v>0.16633719288336599</v>
      </c>
      <c r="N896" s="327">
        <v>0.16889460154241601</v>
      </c>
    </row>
    <row r="897" spans="1:14">
      <c r="A897" s="326" t="s">
        <v>45</v>
      </c>
      <c r="B897" s="326">
        <v>0</v>
      </c>
      <c r="C897" s="326">
        <v>0</v>
      </c>
      <c r="D897" s="326">
        <v>0</v>
      </c>
      <c r="E897" s="326">
        <v>102</v>
      </c>
      <c r="F897" s="326">
        <v>1135</v>
      </c>
      <c r="G897" s="326">
        <v>1237</v>
      </c>
      <c r="H897" s="327">
        <v>8.2457558609539197E-2</v>
      </c>
      <c r="I897" s="328">
        <v>9.2322586721755306E-2</v>
      </c>
      <c r="J897" s="328">
        <v>2.6097114699367599E-3</v>
      </c>
      <c r="K897" s="328">
        <v>1.00220912594703E-2</v>
      </c>
      <c r="L897" s="327">
        <v>0.292263610315186</v>
      </c>
      <c r="M897" s="327">
        <v>0.32053092346794598</v>
      </c>
      <c r="N897" s="327">
        <v>0.31799485861182503</v>
      </c>
    </row>
    <row r="898" spans="1:14">
      <c r="A898" s="326" t="s">
        <v>45</v>
      </c>
      <c r="B898" s="326">
        <v>1</v>
      </c>
      <c r="C898" s="326">
        <v>1</v>
      </c>
      <c r="D898" s="326">
        <v>1</v>
      </c>
      <c r="E898" s="326">
        <v>77</v>
      </c>
      <c r="F898" s="326">
        <v>831</v>
      </c>
      <c r="G898" s="326">
        <v>908</v>
      </c>
      <c r="H898" s="327">
        <v>8.4801762114537396E-2</v>
      </c>
      <c r="I898" s="328">
        <v>6.1731843092287797E-2</v>
      </c>
      <c r="J898" s="328">
        <v>8.6727662589308004E-4</v>
      </c>
      <c r="K898" s="328">
        <v>1.00220912594703E-2</v>
      </c>
      <c r="L898" s="327">
        <v>0.22063037249283601</v>
      </c>
      <c r="M898" s="327">
        <v>0.234679469076532</v>
      </c>
      <c r="N898" s="327">
        <v>0.23341902313624599</v>
      </c>
    </row>
    <row r="899" spans="1:14">
      <c r="A899" s="326" t="s">
        <v>45</v>
      </c>
      <c r="B899" s="326">
        <v>2</v>
      </c>
      <c r="C899" s="326">
        <v>2</v>
      </c>
      <c r="D899" s="326">
        <v>2</v>
      </c>
      <c r="E899" s="326">
        <v>54</v>
      </c>
      <c r="F899" s="326">
        <v>556</v>
      </c>
      <c r="G899" s="326">
        <v>610</v>
      </c>
      <c r="H899" s="327">
        <v>8.8524590163934394E-2</v>
      </c>
      <c r="I899" s="328">
        <v>1.46917177768314E-2</v>
      </c>
      <c r="J899" s="328">
        <v>3.3644002680376E-5</v>
      </c>
      <c r="K899" s="328">
        <v>1.00220912594703E-2</v>
      </c>
      <c r="L899" s="327">
        <v>0.15472779369627501</v>
      </c>
      <c r="M899" s="327">
        <v>0.15701779158429799</v>
      </c>
      <c r="N899" s="327">
        <v>0.15681233933161901</v>
      </c>
    </row>
    <row r="900" spans="1:14">
      <c r="A900" s="326" t="s">
        <v>45</v>
      </c>
      <c r="B900" s="326">
        <v>3</v>
      </c>
      <c r="C900" s="326">
        <v>3</v>
      </c>
      <c r="D900" s="326">
        <v>3</v>
      </c>
      <c r="E900" s="326">
        <v>42</v>
      </c>
      <c r="F900" s="326">
        <v>377</v>
      </c>
      <c r="G900" s="326">
        <v>419</v>
      </c>
      <c r="H900" s="327">
        <v>0.100238663484486</v>
      </c>
      <c r="I900" s="328">
        <v>-0.12251696074483399</v>
      </c>
      <c r="J900" s="328">
        <v>1.70013599173752E-3</v>
      </c>
      <c r="K900" s="328">
        <v>1.00220912594703E-2</v>
      </c>
      <c r="L900" s="327">
        <v>0.120343839541547</v>
      </c>
      <c r="M900" s="327">
        <v>0.106467099689353</v>
      </c>
      <c r="N900" s="327">
        <v>0.10771208226221</v>
      </c>
    </row>
    <row r="901" spans="1:14">
      <c r="A901" s="326" t="s">
        <v>45</v>
      </c>
      <c r="B901" s="326">
        <v>4</v>
      </c>
      <c r="C901" s="326">
        <v>4</v>
      </c>
      <c r="D901" s="326">
        <v>20</v>
      </c>
      <c r="E901" s="326">
        <v>74</v>
      </c>
      <c r="F901" s="326">
        <v>642</v>
      </c>
      <c r="G901" s="326">
        <v>716</v>
      </c>
      <c r="H901" s="327">
        <v>0.103351955307262</v>
      </c>
      <c r="I901" s="328">
        <v>-0.15656931942368499</v>
      </c>
      <c r="J901" s="328">
        <v>4.8113231692226404E-3</v>
      </c>
      <c r="K901" s="328">
        <v>1.00220912594703E-2</v>
      </c>
      <c r="L901" s="327">
        <v>0.212034383954154</v>
      </c>
      <c r="M901" s="327">
        <v>0.181304716181869</v>
      </c>
      <c r="N901" s="327">
        <v>0.18406169665809699</v>
      </c>
    </row>
    <row r="902" spans="1:14">
      <c r="A902" s="326" t="s">
        <v>290</v>
      </c>
      <c r="B902" s="326">
        <v>0</v>
      </c>
      <c r="C902" s="326">
        <v>0</v>
      </c>
      <c r="D902" s="326">
        <v>0</v>
      </c>
      <c r="E902" s="326">
        <v>199</v>
      </c>
      <c r="F902" s="326">
        <v>2088</v>
      </c>
      <c r="G902" s="326">
        <v>2287</v>
      </c>
      <c r="H902" s="327">
        <v>8.7013554875382496E-2</v>
      </c>
      <c r="I902" s="328">
        <v>3.3564594368560401E-2</v>
      </c>
      <c r="J902" s="328">
        <v>6.53279906803545E-4</v>
      </c>
      <c r="K902" s="328">
        <v>9.5570411731540402E-3</v>
      </c>
      <c r="L902" s="327">
        <v>0.57020057306590199</v>
      </c>
      <c r="M902" s="327">
        <v>0.58966393674103301</v>
      </c>
      <c r="N902" s="327">
        <v>0.58791773778920298</v>
      </c>
    </row>
    <row r="903" spans="1:14">
      <c r="A903" s="326" t="s">
        <v>290</v>
      </c>
      <c r="B903" s="326">
        <v>2</v>
      </c>
      <c r="C903" s="326">
        <v>1</v>
      </c>
      <c r="D903" s="326">
        <v>1</v>
      </c>
      <c r="E903" s="326">
        <v>89</v>
      </c>
      <c r="F903" s="326">
        <v>959</v>
      </c>
      <c r="G903" s="326">
        <v>1048</v>
      </c>
      <c r="H903" s="327">
        <v>8.4923664122137393E-2</v>
      </c>
      <c r="I903" s="328">
        <v>6.0162175241821603E-2</v>
      </c>
      <c r="J903" s="328">
        <v>9.5135189060419404E-4</v>
      </c>
      <c r="K903" s="328">
        <v>9.5570411731540402E-3</v>
      </c>
      <c r="L903" s="327">
        <v>0.25501432664756402</v>
      </c>
      <c r="M903" s="327">
        <v>0.27082744987291701</v>
      </c>
      <c r="N903" s="327">
        <v>0.26940874035989698</v>
      </c>
    </row>
    <row r="904" spans="1:14">
      <c r="A904" s="326" t="s">
        <v>290</v>
      </c>
      <c r="B904" s="326">
        <v>4</v>
      </c>
      <c r="C904" s="326">
        <v>2</v>
      </c>
      <c r="D904" s="326">
        <v>7</v>
      </c>
      <c r="E904" s="326">
        <v>61</v>
      </c>
      <c r="F904" s="326">
        <v>494</v>
      </c>
      <c r="G904" s="326">
        <v>555</v>
      </c>
      <c r="H904" s="327">
        <v>0.109909909909909</v>
      </c>
      <c r="I904" s="328">
        <v>-0.22543087689486499</v>
      </c>
      <c r="J904" s="328">
        <v>7.9524093757462992E-3</v>
      </c>
      <c r="K904" s="328">
        <v>9.5570411731540402E-3</v>
      </c>
      <c r="L904" s="327">
        <v>0.17478510028653199</v>
      </c>
      <c r="M904" s="327">
        <v>0.139508613386049</v>
      </c>
      <c r="N904" s="327">
        <v>0.14267352185089899</v>
      </c>
    </row>
    <row r="905" spans="1:14">
      <c r="A905" s="326" t="s">
        <v>34</v>
      </c>
      <c r="B905" s="326">
        <v>0</v>
      </c>
      <c r="C905" s="326">
        <v>0</v>
      </c>
      <c r="D905" s="326">
        <v>0.31763599999999997</v>
      </c>
      <c r="E905" s="326">
        <v>77</v>
      </c>
      <c r="F905" s="326">
        <v>701</v>
      </c>
      <c r="G905" s="326">
        <v>778</v>
      </c>
      <c r="H905" s="327">
        <v>9.8971722365038498E-2</v>
      </c>
      <c r="I905" s="328">
        <v>-0.10839006472857</v>
      </c>
      <c r="J905" s="328">
        <v>2.4565195211539901E-3</v>
      </c>
      <c r="K905" s="328">
        <v>9.2066608880083493E-3</v>
      </c>
      <c r="L905" s="327">
        <v>0.22063037249283601</v>
      </c>
      <c r="M905" s="327">
        <v>0.19796667608020299</v>
      </c>
      <c r="N905" s="327">
        <v>0.2</v>
      </c>
    </row>
    <row r="906" spans="1:14">
      <c r="A906" s="326" t="s">
        <v>34</v>
      </c>
      <c r="B906" s="326">
        <v>1</v>
      </c>
      <c r="C906" s="326">
        <v>0.317741</v>
      </c>
      <c r="D906" s="326">
        <v>0.564882</v>
      </c>
      <c r="E906" s="326">
        <v>68</v>
      </c>
      <c r="F906" s="326">
        <v>710</v>
      </c>
      <c r="G906" s="326">
        <v>778</v>
      </c>
      <c r="H906" s="327">
        <v>8.7403598971722299E-2</v>
      </c>
      <c r="I906" s="328">
        <v>2.8664734949777702E-2</v>
      </c>
      <c r="J906" s="328">
        <v>1.6241221266259E-4</v>
      </c>
      <c r="K906" s="328">
        <v>9.2066608880083493E-3</v>
      </c>
      <c r="L906" s="327">
        <v>0.19484240687679</v>
      </c>
      <c r="M906" s="327">
        <v>0.200508330979949</v>
      </c>
      <c r="N906" s="327">
        <v>0.2</v>
      </c>
    </row>
    <row r="907" spans="1:14">
      <c r="A907" s="326" t="s">
        <v>34</v>
      </c>
      <c r="B907" s="326">
        <v>2</v>
      </c>
      <c r="C907" s="326">
        <v>0.56520599999999999</v>
      </c>
      <c r="D907" s="326">
        <v>0.74552499999999999</v>
      </c>
      <c r="E907" s="326">
        <v>63</v>
      </c>
      <c r="F907" s="326">
        <v>715</v>
      </c>
      <c r="G907" s="326">
        <v>778</v>
      </c>
      <c r="H907" s="327">
        <v>8.0976863753213293E-2</v>
      </c>
      <c r="I907" s="328">
        <v>0.112055286392998</v>
      </c>
      <c r="J907" s="328">
        <v>2.39849882600595E-3</v>
      </c>
      <c r="K907" s="328">
        <v>9.2066608880083493E-3</v>
      </c>
      <c r="L907" s="327">
        <v>0.18051575931232</v>
      </c>
      <c r="M907" s="327">
        <v>0.20192036147980699</v>
      </c>
      <c r="N907" s="327">
        <v>0.2</v>
      </c>
    </row>
    <row r="908" spans="1:14">
      <c r="A908" s="326" t="s">
        <v>34</v>
      </c>
      <c r="B908" s="326">
        <v>3</v>
      </c>
      <c r="C908" s="326">
        <v>0.74558100000000005</v>
      </c>
      <c r="D908" s="326">
        <v>0.901029999999999</v>
      </c>
      <c r="E908" s="326">
        <v>77</v>
      </c>
      <c r="F908" s="326">
        <v>701</v>
      </c>
      <c r="G908" s="326">
        <v>778</v>
      </c>
      <c r="H908" s="327">
        <v>9.8971722365038498E-2</v>
      </c>
      <c r="I908" s="328">
        <v>-0.10839006472857</v>
      </c>
      <c r="J908" s="328">
        <v>2.4565195211539901E-3</v>
      </c>
      <c r="K908" s="328">
        <v>9.2066608880083493E-3</v>
      </c>
      <c r="L908" s="327">
        <v>0.22063037249283601</v>
      </c>
      <c r="M908" s="327">
        <v>0.19796667608020299</v>
      </c>
      <c r="N908" s="327">
        <v>0.2</v>
      </c>
    </row>
    <row r="909" spans="1:14">
      <c r="A909" s="326" t="s">
        <v>34</v>
      </c>
      <c r="B909" s="326">
        <v>4</v>
      </c>
      <c r="C909" s="326">
        <v>0.90111699999999995</v>
      </c>
      <c r="D909" s="326">
        <v>4238</v>
      </c>
      <c r="E909" s="326">
        <v>64</v>
      </c>
      <c r="F909" s="326">
        <v>714</v>
      </c>
      <c r="G909" s="326">
        <v>778</v>
      </c>
      <c r="H909" s="327">
        <v>8.2262210796915106E-2</v>
      </c>
      <c r="I909" s="328">
        <v>9.4907349070435895E-2</v>
      </c>
      <c r="J909" s="328">
        <v>1.73271080703181E-3</v>
      </c>
      <c r="K909" s="328">
        <v>9.2066608880083493E-3</v>
      </c>
      <c r="L909" s="327">
        <v>0.18338108882521401</v>
      </c>
      <c r="M909" s="327">
        <v>0.201637955379836</v>
      </c>
      <c r="N909" s="327">
        <v>0.2</v>
      </c>
    </row>
    <row r="910" spans="1:14">
      <c r="A910" s="326" t="s">
        <v>678</v>
      </c>
      <c r="B910" s="326">
        <v>0</v>
      </c>
      <c r="C910" s="326">
        <v>0</v>
      </c>
      <c r="D910" s="326">
        <v>0.31763636359999903</v>
      </c>
      <c r="E910" s="326">
        <v>77</v>
      </c>
      <c r="F910" s="326">
        <v>701</v>
      </c>
      <c r="G910" s="326">
        <v>778</v>
      </c>
      <c r="H910" s="327">
        <v>9.8971722365038498E-2</v>
      </c>
      <c r="I910" s="328">
        <v>-0.10839006472857</v>
      </c>
      <c r="J910" s="328">
        <v>2.4565195211539901E-3</v>
      </c>
      <c r="K910" s="328">
        <v>9.2066608880083493E-3</v>
      </c>
      <c r="L910" s="327">
        <v>0.22063037249283601</v>
      </c>
      <c r="M910" s="327">
        <v>0.19796667608020299</v>
      </c>
      <c r="N910" s="327">
        <v>0.2</v>
      </c>
    </row>
    <row r="911" spans="1:14">
      <c r="A911" s="326" t="s">
        <v>678</v>
      </c>
      <c r="B911" s="326">
        <v>1</v>
      </c>
      <c r="C911" s="326">
        <v>0.31774074070000002</v>
      </c>
      <c r="D911" s="326">
        <v>0.5648818444</v>
      </c>
      <c r="E911" s="326">
        <v>68</v>
      </c>
      <c r="F911" s="326">
        <v>710</v>
      </c>
      <c r="G911" s="326">
        <v>778</v>
      </c>
      <c r="H911" s="327">
        <v>8.7403598971722299E-2</v>
      </c>
      <c r="I911" s="328">
        <v>2.8664734949777702E-2</v>
      </c>
      <c r="J911" s="328">
        <v>1.6241221266259E-4</v>
      </c>
      <c r="K911" s="328">
        <v>9.2066608880083493E-3</v>
      </c>
      <c r="L911" s="327">
        <v>0.19484240687679</v>
      </c>
      <c r="M911" s="327">
        <v>0.200508330979949</v>
      </c>
      <c r="N911" s="327">
        <v>0.2</v>
      </c>
    </row>
    <row r="912" spans="1:14">
      <c r="A912" s="326" t="s">
        <v>678</v>
      </c>
      <c r="B912" s="326">
        <v>2</v>
      </c>
      <c r="C912" s="326">
        <v>0.56520597439999998</v>
      </c>
      <c r="D912" s="326">
        <v>0.74552499999999999</v>
      </c>
      <c r="E912" s="326">
        <v>63</v>
      </c>
      <c r="F912" s="326">
        <v>715</v>
      </c>
      <c r="G912" s="326">
        <v>778</v>
      </c>
      <c r="H912" s="327">
        <v>8.0976863753213293E-2</v>
      </c>
      <c r="I912" s="328">
        <v>0.112055286392998</v>
      </c>
      <c r="J912" s="328">
        <v>2.39849882600595E-3</v>
      </c>
      <c r="K912" s="328">
        <v>9.2066608880083493E-3</v>
      </c>
      <c r="L912" s="327">
        <v>0.18051575931232</v>
      </c>
      <c r="M912" s="327">
        <v>0.20192036147980699</v>
      </c>
      <c r="N912" s="327">
        <v>0.2</v>
      </c>
    </row>
    <row r="913" spans="1:14">
      <c r="A913" s="326" t="s">
        <v>678</v>
      </c>
      <c r="B913" s="326">
        <v>3</v>
      </c>
      <c r="C913" s="326">
        <v>0.74558066590000005</v>
      </c>
      <c r="D913" s="326">
        <v>0.90103034579999997</v>
      </c>
      <c r="E913" s="326">
        <v>77</v>
      </c>
      <c r="F913" s="326">
        <v>701</v>
      </c>
      <c r="G913" s="326">
        <v>778</v>
      </c>
      <c r="H913" s="327">
        <v>9.8971722365038498E-2</v>
      </c>
      <c r="I913" s="328">
        <v>-0.10839006472857</v>
      </c>
      <c r="J913" s="328">
        <v>2.4565195211539901E-3</v>
      </c>
      <c r="K913" s="328">
        <v>9.2066608880083493E-3</v>
      </c>
      <c r="L913" s="327">
        <v>0.22063037249283601</v>
      </c>
      <c r="M913" s="327">
        <v>0.19796667608020299</v>
      </c>
      <c r="N913" s="327">
        <v>0.2</v>
      </c>
    </row>
    <row r="914" spans="1:14">
      <c r="A914" s="326" t="s">
        <v>678</v>
      </c>
      <c r="B914" s="326">
        <v>4</v>
      </c>
      <c r="C914" s="326">
        <v>0.90111659189999904</v>
      </c>
      <c r="D914" s="326">
        <v>4238</v>
      </c>
      <c r="E914" s="326">
        <v>64</v>
      </c>
      <c r="F914" s="326">
        <v>714</v>
      </c>
      <c r="G914" s="326">
        <v>778</v>
      </c>
      <c r="H914" s="327">
        <v>8.2262210796915106E-2</v>
      </c>
      <c r="I914" s="328">
        <v>9.4907349070435895E-2</v>
      </c>
      <c r="J914" s="328">
        <v>1.73271080703181E-3</v>
      </c>
      <c r="K914" s="328">
        <v>9.2066608880083493E-3</v>
      </c>
      <c r="L914" s="327">
        <v>0.18338108882521401</v>
      </c>
      <c r="M914" s="327">
        <v>0.201637955379836</v>
      </c>
      <c r="N914" s="327">
        <v>0.2</v>
      </c>
    </row>
    <row r="915" spans="1:14">
      <c r="A915" s="326" t="s">
        <v>291</v>
      </c>
      <c r="B915" s="326">
        <v>0</v>
      </c>
      <c r="C915" s="326">
        <v>0</v>
      </c>
      <c r="D915" s="326">
        <v>0</v>
      </c>
      <c r="E915" s="326">
        <v>244</v>
      </c>
      <c r="F915" s="326">
        <v>2604</v>
      </c>
      <c r="G915" s="326">
        <v>2848</v>
      </c>
      <c r="H915" s="327">
        <v>8.5674157303370704E-2</v>
      </c>
      <c r="I915" s="328">
        <v>5.0543248125781301E-2</v>
      </c>
      <c r="J915" s="328">
        <v>1.8319442325229801E-3</v>
      </c>
      <c r="K915" s="328">
        <v>9.1851458747437796E-3</v>
      </c>
      <c r="L915" s="327">
        <v>0.69914040114613096</v>
      </c>
      <c r="M915" s="327">
        <v>0.735385484326461</v>
      </c>
      <c r="N915" s="327">
        <v>0.73213367609254498</v>
      </c>
    </row>
    <row r="916" spans="1:14">
      <c r="A916" s="326" t="s">
        <v>291</v>
      </c>
      <c r="B916" s="326">
        <v>3</v>
      </c>
      <c r="C916" s="326">
        <v>1</v>
      </c>
      <c r="D916" s="326">
        <v>1</v>
      </c>
      <c r="E916" s="326">
        <v>70</v>
      </c>
      <c r="F916" s="326">
        <v>667</v>
      </c>
      <c r="G916" s="326">
        <v>737</v>
      </c>
      <c r="H916" s="327">
        <v>9.4979647218453103E-2</v>
      </c>
      <c r="I916" s="328">
        <v>-6.2797726043211696E-2</v>
      </c>
      <c r="J916" s="328">
        <v>7.6664702459193598E-4</v>
      </c>
      <c r="K916" s="328">
        <v>9.1851458747437796E-3</v>
      </c>
      <c r="L916" s="327">
        <v>0.20057306590257801</v>
      </c>
      <c r="M916" s="327">
        <v>0.18836486868116301</v>
      </c>
      <c r="N916" s="327">
        <v>0.189460154241645</v>
      </c>
    </row>
    <row r="917" spans="1:14">
      <c r="A917" s="326" t="s">
        <v>291</v>
      </c>
      <c r="B917" s="326">
        <v>4</v>
      </c>
      <c r="C917" s="326">
        <v>2</v>
      </c>
      <c r="D917" s="326">
        <v>6</v>
      </c>
      <c r="E917" s="326">
        <v>35</v>
      </c>
      <c r="F917" s="326">
        <v>270</v>
      </c>
      <c r="G917" s="326">
        <v>305</v>
      </c>
      <c r="H917" s="327">
        <v>0.114754098360655</v>
      </c>
      <c r="I917" s="328">
        <v>-0.27401863240051499</v>
      </c>
      <c r="J917" s="328">
        <v>6.5865546176288601E-3</v>
      </c>
      <c r="K917" s="328">
        <v>9.1851458747437796E-3</v>
      </c>
      <c r="L917" s="327">
        <v>0.100286532951289</v>
      </c>
      <c r="M917" s="327">
        <v>7.6249646992375006E-2</v>
      </c>
      <c r="N917" s="327">
        <v>7.8406169665809697E-2</v>
      </c>
    </row>
    <row r="918" spans="1:14">
      <c r="A918" s="326" t="s">
        <v>565</v>
      </c>
      <c r="B918" s="326">
        <v>0</v>
      </c>
      <c r="C918" s="326">
        <v>0</v>
      </c>
      <c r="D918" s="326">
        <v>0.2800384615</v>
      </c>
      <c r="E918" s="326">
        <v>78</v>
      </c>
      <c r="F918" s="326">
        <v>700</v>
      </c>
      <c r="G918" s="326">
        <v>778</v>
      </c>
      <c r="H918" s="327">
        <v>0.10025706940874</v>
      </c>
      <c r="I918" s="328">
        <v>-0.122721021555663</v>
      </c>
      <c r="J918" s="328">
        <v>3.1676053059838099E-3</v>
      </c>
      <c r="K918" s="328">
        <v>9.1546606151275498E-3</v>
      </c>
      <c r="L918" s="327">
        <v>0.22349570200572999</v>
      </c>
      <c r="M918" s="327">
        <v>0.197684269980231</v>
      </c>
      <c r="N918" s="327">
        <v>0.2</v>
      </c>
    </row>
    <row r="919" spans="1:14">
      <c r="A919" s="326" t="s">
        <v>565</v>
      </c>
      <c r="B919" s="326">
        <v>1</v>
      </c>
      <c r="C919" s="326">
        <v>0.28117218309999997</v>
      </c>
      <c r="D919" s="326">
        <v>0.48695312499999999</v>
      </c>
      <c r="E919" s="326">
        <v>61</v>
      </c>
      <c r="F919" s="326">
        <v>717</v>
      </c>
      <c r="G919" s="326">
        <v>778</v>
      </c>
      <c r="H919" s="327">
        <v>7.8406169665809697E-2</v>
      </c>
      <c r="I919" s="328">
        <v>0.147109446516832</v>
      </c>
      <c r="J919" s="328">
        <v>4.0749424653520102E-3</v>
      </c>
      <c r="K919" s="328">
        <v>9.1546606151275498E-3</v>
      </c>
      <c r="L919" s="327">
        <v>0.17478510028653199</v>
      </c>
      <c r="M919" s="327">
        <v>0.202485173679751</v>
      </c>
      <c r="N919" s="327">
        <v>0.2</v>
      </c>
    </row>
    <row r="920" spans="1:14">
      <c r="A920" s="326" t="s">
        <v>565</v>
      </c>
      <c r="B920" s="326">
        <v>2</v>
      </c>
      <c r="C920" s="326">
        <v>0.48705702759999903</v>
      </c>
      <c r="D920" s="326">
        <v>0.6467730263</v>
      </c>
      <c r="E920" s="326">
        <v>72</v>
      </c>
      <c r="F920" s="326">
        <v>706</v>
      </c>
      <c r="G920" s="326">
        <v>778</v>
      </c>
      <c r="H920" s="327">
        <v>9.2544987146529506E-2</v>
      </c>
      <c r="I920" s="328">
        <v>-3.41434114322898E-2</v>
      </c>
      <c r="J920" s="328">
        <v>2.3644375064232101E-4</v>
      </c>
      <c r="K920" s="328">
        <v>9.1546606151275498E-3</v>
      </c>
      <c r="L920" s="327">
        <v>0.20630372492836599</v>
      </c>
      <c r="M920" s="327">
        <v>0.19937870658006199</v>
      </c>
      <c r="N920" s="327">
        <v>0.2</v>
      </c>
    </row>
    <row r="921" spans="1:14">
      <c r="A921" s="326" t="s">
        <v>565</v>
      </c>
      <c r="B921" s="326">
        <v>3</v>
      </c>
      <c r="C921" s="326">
        <v>0.64680000000000004</v>
      </c>
      <c r="D921" s="326">
        <v>0.83431162790000002</v>
      </c>
      <c r="E921" s="326">
        <v>73</v>
      </c>
      <c r="F921" s="326">
        <v>705</v>
      </c>
      <c r="G921" s="326">
        <v>778</v>
      </c>
      <c r="H921" s="327">
        <v>9.3830334190231304E-2</v>
      </c>
      <c r="I921" s="328">
        <v>-4.9354168245599003E-2</v>
      </c>
      <c r="J921" s="328">
        <v>4.9713239369612698E-4</v>
      </c>
      <c r="K921" s="328">
        <v>9.1546606151275498E-3</v>
      </c>
      <c r="L921" s="327">
        <v>0.20916905444125999</v>
      </c>
      <c r="M921" s="327">
        <v>0.19909630048009</v>
      </c>
      <c r="N921" s="327">
        <v>0.2</v>
      </c>
    </row>
    <row r="922" spans="1:14">
      <c r="A922" s="326" t="s">
        <v>565</v>
      </c>
      <c r="B922" s="326">
        <v>4</v>
      </c>
      <c r="C922" s="326">
        <v>0.83448717949999995</v>
      </c>
      <c r="D922" s="326">
        <v>1.2</v>
      </c>
      <c r="E922" s="326">
        <v>65</v>
      </c>
      <c r="F922" s="326">
        <v>713</v>
      </c>
      <c r="G922" s="326">
        <v>778</v>
      </c>
      <c r="H922" s="327">
        <v>8.3547557840616904E-2</v>
      </c>
      <c r="I922" s="328">
        <v>7.8001620609182296E-2</v>
      </c>
      <c r="J922" s="328">
        <v>1.17853669945327E-3</v>
      </c>
      <c r="K922" s="328">
        <v>9.1546606151275498E-3</v>
      </c>
      <c r="L922" s="327">
        <v>0.18624641833810801</v>
      </c>
      <c r="M922" s="327">
        <v>0.20135554927986399</v>
      </c>
      <c r="N922" s="327">
        <v>0.2</v>
      </c>
    </row>
    <row r="923" spans="1:14">
      <c r="A923" s="326" t="s">
        <v>40</v>
      </c>
      <c r="B923" s="326">
        <v>0</v>
      </c>
      <c r="C923" s="326">
        <v>0</v>
      </c>
      <c r="D923" s="326">
        <v>0</v>
      </c>
      <c r="E923" s="326">
        <v>162</v>
      </c>
      <c r="F923" s="326">
        <v>1806</v>
      </c>
      <c r="G923" s="326">
        <v>1968</v>
      </c>
      <c r="H923" s="327">
        <v>8.2317073170731697E-2</v>
      </c>
      <c r="I923" s="328">
        <v>9.4180868835069903E-2</v>
      </c>
      <c r="J923" s="328">
        <v>4.3174427288071001E-3</v>
      </c>
      <c r="K923" s="328">
        <v>9.0621155271962996E-3</v>
      </c>
      <c r="L923" s="327">
        <v>0.46418338108882501</v>
      </c>
      <c r="M923" s="327">
        <v>0.51002541654899702</v>
      </c>
      <c r="N923" s="327">
        <v>0.50591259640102804</v>
      </c>
    </row>
    <row r="924" spans="1:14">
      <c r="A924" s="326" t="s">
        <v>40</v>
      </c>
      <c r="B924" s="326">
        <v>2</v>
      </c>
      <c r="C924" s="326">
        <v>1</v>
      </c>
      <c r="D924" s="326">
        <v>1</v>
      </c>
      <c r="E924" s="326">
        <v>107</v>
      </c>
      <c r="F924" s="326">
        <v>966</v>
      </c>
      <c r="G924" s="326">
        <v>1073</v>
      </c>
      <c r="H924" s="327">
        <v>9.9720410065237602E-2</v>
      </c>
      <c r="I924" s="328">
        <v>-0.116757530158864</v>
      </c>
      <c r="J924" s="328">
        <v>3.9447658632709897E-3</v>
      </c>
      <c r="K924" s="328">
        <v>9.0621155271962996E-3</v>
      </c>
      <c r="L924" s="327">
        <v>0.30659025787965599</v>
      </c>
      <c r="M924" s="327">
        <v>0.27280429257271899</v>
      </c>
      <c r="N924" s="327">
        <v>0.27583547557840599</v>
      </c>
    </row>
    <row r="925" spans="1:14">
      <c r="A925" s="326" t="s">
        <v>40</v>
      </c>
      <c r="B925" s="326">
        <v>3</v>
      </c>
      <c r="C925" s="326">
        <v>2</v>
      </c>
      <c r="D925" s="326">
        <v>2</v>
      </c>
      <c r="E925" s="326">
        <v>47</v>
      </c>
      <c r="F925" s="326">
        <v>442</v>
      </c>
      <c r="G925" s="326">
        <v>489</v>
      </c>
      <c r="H925" s="327">
        <v>9.6114519427402803E-2</v>
      </c>
      <c r="I925" s="328">
        <v>-7.5930249541837094E-2</v>
      </c>
      <c r="J925" s="328">
        <v>7.4768447767787499E-4</v>
      </c>
      <c r="K925" s="328">
        <v>9.0621155271962996E-3</v>
      </c>
      <c r="L925" s="327">
        <v>0.13467048710601701</v>
      </c>
      <c r="M925" s="327">
        <v>0.12482349618751699</v>
      </c>
      <c r="N925" s="327">
        <v>0.125706940874036</v>
      </c>
    </row>
    <row r="926" spans="1:14">
      <c r="A926" s="326" t="s">
        <v>40</v>
      </c>
      <c r="B926" s="326">
        <v>4</v>
      </c>
      <c r="C926" s="326">
        <v>3</v>
      </c>
      <c r="D926" s="326">
        <v>9</v>
      </c>
      <c r="E926" s="326">
        <v>33</v>
      </c>
      <c r="F926" s="326">
        <v>327</v>
      </c>
      <c r="G926" s="326">
        <v>360</v>
      </c>
      <c r="H926" s="327">
        <v>9.1666666666666605E-2</v>
      </c>
      <c r="I926" s="328">
        <v>-2.3639920478703499E-2</v>
      </c>
      <c r="J926" s="328">
        <v>5.22224574403171E-5</v>
      </c>
      <c r="K926" s="328">
        <v>9.0621155271962996E-3</v>
      </c>
      <c r="L926" s="327">
        <v>9.4555873925501396E-2</v>
      </c>
      <c r="M926" s="327">
        <v>9.2346794690765302E-2</v>
      </c>
      <c r="N926" s="327">
        <v>9.2544987146529506E-2</v>
      </c>
    </row>
    <row r="927" spans="1:14">
      <c r="A927" s="326" t="s">
        <v>201</v>
      </c>
      <c r="B927" s="326">
        <v>0</v>
      </c>
      <c r="C927" s="326">
        <v>0</v>
      </c>
      <c r="D927" s="326">
        <v>0</v>
      </c>
      <c r="E927" s="326">
        <v>124</v>
      </c>
      <c r="F927" s="326">
        <v>1420</v>
      </c>
      <c r="G927" s="326">
        <v>1544</v>
      </c>
      <c r="H927" s="327">
        <v>8.0310880829015496E-2</v>
      </c>
      <c r="I927" s="328">
        <v>0.121038055080792</v>
      </c>
      <c r="J927" s="328">
        <v>5.53335180423873E-3</v>
      </c>
      <c r="K927" s="328">
        <v>8.9413050372548104E-3</v>
      </c>
      <c r="L927" s="327">
        <v>0.35530085959885299</v>
      </c>
      <c r="M927" s="327">
        <v>0.40101666195989799</v>
      </c>
      <c r="N927" s="327">
        <v>0.39691516709511498</v>
      </c>
    </row>
    <row r="928" spans="1:14">
      <c r="A928" s="326" t="s">
        <v>201</v>
      </c>
      <c r="B928" s="326">
        <v>1</v>
      </c>
      <c r="C928" s="326">
        <v>1</v>
      </c>
      <c r="D928" s="326">
        <v>1</v>
      </c>
      <c r="E928" s="326">
        <v>195</v>
      </c>
      <c r="F928" s="326">
        <v>1832</v>
      </c>
      <c r="G928" s="326">
        <v>2027</v>
      </c>
      <c r="H928" s="327">
        <v>9.6201282683769096E-2</v>
      </c>
      <c r="I928" s="328">
        <v>-7.6928543239147898E-2</v>
      </c>
      <c r="J928" s="328">
        <v>3.1826322920353498E-3</v>
      </c>
      <c r="K928" s="328">
        <v>8.9413050372548104E-3</v>
      </c>
      <c r="L928" s="327">
        <v>0.55873925501432598</v>
      </c>
      <c r="M928" s="327">
        <v>0.51736797514826305</v>
      </c>
      <c r="N928" s="327">
        <v>0.52107969151670896</v>
      </c>
    </row>
    <row r="929" spans="1:14">
      <c r="A929" s="326" t="s">
        <v>201</v>
      </c>
      <c r="B929" s="326">
        <v>4</v>
      </c>
      <c r="C929" s="326">
        <v>2</v>
      </c>
      <c r="D929" s="326">
        <v>5</v>
      </c>
      <c r="E929" s="326">
        <v>30</v>
      </c>
      <c r="F929" s="326">
        <v>289</v>
      </c>
      <c r="G929" s="326">
        <v>319</v>
      </c>
      <c r="H929" s="327">
        <v>9.40438871473354E-2</v>
      </c>
      <c r="I929" s="328">
        <v>-5.1863223459199699E-2</v>
      </c>
      <c r="J929" s="328">
        <v>2.2532094098072001E-4</v>
      </c>
      <c r="K929" s="328">
        <v>8.9413050372548104E-3</v>
      </c>
      <c r="L929" s="327">
        <v>8.5959885386819396E-2</v>
      </c>
      <c r="M929" s="327">
        <v>8.1615362891838406E-2</v>
      </c>
      <c r="N929" s="327">
        <v>8.2005141388174801E-2</v>
      </c>
    </row>
    <row r="930" spans="1:14">
      <c r="A930" s="326" t="s">
        <v>262</v>
      </c>
      <c r="B930" s="326">
        <v>0</v>
      </c>
      <c r="C930" s="326">
        <v>0</v>
      </c>
      <c r="D930" s="326">
        <v>0</v>
      </c>
      <c r="E930" s="326">
        <v>225</v>
      </c>
      <c r="F930" s="326">
        <v>2434</v>
      </c>
      <c r="G930" s="326">
        <v>2659</v>
      </c>
      <c r="H930" s="327">
        <v>8.4618277547950302E-2</v>
      </c>
      <c r="I930" s="328">
        <v>6.4098341433575595E-2</v>
      </c>
      <c r="J930" s="328">
        <v>2.7355445910720901E-3</v>
      </c>
      <c r="K930" s="328">
        <v>8.8676765756191805E-3</v>
      </c>
      <c r="L930" s="327">
        <v>0.64469914040114595</v>
      </c>
      <c r="M930" s="327">
        <v>0.68737644733126202</v>
      </c>
      <c r="N930" s="327">
        <v>0.68354755784061605</v>
      </c>
    </row>
    <row r="931" spans="1:14">
      <c r="A931" s="326" t="s">
        <v>262</v>
      </c>
      <c r="B931" s="326">
        <v>3</v>
      </c>
      <c r="C931" s="326">
        <v>1</v>
      </c>
      <c r="D931" s="326">
        <v>1</v>
      </c>
      <c r="E931" s="326">
        <v>120</v>
      </c>
      <c r="F931" s="326">
        <v>1062</v>
      </c>
      <c r="G931" s="326">
        <v>1182</v>
      </c>
      <c r="H931" s="327">
        <v>0.10152284263959301</v>
      </c>
      <c r="I931" s="328">
        <v>-0.13667507088963801</v>
      </c>
      <c r="J931" s="328">
        <v>6.0033518108634498E-3</v>
      </c>
      <c r="K931" s="328">
        <v>8.8676765756191805E-3</v>
      </c>
      <c r="L931" s="327">
        <v>0.34383954154727697</v>
      </c>
      <c r="M931" s="327">
        <v>0.29991527817000802</v>
      </c>
      <c r="N931" s="327">
        <v>0.30385604113110498</v>
      </c>
    </row>
    <row r="932" spans="1:14">
      <c r="A932" s="326" t="s">
        <v>262</v>
      </c>
      <c r="B932" s="326">
        <v>4</v>
      </c>
      <c r="C932" s="326">
        <v>2</v>
      </c>
      <c r="D932" s="326">
        <v>3</v>
      </c>
      <c r="E932" s="326">
        <v>4</v>
      </c>
      <c r="F932" s="326">
        <v>45</v>
      </c>
      <c r="G932" s="326">
        <v>49</v>
      </c>
      <c r="H932" s="327">
        <v>8.16326530612244E-2</v>
      </c>
      <c r="I932" s="328">
        <v>0.103275598740952</v>
      </c>
      <c r="J932" s="328">
        <v>1.2878017368364201E-4</v>
      </c>
      <c r="K932" s="328">
        <v>8.8676765756191805E-3</v>
      </c>
      <c r="L932" s="327">
        <v>1.14613180515759E-2</v>
      </c>
      <c r="M932" s="327">
        <v>1.27082744987291E-2</v>
      </c>
      <c r="N932" s="327">
        <v>1.2596401028277599E-2</v>
      </c>
    </row>
    <row r="933" spans="1:14">
      <c r="A933" s="326" t="s">
        <v>203</v>
      </c>
      <c r="B933" s="326">
        <v>0</v>
      </c>
      <c r="C933" s="326">
        <v>0</v>
      </c>
      <c r="D933" s="326">
        <v>0</v>
      </c>
      <c r="E933" s="326">
        <v>124</v>
      </c>
      <c r="F933" s="326">
        <v>1419</v>
      </c>
      <c r="G933" s="326">
        <v>1543</v>
      </c>
      <c r="H933" s="327">
        <v>8.0362929358392704E-2</v>
      </c>
      <c r="I933" s="328">
        <v>0.120333581645529</v>
      </c>
      <c r="J933" s="328">
        <v>5.4671632984154596E-3</v>
      </c>
      <c r="K933" s="328">
        <v>8.83096913608232E-3</v>
      </c>
      <c r="L933" s="327">
        <v>0.35530085959885299</v>
      </c>
      <c r="M933" s="327">
        <v>0.400734255859926</v>
      </c>
      <c r="N933" s="327">
        <v>0.396658097686375</v>
      </c>
    </row>
    <row r="934" spans="1:14">
      <c r="A934" s="326" t="s">
        <v>203</v>
      </c>
      <c r="B934" s="326">
        <v>1</v>
      </c>
      <c r="C934" s="326">
        <v>1</v>
      </c>
      <c r="D934" s="326">
        <v>1</v>
      </c>
      <c r="E934" s="326">
        <v>195</v>
      </c>
      <c r="F934" s="326">
        <v>1833</v>
      </c>
      <c r="G934" s="326">
        <v>2028</v>
      </c>
      <c r="H934" s="327">
        <v>9.6153846153846104E-2</v>
      </c>
      <c r="I934" s="328">
        <v>-7.6382840633518398E-2</v>
      </c>
      <c r="J934" s="328">
        <v>3.1384848966861298E-3</v>
      </c>
      <c r="K934" s="328">
        <v>8.83096913608232E-3</v>
      </c>
      <c r="L934" s="327">
        <v>0.55873925501432598</v>
      </c>
      <c r="M934" s="327">
        <v>0.51765038124823404</v>
      </c>
      <c r="N934" s="327">
        <v>0.52133676092544901</v>
      </c>
    </row>
    <row r="935" spans="1:14">
      <c r="A935" s="326" t="s">
        <v>203</v>
      </c>
      <c r="B935" s="326">
        <v>4</v>
      </c>
      <c r="C935" s="326">
        <v>2</v>
      </c>
      <c r="D935" s="326">
        <v>5</v>
      </c>
      <c r="E935" s="326">
        <v>30</v>
      </c>
      <c r="F935" s="326">
        <v>289</v>
      </c>
      <c r="G935" s="326">
        <v>319</v>
      </c>
      <c r="H935" s="327">
        <v>9.40438871473354E-2</v>
      </c>
      <c r="I935" s="328">
        <v>-5.1863223459199699E-2</v>
      </c>
      <c r="J935" s="328">
        <v>2.2532094098072001E-4</v>
      </c>
      <c r="K935" s="328">
        <v>8.83096913608232E-3</v>
      </c>
      <c r="L935" s="327">
        <v>8.5959885386819396E-2</v>
      </c>
      <c r="M935" s="327">
        <v>8.1615362891838406E-2</v>
      </c>
      <c r="N935" s="327">
        <v>8.2005141388174801E-2</v>
      </c>
    </row>
    <row r="936" spans="1:14">
      <c r="A936" s="326" t="s">
        <v>568</v>
      </c>
      <c r="B936" s="326">
        <v>0</v>
      </c>
      <c r="C936" s="326">
        <v>0</v>
      </c>
      <c r="D936" s="326">
        <v>2</v>
      </c>
      <c r="E936" s="326">
        <v>100</v>
      </c>
      <c r="F936" s="326">
        <v>925</v>
      </c>
      <c r="G936" s="326">
        <v>1025</v>
      </c>
      <c r="H936" s="327">
        <v>9.7560975609756101E-2</v>
      </c>
      <c r="I936" s="328">
        <v>-9.2468978385142703E-2</v>
      </c>
      <c r="J936" s="328">
        <v>2.3401409918485301E-3</v>
      </c>
      <c r="K936" s="328">
        <v>8.5399423769447393E-3</v>
      </c>
      <c r="L936" s="327">
        <v>0.28653295128939799</v>
      </c>
      <c r="M936" s="327">
        <v>0.26122564247387697</v>
      </c>
      <c r="N936" s="327">
        <v>0.263496143958868</v>
      </c>
    </row>
    <row r="937" spans="1:14">
      <c r="A937" s="326" t="s">
        <v>568</v>
      </c>
      <c r="B937" s="326">
        <v>1</v>
      </c>
      <c r="C937" s="326">
        <v>3</v>
      </c>
      <c r="D937" s="326">
        <v>4</v>
      </c>
      <c r="E937" s="326">
        <v>62</v>
      </c>
      <c r="F937" s="326">
        <v>590</v>
      </c>
      <c r="G937" s="326">
        <v>652</v>
      </c>
      <c r="H937" s="327">
        <v>9.5092024539877307E-2</v>
      </c>
      <c r="I937" s="328">
        <v>-6.4104378054802999E-2</v>
      </c>
      <c r="J937" s="328">
        <v>7.0712454889313499E-4</v>
      </c>
      <c r="K937" s="328">
        <v>8.5399423769447393E-3</v>
      </c>
      <c r="L937" s="327">
        <v>0.177650429799426</v>
      </c>
      <c r="M937" s="327">
        <v>0.166619598983338</v>
      </c>
      <c r="N937" s="327">
        <v>0.167609254498714</v>
      </c>
    </row>
    <row r="938" spans="1:14">
      <c r="A938" s="326" t="s">
        <v>568</v>
      </c>
      <c r="B938" s="326">
        <v>2</v>
      </c>
      <c r="C938" s="326">
        <v>5</v>
      </c>
      <c r="D938" s="326">
        <v>8</v>
      </c>
      <c r="E938" s="326">
        <v>67</v>
      </c>
      <c r="F938" s="326">
        <v>654</v>
      </c>
      <c r="G938" s="326">
        <v>721</v>
      </c>
      <c r="H938" s="327">
        <v>9.2926490984743398E-2</v>
      </c>
      <c r="I938" s="328">
        <v>-3.8677797843243898E-2</v>
      </c>
      <c r="J938" s="328">
        <v>2.8170927577565703E-4</v>
      </c>
      <c r="K938" s="328">
        <v>8.5399423769447393E-3</v>
      </c>
      <c r="L938" s="327">
        <v>0.19197707736389599</v>
      </c>
      <c r="M938" s="327">
        <v>0.18469358938152999</v>
      </c>
      <c r="N938" s="327">
        <v>0.185347043701799</v>
      </c>
    </row>
    <row r="939" spans="1:14">
      <c r="A939" s="326" t="s">
        <v>568</v>
      </c>
      <c r="B939" s="326">
        <v>3</v>
      </c>
      <c r="C939" s="326">
        <v>9</v>
      </c>
      <c r="D939" s="326">
        <v>19</v>
      </c>
      <c r="E939" s="326">
        <v>60</v>
      </c>
      <c r="F939" s="326">
        <v>687</v>
      </c>
      <c r="G939" s="326">
        <v>747</v>
      </c>
      <c r="H939" s="327">
        <v>8.0321285140562207E-2</v>
      </c>
      <c r="I939" s="328">
        <v>0.120897200090772</v>
      </c>
      <c r="J939" s="328">
        <v>2.6710084277411401E-3</v>
      </c>
      <c r="K939" s="328">
        <v>8.5399423769447393E-3</v>
      </c>
      <c r="L939" s="327">
        <v>0.17191977077363799</v>
      </c>
      <c r="M939" s="327">
        <v>0.19401299068059799</v>
      </c>
      <c r="N939" s="327">
        <v>0.19203084832904799</v>
      </c>
    </row>
    <row r="940" spans="1:14">
      <c r="A940" s="326" t="s">
        <v>568</v>
      </c>
      <c r="B940" s="326">
        <v>4</v>
      </c>
      <c r="C940" s="326">
        <v>20</v>
      </c>
      <c r="D940" s="326">
        <v>265</v>
      </c>
      <c r="E940" s="326">
        <v>60</v>
      </c>
      <c r="F940" s="326">
        <v>685</v>
      </c>
      <c r="G940" s="326">
        <v>745</v>
      </c>
      <c r="H940" s="327">
        <v>8.0536912751677805E-2</v>
      </c>
      <c r="I940" s="328">
        <v>0.117981746130648</v>
      </c>
      <c r="J940" s="328">
        <v>2.53995913268627E-3</v>
      </c>
      <c r="K940" s="328">
        <v>8.5399423769447393E-3</v>
      </c>
      <c r="L940" s="327">
        <v>0.17191977077363799</v>
      </c>
      <c r="M940" s="327">
        <v>0.19344817848065499</v>
      </c>
      <c r="N940" s="327">
        <v>0.19151670951156799</v>
      </c>
    </row>
    <row r="941" spans="1:14">
      <c r="A941" s="326" t="s">
        <v>654</v>
      </c>
      <c r="B941" s="326">
        <v>0</v>
      </c>
      <c r="C941" s="326">
        <v>0</v>
      </c>
      <c r="D941" s="326">
        <v>0</v>
      </c>
      <c r="E941" s="326">
        <v>99</v>
      </c>
      <c r="F941" s="326">
        <v>1100</v>
      </c>
      <c r="G941" s="326">
        <v>1199</v>
      </c>
      <c r="H941" s="327">
        <v>8.2568807339449504E-2</v>
      </c>
      <c r="I941" s="328">
        <v>9.0853078742395496E-2</v>
      </c>
      <c r="J941" s="328">
        <v>2.4511332239449701E-3</v>
      </c>
      <c r="K941" s="328">
        <v>8.3719491382678903E-3</v>
      </c>
      <c r="L941" s="327">
        <v>0.28366762177650401</v>
      </c>
      <c r="M941" s="327">
        <v>0.31064670996893501</v>
      </c>
      <c r="N941" s="327">
        <v>0.308226221079691</v>
      </c>
    </row>
    <row r="942" spans="1:14">
      <c r="A942" s="326" t="s">
        <v>654</v>
      </c>
      <c r="B942" s="326">
        <v>1</v>
      </c>
      <c r="C942" s="326">
        <v>1</v>
      </c>
      <c r="D942" s="326">
        <v>1</v>
      </c>
      <c r="E942" s="326">
        <v>73</v>
      </c>
      <c r="F942" s="326">
        <v>801</v>
      </c>
      <c r="G942" s="326">
        <v>874</v>
      </c>
      <c r="H942" s="327">
        <v>8.35240274599542E-2</v>
      </c>
      <c r="I942" s="328">
        <v>7.8308976010491499E-2</v>
      </c>
      <c r="J942" s="328">
        <v>1.3342464724540001E-3</v>
      </c>
      <c r="K942" s="328">
        <v>8.3719491382678903E-3</v>
      </c>
      <c r="L942" s="327">
        <v>0.20916905444125999</v>
      </c>
      <c r="M942" s="327">
        <v>0.226207286077379</v>
      </c>
      <c r="N942" s="327">
        <v>0.22467866323907401</v>
      </c>
    </row>
    <row r="943" spans="1:14">
      <c r="A943" s="326" t="s">
        <v>654</v>
      </c>
      <c r="B943" s="326">
        <v>2</v>
      </c>
      <c r="C943" s="326">
        <v>2</v>
      </c>
      <c r="D943" s="326">
        <v>2</v>
      </c>
      <c r="E943" s="326">
        <v>68</v>
      </c>
      <c r="F943" s="326">
        <v>615</v>
      </c>
      <c r="G943" s="326">
        <v>683</v>
      </c>
      <c r="H943" s="327">
        <v>9.9560761346998497E-2</v>
      </c>
      <c r="I943" s="328">
        <v>-0.11497796727906499</v>
      </c>
      <c r="J943" s="328">
        <v>2.4332390994477298E-3</v>
      </c>
      <c r="K943" s="328">
        <v>8.3719491382678903E-3</v>
      </c>
      <c r="L943" s="327">
        <v>0.19484240687679</v>
      </c>
      <c r="M943" s="327">
        <v>0.17367975148263201</v>
      </c>
      <c r="N943" s="327">
        <v>0.175578406169665</v>
      </c>
    </row>
    <row r="944" spans="1:14">
      <c r="A944" s="326" t="s">
        <v>654</v>
      </c>
      <c r="B944" s="326">
        <v>3</v>
      </c>
      <c r="C944" s="326">
        <v>3</v>
      </c>
      <c r="D944" s="326">
        <v>3</v>
      </c>
      <c r="E944" s="326">
        <v>45</v>
      </c>
      <c r="F944" s="326">
        <v>442</v>
      </c>
      <c r="G944" s="326">
        <v>487</v>
      </c>
      <c r="H944" s="327">
        <v>9.2402464065708401E-2</v>
      </c>
      <c r="I944" s="328">
        <v>-3.2445137602098197E-2</v>
      </c>
      <c r="J944" s="328">
        <v>1.3355495467493199E-4</v>
      </c>
      <c r="K944" s="328">
        <v>8.3719491382678903E-3</v>
      </c>
      <c r="L944" s="327">
        <v>0.128939828080229</v>
      </c>
      <c r="M944" s="327">
        <v>0.12482349618751699</v>
      </c>
      <c r="N944" s="327">
        <v>0.125192802056555</v>
      </c>
    </row>
    <row r="945" spans="1:14">
      <c r="A945" s="326" t="s">
        <v>654</v>
      </c>
      <c r="B945" s="326">
        <v>4</v>
      </c>
      <c r="C945" s="326">
        <v>4</v>
      </c>
      <c r="D945" s="326">
        <v>14</v>
      </c>
      <c r="E945" s="326">
        <v>64</v>
      </c>
      <c r="F945" s="326">
        <v>583</v>
      </c>
      <c r="G945" s="326">
        <v>647</v>
      </c>
      <c r="H945" s="327">
        <v>9.8918083462132905E-2</v>
      </c>
      <c r="I945" s="328">
        <v>-0.10778842691865601</v>
      </c>
      <c r="J945" s="328">
        <v>2.0197753877462502E-3</v>
      </c>
      <c r="K945" s="328">
        <v>8.3719491382678903E-3</v>
      </c>
      <c r="L945" s="327">
        <v>0.18338108882521401</v>
      </c>
      <c r="M945" s="327">
        <v>0.164642756283535</v>
      </c>
      <c r="N945" s="327">
        <v>0.16632390745501199</v>
      </c>
    </row>
    <row r="946" spans="1:14">
      <c r="A946" s="326" t="s">
        <v>679</v>
      </c>
      <c r="B946" s="326">
        <v>0</v>
      </c>
      <c r="C946" s="326">
        <v>0</v>
      </c>
      <c r="D946" s="326">
        <v>0</v>
      </c>
      <c r="E946" s="326">
        <v>162</v>
      </c>
      <c r="F946" s="326">
        <v>1800</v>
      </c>
      <c r="G946" s="326">
        <v>1962</v>
      </c>
      <c r="H946" s="327">
        <v>8.2568807339449504E-2</v>
      </c>
      <c r="I946" s="328">
        <v>9.0853078742395302E-2</v>
      </c>
      <c r="J946" s="328">
        <v>4.0109452755463003E-3</v>
      </c>
      <c r="K946" s="328">
        <v>8.3447146201120394E-3</v>
      </c>
      <c r="L946" s="327">
        <v>0.46418338108882501</v>
      </c>
      <c r="M946" s="327">
        <v>0.50833097994916598</v>
      </c>
      <c r="N946" s="327">
        <v>0.50437017994858602</v>
      </c>
    </row>
    <row r="947" spans="1:14">
      <c r="A947" s="326" t="s">
        <v>679</v>
      </c>
      <c r="B947" s="326">
        <v>2</v>
      </c>
      <c r="C947" s="326">
        <v>1</v>
      </c>
      <c r="D947" s="326">
        <v>1</v>
      </c>
      <c r="E947" s="326">
        <v>105</v>
      </c>
      <c r="F947" s="326">
        <v>963</v>
      </c>
      <c r="G947" s="326">
        <v>1068</v>
      </c>
      <c r="H947" s="327">
        <v>9.8314606741572996E-2</v>
      </c>
      <c r="I947" s="328">
        <v>-0.100999468268874</v>
      </c>
      <c r="J947" s="328">
        <v>2.9191396143155202E-3</v>
      </c>
      <c r="K947" s="328">
        <v>8.3447146201120394E-3</v>
      </c>
      <c r="L947" s="327">
        <v>0.30085959885386798</v>
      </c>
      <c r="M947" s="327">
        <v>0.27195707427280402</v>
      </c>
      <c r="N947" s="327">
        <v>0.27455012853470401</v>
      </c>
    </row>
    <row r="948" spans="1:14">
      <c r="A948" s="326" t="s">
        <v>679</v>
      </c>
      <c r="B948" s="326">
        <v>3</v>
      </c>
      <c r="C948" s="326">
        <v>2</v>
      </c>
      <c r="D948" s="326">
        <v>2</v>
      </c>
      <c r="E948" s="326">
        <v>49</v>
      </c>
      <c r="F948" s="326">
        <v>449</v>
      </c>
      <c r="G948" s="326">
        <v>498</v>
      </c>
      <c r="H948" s="327">
        <v>9.8393574297188702E-2</v>
      </c>
      <c r="I948" s="328">
        <v>-0.10188994027784801</v>
      </c>
      <c r="J948" s="328">
        <v>1.3857854378711201E-3</v>
      </c>
      <c r="K948" s="328">
        <v>8.3447146201120394E-3</v>
      </c>
      <c r="L948" s="327">
        <v>0.14040114613180499</v>
      </c>
      <c r="M948" s="327">
        <v>0.12680033888731901</v>
      </c>
      <c r="N948" s="327">
        <v>0.128020565552699</v>
      </c>
    </row>
    <row r="949" spans="1:14">
      <c r="A949" s="326" t="s">
        <v>679</v>
      </c>
      <c r="B949" s="326">
        <v>4</v>
      </c>
      <c r="C949" s="326">
        <v>3</v>
      </c>
      <c r="D949" s="326">
        <v>9</v>
      </c>
      <c r="E949" s="326">
        <v>33</v>
      </c>
      <c r="F949" s="326">
        <v>329</v>
      </c>
      <c r="G949" s="326">
        <v>362</v>
      </c>
      <c r="H949" s="327">
        <v>9.11602209944751E-2</v>
      </c>
      <c r="I949" s="328">
        <v>-1.7542340610584999E-2</v>
      </c>
      <c r="J949" s="328">
        <v>2.88442923790885E-5</v>
      </c>
      <c r="K949" s="328">
        <v>8.3447146201120394E-3</v>
      </c>
      <c r="L949" s="327">
        <v>9.4555873925501396E-2</v>
      </c>
      <c r="M949" s="327">
        <v>9.2911606890708806E-2</v>
      </c>
      <c r="N949" s="327">
        <v>9.3059125964010198E-2</v>
      </c>
    </row>
    <row r="950" spans="1:14">
      <c r="A950" s="326" t="s">
        <v>43</v>
      </c>
      <c r="B950" s="326">
        <v>0</v>
      </c>
      <c r="C950" s="326">
        <v>0</v>
      </c>
      <c r="D950" s="326">
        <v>33.96</v>
      </c>
      <c r="E950" s="326">
        <v>79</v>
      </c>
      <c r="F950" s="326">
        <v>699</v>
      </c>
      <c r="G950" s="326">
        <v>778</v>
      </c>
      <c r="H950" s="327">
        <v>0.101542416452442</v>
      </c>
      <c r="I950" s="328">
        <v>-0.13688964014268701</v>
      </c>
      <c r="J950" s="328">
        <v>3.96421003684752E-3</v>
      </c>
      <c r="K950" s="328">
        <v>8.3430555309004402E-3</v>
      </c>
      <c r="L950" s="327">
        <v>0.226361031518624</v>
      </c>
      <c r="M950" s="327">
        <v>0.19740186388025899</v>
      </c>
      <c r="N950" s="327">
        <v>0.2</v>
      </c>
    </row>
    <row r="951" spans="1:14">
      <c r="A951" s="326" t="s">
        <v>43</v>
      </c>
      <c r="B951" s="326">
        <v>1</v>
      </c>
      <c r="C951" s="326">
        <v>34.03</v>
      </c>
      <c r="D951" s="326">
        <v>59.17</v>
      </c>
      <c r="E951" s="326">
        <v>63</v>
      </c>
      <c r="F951" s="326">
        <v>715</v>
      </c>
      <c r="G951" s="326">
        <v>778</v>
      </c>
      <c r="H951" s="327">
        <v>8.0976863753213293E-2</v>
      </c>
      <c r="I951" s="328">
        <v>0.112055286392998</v>
      </c>
      <c r="J951" s="328">
        <v>2.39849882600595E-3</v>
      </c>
      <c r="K951" s="328">
        <v>8.3430555309004402E-3</v>
      </c>
      <c r="L951" s="327">
        <v>0.18051575931232</v>
      </c>
      <c r="M951" s="327">
        <v>0.20192036147980699</v>
      </c>
      <c r="N951" s="327">
        <v>0.2</v>
      </c>
    </row>
    <row r="952" spans="1:14">
      <c r="A952" s="326" t="s">
        <v>43</v>
      </c>
      <c r="B952" s="326">
        <v>2</v>
      </c>
      <c r="C952" s="326">
        <v>59.2</v>
      </c>
      <c r="D952" s="326">
        <v>77.3</v>
      </c>
      <c r="E952" s="326">
        <v>66</v>
      </c>
      <c r="F952" s="326">
        <v>712</v>
      </c>
      <c r="G952" s="326">
        <v>778</v>
      </c>
      <c r="H952" s="327">
        <v>8.4832904884318702E-2</v>
      </c>
      <c r="I952" s="328">
        <v>6.1330639476073701E-2</v>
      </c>
      <c r="J952" s="328">
        <v>7.33600024546933E-4</v>
      </c>
      <c r="K952" s="328">
        <v>8.3430555309004402E-3</v>
      </c>
      <c r="L952" s="327">
        <v>0.18911174785100199</v>
      </c>
      <c r="M952" s="327">
        <v>0.201073143179892</v>
      </c>
      <c r="N952" s="327">
        <v>0.2</v>
      </c>
    </row>
    <row r="953" spans="1:14">
      <c r="A953" s="326" t="s">
        <v>43</v>
      </c>
      <c r="B953" s="326">
        <v>3</v>
      </c>
      <c r="C953" s="326">
        <v>77.33</v>
      </c>
      <c r="D953" s="326">
        <v>93.06</v>
      </c>
      <c r="E953" s="326">
        <v>74</v>
      </c>
      <c r="F953" s="326">
        <v>704</v>
      </c>
      <c r="G953" s="326">
        <v>778</v>
      </c>
      <c r="H953" s="327">
        <v>9.5115681233933103E-2</v>
      </c>
      <c r="I953" s="328">
        <v>-6.4379266955603795E-2</v>
      </c>
      <c r="J953" s="328">
        <v>8.5112542757064696E-4</v>
      </c>
      <c r="K953" s="328">
        <v>8.3430555309004402E-3</v>
      </c>
      <c r="L953" s="327">
        <v>0.212034383954154</v>
      </c>
      <c r="M953" s="327">
        <v>0.19881389438011801</v>
      </c>
      <c r="N953" s="327">
        <v>0.2</v>
      </c>
    </row>
    <row r="954" spans="1:14">
      <c r="A954" s="326" t="s">
        <v>43</v>
      </c>
      <c r="B954" s="326">
        <v>4</v>
      </c>
      <c r="C954" s="326">
        <v>93.07</v>
      </c>
      <c r="D954" s="326">
        <v>1393800</v>
      </c>
      <c r="E954" s="326">
        <v>67</v>
      </c>
      <c r="F954" s="326">
        <v>711</v>
      </c>
      <c r="G954" s="326">
        <v>778</v>
      </c>
      <c r="H954" s="327">
        <v>8.6118251928020501E-2</v>
      </c>
      <c r="I954" s="328">
        <v>4.4887280502798103E-2</v>
      </c>
      <c r="J954" s="328">
        <v>3.9562121592938399E-4</v>
      </c>
      <c r="K954" s="328">
        <v>8.3430555309004402E-3</v>
      </c>
      <c r="L954" s="327">
        <v>0.19197707736389599</v>
      </c>
      <c r="M954" s="327">
        <v>0.20079073707992001</v>
      </c>
      <c r="N954" s="327">
        <v>0.2</v>
      </c>
    </row>
    <row r="955" spans="1:14">
      <c r="A955" s="326" t="s">
        <v>230</v>
      </c>
      <c r="B955" s="326">
        <v>0</v>
      </c>
      <c r="C955" s="326">
        <v>0</v>
      </c>
      <c r="D955" s="326">
        <v>1</v>
      </c>
      <c r="E955" s="326">
        <v>183</v>
      </c>
      <c r="F955" s="326">
        <v>1920</v>
      </c>
      <c r="G955" s="326">
        <v>2103</v>
      </c>
      <c r="H955" s="327">
        <v>8.7018544935805894E-2</v>
      </c>
      <c r="I955" s="328">
        <v>3.35017822709298E-2</v>
      </c>
      <c r="J955" s="328">
        <v>5.9848961060755997E-4</v>
      </c>
      <c r="K955" s="328">
        <v>7.8206574265959807E-3</v>
      </c>
      <c r="L955" s="327">
        <v>0.52435530085959803</v>
      </c>
      <c r="M955" s="327">
        <v>0.542219711945778</v>
      </c>
      <c r="N955" s="327">
        <v>0.54061696658097602</v>
      </c>
    </row>
    <row r="956" spans="1:14">
      <c r="A956" s="326" t="s">
        <v>230</v>
      </c>
      <c r="B956" s="326">
        <v>2</v>
      </c>
      <c r="C956" s="326">
        <v>2</v>
      </c>
      <c r="D956" s="326">
        <v>2</v>
      </c>
      <c r="E956" s="326">
        <v>81</v>
      </c>
      <c r="F956" s="326">
        <v>698</v>
      </c>
      <c r="G956" s="326">
        <v>779</v>
      </c>
      <c r="H956" s="327">
        <v>0.10397946084724</v>
      </c>
      <c r="I956" s="328">
        <v>-0.16332258181954201</v>
      </c>
      <c r="J956" s="328">
        <v>5.7117553470308301E-3</v>
      </c>
      <c r="K956" s="328">
        <v>7.8206574265959807E-3</v>
      </c>
      <c r="L956" s="327">
        <v>0.232091690544412</v>
      </c>
      <c r="M956" s="327">
        <v>0.197119457780288</v>
      </c>
      <c r="N956" s="327">
        <v>0.20025706940874</v>
      </c>
    </row>
    <row r="957" spans="1:14">
      <c r="A957" s="326" t="s">
        <v>230</v>
      </c>
      <c r="B957" s="326">
        <v>3</v>
      </c>
      <c r="C957" s="326">
        <v>3</v>
      </c>
      <c r="D957" s="326">
        <v>3</v>
      </c>
      <c r="E957" s="326">
        <v>36</v>
      </c>
      <c r="F957" s="326">
        <v>374</v>
      </c>
      <c r="G957" s="326">
        <v>410</v>
      </c>
      <c r="H957" s="327">
        <v>8.7804878048780399E-2</v>
      </c>
      <c r="I957" s="328">
        <v>2.3644329048945301E-2</v>
      </c>
      <c r="J957" s="328">
        <v>5.8354651567744702E-5</v>
      </c>
      <c r="K957" s="328">
        <v>7.8206574265959807E-3</v>
      </c>
      <c r="L957" s="327">
        <v>0.10315186246418299</v>
      </c>
      <c r="M957" s="327">
        <v>0.10561988138943799</v>
      </c>
      <c r="N957" s="327">
        <v>0.105398457583547</v>
      </c>
    </row>
    <row r="958" spans="1:14">
      <c r="A958" s="326" t="s">
        <v>230</v>
      </c>
      <c r="B958" s="326">
        <v>4</v>
      </c>
      <c r="C958" s="326">
        <v>4</v>
      </c>
      <c r="D958" s="326">
        <v>226</v>
      </c>
      <c r="E958" s="326">
        <v>49</v>
      </c>
      <c r="F958" s="326">
        <v>549</v>
      </c>
      <c r="G958" s="326">
        <v>598</v>
      </c>
      <c r="H958" s="327">
        <v>8.1939799331103597E-2</v>
      </c>
      <c r="I958" s="328">
        <v>9.9185613489427393E-2</v>
      </c>
      <c r="J958" s="328">
        <v>1.4520578173898399E-3</v>
      </c>
      <c r="K958" s="328">
        <v>7.8206574265959807E-3</v>
      </c>
      <c r="L958" s="327">
        <v>0.14040114613180499</v>
      </c>
      <c r="M958" s="327">
        <v>0.15504094888449499</v>
      </c>
      <c r="N958" s="327">
        <v>0.15372750642673499</v>
      </c>
    </row>
    <row r="959" spans="1:14">
      <c r="A959" s="326" t="s">
        <v>287</v>
      </c>
      <c r="B959" s="326">
        <v>0</v>
      </c>
      <c r="C959" s="326">
        <v>0</v>
      </c>
      <c r="D959" s="326">
        <v>0</v>
      </c>
      <c r="E959" s="326">
        <v>207</v>
      </c>
      <c r="F959" s="326">
        <v>2138</v>
      </c>
      <c r="G959" s="326">
        <v>2345</v>
      </c>
      <c r="H959" s="327">
        <v>8.8272921108742006E-2</v>
      </c>
      <c r="I959" s="328">
        <v>1.7814768410144701E-2</v>
      </c>
      <c r="J959" s="328">
        <v>1.89923826257662E-4</v>
      </c>
      <c r="K959" s="328">
        <v>7.20747209561662E-3</v>
      </c>
      <c r="L959" s="327">
        <v>0.59312320916905403</v>
      </c>
      <c r="M959" s="327">
        <v>0.60378424173962097</v>
      </c>
      <c r="N959" s="327">
        <v>0.60282776349614398</v>
      </c>
    </row>
    <row r="960" spans="1:14">
      <c r="A960" s="326" t="s">
        <v>287</v>
      </c>
      <c r="B960" s="326">
        <v>3</v>
      </c>
      <c r="C960" s="326">
        <v>1</v>
      </c>
      <c r="D960" s="326">
        <v>1</v>
      </c>
      <c r="E960" s="326">
        <v>86</v>
      </c>
      <c r="F960" s="326">
        <v>937</v>
      </c>
      <c r="G960" s="326">
        <v>1023</v>
      </c>
      <c r="H960" s="327">
        <v>8.4066471163245296E-2</v>
      </c>
      <c r="I960" s="328">
        <v>7.1243456075437805E-2</v>
      </c>
      <c r="J960" s="328">
        <v>1.29635857706843E-3</v>
      </c>
      <c r="K960" s="328">
        <v>7.20747209561662E-3</v>
      </c>
      <c r="L960" s="327">
        <v>0.246418338108882</v>
      </c>
      <c r="M960" s="327">
        <v>0.264614515673538</v>
      </c>
      <c r="N960" s="327">
        <v>0.26298200514138798</v>
      </c>
    </row>
    <row r="961" spans="1:14">
      <c r="A961" s="326" t="s">
        <v>287</v>
      </c>
      <c r="B961" s="326">
        <v>4</v>
      </c>
      <c r="C961" s="326">
        <v>2</v>
      </c>
      <c r="D961" s="326">
        <v>5</v>
      </c>
      <c r="E961" s="326">
        <v>56</v>
      </c>
      <c r="F961" s="326">
        <v>466</v>
      </c>
      <c r="G961" s="326">
        <v>522</v>
      </c>
      <c r="H961" s="327">
        <v>0.10727969348659</v>
      </c>
      <c r="I961" s="328">
        <v>-0.19825858651897901</v>
      </c>
      <c r="J961" s="328">
        <v>5.7211896922905198E-3</v>
      </c>
      <c r="K961" s="328">
        <v>7.20747209561662E-3</v>
      </c>
      <c r="L961" s="327">
        <v>0.16045845272206299</v>
      </c>
      <c r="M961" s="327">
        <v>0.131601242586839</v>
      </c>
      <c r="N961" s="327">
        <v>0.13419023136246699</v>
      </c>
    </row>
    <row r="962" spans="1:14">
      <c r="A962" s="326" t="s">
        <v>680</v>
      </c>
      <c r="B962" s="326">
        <v>0</v>
      </c>
      <c r="C962" s="326">
        <v>0</v>
      </c>
      <c r="D962" s="326">
        <v>0</v>
      </c>
      <c r="E962" s="326">
        <v>191</v>
      </c>
      <c r="F962" s="326">
        <v>2085</v>
      </c>
      <c r="G962" s="326">
        <v>2276</v>
      </c>
      <c r="H962" s="327">
        <v>8.3919156414762705E-2</v>
      </c>
      <c r="I962" s="328">
        <v>7.3158176276795397E-2</v>
      </c>
      <c r="J962" s="328">
        <v>3.0389014977177001E-3</v>
      </c>
      <c r="K962" s="328">
        <v>7.0439063230551199E-3</v>
      </c>
      <c r="L962" s="327">
        <v>0.54727793696274996</v>
      </c>
      <c r="M962" s="327">
        <v>0.58881671844111805</v>
      </c>
      <c r="N962" s="327">
        <v>0.58508997429305898</v>
      </c>
    </row>
    <row r="963" spans="1:14">
      <c r="A963" s="326" t="s">
        <v>680</v>
      </c>
      <c r="B963" s="326">
        <v>2</v>
      </c>
      <c r="C963" s="326">
        <v>1</v>
      </c>
      <c r="D963" s="326">
        <v>1</v>
      </c>
      <c r="E963" s="326">
        <v>98</v>
      </c>
      <c r="F963" s="326">
        <v>906</v>
      </c>
      <c r="G963" s="326">
        <v>1004</v>
      </c>
      <c r="H963" s="327">
        <v>9.7609561752988003E-2</v>
      </c>
      <c r="I963" s="328">
        <v>-9.3020702537068997E-2</v>
      </c>
      <c r="J963" s="328">
        <v>2.3201563793455201E-3</v>
      </c>
      <c r="K963" s="328">
        <v>7.0439063230551199E-3</v>
      </c>
      <c r="L963" s="327">
        <v>0.28080229226360998</v>
      </c>
      <c r="M963" s="327">
        <v>0.25585992657441398</v>
      </c>
      <c r="N963" s="327">
        <v>0.25809768637532099</v>
      </c>
    </row>
    <row r="964" spans="1:14">
      <c r="A964" s="326" t="s">
        <v>680</v>
      </c>
      <c r="B964" s="326">
        <v>4</v>
      </c>
      <c r="C964" s="326">
        <v>2</v>
      </c>
      <c r="D964" s="326">
        <v>26</v>
      </c>
      <c r="E964" s="326">
        <v>60</v>
      </c>
      <c r="F964" s="326">
        <v>550</v>
      </c>
      <c r="G964" s="326">
        <v>610</v>
      </c>
      <c r="H964" s="327">
        <v>9.8360655737704902E-2</v>
      </c>
      <c r="I964" s="328">
        <v>-0.10151881390506</v>
      </c>
      <c r="J964" s="328">
        <v>1.68484844599188E-3</v>
      </c>
      <c r="K964" s="328">
        <v>7.0439063230551199E-3</v>
      </c>
      <c r="L964" s="327">
        <v>0.17191977077363799</v>
      </c>
      <c r="M964" s="327">
        <v>0.155323354984467</v>
      </c>
      <c r="N964" s="327">
        <v>0.15681233933161901</v>
      </c>
    </row>
    <row r="965" spans="1:14">
      <c r="A965" s="326" t="s">
        <v>162</v>
      </c>
      <c r="B965" s="326">
        <v>0</v>
      </c>
      <c r="C965" s="326">
        <v>0</v>
      </c>
      <c r="D965" s="326">
        <v>0</v>
      </c>
      <c r="E965" s="326">
        <v>158</v>
      </c>
      <c r="F965" s="326">
        <v>1500</v>
      </c>
      <c r="G965" s="326">
        <v>1658</v>
      </c>
      <c r="H965" s="327">
        <v>9.5295536791314805E-2</v>
      </c>
      <c r="I965" s="328">
        <v>-6.6467175846141799E-2</v>
      </c>
      <c r="J965" s="328">
        <v>1.9350531130558899E-3</v>
      </c>
      <c r="K965" s="328">
        <v>6.5295078191061401E-3</v>
      </c>
      <c r="L965" s="327">
        <v>0.45272206303724899</v>
      </c>
      <c r="M965" s="327">
        <v>0.42360914995763899</v>
      </c>
      <c r="N965" s="327">
        <v>0.42622107969151601</v>
      </c>
    </row>
    <row r="966" spans="1:14">
      <c r="A966" s="326" t="s">
        <v>162</v>
      </c>
      <c r="B966" s="326">
        <v>2</v>
      </c>
      <c r="C966" s="326">
        <v>3.8461538500000003E-2</v>
      </c>
      <c r="D966" s="326">
        <v>0.14285714289999901</v>
      </c>
      <c r="E966" s="326">
        <v>53</v>
      </c>
      <c r="F966" s="326">
        <v>632</v>
      </c>
      <c r="G966" s="326">
        <v>685</v>
      </c>
      <c r="H966" s="327">
        <v>7.7372262773722597E-2</v>
      </c>
      <c r="I966" s="328">
        <v>0.161504950685259</v>
      </c>
      <c r="J966" s="328">
        <v>4.2989696245872896E-3</v>
      </c>
      <c r="K966" s="328">
        <v>6.5295078191061401E-3</v>
      </c>
      <c r="L966" s="327">
        <v>0.15186246418338101</v>
      </c>
      <c r="M966" s="327">
        <v>0.178480655182151</v>
      </c>
      <c r="N966" s="327">
        <v>0.17609254498714599</v>
      </c>
    </row>
    <row r="967" spans="1:14">
      <c r="A967" s="326" t="s">
        <v>162</v>
      </c>
      <c r="B967" s="326">
        <v>3</v>
      </c>
      <c r="C967" s="326">
        <v>0.15</v>
      </c>
      <c r="D967" s="326">
        <v>0.28571428570000001</v>
      </c>
      <c r="E967" s="326">
        <v>68</v>
      </c>
      <c r="F967" s="326">
        <v>713</v>
      </c>
      <c r="G967" s="326">
        <v>781</v>
      </c>
      <c r="H967" s="327">
        <v>8.7067861715748998E-2</v>
      </c>
      <c r="I967" s="328">
        <v>3.2881185328712502E-2</v>
      </c>
      <c r="J967" s="328">
        <v>2.1415984242775899E-4</v>
      </c>
      <c r="K967" s="328">
        <v>6.5295078191061401E-3</v>
      </c>
      <c r="L967" s="327">
        <v>0.19484240687679</v>
      </c>
      <c r="M967" s="327">
        <v>0.20135554927986399</v>
      </c>
      <c r="N967" s="327">
        <v>0.20077120822622099</v>
      </c>
    </row>
    <row r="968" spans="1:14">
      <c r="A968" s="326" t="s">
        <v>162</v>
      </c>
      <c r="B968" s="326">
        <v>4</v>
      </c>
      <c r="C968" s="326">
        <v>0.29166666670000002</v>
      </c>
      <c r="D968" s="326">
        <v>1</v>
      </c>
      <c r="E968" s="326">
        <v>70</v>
      </c>
      <c r="F968" s="326">
        <v>696</v>
      </c>
      <c r="G968" s="326">
        <v>766</v>
      </c>
      <c r="H968" s="327">
        <v>9.1383812010443793E-2</v>
      </c>
      <c r="I968" s="328">
        <v>-2.0238111624415901E-2</v>
      </c>
      <c r="J968" s="328">
        <v>8.1325239035198493E-5</v>
      </c>
      <c r="K968" s="328">
        <v>6.5295078191061401E-3</v>
      </c>
      <c r="L968" s="327">
        <v>0.20057306590257801</v>
      </c>
      <c r="M968" s="327">
        <v>0.196554645580344</v>
      </c>
      <c r="N968" s="327">
        <v>0.196915167095115</v>
      </c>
    </row>
    <row r="969" spans="1:14">
      <c r="A969" s="326" t="s">
        <v>189</v>
      </c>
      <c r="B969" s="326">
        <v>0</v>
      </c>
      <c r="C969" s="326">
        <v>20</v>
      </c>
      <c r="D969" s="326">
        <v>31</v>
      </c>
      <c r="E969" s="326">
        <v>66</v>
      </c>
      <c r="F969" s="326">
        <v>713</v>
      </c>
      <c r="G969" s="326">
        <v>779</v>
      </c>
      <c r="H969" s="327">
        <v>8.4724005134788102E-2</v>
      </c>
      <c r="I969" s="328">
        <v>6.2734148478393703E-2</v>
      </c>
      <c r="J969" s="328">
        <v>7.6810445677817001E-4</v>
      </c>
      <c r="K969" s="328">
        <v>6.3797944427326503E-3</v>
      </c>
      <c r="L969" s="327">
        <v>0.18911174785100199</v>
      </c>
      <c r="M969" s="327">
        <v>0.20135554927986399</v>
      </c>
      <c r="N969" s="327">
        <v>0.20025706940874</v>
      </c>
    </row>
    <row r="970" spans="1:14">
      <c r="A970" s="326" t="s">
        <v>189</v>
      </c>
      <c r="B970" s="326">
        <v>1</v>
      </c>
      <c r="C970" s="326">
        <v>32</v>
      </c>
      <c r="D970" s="326">
        <v>37</v>
      </c>
      <c r="E970" s="326">
        <v>72</v>
      </c>
      <c r="F970" s="326">
        <v>789</v>
      </c>
      <c r="G970" s="326">
        <v>861</v>
      </c>
      <c r="H970" s="327">
        <v>8.3623693379790906E-2</v>
      </c>
      <c r="I970" s="328">
        <v>7.7007671920342399E-2</v>
      </c>
      <c r="J970" s="328">
        <v>1.27175767147048E-3</v>
      </c>
      <c r="K970" s="328">
        <v>6.3797944427326503E-3</v>
      </c>
      <c r="L970" s="327">
        <v>0.20630372492836599</v>
      </c>
      <c r="M970" s="327">
        <v>0.222818412877718</v>
      </c>
      <c r="N970" s="327">
        <v>0.22133676092544899</v>
      </c>
    </row>
    <row r="971" spans="1:14">
      <c r="A971" s="326" t="s">
        <v>189</v>
      </c>
      <c r="B971" s="326">
        <v>2</v>
      </c>
      <c r="C971" s="326">
        <v>38</v>
      </c>
      <c r="D971" s="326">
        <v>43</v>
      </c>
      <c r="E971" s="326">
        <v>74</v>
      </c>
      <c r="F971" s="326">
        <v>713</v>
      </c>
      <c r="G971" s="326">
        <v>787</v>
      </c>
      <c r="H971" s="327">
        <v>9.4027954256670904E-2</v>
      </c>
      <c r="I971" s="328">
        <v>-5.1676202699350297E-2</v>
      </c>
      <c r="J971" s="328">
        <v>5.5184162522147601E-4</v>
      </c>
      <c r="K971" s="328">
        <v>6.3797944427326503E-3</v>
      </c>
      <c r="L971" s="327">
        <v>0.212034383954154</v>
      </c>
      <c r="M971" s="327">
        <v>0.20135554927986399</v>
      </c>
      <c r="N971" s="327">
        <v>0.20231362467866301</v>
      </c>
    </row>
    <row r="972" spans="1:14">
      <c r="A972" s="326" t="s">
        <v>189</v>
      </c>
      <c r="B972" s="326">
        <v>3</v>
      </c>
      <c r="C972" s="326">
        <v>44</v>
      </c>
      <c r="D972" s="326">
        <v>49</v>
      </c>
      <c r="E972" s="326">
        <v>62</v>
      </c>
      <c r="F972" s="326">
        <v>658</v>
      </c>
      <c r="G972" s="326">
        <v>720</v>
      </c>
      <c r="H972" s="327">
        <v>8.6111111111111097E-2</v>
      </c>
      <c r="I972" s="328">
        <v>4.4978016370748997E-2</v>
      </c>
      <c r="J972" s="328">
        <v>3.6759561173657401E-4</v>
      </c>
      <c r="K972" s="328">
        <v>6.3797944427326503E-3</v>
      </c>
      <c r="L972" s="327">
        <v>0.177650429799426</v>
      </c>
      <c r="M972" s="327">
        <v>0.185823213781417</v>
      </c>
      <c r="N972" s="327">
        <v>0.18508997429305901</v>
      </c>
    </row>
    <row r="973" spans="1:14">
      <c r="A973" s="326" t="s">
        <v>189</v>
      </c>
      <c r="B973" s="326">
        <v>4</v>
      </c>
      <c r="C973" s="326">
        <v>50</v>
      </c>
      <c r="D973" s="326">
        <v>60</v>
      </c>
      <c r="E973" s="326">
        <v>75</v>
      </c>
      <c r="F973" s="326">
        <v>668</v>
      </c>
      <c r="G973" s="326">
        <v>743</v>
      </c>
      <c r="H973" s="327">
        <v>0.10094212651413099</v>
      </c>
      <c r="I973" s="328">
        <v>-0.13029246990914101</v>
      </c>
      <c r="J973" s="328">
        <v>3.4204950775259401E-3</v>
      </c>
      <c r="K973" s="328">
        <v>6.3797944427326503E-3</v>
      </c>
      <c r="L973" s="327">
        <v>0.214899713467048</v>
      </c>
      <c r="M973" s="327">
        <v>0.18864727478113499</v>
      </c>
      <c r="N973" s="327">
        <v>0.19100257069408699</v>
      </c>
    </row>
    <row r="974" spans="1:14">
      <c r="A974" s="326" t="s">
        <v>59</v>
      </c>
      <c r="B974" s="326">
        <v>0</v>
      </c>
      <c r="C974" s="326">
        <v>0</v>
      </c>
      <c r="D974" s="326">
        <v>1</v>
      </c>
      <c r="E974" s="326">
        <v>98</v>
      </c>
      <c r="F974" s="326">
        <v>1026</v>
      </c>
      <c r="G974" s="326">
        <v>1124</v>
      </c>
      <c r="H974" s="327">
        <v>8.7188612099644097E-2</v>
      </c>
      <c r="I974" s="328">
        <v>3.1363017150666202E-2</v>
      </c>
      <c r="J974" s="328">
        <v>2.80585039935593E-4</v>
      </c>
      <c r="K974" s="328">
        <v>6.2954680080887703E-3</v>
      </c>
      <c r="L974" s="327">
        <v>0.28080229226360998</v>
      </c>
      <c r="M974" s="327">
        <v>0.289748658571025</v>
      </c>
      <c r="N974" s="327">
        <v>0.28894601542416398</v>
      </c>
    </row>
    <row r="975" spans="1:14">
      <c r="A975" s="326" t="s">
        <v>59</v>
      </c>
      <c r="B975" s="326">
        <v>1</v>
      </c>
      <c r="C975" s="326">
        <v>2</v>
      </c>
      <c r="D975" s="326">
        <v>2</v>
      </c>
      <c r="E975" s="326">
        <v>47</v>
      </c>
      <c r="F975" s="326">
        <v>418</v>
      </c>
      <c r="G975" s="326">
        <v>465</v>
      </c>
      <c r="H975" s="327">
        <v>0.10107526881720399</v>
      </c>
      <c r="I975" s="328">
        <v>-0.131758699094778</v>
      </c>
      <c r="J975" s="328">
        <v>2.1904537617886098E-3</v>
      </c>
      <c r="K975" s="328">
        <v>6.2954680080887703E-3</v>
      </c>
      <c r="L975" s="327">
        <v>0.13467048710601701</v>
      </c>
      <c r="M975" s="327">
        <v>0.118045749788195</v>
      </c>
      <c r="N975" s="327">
        <v>0.11953727506426701</v>
      </c>
    </row>
    <row r="976" spans="1:14">
      <c r="A976" s="326" t="s">
        <v>59</v>
      </c>
      <c r="B976" s="326">
        <v>2</v>
      </c>
      <c r="C976" s="326">
        <v>3</v>
      </c>
      <c r="D976" s="326">
        <v>5</v>
      </c>
      <c r="E976" s="326">
        <v>82</v>
      </c>
      <c r="F976" s="326">
        <v>882</v>
      </c>
      <c r="G976" s="326">
        <v>964</v>
      </c>
      <c r="H976" s="327">
        <v>8.5062240663900404E-2</v>
      </c>
      <c r="I976" s="328">
        <v>5.8380278833061697E-2</v>
      </c>
      <c r="J976" s="328">
        <v>8.2463078623794196E-4</v>
      </c>
      <c r="K976" s="328">
        <v>6.2954680080887703E-3</v>
      </c>
      <c r="L976" s="327">
        <v>0.23495702005730601</v>
      </c>
      <c r="M976" s="327">
        <v>0.24908218017509101</v>
      </c>
      <c r="N976" s="327">
        <v>0.24781491002570599</v>
      </c>
    </row>
    <row r="977" spans="1:14">
      <c r="A977" s="326" t="s">
        <v>59</v>
      </c>
      <c r="B977" s="326">
        <v>3</v>
      </c>
      <c r="C977" s="326">
        <v>6</v>
      </c>
      <c r="D977" s="326">
        <v>9</v>
      </c>
      <c r="E977" s="326">
        <v>53</v>
      </c>
      <c r="F977" s="326">
        <v>583</v>
      </c>
      <c r="G977" s="326">
        <v>636</v>
      </c>
      <c r="H977" s="327">
        <v>8.3333333333333301E-2</v>
      </c>
      <c r="I977" s="328">
        <v>8.08027428888939E-2</v>
      </c>
      <c r="J977" s="328">
        <v>1.03268265661375E-3</v>
      </c>
      <c r="K977" s="328">
        <v>6.2954680080887703E-3</v>
      </c>
      <c r="L977" s="327">
        <v>0.15186246418338101</v>
      </c>
      <c r="M977" s="327">
        <v>0.164642756283535</v>
      </c>
      <c r="N977" s="327">
        <v>0.163496143958868</v>
      </c>
    </row>
    <row r="978" spans="1:14">
      <c r="A978" s="326" t="s">
        <v>59</v>
      </c>
      <c r="B978" s="326">
        <v>4</v>
      </c>
      <c r="C978" s="326">
        <v>10</v>
      </c>
      <c r="D978" s="326">
        <v>226</v>
      </c>
      <c r="E978" s="326">
        <v>69</v>
      </c>
      <c r="F978" s="326">
        <v>632</v>
      </c>
      <c r="G978" s="326">
        <v>701</v>
      </c>
      <c r="H978" s="327">
        <v>9.8430813124108396E-2</v>
      </c>
      <c r="I978" s="328">
        <v>-0.102309640359878</v>
      </c>
      <c r="J978" s="328">
        <v>1.9671157635128599E-3</v>
      </c>
      <c r="K978" s="328">
        <v>6.2954680080887703E-3</v>
      </c>
      <c r="L978" s="327">
        <v>0.197707736389684</v>
      </c>
      <c r="M978" s="327">
        <v>0.178480655182151</v>
      </c>
      <c r="N978" s="327">
        <v>0.180205655526992</v>
      </c>
    </row>
    <row r="979" spans="1:14">
      <c r="A979" s="326" t="s">
        <v>65</v>
      </c>
      <c r="B979" s="326">
        <v>0</v>
      </c>
      <c r="C979" s="326">
        <v>0</v>
      </c>
      <c r="D979" s="326">
        <v>0</v>
      </c>
      <c r="E979" s="326">
        <v>205</v>
      </c>
      <c r="F979" s="326">
        <v>2132</v>
      </c>
      <c r="G979" s="326">
        <v>2337</v>
      </c>
      <c r="H979" s="327">
        <v>8.7719298245614002E-2</v>
      </c>
      <c r="I979" s="328">
        <v>2.4713276237850301E-2</v>
      </c>
      <c r="J979" s="328">
        <v>3.6321732266723602E-4</v>
      </c>
      <c r="K979" s="328">
        <v>6.1359428835796401E-3</v>
      </c>
      <c r="L979" s="327">
        <v>0.58739255014326597</v>
      </c>
      <c r="M979" s="327">
        <v>0.60208980513979105</v>
      </c>
      <c r="N979" s="327">
        <v>0.60077120822622099</v>
      </c>
    </row>
    <row r="980" spans="1:14">
      <c r="A980" s="326" t="s">
        <v>65</v>
      </c>
      <c r="B980" s="326">
        <v>3</v>
      </c>
      <c r="C980" s="326">
        <v>1</v>
      </c>
      <c r="D980" s="326">
        <v>1</v>
      </c>
      <c r="E980" s="326">
        <v>86</v>
      </c>
      <c r="F980" s="326">
        <v>919</v>
      </c>
      <c r="G980" s="326">
        <v>1005</v>
      </c>
      <c r="H980" s="327">
        <v>8.5572139303482495E-2</v>
      </c>
      <c r="I980" s="328">
        <v>5.1846296192702597E-2</v>
      </c>
      <c r="J980" s="328">
        <v>6.7985362608845301E-4</v>
      </c>
      <c r="K980" s="328">
        <v>6.1359428835796401E-3</v>
      </c>
      <c r="L980" s="327">
        <v>0.246418338108882</v>
      </c>
      <c r="M980" s="327">
        <v>0.25953120587404599</v>
      </c>
      <c r="N980" s="327">
        <v>0.25835475578406097</v>
      </c>
    </row>
    <row r="981" spans="1:14">
      <c r="A981" s="326" t="s">
        <v>65</v>
      </c>
      <c r="B981" s="326">
        <v>4</v>
      </c>
      <c r="C981" s="326">
        <v>2</v>
      </c>
      <c r="D981" s="326">
        <v>8</v>
      </c>
      <c r="E981" s="326">
        <v>58</v>
      </c>
      <c r="F981" s="326">
        <v>490</v>
      </c>
      <c r="G981" s="326">
        <v>548</v>
      </c>
      <c r="H981" s="327">
        <v>0.105839416058394</v>
      </c>
      <c r="I981" s="328">
        <v>-0.18313014935122299</v>
      </c>
      <c r="J981" s="328">
        <v>5.0928719348239497E-3</v>
      </c>
      <c r="K981" s="328">
        <v>6.1359428835796401E-3</v>
      </c>
      <c r="L981" s="327">
        <v>0.166189111747851</v>
      </c>
      <c r="M981" s="327">
        <v>0.13837898898616199</v>
      </c>
      <c r="N981" s="327">
        <v>0.14087403598971701</v>
      </c>
    </row>
    <row r="982" spans="1:14">
      <c r="A982" s="326" t="s">
        <v>566</v>
      </c>
      <c r="B982" s="326">
        <v>0</v>
      </c>
      <c r="C982" s="326">
        <v>0</v>
      </c>
      <c r="D982" s="326">
        <v>0.793875</v>
      </c>
      <c r="E982" s="326">
        <v>73</v>
      </c>
      <c r="F982" s="326">
        <v>705</v>
      </c>
      <c r="G982" s="326">
        <v>778</v>
      </c>
      <c r="H982" s="327">
        <v>9.3830334190231304E-2</v>
      </c>
      <c r="I982" s="328">
        <v>-4.9354168245599003E-2</v>
      </c>
      <c r="J982" s="328">
        <v>4.9713239369612698E-4</v>
      </c>
      <c r="K982" s="328">
        <v>5.9743281237271796E-3</v>
      </c>
      <c r="L982" s="327">
        <v>0.20916905444125999</v>
      </c>
      <c r="M982" s="327">
        <v>0.19909630048009</v>
      </c>
      <c r="N982" s="327">
        <v>0.2</v>
      </c>
    </row>
    <row r="983" spans="1:14">
      <c r="A983" s="326" t="s">
        <v>566</v>
      </c>
      <c r="B983" s="326">
        <v>1</v>
      </c>
      <c r="C983" s="326">
        <v>0.79397142860000003</v>
      </c>
      <c r="D983" s="326">
        <v>0.9929</v>
      </c>
      <c r="E983" s="326">
        <v>62</v>
      </c>
      <c r="F983" s="326">
        <v>716</v>
      </c>
      <c r="G983" s="326">
        <v>778</v>
      </c>
      <c r="H983" s="327">
        <v>7.9691516709511495E-2</v>
      </c>
      <c r="I983" s="328">
        <v>0.12945325200607699</v>
      </c>
      <c r="J983" s="328">
        <v>3.1783799700183398E-3</v>
      </c>
      <c r="K983" s="328">
        <v>5.9743281237271796E-3</v>
      </c>
      <c r="L983" s="327">
        <v>0.177650429799426</v>
      </c>
      <c r="M983" s="327">
        <v>0.20220276757977901</v>
      </c>
      <c r="N983" s="327">
        <v>0.2</v>
      </c>
    </row>
    <row r="984" spans="1:14">
      <c r="A984" s="326" t="s">
        <v>566</v>
      </c>
      <c r="B984" s="326">
        <v>2</v>
      </c>
      <c r="C984" s="326">
        <v>0.99294117650000002</v>
      </c>
      <c r="D984" s="326">
        <v>1.0073000000000001</v>
      </c>
      <c r="E984" s="326">
        <v>71</v>
      </c>
      <c r="F984" s="326">
        <v>707</v>
      </c>
      <c r="G984" s="326">
        <v>778</v>
      </c>
      <c r="H984" s="327">
        <v>9.1259640102827694E-2</v>
      </c>
      <c r="I984" s="328">
        <v>-1.8741741054219298E-2</v>
      </c>
      <c r="J984" s="328">
        <v>7.0792854916168995E-5</v>
      </c>
      <c r="K984" s="328">
        <v>5.9743281237271796E-3</v>
      </c>
      <c r="L984" s="327">
        <v>0.20343839541547201</v>
      </c>
      <c r="M984" s="327">
        <v>0.199661112680033</v>
      </c>
      <c r="N984" s="327">
        <v>0.2</v>
      </c>
    </row>
    <row r="985" spans="1:14">
      <c r="A985" s="326" t="s">
        <v>566</v>
      </c>
      <c r="B985" s="326">
        <v>3</v>
      </c>
      <c r="C985" s="326">
        <v>1.0073043478000001</v>
      </c>
      <c r="D985" s="326">
        <v>1.1496666667</v>
      </c>
      <c r="E985" s="326">
        <v>67</v>
      </c>
      <c r="F985" s="326">
        <v>711</v>
      </c>
      <c r="G985" s="326">
        <v>778</v>
      </c>
      <c r="H985" s="327">
        <v>8.6118251928020501E-2</v>
      </c>
      <c r="I985" s="328">
        <v>4.4887280502798103E-2</v>
      </c>
      <c r="J985" s="328">
        <v>3.9562121592938399E-4</v>
      </c>
      <c r="K985" s="328">
        <v>5.9743281237271796E-3</v>
      </c>
      <c r="L985" s="327">
        <v>0.19197707736389599</v>
      </c>
      <c r="M985" s="327">
        <v>0.20079073707992001</v>
      </c>
      <c r="N985" s="327">
        <v>0.2</v>
      </c>
    </row>
    <row r="986" spans="1:14">
      <c r="A986" s="326" t="s">
        <v>566</v>
      </c>
      <c r="B986" s="326">
        <v>4</v>
      </c>
      <c r="C986" s="326">
        <v>1.1507000000000001</v>
      </c>
      <c r="D986" s="326">
        <v>62831</v>
      </c>
      <c r="E986" s="326">
        <v>76</v>
      </c>
      <c r="F986" s="326">
        <v>702</v>
      </c>
      <c r="G986" s="326">
        <v>778</v>
      </c>
      <c r="H986" s="327">
        <v>9.7686375321336699E-2</v>
      </c>
      <c r="I986" s="328">
        <v>-9.3892466169996497E-2</v>
      </c>
      <c r="J986" s="328">
        <v>1.83240168916715E-3</v>
      </c>
      <c r="K986" s="328">
        <v>5.9743281237271796E-3</v>
      </c>
      <c r="L986" s="327">
        <v>0.21776504297994201</v>
      </c>
      <c r="M986" s="327">
        <v>0.19824908218017501</v>
      </c>
      <c r="N986" s="327">
        <v>0.2</v>
      </c>
    </row>
    <row r="987" spans="1:14">
      <c r="A987" s="326" t="s">
        <v>90</v>
      </c>
      <c r="B987" s="326">
        <v>0</v>
      </c>
      <c r="C987" s="326">
        <v>0</v>
      </c>
      <c r="D987" s="326">
        <v>5000</v>
      </c>
      <c r="E987" s="326">
        <v>91</v>
      </c>
      <c r="F987" s="326">
        <v>832</v>
      </c>
      <c r="G987" s="326">
        <v>923</v>
      </c>
      <c r="H987" s="327">
        <v>9.85915492957746E-2</v>
      </c>
      <c r="I987" s="328">
        <v>-0.10411959560511699</v>
      </c>
      <c r="J987" s="328">
        <v>2.6845270383739398E-3</v>
      </c>
      <c r="K987" s="328">
        <v>5.21151304850688E-3</v>
      </c>
      <c r="L987" s="327">
        <v>0.26074498567335203</v>
      </c>
      <c r="M987" s="327">
        <v>0.23496187517650299</v>
      </c>
      <c r="N987" s="327">
        <v>0.23727506426735201</v>
      </c>
    </row>
    <row r="988" spans="1:14">
      <c r="A988" s="326" t="s">
        <v>90</v>
      </c>
      <c r="B988" s="326">
        <v>1</v>
      </c>
      <c r="C988" s="326">
        <v>5012</v>
      </c>
      <c r="D988" s="326">
        <v>7000</v>
      </c>
      <c r="E988" s="326">
        <v>70</v>
      </c>
      <c r="F988" s="326">
        <v>691</v>
      </c>
      <c r="G988" s="326">
        <v>761</v>
      </c>
      <c r="H988" s="327">
        <v>9.1984231274638603E-2</v>
      </c>
      <c r="I988" s="328">
        <v>-2.74479481911655E-2</v>
      </c>
      <c r="J988" s="328">
        <v>1.4905473281948099E-4</v>
      </c>
      <c r="K988" s="328">
        <v>5.21151304850688E-3</v>
      </c>
      <c r="L988" s="327">
        <v>0.20057306590257801</v>
      </c>
      <c r="M988" s="327">
        <v>0.195142615080485</v>
      </c>
      <c r="N988" s="327">
        <v>0.19562982005141299</v>
      </c>
    </row>
    <row r="989" spans="1:14">
      <c r="A989" s="326" t="s">
        <v>90</v>
      </c>
      <c r="B989" s="326">
        <v>2</v>
      </c>
      <c r="C989" s="326">
        <v>7034</v>
      </c>
      <c r="D989" s="326">
        <v>9000</v>
      </c>
      <c r="E989" s="326">
        <v>57</v>
      </c>
      <c r="F989" s="326">
        <v>643</v>
      </c>
      <c r="G989" s="326">
        <v>700</v>
      </c>
      <c r="H989" s="327">
        <v>8.1428571428571406E-2</v>
      </c>
      <c r="I989" s="328">
        <v>0.106000926493592</v>
      </c>
      <c r="J989" s="328">
        <v>1.93593096583726E-3</v>
      </c>
      <c r="K989" s="328">
        <v>5.21151304850688E-3</v>
      </c>
      <c r="L989" s="327">
        <v>0.163323782234957</v>
      </c>
      <c r="M989" s="327">
        <v>0.18158712228184101</v>
      </c>
      <c r="N989" s="327">
        <v>0.17994858611825101</v>
      </c>
    </row>
    <row r="990" spans="1:14">
      <c r="A990" s="326" t="s">
        <v>90</v>
      </c>
      <c r="B990" s="326">
        <v>3</v>
      </c>
      <c r="C990" s="326">
        <v>9045</v>
      </c>
      <c r="D990" s="326">
        <v>15000</v>
      </c>
      <c r="E990" s="326">
        <v>79</v>
      </c>
      <c r="F990" s="326">
        <v>831</v>
      </c>
      <c r="G990" s="326">
        <v>910</v>
      </c>
      <c r="H990" s="327">
        <v>8.6813186813186796E-2</v>
      </c>
      <c r="I990" s="328">
        <v>3.6089412478950103E-2</v>
      </c>
      <c r="J990" s="328">
        <v>3.0020752420771102E-4</v>
      </c>
      <c r="K990" s="328">
        <v>5.21151304850688E-3</v>
      </c>
      <c r="L990" s="327">
        <v>0.226361031518624</v>
      </c>
      <c r="M990" s="327">
        <v>0.234679469076532</v>
      </c>
      <c r="N990" s="327">
        <v>0.23393316195372699</v>
      </c>
    </row>
    <row r="991" spans="1:14">
      <c r="A991" s="326" t="s">
        <v>90</v>
      </c>
      <c r="B991" s="326">
        <v>4</v>
      </c>
      <c r="C991" s="326">
        <v>15106</v>
      </c>
      <c r="D991" s="326">
        <v>30000</v>
      </c>
      <c r="E991" s="326">
        <v>52</v>
      </c>
      <c r="F991" s="326">
        <v>544</v>
      </c>
      <c r="G991" s="326">
        <v>596</v>
      </c>
      <c r="H991" s="327">
        <v>8.7248322147651006E-2</v>
      </c>
      <c r="I991" s="328">
        <v>3.0612998365038498E-2</v>
      </c>
      <c r="J991" s="328">
        <v>1.4179278726848501E-4</v>
      </c>
      <c r="K991" s="328">
        <v>5.21151304850688E-3</v>
      </c>
      <c r="L991" s="327">
        <v>0.148997134670487</v>
      </c>
      <c r="M991" s="327">
        <v>0.15362891838463699</v>
      </c>
      <c r="N991" s="327">
        <v>0.153213367609254</v>
      </c>
    </row>
    <row r="992" spans="1:14">
      <c r="A992" s="326" t="s">
        <v>302</v>
      </c>
      <c r="B992" s="326">
        <v>0</v>
      </c>
      <c r="C992" s="326">
        <v>0</v>
      </c>
      <c r="D992" s="326">
        <v>1</v>
      </c>
      <c r="E992" s="326">
        <v>163</v>
      </c>
      <c r="F992" s="326">
        <v>1651</v>
      </c>
      <c r="G992" s="326">
        <v>1814</v>
      </c>
      <c r="H992" s="327">
        <v>8.9856670341786099E-2</v>
      </c>
      <c r="I992" s="328">
        <v>-1.7062867961108799E-3</v>
      </c>
      <c r="J992" s="328">
        <v>1.35861302788144E-6</v>
      </c>
      <c r="K992" s="328">
        <v>4.80754380769378E-3</v>
      </c>
      <c r="L992" s="327">
        <v>0.46704871060171899</v>
      </c>
      <c r="M992" s="327">
        <v>0.46625247105337397</v>
      </c>
      <c r="N992" s="327">
        <v>0.46632390745501201</v>
      </c>
    </row>
    <row r="993" spans="1:14">
      <c r="A993" s="326" t="s">
        <v>302</v>
      </c>
      <c r="B993" s="326">
        <v>2</v>
      </c>
      <c r="C993" s="326">
        <v>2</v>
      </c>
      <c r="D993" s="326">
        <v>2</v>
      </c>
      <c r="E993" s="326">
        <v>105</v>
      </c>
      <c r="F993" s="326">
        <v>1068</v>
      </c>
      <c r="G993" s="326">
        <v>1173</v>
      </c>
      <c r="H993" s="327">
        <v>8.95140664961636E-2</v>
      </c>
      <c r="I993" s="328">
        <v>2.49013945314036E-3</v>
      </c>
      <c r="J993" s="328">
        <v>1.8678932367875299E-6</v>
      </c>
      <c r="K993" s="328">
        <v>4.80754380769378E-3</v>
      </c>
      <c r="L993" s="327">
        <v>0.30085959885386798</v>
      </c>
      <c r="M993" s="327">
        <v>0.301609714769839</v>
      </c>
      <c r="N993" s="327">
        <v>0.30154241645244201</v>
      </c>
    </row>
    <row r="994" spans="1:14">
      <c r="A994" s="326" t="s">
        <v>302</v>
      </c>
      <c r="B994" s="326">
        <v>3</v>
      </c>
      <c r="C994" s="326">
        <v>3</v>
      </c>
      <c r="D994" s="326">
        <v>3</v>
      </c>
      <c r="E994" s="326">
        <v>52</v>
      </c>
      <c r="F994" s="326">
        <v>470</v>
      </c>
      <c r="G994" s="326">
        <v>522</v>
      </c>
      <c r="H994" s="327">
        <v>9.9616858237547803E-2</v>
      </c>
      <c r="I994" s="328">
        <v>-0.115603553786799</v>
      </c>
      <c r="J994" s="328">
        <v>1.8804383510900499E-3</v>
      </c>
      <c r="K994" s="328">
        <v>4.80754380769378E-3</v>
      </c>
      <c r="L994" s="327">
        <v>0.148997134670487</v>
      </c>
      <c r="M994" s="327">
        <v>0.13273086698672601</v>
      </c>
      <c r="N994" s="327">
        <v>0.13419023136246699</v>
      </c>
    </row>
    <row r="995" spans="1:14">
      <c r="A995" s="326" t="s">
        <v>302</v>
      </c>
      <c r="B995" s="326">
        <v>4</v>
      </c>
      <c r="C995" s="326">
        <v>4</v>
      </c>
      <c r="D995" s="326">
        <v>16</v>
      </c>
      <c r="E995" s="326">
        <v>29</v>
      </c>
      <c r="F995" s="326">
        <v>352</v>
      </c>
      <c r="G995" s="326">
        <v>381</v>
      </c>
      <c r="H995" s="327">
        <v>7.6115485564304405E-2</v>
      </c>
      <c r="I995" s="328">
        <v>0.17924281570214601</v>
      </c>
      <c r="J995" s="328">
        <v>2.92387895033906E-3</v>
      </c>
      <c r="K995" s="328">
        <v>4.80754380769378E-3</v>
      </c>
      <c r="L995" s="327">
        <v>8.3094555873925502E-2</v>
      </c>
      <c r="M995" s="327">
        <v>9.9406947190059297E-2</v>
      </c>
      <c r="N995" s="327">
        <v>9.7943444730077101E-2</v>
      </c>
    </row>
    <row r="996" spans="1:14">
      <c r="A996" s="326" t="s">
        <v>299</v>
      </c>
      <c r="B996" s="326">
        <v>0</v>
      </c>
      <c r="C996" s="326">
        <v>0</v>
      </c>
      <c r="D996" s="326">
        <v>1</v>
      </c>
      <c r="E996" s="326">
        <v>132</v>
      </c>
      <c r="F996" s="326">
        <v>1435</v>
      </c>
      <c r="G996" s="326">
        <v>1567</v>
      </c>
      <c r="H996" s="327">
        <v>8.4237396298659797E-2</v>
      </c>
      <c r="I996" s="328">
        <v>6.9025675697873795E-2</v>
      </c>
      <c r="J996" s="328">
        <v>1.8657127803212901E-3</v>
      </c>
      <c r="K996" s="328">
        <v>4.1329069844083799E-3</v>
      </c>
      <c r="L996" s="327">
        <v>0.37822349570200497</v>
      </c>
      <c r="M996" s="327">
        <v>0.40525275345947398</v>
      </c>
      <c r="N996" s="327">
        <v>0.40282776349614302</v>
      </c>
    </row>
    <row r="997" spans="1:14">
      <c r="A997" s="326" t="s">
        <v>299</v>
      </c>
      <c r="B997" s="326">
        <v>2</v>
      </c>
      <c r="C997" s="326">
        <v>2</v>
      </c>
      <c r="D997" s="326">
        <v>2</v>
      </c>
      <c r="E997" s="326">
        <v>128</v>
      </c>
      <c r="F997" s="326">
        <v>1243</v>
      </c>
      <c r="G997" s="326">
        <v>1371</v>
      </c>
      <c r="H997" s="327">
        <v>9.3362509117432504E-2</v>
      </c>
      <c r="I997" s="328">
        <v>-4.3839702318382599E-2</v>
      </c>
      <c r="J997" s="328">
        <v>6.8965969075453801E-4</v>
      </c>
      <c r="K997" s="328">
        <v>4.1329069844083799E-3</v>
      </c>
      <c r="L997" s="327">
        <v>0.36676217765042901</v>
      </c>
      <c r="M997" s="327">
        <v>0.35103078226489598</v>
      </c>
      <c r="N997" s="327">
        <v>0.35244215938303303</v>
      </c>
    </row>
    <row r="998" spans="1:14">
      <c r="A998" s="326" t="s">
        <v>299</v>
      </c>
      <c r="B998" s="326">
        <v>3</v>
      </c>
      <c r="C998" s="326">
        <v>3</v>
      </c>
      <c r="D998" s="326">
        <v>3</v>
      </c>
      <c r="E998" s="326">
        <v>56</v>
      </c>
      <c r="F998" s="326">
        <v>570</v>
      </c>
      <c r="G998" s="326">
        <v>626</v>
      </c>
      <c r="H998" s="327">
        <v>8.9456869009584605E-2</v>
      </c>
      <c r="I998" s="328">
        <v>3.1921401839700098E-3</v>
      </c>
      <c r="J998" s="328">
        <v>1.63764536157038E-6</v>
      </c>
      <c r="K998" s="328">
        <v>4.1329069844083799E-3</v>
      </c>
      <c r="L998" s="327">
        <v>0.16045845272206299</v>
      </c>
      <c r="M998" s="327">
        <v>0.16097147698390199</v>
      </c>
      <c r="N998" s="327">
        <v>0.16092544987146501</v>
      </c>
    </row>
    <row r="999" spans="1:14">
      <c r="A999" s="326" t="s">
        <v>299</v>
      </c>
      <c r="B999" s="326">
        <v>4</v>
      </c>
      <c r="C999" s="326">
        <v>4</v>
      </c>
      <c r="D999" s="326">
        <v>10</v>
      </c>
      <c r="E999" s="326">
        <v>33</v>
      </c>
      <c r="F999" s="326">
        <v>293</v>
      </c>
      <c r="G999" s="326">
        <v>326</v>
      </c>
      <c r="H999" s="327">
        <v>0.10122699386502999</v>
      </c>
      <c r="I999" s="328">
        <v>-0.13342748235888899</v>
      </c>
      <c r="J999" s="328">
        <v>1.5758968679709801E-3</v>
      </c>
      <c r="K999" s="328">
        <v>4.1329069844083799E-3</v>
      </c>
      <c r="L999" s="327">
        <v>9.4555873925501396E-2</v>
      </c>
      <c r="M999" s="327">
        <v>8.2744987291725497E-2</v>
      </c>
      <c r="N999" s="327">
        <v>8.3804627249357305E-2</v>
      </c>
    </row>
    <row r="1000" spans="1:14">
      <c r="A1000" s="326" t="s">
        <v>270</v>
      </c>
      <c r="B1000" s="326">
        <v>0</v>
      </c>
      <c r="C1000" s="326">
        <v>0</v>
      </c>
      <c r="D1000" s="326">
        <v>0</v>
      </c>
      <c r="E1000" s="326">
        <v>214</v>
      </c>
      <c r="F1000" s="326">
        <v>2135</v>
      </c>
      <c r="G1000" s="326">
        <v>2349</v>
      </c>
      <c r="H1000" s="327">
        <v>9.1102596849723202E-2</v>
      </c>
      <c r="I1000" s="328">
        <v>-1.6846619268603001E-2</v>
      </c>
      <c r="J1000" s="328">
        <v>1.7256821508925999E-4</v>
      </c>
      <c r="K1000" s="328">
        <v>4.08310711747077E-3</v>
      </c>
      <c r="L1000" s="327">
        <v>0.61318051575931198</v>
      </c>
      <c r="M1000" s="327">
        <v>0.60293702343970601</v>
      </c>
      <c r="N1000" s="327">
        <v>0.60385604113110503</v>
      </c>
    </row>
    <row r="1001" spans="1:14">
      <c r="A1001" s="326" t="s">
        <v>270</v>
      </c>
      <c r="B1001" s="326">
        <v>3</v>
      </c>
      <c r="C1001" s="326">
        <v>1</v>
      </c>
      <c r="D1001" s="326">
        <v>1</v>
      </c>
      <c r="E1001" s="326">
        <v>75</v>
      </c>
      <c r="F1001" s="326">
        <v>848</v>
      </c>
      <c r="G1001" s="326">
        <v>923</v>
      </c>
      <c r="H1001" s="327">
        <v>8.1256771397616404E-2</v>
      </c>
      <c r="I1001" s="328">
        <v>0.10829999234611599</v>
      </c>
      <c r="J1001" s="328">
        <v>2.6620852150275398E-3</v>
      </c>
      <c r="K1001" s="328">
        <v>4.08310711747077E-3</v>
      </c>
      <c r="L1001" s="327">
        <v>0.214899713467048</v>
      </c>
      <c r="M1001" s="327">
        <v>0.239480372776051</v>
      </c>
      <c r="N1001" s="327">
        <v>0.23727506426735201</v>
      </c>
    </row>
    <row r="1002" spans="1:14">
      <c r="A1002" s="326" t="s">
        <v>270</v>
      </c>
      <c r="B1002" s="326">
        <v>4</v>
      </c>
      <c r="C1002" s="326">
        <v>2</v>
      </c>
      <c r="D1002" s="326">
        <v>20</v>
      </c>
      <c r="E1002" s="326">
        <v>60</v>
      </c>
      <c r="F1002" s="326">
        <v>558</v>
      </c>
      <c r="G1002" s="326">
        <v>618</v>
      </c>
      <c r="H1002" s="327">
        <v>9.7087378640776698E-2</v>
      </c>
      <c r="I1002" s="328">
        <v>-8.7078129750266201E-2</v>
      </c>
      <c r="J1002" s="328">
        <v>1.2484536873539601E-3</v>
      </c>
      <c r="K1002" s="328">
        <v>4.08310711747077E-3</v>
      </c>
      <c r="L1002" s="327">
        <v>0.17191977077363799</v>
      </c>
      <c r="M1002" s="327">
        <v>0.15758260378424099</v>
      </c>
      <c r="N1002" s="327">
        <v>0.15886889460154199</v>
      </c>
    </row>
    <row r="1003" spans="1:14">
      <c r="A1003" s="326" t="s">
        <v>300</v>
      </c>
      <c r="B1003" s="326">
        <v>0</v>
      </c>
      <c r="C1003" s="326">
        <v>0</v>
      </c>
      <c r="D1003" s="326">
        <v>1</v>
      </c>
      <c r="E1003" s="326">
        <v>132</v>
      </c>
      <c r="F1003" s="326">
        <v>1434</v>
      </c>
      <c r="G1003" s="326">
        <v>1566</v>
      </c>
      <c r="H1003" s="327">
        <v>8.4291187739463605E-2</v>
      </c>
      <c r="I1003" s="328">
        <v>6.8328568663718295E-2</v>
      </c>
      <c r="J1003" s="328">
        <v>1.82757409001758E-3</v>
      </c>
      <c r="K1003" s="328">
        <v>4.0178082007963304E-3</v>
      </c>
      <c r="L1003" s="327">
        <v>0.37822349570200497</v>
      </c>
      <c r="M1003" s="327">
        <v>0.40497034735950299</v>
      </c>
      <c r="N1003" s="327">
        <v>0.40257069408740298</v>
      </c>
    </row>
    <row r="1004" spans="1:14">
      <c r="A1004" s="326" t="s">
        <v>300</v>
      </c>
      <c r="B1004" s="326">
        <v>2</v>
      </c>
      <c r="C1004" s="326">
        <v>2</v>
      </c>
      <c r="D1004" s="326">
        <v>2</v>
      </c>
      <c r="E1004" s="326">
        <v>128</v>
      </c>
      <c r="F1004" s="326">
        <v>1243</v>
      </c>
      <c r="G1004" s="326">
        <v>1371</v>
      </c>
      <c r="H1004" s="327">
        <v>9.3362509117432504E-2</v>
      </c>
      <c r="I1004" s="328">
        <v>-4.3839702318382599E-2</v>
      </c>
      <c r="J1004" s="328">
        <v>6.8965969075453801E-4</v>
      </c>
      <c r="K1004" s="328">
        <v>4.0178082007963304E-3</v>
      </c>
      <c r="L1004" s="327">
        <v>0.36676217765042901</v>
      </c>
      <c r="M1004" s="327">
        <v>0.35103078226489598</v>
      </c>
      <c r="N1004" s="327">
        <v>0.35244215938303303</v>
      </c>
    </row>
    <row r="1005" spans="1:14">
      <c r="A1005" s="326" t="s">
        <v>300</v>
      </c>
      <c r="B1005" s="326">
        <v>3</v>
      </c>
      <c r="C1005" s="326">
        <v>3</v>
      </c>
      <c r="D1005" s="326">
        <v>3</v>
      </c>
      <c r="E1005" s="326">
        <v>56</v>
      </c>
      <c r="F1005" s="326">
        <v>570</v>
      </c>
      <c r="G1005" s="326">
        <v>626</v>
      </c>
      <c r="H1005" s="327">
        <v>8.9456869009584605E-2</v>
      </c>
      <c r="I1005" s="328">
        <v>3.1921401839700098E-3</v>
      </c>
      <c r="J1005" s="328">
        <v>1.63764536157038E-6</v>
      </c>
      <c r="K1005" s="328">
        <v>4.0178082007963304E-3</v>
      </c>
      <c r="L1005" s="327">
        <v>0.16045845272206299</v>
      </c>
      <c r="M1005" s="327">
        <v>0.16097147698390199</v>
      </c>
      <c r="N1005" s="327">
        <v>0.16092544987146501</v>
      </c>
    </row>
    <row r="1006" spans="1:14">
      <c r="A1006" s="326" t="s">
        <v>300</v>
      </c>
      <c r="B1006" s="326">
        <v>4</v>
      </c>
      <c r="C1006" s="326">
        <v>4</v>
      </c>
      <c r="D1006" s="326">
        <v>10</v>
      </c>
      <c r="E1006" s="326">
        <v>33</v>
      </c>
      <c r="F1006" s="326">
        <v>294</v>
      </c>
      <c r="G1006" s="326">
        <v>327</v>
      </c>
      <c r="H1006" s="327">
        <v>0.10091743119266</v>
      </c>
      <c r="I1006" s="328">
        <v>-0.13002032403727501</v>
      </c>
      <c r="J1006" s="328">
        <v>1.49893677466263E-3</v>
      </c>
      <c r="K1006" s="328">
        <v>4.0178082007963304E-3</v>
      </c>
      <c r="L1006" s="327">
        <v>9.4555873925501396E-2</v>
      </c>
      <c r="M1006" s="327">
        <v>8.3027393391697193E-2</v>
      </c>
      <c r="N1006" s="327">
        <v>8.4061696658097596E-2</v>
      </c>
    </row>
    <row r="1007" spans="1:14">
      <c r="A1007" s="326" t="s">
        <v>170</v>
      </c>
      <c r="B1007" s="326">
        <v>0</v>
      </c>
      <c r="C1007" s="326">
        <v>0</v>
      </c>
      <c r="D1007" s="326">
        <v>0</v>
      </c>
      <c r="E1007" s="326">
        <v>158</v>
      </c>
      <c r="F1007" s="326">
        <v>1500</v>
      </c>
      <c r="G1007" s="326">
        <v>1658</v>
      </c>
      <c r="H1007" s="327">
        <v>9.5295536791314805E-2</v>
      </c>
      <c r="I1007" s="328">
        <v>-6.6467175846141799E-2</v>
      </c>
      <c r="J1007" s="328">
        <v>1.9350531130558899E-3</v>
      </c>
      <c r="K1007" s="328">
        <v>3.75198503567039E-3</v>
      </c>
      <c r="L1007" s="327">
        <v>0.45272206303724899</v>
      </c>
      <c r="M1007" s="327">
        <v>0.42360914995763899</v>
      </c>
      <c r="N1007" s="327">
        <v>0.42622107969151601</v>
      </c>
    </row>
    <row r="1008" spans="1:14">
      <c r="A1008" s="326" t="s">
        <v>170</v>
      </c>
      <c r="B1008" s="326">
        <v>2</v>
      </c>
      <c r="C1008" s="326">
        <v>1</v>
      </c>
      <c r="D1008" s="326">
        <v>1</v>
      </c>
      <c r="E1008" s="326">
        <v>79</v>
      </c>
      <c r="F1008" s="326">
        <v>826</v>
      </c>
      <c r="G1008" s="326">
        <v>905</v>
      </c>
      <c r="H1008" s="327">
        <v>8.7292817679558002E-2</v>
      </c>
      <c r="I1008" s="328">
        <v>3.00543911444799E-2</v>
      </c>
      <c r="J1008" s="328">
        <v>2.0756785912559001E-4</v>
      </c>
      <c r="K1008" s="328">
        <v>3.75198503567039E-3</v>
      </c>
      <c r="L1008" s="327">
        <v>0.226361031518624</v>
      </c>
      <c r="M1008" s="327">
        <v>0.23326743857667301</v>
      </c>
      <c r="N1008" s="327">
        <v>0.23264781491002501</v>
      </c>
    </row>
    <row r="1009" spans="1:14">
      <c r="A1009" s="326" t="s">
        <v>170</v>
      </c>
      <c r="B1009" s="326">
        <v>3</v>
      </c>
      <c r="C1009" s="326">
        <v>2</v>
      </c>
      <c r="D1009" s="326">
        <v>3</v>
      </c>
      <c r="E1009" s="326">
        <v>70</v>
      </c>
      <c r="F1009" s="326">
        <v>748</v>
      </c>
      <c r="G1009" s="326">
        <v>818</v>
      </c>
      <c r="H1009" s="327">
        <v>8.5574572127139301E-2</v>
      </c>
      <c r="I1009" s="328">
        <v>5.1815206015641699E-2</v>
      </c>
      <c r="J1009" s="328">
        <v>5.5269709615174303E-4</v>
      </c>
      <c r="K1009" s="328">
        <v>3.75198503567039E-3</v>
      </c>
      <c r="L1009" s="327">
        <v>0.20057306590257801</v>
      </c>
      <c r="M1009" s="327">
        <v>0.21123976277887599</v>
      </c>
      <c r="N1009" s="327">
        <v>0.21028277634961401</v>
      </c>
    </row>
    <row r="1010" spans="1:14">
      <c r="A1010" s="326" t="s">
        <v>170</v>
      </c>
      <c r="B1010" s="326">
        <v>4</v>
      </c>
      <c r="C1010" s="326">
        <v>4</v>
      </c>
      <c r="D1010" s="326">
        <v>34</v>
      </c>
      <c r="E1010" s="326">
        <v>42</v>
      </c>
      <c r="F1010" s="326">
        <v>467</v>
      </c>
      <c r="G1010" s="326">
        <v>509</v>
      </c>
      <c r="H1010" s="327">
        <v>8.2514734774066803E-2</v>
      </c>
      <c r="I1010" s="328">
        <v>9.1567109476052302E-2</v>
      </c>
      <c r="J1010" s="328">
        <v>1.0566669673371699E-3</v>
      </c>
      <c r="K1010" s="328">
        <v>3.75198503567039E-3</v>
      </c>
      <c r="L1010" s="327">
        <v>0.120343839541547</v>
      </c>
      <c r="M1010" s="327">
        <v>0.13188364868681099</v>
      </c>
      <c r="N1010" s="327">
        <v>0.130848329048843</v>
      </c>
    </row>
    <row r="1011" spans="1:14">
      <c r="A1011" s="326" t="s">
        <v>295</v>
      </c>
      <c r="B1011" s="326">
        <v>0</v>
      </c>
      <c r="C1011" s="326">
        <v>0</v>
      </c>
      <c r="D1011" s="326">
        <v>0</v>
      </c>
      <c r="E1011" s="326">
        <v>216</v>
      </c>
      <c r="F1011" s="326">
        <v>2237</v>
      </c>
      <c r="G1011" s="326">
        <v>2453</v>
      </c>
      <c r="H1011" s="327">
        <v>8.8055442315532001E-2</v>
      </c>
      <c r="I1011" s="328">
        <v>2.0520023896488101E-2</v>
      </c>
      <c r="J1011" s="328">
        <v>2.6329798449971901E-4</v>
      </c>
      <c r="K1011" s="328">
        <v>3.6352442915768102E-3</v>
      </c>
      <c r="L1011" s="327">
        <v>0.61891117478510005</v>
      </c>
      <c r="M1011" s="327">
        <v>0.63174244563682502</v>
      </c>
      <c r="N1011" s="327">
        <v>0.63059125964010199</v>
      </c>
    </row>
    <row r="1012" spans="1:14">
      <c r="A1012" s="326" t="s">
        <v>295</v>
      </c>
      <c r="B1012" s="326">
        <v>3</v>
      </c>
      <c r="C1012" s="326">
        <v>1</v>
      </c>
      <c r="D1012" s="326">
        <v>1</v>
      </c>
      <c r="E1012" s="326">
        <v>85</v>
      </c>
      <c r="F1012" s="326">
        <v>888</v>
      </c>
      <c r="G1012" s="326">
        <v>973</v>
      </c>
      <c r="H1012" s="327">
        <v>8.7358684480986604E-2</v>
      </c>
      <c r="I1012" s="328">
        <v>2.9227956592377102E-2</v>
      </c>
      <c r="J1012" s="328">
        <v>2.1113130629421699E-4</v>
      </c>
      <c r="K1012" s="328">
        <v>3.6352442915768102E-3</v>
      </c>
      <c r="L1012" s="327">
        <v>0.243553008595988</v>
      </c>
      <c r="M1012" s="327">
        <v>0.25077661677492202</v>
      </c>
      <c r="N1012" s="327">
        <v>0.25012853470437002</v>
      </c>
    </row>
    <row r="1013" spans="1:14">
      <c r="A1013" s="326" t="s">
        <v>295</v>
      </c>
      <c r="B1013" s="326">
        <v>4</v>
      </c>
      <c r="C1013" s="326">
        <v>2</v>
      </c>
      <c r="D1013" s="326">
        <v>5</v>
      </c>
      <c r="E1013" s="326">
        <v>48</v>
      </c>
      <c r="F1013" s="326">
        <v>416</v>
      </c>
      <c r="G1013" s="326">
        <v>464</v>
      </c>
      <c r="H1013" s="327">
        <v>0.10344827586206801</v>
      </c>
      <c r="I1013" s="328">
        <v>-0.15760828055610401</v>
      </c>
      <c r="J1013" s="328">
        <v>3.1608150007828698E-3</v>
      </c>
      <c r="K1013" s="328">
        <v>3.6352442915768102E-3</v>
      </c>
      <c r="L1013" s="327">
        <v>0.13753581661891101</v>
      </c>
      <c r="M1013" s="327">
        <v>0.117480937588251</v>
      </c>
      <c r="N1013" s="327">
        <v>0.11928020565552699</v>
      </c>
    </row>
    <row r="1014" spans="1:14">
      <c r="A1014" s="326" t="s">
        <v>662</v>
      </c>
      <c r="B1014" s="326">
        <v>0</v>
      </c>
      <c r="C1014" s="326">
        <v>0</v>
      </c>
      <c r="D1014" s="326">
        <v>0</v>
      </c>
      <c r="E1014" s="326">
        <v>224</v>
      </c>
      <c r="F1014" s="326">
        <v>2369</v>
      </c>
      <c r="G1014" s="326">
        <v>2593</v>
      </c>
      <c r="H1014" s="327">
        <v>8.6386424990358604E-2</v>
      </c>
      <c r="I1014" s="328">
        <v>4.1484622394268998E-2</v>
      </c>
      <c r="J1014" s="328">
        <v>1.1278108984319199E-3</v>
      </c>
      <c r="K1014" s="328">
        <v>3.2744079579039602E-3</v>
      </c>
      <c r="L1014" s="327">
        <v>0.64183381088825198</v>
      </c>
      <c r="M1014" s="327">
        <v>0.66902005083309801</v>
      </c>
      <c r="N1014" s="327">
        <v>0.66658097686375295</v>
      </c>
    </row>
    <row r="1015" spans="1:14">
      <c r="A1015" s="326" t="s">
        <v>662</v>
      </c>
      <c r="B1015" s="326">
        <v>3</v>
      </c>
      <c r="C1015" s="326">
        <v>1</v>
      </c>
      <c r="D1015" s="326">
        <v>1</v>
      </c>
      <c r="E1015" s="326">
        <v>79</v>
      </c>
      <c r="F1015" s="326">
        <v>740</v>
      </c>
      <c r="G1015" s="326">
        <v>819</v>
      </c>
      <c r="H1015" s="327">
        <v>9.6459096459096394E-2</v>
      </c>
      <c r="I1015" s="328">
        <v>-7.9890196178282594E-2</v>
      </c>
      <c r="J1015" s="328">
        <v>1.3885329559125499E-3</v>
      </c>
      <c r="K1015" s="328">
        <v>3.2744079579039602E-3</v>
      </c>
      <c r="L1015" s="327">
        <v>0.226361031518624</v>
      </c>
      <c r="M1015" s="327">
        <v>0.208980513979101</v>
      </c>
      <c r="N1015" s="327">
        <v>0.21053984575835399</v>
      </c>
    </row>
    <row r="1016" spans="1:14">
      <c r="A1016" s="326" t="s">
        <v>662</v>
      </c>
      <c r="B1016" s="326">
        <v>4</v>
      </c>
      <c r="C1016" s="326">
        <v>2</v>
      </c>
      <c r="D1016" s="326">
        <v>7</v>
      </c>
      <c r="E1016" s="326">
        <v>46</v>
      </c>
      <c r="F1016" s="326">
        <v>432</v>
      </c>
      <c r="G1016" s="326">
        <v>478</v>
      </c>
      <c r="H1016" s="327">
        <v>9.6234309623430894E-2</v>
      </c>
      <c r="I1016" s="328">
        <v>-7.7308338154461198E-2</v>
      </c>
      <c r="J1016" s="328">
        <v>7.5806410355949705E-4</v>
      </c>
      <c r="K1016" s="328">
        <v>3.2744079579039602E-3</v>
      </c>
      <c r="L1016" s="327">
        <v>0.131805157593123</v>
      </c>
      <c r="M1016" s="327">
        <v>0.1219994351878</v>
      </c>
      <c r="N1016" s="327">
        <v>0.122879177377892</v>
      </c>
    </row>
    <row r="1017" spans="1:14">
      <c r="A1017" s="326" t="s">
        <v>303</v>
      </c>
      <c r="B1017" s="326">
        <v>0</v>
      </c>
      <c r="C1017" s="326">
        <v>0</v>
      </c>
      <c r="D1017" s="326">
        <v>0</v>
      </c>
      <c r="E1017" s="326">
        <v>221</v>
      </c>
      <c r="F1017" s="326">
        <v>2153</v>
      </c>
      <c r="G1017" s="326">
        <v>2374</v>
      </c>
      <c r="H1017" s="327">
        <v>9.3091828138163399E-2</v>
      </c>
      <c r="I1017" s="328">
        <v>-4.06377340628662E-2</v>
      </c>
      <c r="J1017" s="328">
        <v>1.0247816162005201E-3</v>
      </c>
      <c r="K1017" s="328">
        <v>3.2223259892439401E-3</v>
      </c>
      <c r="L1017" s="327">
        <v>0.63323782234957005</v>
      </c>
      <c r="M1017" s="327">
        <v>0.60802033323919802</v>
      </c>
      <c r="N1017" s="327">
        <v>0.61028277634961403</v>
      </c>
    </row>
    <row r="1018" spans="1:14">
      <c r="A1018" s="326" t="s">
        <v>303</v>
      </c>
      <c r="B1018" s="326">
        <v>3</v>
      </c>
      <c r="C1018" s="326">
        <v>1</v>
      </c>
      <c r="D1018" s="326">
        <v>1</v>
      </c>
      <c r="E1018" s="326">
        <v>68</v>
      </c>
      <c r="F1018" s="326">
        <v>763</v>
      </c>
      <c r="G1018" s="326">
        <v>831</v>
      </c>
      <c r="H1018" s="327">
        <v>8.1829121540312799E-2</v>
      </c>
      <c r="I1018" s="328">
        <v>0.100657796198873</v>
      </c>
      <c r="J1018" s="328">
        <v>2.07691734343663E-3</v>
      </c>
      <c r="K1018" s="328">
        <v>3.2223259892439401E-3</v>
      </c>
      <c r="L1018" s="327">
        <v>0.19484240687679</v>
      </c>
      <c r="M1018" s="327">
        <v>0.21547585427845201</v>
      </c>
      <c r="N1018" s="327">
        <v>0.213624678663239</v>
      </c>
    </row>
    <row r="1019" spans="1:14">
      <c r="A1019" s="326" t="s">
        <v>303</v>
      </c>
      <c r="B1019" s="326">
        <v>4</v>
      </c>
      <c r="C1019" s="326">
        <v>2</v>
      </c>
      <c r="D1019" s="326">
        <v>11</v>
      </c>
      <c r="E1019" s="326">
        <v>60</v>
      </c>
      <c r="F1019" s="326">
        <v>625</v>
      </c>
      <c r="G1019" s="326">
        <v>685</v>
      </c>
      <c r="H1019" s="327">
        <v>8.7591240875912399E-2</v>
      </c>
      <c r="I1019" s="328">
        <v>2.6314557604824099E-2</v>
      </c>
      <c r="J1019" s="328">
        <v>1.20627029606783E-4</v>
      </c>
      <c r="K1019" s="328">
        <v>3.2223259892439401E-3</v>
      </c>
      <c r="L1019" s="327">
        <v>0.17191977077363799</v>
      </c>
      <c r="M1019" s="327">
        <v>0.176503812482349</v>
      </c>
      <c r="N1019" s="327">
        <v>0.17609254498714599</v>
      </c>
    </row>
    <row r="1020" spans="1:14">
      <c r="A1020" s="326" t="s">
        <v>105</v>
      </c>
      <c r="B1020" s="326">
        <v>0</v>
      </c>
      <c r="C1020" s="326">
        <v>0</v>
      </c>
      <c r="D1020" s="326">
        <v>0</v>
      </c>
      <c r="E1020" s="326">
        <v>304</v>
      </c>
      <c r="F1020" s="326">
        <v>3016</v>
      </c>
      <c r="G1020" s="326">
        <v>3320</v>
      </c>
      <c r="H1020" s="327">
        <v>9.1566265060240903E-2</v>
      </c>
      <c r="I1020" s="328">
        <v>-2.24335021878516E-2</v>
      </c>
      <c r="J1020" s="328">
        <v>4.3349096198999702E-4</v>
      </c>
      <c r="K1020" s="328">
        <v>3.1318696278958402E-3</v>
      </c>
      <c r="L1020" s="327">
        <v>0.87106017191977003</v>
      </c>
      <c r="M1020" s="327">
        <v>0.85173679751482601</v>
      </c>
      <c r="N1020" s="327">
        <v>0.85347043701799397</v>
      </c>
    </row>
    <row r="1021" spans="1:14">
      <c r="A1021" s="326" t="s">
        <v>105</v>
      </c>
      <c r="B1021" s="326">
        <v>4</v>
      </c>
      <c r="C1021" s="326">
        <v>1</v>
      </c>
      <c r="D1021" s="326">
        <v>6</v>
      </c>
      <c r="E1021" s="326">
        <v>45</v>
      </c>
      <c r="F1021" s="326">
        <v>525</v>
      </c>
      <c r="G1021" s="326">
        <v>570</v>
      </c>
      <c r="H1021" s="327">
        <v>7.8947368421052599E-2</v>
      </c>
      <c r="I1021" s="328">
        <v>0.139643242911827</v>
      </c>
      <c r="J1021" s="328">
        <v>2.69837866590585E-3</v>
      </c>
      <c r="K1021" s="328">
        <v>3.1318696278958402E-3</v>
      </c>
      <c r="L1021" s="327">
        <v>0.128939828080229</v>
      </c>
      <c r="M1021" s="327">
        <v>0.148263202485173</v>
      </c>
      <c r="N1021" s="327">
        <v>0.14652956298200501</v>
      </c>
    </row>
    <row r="1022" spans="1:14">
      <c r="A1022" s="326" t="s">
        <v>319</v>
      </c>
      <c r="B1022" s="326">
        <v>0</v>
      </c>
      <c r="C1022" s="326">
        <v>0</v>
      </c>
      <c r="D1022" s="326">
        <v>0</v>
      </c>
      <c r="E1022" s="326">
        <v>301</v>
      </c>
      <c r="F1022" s="326">
        <v>3118</v>
      </c>
      <c r="G1022" s="326">
        <v>3419</v>
      </c>
      <c r="H1022" s="327">
        <v>8.8037437847323693E-2</v>
      </c>
      <c r="I1022" s="328">
        <v>2.0744254959369501E-2</v>
      </c>
      <c r="J1022" s="328">
        <v>3.75015394812041E-4</v>
      </c>
      <c r="K1022" s="328">
        <v>2.9225968927036302E-3</v>
      </c>
      <c r="L1022" s="327">
        <v>0.86246418338108799</v>
      </c>
      <c r="M1022" s="327">
        <v>0.88054221971194502</v>
      </c>
      <c r="N1022" s="327">
        <v>0.87892030848328995</v>
      </c>
    </row>
    <row r="1023" spans="1:14">
      <c r="A1023" s="326" t="s">
        <v>319</v>
      </c>
      <c r="B1023" s="326">
        <v>4</v>
      </c>
      <c r="C1023" s="326">
        <v>1</v>
      </c>
      <c r="D1023" s="326">
        <v>36</v>
      </c>
      <c r="E1023" s="326">
        <v>48</v>
      </c>
      <c r="F1023" s="326">
        <v>423</v>
      </c>
      <c r="G1023" s="326">
        <v>471</v>
      </c>
      <c r="H1023" s="327">
        <v>0.101910828025477</v>
      </c>
      <c r="I1023" s="328">
        <v>-0.14092136177108899</v>
      </c>
      <c r="J1023" s="328">
        <v>2.5475814978915901E-3</v>
      </c>
      <c r="K1023" s="328">
        <v>2.9225968927036302E-3</v>
      </c>
      <c r="L1023" s="327">
        <v>0.13753581661891101</v>
      </c>
      <c r="M1023" s="327">
        <v>0.119457780288054</v>
      </c>
      <c r="N1023" s="327">
        <v>0.121079691516709</v>
      </c>
    </row>
    <row r="1024" spans="1:14">
      <c r="A1024" s="326" t="s">
        <v>111</v>
      </c>
      <c r="B1024" s="326">
        <v>0</v>
      </c>
      <c r="C1024" s="326">
        <v>0</v>
      </c>
      <c r="D1024" s="326">
        <v>0</v>
      </c>
      <c r="E1024" s="326">
        <v>145</v>
      </c>
      <c r="F1024" s="326">
        <v>1428</v>
      </c>
      <c r="G1024" s="326">
        <v>1573</v>
      </c>
      <c r="H1024" s="327">
        <v>9.2180546726001206E-2</v>
      </c>
      <c r="I1024" s="328">
        <v>-2.97961294305213E-2</v>
      </c>
      <c r="J1024" s="328">
        <v>3.6341947574928499E-4</v>
      </c>
      <c r="K1024" s="328">
        <v>2.8125486300802499E-3</v>
      </c>
      <c r="L1024" s="327">
        <v>0.41547277936962701</v>
      </c>
      <c r="M1024" s="327">
        <v>0.40327591075967201</v>
      </c>
      <c r="N1024" s="327">
        <v>0.40437017994858598</v>
      </c>
    </row>
    <row r="1025" spans="1:14">
      <c r="A1025" s="326" t="s">
        <v>111</v>
      </c>
      <c r="B1025" s="326">
        <v>2</v>
      </c>
      <c r="C1025" s="326">
        <v>3</v>
      </c>
      <c r="D1025" s="326">
        <v>2920</v>
      </c>
      <c r="E1025" s="326">
        <v>65</v>
      </c>
      <c r="F1025" s="326">
        <v>706</v>
      </c>
      <c r="G1025" s="326">
        <v>771</v>
      </c>
      <c r="H1025" s="327">
        <v>8.4306095979247694E-2</v>
      </c>
      <c r="I1025" s="328">
        <v>6.8135437688128395E-2</v>
      </c>
      <c r="J1025" s="328">
        <v>8.9477420721214803E-4</v>
      </c>
      <c r="K1025" s="328">
        <v>2.8125486300802499E-3</v>
      </c>
      <c r="L1025" s="327">
        <v>0.18624641833810801</v>
      </c>
      <c r="M1025" s="327">
        <v>0.19937870658006199</v>
      </c>
      <c r="N1025" s="327">
        <v>0.19820051413881701</v>
      </c>
    </row>
    <row r="1026" spans="1:14">
      <c r="A1026" s="326" t="s">
        <v>111</v>
      </c>
      <c r="B1026" s="326">
        <v>3</v>
      </c>
      <c r="C1026" s="326">
        <v>2920.2</v>
      </c>
      <c r="D1026" s="326">
        <v>4322</v>
      </c>
      <c r="E1026" s="326">
        <v>73</v>
      </c>
      <c r="F1026" s="326">
        <v>695</v>
      </c>
      <c r="G1026" s="326">
        <v>768</v>
      </c>
      <c r="H1026" s="327">
        <v>9.5052083333333301E-2</v>
      </c>
      <c r="I1026" s="328">
        <v>-6.3640125493075503E-2</v>
      </c>
      <c r="J1026" s="328">
        <v>8.2075492257188297E-4</v>
      </c>
      <c r="K1026" s="328">
        <v>2.8125486300802499E-3</v>
      </c>
      <c r="L1026" s="327">
        <v>0.20916905444125999</v>
      </c>
      <c r="M1026" s="327">
        <v>0.19627223948037201</v>
      </c>
      <c r="N1026" s="327">
        <v>0.197429305912596</v>
      </c>
    </row>
    <row r="1027" spans="1:14">
      <c r="A1027" s="326" t="s">
        <v>111</v>
      </c>
      <c r="B1027" s="326">
        <v>4</v>
      </c>
      <c r="C1027" s="326">
        <v>4324</v>
      </c>
      <c r="D1027" s="326">
        <v>26197.63</v>
      </c>
      <c r="E1027" s="326">
        <v>66</v>
      </c>
      <c r="F1027" s="326">
        <v>712</v>
      </c>
      <c r="G1027" s="326">
        <v>778</v>
      </c>
      <c r="H1027" s="327">
        <v>8.4832904884318702E-2</v>
      </c>
      <c r="I1027" s="328">
        <v>6.1330639476073701E-2</v>
      </c>
      <c r="J1027" s="328">
        <v>7.33600024546933E-4</v>
      </c>
      <c r="K1027" s="328">
        <v>2.8125486300802499E-3</v>
      </c>
      <c r="L1027" s="327">
        <v>0.18911174785100199</v>
      </c>
      <c r="M1027" s="327">
        <v>0.201073143179892</v>
      </c>
      <c r="N1027" s="327">
        <v>0.2</v>
      </c>
    </row>
    <row r="1028" spans="1:14">
      <c r="A1028" s="326" t="s">
        <v>41</v>
      </c>
      <c r="B1028" s="326">
        <v>0</v>
      </c>
      <c r="C1028" s="326">
        <v>0</v>
      </c>
      <c r="D1028" s="326">
        <v>1</v>
      </c>
      <c r="E1028" s="326">
        <v>130</v>
      </c>
      <c r="F1028" s="326">
        <v>1378</v>
      </c>
      <c r="G1028" s="326">
        <v>1508</v>
      </c>
      <c r="H1028" s="327">
        <v>8.6206896551724102E-2</v>
      </c>
      <c r="I1028" s="328">
        <v>4.3761471208544997E-2</v>
      </c>
      <c r="J1028" s="328">
        <v>7.2918728956202698E-4</v>
      </c>
      <c r="K1028" s="328">
        <v>2.6319435997612601E-3</v>
      </c>
      <c r="L1028" s="327">
        <v>0.37249283667621702</v>
      </c>
      <c r="M1028" s="327">
        <v>0.38915560576108399</v>
      </c>
      <c r="N1028" s="327">
        <v>0.38766066838046198</v>
      </c>
    </row>
    <row r="1029" spans="1:14">
      <c r="A1029" s="326" t="s">
        <v>41</v>
      </c>
      <c r="B1029" s="326">
        <v>1</v>
      </c>
      <c r="C1029" s="326">
        <v>2</v>
      </c>
      <c r="D1029" s="326">
        <v>2</v>
      </c>
      <c r="E1029" s="326">
        <v>60</v>
      </c>
      <c r="F1029" s="326">
        <v>590</v>
      </c>
      <c r="G1029" s="326">
        <v>650</v>
      </c>
      <c r="H1029" s="327">
        <v>9.2307692307692299E-2</v>
      </c>
      <c r="I1029" s="328">
        <v>-3.1314555231812098E-2</v>
      </c>
      <c r="J1029" s="328">
        <v>1.6597252226547101E-4</v>
      </c>
      <c r="K1029" s="328">
        <v>2.6319435997612601E-3</v>
      </c>
      <c r="L1029" s="327">
        <v>0.17191977077363799</v>
      </c>
      <c r="M1029" s="327">
        <v>0.166619598983338</v>
      </c>
      <c r="N1029" s="327">
        <v>0.167095115681233</v>
      </c>
    </row>
    <row r="1030" spans="1:14">
      <c r="A1030" s="326" t="s">
        <v>41</v>
      </c>
      <c r="B1030" s="326">
        <v>2</v>
      </c>
      <c r="C1030" s="326">
        <v>3</v>
      </c>
      <c r="D1030" s="326">
        <v>3</v>
      </c>
      <c r="E1030" s="326">
        <v>48</v>
      </c>
      <c r="F1030" s="326">
        <v>499</v>
      </c>
      <c r="G1030" s="326">
        <v>547</v>
      </c>
      <c r="H1030" s="327">
        <v>8.7751371115173601E-2</v>
      </c>
      <c r="I1030" s="328">
        <v>2.43125549341511E-2</v>
      </c>
      <c r="J1030" s="328">
        <v>8.2293798871471599E-5</v>
      </c>
      <c r="K1030" s="328">
        <v>2.6319435997612601E-3</v>
      </c>
      <c r="L1030" s="327">
        <v>0.13753581661891101</v>
      </c>
      <c r="M1030" s="327">
        <v>0.140920643885907</v>
      </c>
      <c r="N1030" s="327">
        <v>0.140616966580976</v>
      </c>
    </row>
    <row r="1031" spans="1:14">
      <c r="A1031" s="326" t="s">
        <v>41</v>
      </c>
      <c r="B1031" s="326">
        <v>3</v>
      </c>
      <c r="C1031" s="326">
        <v>4</v>
      </c>
      <c r="D1031" s="326">
        <v>4</v>
      </c>
      <c r="E1031" s="326">
        <v>39</v>
      </c>
      <c r="F1031" s="326">
        <v>406</v>
      </c>
      <c r="G1031" s="326">
        <v>445</v>
      </c>
      <c r="H1031" s="327">
        <v>8.7640449438202206E-2</v>
      </c>
      <c r="I1031" s="328">
        <v>2.56989835626097E-2</v>
      </c>
      <c r="J1031" s="328">
        <v>7.4759000709318299E-5</v>
      </c>
      <c r="K1031" s="328">
        <v>2.6319435997612601E-3</v>
      </c>
      <c r="L1031" s="327">
        <v>0.111747851002865</v>
      </c>
      <c r="M1031" s="327">
        <v>0.114656876588534</v>
      </c>
      <c r="N1031" s="327">
        <v>0.11439588688945999</v>
      </c>
    </row>
    <row r="1032" spans="1:14">
      <c r="A1032" s="326" t="s">
        <v>41</v>
      </c>
      <c r="B1032" s="326">
        <v>4</v>
      </c>
      <c r="C1032" s="326">
        <v>5</v>
      </c>
      <c r="D1032" s="326">
        <v>13</v>
      </c>
      <c r="E1032" s="326">
        <v>72</v>
      </c>
      <c r="F1032" s="326">
        <v>668</v>
      </c>
      <c r="G1032" s="326">
        <v>740</v>
      </c>
      <c r="H1032" s="327">
        <v>9.7297297297297303E-2</v>
      </c>
      <c r="I1032" s="328">
        <v>-8.9470475388886195E-2</v>
      </c>
      <c r="J1032" s="328">
        <v>1.5797309883529701E-3</v>
      </c>
      <c r="K1032" s="328">
        <v>2.6319435997612601E-3</v>
      </c>
      <c r="L1032" s="327">
        <v>0.20630372492836599</v>
      </c>
      <c r="M1032" s="327">
        <v>0.18864727478113499</v>
      </c>
      <c r="N1032" s="327">
        <v>0.19023136246786601</v>
      </c>
    </row>
    <row r="1033" spans="1:14">
      <c r="A1033" s="326" t="s">
        <v>306</v>
      </c>
      <c r="B1033" s="326">
        <v>0</v>
      </c>
      <c r="C1033" s="326">
        <v>0</v>
      </c>
      <c r="D1033" s="326">
        <v>0</v>
      </c>
      <c r="E1033" s="326">
        <v>280</v>
      </c>
      <c r="F1033" s="326">
        <v>2906</v>
      </c>
      <c r="G1033" s="326">
        <v>3186</v>
      </c>
      <c r="H1033" s="327">
        <v>8.7884494664155599E-2</v>
      </c>
      <c r="I1033" s="328">
        <v>2.2650711051502001E-2</v>
      </c>
      <c r="J1033" s="328">
        <v>4.1631696388666598E-4</v>
      </c>
      <c r="K1033" s="328">
        <v>2.2097143618157902E-3</v>
      </c>
      <c r="L1033" s="327">
        <v>0.80229226361031503</v>
      </c>
      <c r="M1033" s="327">
        <v>0.82067212651793198</v>
      </c>
      <c r="N1033" s="327">
        <v>0.81902313624678602</v>
      </c>
    </row>
    <row r="1034" spans="1:14">
      <c r="A1034" s="326" t="s">
        <v>306</v>
      </c>
      <c r="B1034" s="326">
        <v>4</v>
      </c>
      <c r="C1034" s="326">
        <v>1</v>
      </c>
      <c r="D1034" s="326">
        <v>58</v>
      </c>
      <c r="E1034" s="326">
        <v>69</v>
      </c>
      <c r="F1034" s="326">
        <v>635</v>
      </c>
      <c r="G1034" s="326">
        <v>704</v>
      </c>
      <c r="H1034" s="327">
        <v>9.8011363636363605E-2</v>
      </c>
      <c r="I1034" s="328">
        <v>-9.7574035614044097E-2</v>
      </c>
      <c r="J1034" s="328">
        <v>1.79339739792912E-3</v>
      </c>
      <c r="K1034" s="328">
        <v>2.2097143618157902E-3</v>
      </c>
      <c r="L1034" s="327">
        <v>0.197707736389684</v>
      </c>
      <c r="M1034" s="327">
        <v>0.179327873482067</v>
      </c>
      <c r="N1034" s="327">
        <v>0.18097686375321301</v>
      </c>
    </row>
    <row r="1035" spans="1:14">
      <c r="A1035" s="326" t="s">
        <v>323</v>
      </c>
      <c r="B1035" s="326">
        <v>0</v>
      </c>
      <c r="C1035" s="326">
        <v>0</v>
      </c>
      <c r="D1035" s="326">
        <v>0</v>
      </c>
      <c r="E1035" s="326">
        <v>273</v>
      </c>
      <c r="F1035" s="326">
        <v>2809</v>
      </c>
      <c r="G1035" s="326">
        <v>3082</v>
      </c>
      <c r="H1035" s="327">
        <v>8.8578844905905202E-2</v>
      </c>
      <c r="I1035" s="328">
        <v>1.4019502009807399E-2</v>
      </c>
      <c r="J1035" s="328">
        <v>1.5482826507158599E-4</v>
      </c>
      <c r="K1035" s="328">
        <v>2.1921167594798302E-3</v>
      </c>
      <c r="L1035" s="327">
        <v>0.78223495702005696</v>
      </c>
      <c r="M1035" s="327">
        <v>0.79327873482067202</v>
      </c>
      <c r="N1035" s="327">
        <v>0.79228791773778895</v>
      </c>
    </row>
    <row r="1036" spans="1:14">
      <c r="A1036" s="326" t="s">
        <v>323</v>
      </c>
      <c r="B1036" s="326">
        <v>3</v>
      </c>
      <c r="C1036" s="326">
        <v>1</v>
      </c>
      <c r="D1036" s="326">
        <v>1</v>
      </c>
      <c r="E1036" s="326">
        <v>69</v>
      </c>
      <c r="F1036" s="326">
        <v>646</v>
      </c>
      <c r="G1036" s="326">
        <v>715</v>
      </c>
      <c r="H1036" s="327">
        <v>9.6503496503496503E-2</v>
      </c>
      <c r="I1036" s="328">
        <v>-8.0399530724134E-2</v>
      </c>
      <c r="J1036" s="328">
        <v>1.2279738555213799E-3</v>
      </c>
      <c r="K1036" s="328">
        <v>2.1921167594798302E-3</v>
      </c>
      <c r="L1036" s="327">
        <v>0.197707736389684</v>
      </c>
      <c r="M1036" s="327">
        <v>0.182434340581756</v>
      </c>
      <c r="N1036" s="327">
        <v>0.18380462724935701</v>
      </c>
    </row>
    <row r="1037" spans="1:14">
      <c r="A1037" s="326" t="s">
        <v>323</v>
      </c>
      <c r="B1037" s="326">
        <v>4</v>
      </c>
      <c r="C1037" s="326">
        <v>2</v>
      </c>
      <c r="D1037" s="326">
        <v>3</v>
      </c>
      <c r="E1037" s="326">
        <v>7</v>
      </c>
      <c r="F1037" s="326">
        <v>86</v>
      </c>
      <c r="G1037" s="326">
        <v>93</v>
      </c>
      <c r="H1037" s="327">
        <v>7.5268817204300995E-2</v>
      </c>
      <c r="I1037" s="328">
        <v>0.19134461728871699</v>
      </c>
      <c r="J1037" s="328">
        <v>8.0931463888685596E-4</v>
      </c>
      <c r="K1037" s="328">
        <v>2.1921167594798302E-3</v>
      </c>
      <c r="L1037" s="327">
        <v>2.0057306590257801E-2</v>
      </c>
      <c r="M1037" s="327">
        <v>2.4286924597571299E-2</v>
      </c>
      <c r="N1037" s="327">
        <v>2.39074550128534E-2</v>
      </c>
    </row>
    <row r="1038" spans="1:14">
      <c r="A1038" s="326" t="s">
        <v>76</v>
      </c>
      <c r="B1038" s="326">
        <v>0</v>
      </c>
      <c r="C1038" s="326">
        <v>0</v>
      </c>
      <c r="D1038" s="326">
        <v>0</v>
      </c>
      <c r="E1038" s="326">
        <v>298</v>
      </c>
      <c r="F1038" s="326">
        <v>2967</v>
      </c>
      <c r="G1038" s="326">
        <v>3265</v>
      </c>
      <c r="H1038" s="327">
        <v>9.1271056661562003E-2</v>
      </c>
      <c r="I1038" s="328">
        <v>-1.8879396124059099E-2</v>
      </c>
      <c r="J1038" s="328">
        <v>3.0149066927680999E-4</v>
      </c>
      <c r="K1038" s="328">
        <v>1.9576860819890802E-3</v>
      </c>
      <c r="L1038" s="327">
        <v>0.85386819484240595</v>
      </c>
      <c r="M1038" s="327">
        <v>0.83789889861621003</v>
      </c>
      <c r="N1038" s="327">
        <v>0.83933161953727498</v>
      </c>
    </row>
    <row r="1039" spans="1:14">
      <c r="A1039" s="326" t="s">
        <v>76</v>
      </c>
      <c r="B1039" s="326">
        <v>4</v>
      </c>
      <c r="C1039" s="326">
        <v>1</v>
      </c>
      <c r="D1039" s="326">
        <v>43</v>
      </c>
      <c r="E1039" s="326">
        <v>51</v>
      </c>
      <c r="F1039" s="326">
        <v>574</v>
      </c>
      <c r="G1039" s="326">
        <v>625</v>
      </c>
      <c r="H1039" s="327">
        <v>8.1600000000000006E-2</v>
      </c>
      <c r="I1039" s="328">
        <v>0.103711233685763</v>
      </c>
      <c r="J1039" s="328">
        <v>1.65619541271227E-3</v>
      </c>
      <c r="K1039" s="328">
        <v>1.9576860819890802E-3</v>
      </c>
      <c r="L1039" s="327">
        <v>0.146131805157593</v>
      </c>
      <c r="M1039" s="327">
        <v>0.162101101383789</v>
      </c>
      <c r="N1039" s="327">
        <v>0.160668380462724</v>
      </c>
    </row>
    <row r="1040" spans="1:14">
      <c r="A1040" s="326" t="s">
        <v>51</v>
      </c>
      <c r="B1040" s="326">
        <v>0</v>
      </c>
      <c r="C1040" s="326">
        <v>0</v>
      </c>
      <c r="D1040" s="326">
        <v>0</v>
      </c>
      <c r="E1040" s="326">
        <v>73</v>
      </c>
      <c r="F1040" s="326">
        <v>736</v>
      </c>
      <c r="G1040" s="326">
        <v>809</v>
      </c>
      <c r="H1040" s="327">
        <v>9.0234857849196506E-2</v>
      </c>
      <c r="I1040" s="328">
        <v>-6.3218523289914497E-3</v>
      </c>
      <c r="J1040" s="328">
        <v>8.3332436031191504E-6</v>
      </c>
      <c r="K1040" s="328">
        <v>1.79143563657973E-3</v>
      </c>
      <c r="L1040" s="327">
        <v>0.20916905444125999</v>
      </c>
      <c r="M1040" s="327">
        <v>0.20785088957921399</v>
      </c>
      <c r="N1040" s="327">
        <v>0.20796915167095101</v>
      </c>
    </row>
    <row r="1041" spans="1:14">
      <c r="A1041" s="326" t="s">
        <v>51</v>
      </c>
      <c r="B1041" s="326">
        <v>1</v>
      </c>
      <c r="C1041" s="326">
        <v>1</v>
      </c>
      <c r="D1041" s="326">
        <v>1</v>
      </c>
      <c r="E1041" s="326">
        <v>223</v>
      </c>
      <c r="F1041" s="326">
        <v>2213</v>
      </c>
      <c r="G1041" s="326">
        <v>2436</v>
      </c>
      <c r="H1041" s="327">
        <v>9.1543513957307004E-2</v>
      </c>
      <c r="I1041" s="328">
        <v>-2.2159961318545699E-2</v>
      </c>
      <c r="J1041" s="328">
        <v>3.10323270488201E-4</v>
      </c>
      <c r="K1041" s="328">
        <v>1.79143563657973E-3</v>
      </c>
      <c r="L1041" s="327">
        <v>0.638968481375358</v>
      </c>
      <c r="M1041" s="327">
        <v>0.62496469923750297</v>
      </c>
      <c r="N1041" s="327">
        <v>0.62622107969151597</v>
      </c>
    </row>
    <row r="1042" spans="1:14">
      <c r="A1042" s="326" t="s">
        <v>51</v>
      </c>
      <c r="B1042" s="326">
        <v>4</v>
      </c>
      <c r="C1042" s="326">
        <v>2</v>
      </c>
      <c r="D1042" s="326">
        <v>2</v>
      </c>
      <c r="E1042" s="326">
        <v>53</v>
      </c>
      <c r="F1042" s="326">
        <v>592</v>
      </c>
      <c r="G1042" s="326">
        <v>645</v>
      </c>
      <c r="H1042" s="327">
        <v>8.21705426356589E-2</v>
      </c>
      <c r="I1042" s="328">
        <v>9.6122191422407299E-2</v>
      </c>
      <c r="J1042" s="328">
        <v>1.4727791224884101E-3</v>
      </c>
      <c r="K1042" s="328">
        <v>1.79143563657973E-3</v>
      </c>
      <c r="L1042" s="327">
        <v>0.15186246418338101</v>
      </c>
      <c r="M1042" s="327">
        <v>0.16718441118328101</v>
      </c>
      <c r="N1042" s="327">
        <v>0.165809768637532</v>
      </c>
    </row>
    <row r="1043" spans="1:14">
      <c r="A1043" s="326" t="s">
        <v>228</v>
      </c>
      <c r="B1043" s="326">
        <v>0</v>
      </c>
      <c r="C1043" s="326">
        <v>0</v>
      </c>
      <c r="D1043" s="326">
        <v>0</v>
      </c>
      <c r="E1043" s="326">
        <v>305</v>
      </c>
      <c r="F1043" s="326">
        <v>3065</v>
      </c>
      <c r="G1043" s="326">
        <v>3370</v>
      </c>
      <c r="H1043" s="327">
        <v>9.0504451038575601E-2</v>
      </c>
      <c r="I1043" s="328">
        <v>-9.6014581465763901E-3</v>
      </c>
      <c r="J1043" s="328">
        <v>8.01799048822825E-5</v>
      </c>
      <c r="K1043" s="328">
        <v>6.1576455021663395E-4</v>
      </c>
      <c r="L1043" s="327">
        <v>0.87392550143266401</v>
      </c>
      <c r="M1043" s="327">
        <v>0.86557469641344198</v>
      </c>
      <c r="N1043" s="327">
        <v>0.86632390745501198</v>
      </c>
    </row>
    <row r="1044" spans="1:14">
      <c r="A1044" s="326" t="s">
        <v>228</v>
      </c>
      <c r="B1044" s="326">
        <v>4</v>
      </c>
      <c r="C1044" s="326">
        <v>1</v>
      </c>
      <c r="D1044" s="326">
        <v>6</v>
      </c>
      <c r="E1044" s="326">
        <v>44</v>
      </c>
      <c r="F1044" s="326">
        <v>476</v>
      </c>
      <c r="G1044" s="326">
        <v>520</v>
      </c>
      <c r="H1044" s="327">
        <v>8.4615384615384606E-2</v>
      </c>
      <c r="I1044" s="328">
        <v>6.4135690403682194E-2</v>
      </c>
      <c r="J1044" s="328">
        <v>5.3558464533435201E-4</v>
      </c>
      <c r="K1044" s="328">
        <v>6.1576455021663395E-4</v>
      </c>
      <c r="L1044" s="327">
        <v>0.12607449856733499</v>
      </c>
      <c r="M1044" s="327">
        <v>0.13442530358655699</v>
      </c>
      <c r="N1044" s="327">
        <v>0.133676092544987</v>
      </c>
    </row>
    <row r="1045" spans="1:14">
      <c r="A1045" s="326" t="s">
        <v>326</v>
      </c>
      <c r="B1045" s="326">
        <v>0</v>
      </c>
      <c r="C1045" s="326">
        <v>0</v>
      </c>
      <c r="D1045" s="326">
        <v>0</v>
      </c>
      <c r="E1045" s="326">
        <v>281</v>
      </c>
      <c r="F1045" s="326">
        <v>2883</v>
      </c>
      <c r="G1045" s="326">
        <v>3164</v>
      </c>
      <c r="H1045" s="327">
        <v>8.8811630847029005E-2</v>
      </c>
      <c r="I1045" s="328">
        <v>1.1139498395179999E-2</v>
      </c>
      <c r="J1045" s="328">
        <v>1.00469287011728E-4</v>
      </c>
      <c r="K1045" s="328">
        <v>5.2793668343943505E-4</v>
      </c>
      <c r="L1045" s="327">
        <v>0.805157593123209</v>
      </c>
      <c r="M1045" s="327">
        <v>0.81417678621858203</v>
      </c>
      <c r="N1045" s="327">
        <v>0.81336760925449803</v>
      </c>
    </row>
    <row r="1046" spans="1:14">
      <c r="A1046" s="326" t="s">
        <v>326</v>
      </c>
      <c r="B1046" s="326">
        <v>4</v>
      </c>
      <c r="C1046" s="326">
        <v>1</v>
      </c>
      <c r="D1046" s="326">
        <v>5</v>
      </c>
      <c r="E1046" s="326">
        <v>68</v>
      </c>
      <c r="F1046" s="326">
        <v>658</v>
      </c>
      <c r="G1046" s="326">
        <v>726</v>
      </c>
      <c r="H1046" s="327">
        <v>9.3663911845730002E-2</v>
      </c>
      <c r="I1046" s="328">
        <v>-4.73953037602661E-2</v>
      </c>
      <c r="J1046" s="328">
        <v>4.2746739642770599E-4</v>
      </c>
      <c r="K1046" s="328">
        <v>5.2793668343943505E-4</v>
      </c>
      <c r="L1046" s="327">
        <v>0.19484240687679</v>
      </c>
      <c r="M1046" s="327">
        <v>0.185823213781417</v>
      </c>
      <c r="N1046" s="327">
        <v>0.186632390745501</v>
      </c>
    </row>
    <row r="1047" spans="1:14">
      <c r="A1047" s="326" t="s">
        <v>186</v>
      </c>
      <c r="B1047" s="326">
        <v>0</v>
      </c>
      <c r="C1047" s="326">
        <v>0</v>
      </c>
      <c r="D1047" s="326">
        <v>0</v>
      </c>
      <c r="E1047" s="326">
        <v>214</v>
      </c>
      <c r="F1047" s="326">
        <v>2135</v>
      </c>
      <c r="G1047" s="326">
        <v>2349</v>
      </c>
      <c r="H1047" s="327">
        <v>9.1102596849723202E-2</v>
      </c>
      <c r="I1047" s="328">
        <v>-1.6846619268603001E-2</v>
      </c>
      <c r="J1047" s="328">
        <v>1.7256821508925999E-4</v>
      </c>
      <c r="K1047" s="328">
        <v>4.4220609651610902E-4</v>
      </c>
      <c r="L1047" s="327">
        <v>0.61318051575931198</v>
      </c>
      <c r="M1047" s="327">
        <v>0.60293702343970601</v>
      </c>
      <c r="N1047" s="327">
        <v>0.60385604113110503</v>
      </c>
    </row>
    <row r="1048" spans="1:14">
      <c r="A1048" s="326" t="s">
        <v>186</v>
      </c>
      <c r="B1048" s="326">
        <v>3</v>
      </c>
      <c r="C1048" s="326">
        <v>2.0408163300000001E-2</v>
      </c>
      <c r="D1048" s="326">
        <v>0.14285714289999901</v>
      </c>
      <c r="E1048" s="326">
        <v>71</v>
      </c>
      <c r="F1048" s="326">
        <v>741</v>
      </c>
      <c r="G1048" s="326">
        <v>812</v>
      </c>
      <c r="H1048" s="327">
        <v>8.7438423645320201E-2</v>
      </c>
      <c r="I1048" s="328">
        <v>2.8228218345294799E-2</v>
      </c>
      <c r="J1048" s="328">
        <v>1.64415953961681E-4</v>
      </c>
      <c r="K1048" s="328">
        <v>4.4220609651610902E-4</v>
      </c>
      <c r="L1048" s="327">
        <v>0.20343839541547201</v>
      </c>
      <c r="M1048" s="327">
        <v>0.20926292007907299</v>
      </c>
      <c r="N1048" s="327">
        <v>0.20874035989717199</v>
      </c>
    </row>
    <row r="1049" spans="1:14">
      <c r="A1049" s="326" t="s">
        <v>186</v>
      </c>
      <c r="B1049" s="326">
        <v>4</v>
      </c>
      <c r="C1049" s="326">
        <v>0.14814814809999999</v>
      </c>
      <c r="D1049" s="326">
        <v>1</v>
      </c>
      <c r="E1049" s="326">
        <v>64</v>
      </c>
      <c r="F1049" s="326">
        <v>665</v>
      </c>
      <c r="G1049" s="326">
        <v>729</v>
      </c>
      <c r="H1049" s="327">
        <v>8.77914951989026E-2</v>
      </c>
      <c r="I1049" s="328">
        <v>2.3811427386705601E-2</v>
      </c>
      <c r="J1049" s="328">
        <v>1.05221927465166E-4</v>
      </c>
      <c r="K1049" s="328">
        <v>4.4220609651610902E-4</v>
      </c>
      <c r="L1049" s="327">
        <v>0.18338108882521401</v>
      </c>
      <c r="M1049" s="327">
        <v>0.18780005648122</v>
      </c>
      <c r="N1049" s="327">
        <v>0.18740359897172201</v>
      </c>
    </row>
    <row r="1050" spans="1:14">
      <c r="A1050" s="326" t="s">
        <v>325</v>
      </c>
      <c r="B1050" s="326">
        <v>0</v>
      </c>
      <c r="C1050" s="326">
        <v>0</v>
      </c>
      <c r="D1050" s="326">
        <v>0</v>
      </c>
      <c r="E1050" s="326">
        <v>254</v>
      </c>
      <c r="F1050" s="326">
        <v>2590</v>
      </c>
      <c r="G1050" s="326">
        <v>2844</v>
      </c>
      <c r="H1050" s="327">
        <v>8.9310829817158904E-2</v>
      </c>
      <c r="I1050" s="328">
        <v>4.9863577655702403E-3</v>
      </c>
      <c r="J1050" s="328">
        <v>1.8140881409670801E-5</v>
      </c>
      <c r="K1050" s="328">
        <v>3.7349088584137798E-4</v>
      </c>
      <c r="L1050" s="327">
        <v>0.72779369627507096</v>
      </c>
      <c r="M1050" s="327">
        <v>0.73143179892685595</v>
      </c>
      <c r="N1050" s="327">
        <v>0.73110539845758304</v>
      </c>
    </row>
    <row r="1051" spans="1:14">
      <c r="A1051" s="326" t="s">
        <v>325</v>
      </c>
      <c r="B1051" s="326">
        <v>3</v>
      </c>
      <c r="C1051" s="326">
        <v>1</v>
      </c>
      <c r="D1051" s="326">
        <v>1</v>
      </c>
      <c r="E1051" s="326">
        <v>60</v>
      </c>
      <c r="F1051" s="326">
        <v>616</v>
      </c>
      <c r="G1051" s="326">
        <v>676</v>
      </c>
      <c r="H1051" s="327">
        <v>8.8757396449704096E-2</v>
      </c>
      <c r="I1051" s="328">
        <v>1.18098714019425E-2</v>
      </c>
      <c r="J1051" s="328">
        <v>2.41203255668983E-5</v>
      </c>
      <c r="K1051" s="328">
        <v>3.7349088584137798E-4</v>
      </c>
      <c r="L1051" s="327">
        <v>0.17191977077363799</v>
      </c>
      <c r="M1051" s="327">
        <v>0.173962157582603</v>
      </c>
      <c r="N1051" s="327">
        <v>0.17377892030848299</v>
      </c>
    </row>
    <row r="1052" spans="1:14">
      <c r="A1052" s="326" t="s">
        <v>325</v>
      </c>
      <c r="B1052" s="326">
        <v>4</v>
      </c>
      <c r="C1052" s="326">
        <v>2</v>
      </c>
      <c r="D1052" s="326">
        <v>9</v>
      </c>
      <c r="E1052" s="326">
        <v>35</v>
      </c>
      <c r="F1052" s="326">
        <v>335</v>
      </c>
      <c r="G1052" s="326">
        <v>370</v>
      </c>
      <c r="H1052" s="327">
        <v>9.45945945945946E-2</v>
      </c>
      <c r="I1052" s="328">
        <v>-5.8310059573823597E-2</v>
      </c>
      <c r="J1052" s="328">
        <v>3.3122967886480898E-4</v>
      </c>
      <c r="K1052" s="328">
        <v>3.7349088584137798E-4</v>
      </c>
      <c r="L1052" s="327">
        <v>0.100286532951289</v>
      </c>
      <c r="M1052" s="327">
        <v>9.4606043490539402E-2</v>
      </c>
      <c r="N1052" s="327">
        <v>9.5115681233933103E-2</v>
      </c>
    </row>
    <row r="1053" spans="1:14">
      <c r="A1053" s="326" t="s">
        <v>256</v>
      </c>
      <c r="B1053" s="326">
        <v>0</v>
      </c>
      <c r="C1053" s="326">
        <v>0</v>
      </c>
      <c r="D1053" s="326">
        <v>0</v>
      </c>
      <c r="E1053" s="326">
        <v>222</v>
      </c>
      <c r="F1053" s="326">
        <v>2283</v>
      </c>
      <c r="G1053" s="326">
        <v>2505</v>
      </c>
      <c r="H1053" s="327">
        <v>8.8622754491017905E-2</v>
      </c>
      <c r="I1053" s="328">
        <v>1.34757347480396E-2</v>
      </c>
      <c r="J1053" s="328">
        <v>1.1629524553377E-4</v>
      </c>
      <c r="K1053" s="328">
        <v>3.3795475090196199E-4</v>
      </c>
      <c r="L1053" s="327">
        <v>0.63610315186246402</v>
      </c>
      <c r="M1053" s="327">
        <v>0.64473312623552603</v>
      </c>
      <c r="N1053" s="327">
        <v>0.64395886889460097</v>
      </c>
    </row>
    <row r="1054" spans="1:14">
      <c r="A1054" s="326" t="s">
        <v>256</v>
      </c>
      <c r="B1054" s="326">
        <v>3</v>
      </c>
      <c r="C1054" s="326">
        <v>1</v>
      </c>
      <c r="D1054" s="326">
        <v>1</v>
      </c>
      <c r="E1054" s="326">
        <v>91</v>
      </c>
      <c r="F1054" s="326">
        <v>905</v>
      </c>
      <c r="G1054" s="326">
        <v>996</v>
      </c>
      <c r="H1054" s="327">
        <v>9.1365461847389501E-2</v>
      </c>
      <c r="I1054" s="328">
        <v>-2.0017092726400301E-2</v>
      </c>
      <c r="J1054" s="328">
        <v>1.0343763004703101E-4</v>
      </c>
      <c r="K1054" s="328">
        <v>3.3795475090196199E-4</v>
      </c>
      <c r="L1054" s="327">
        <v>0.26074498567335203</v>
      </c>
      <c r="M1054" s="327">
        <v>0.25557752047444199</v>
      </c>
      <c r="N1054" s="327">
        <v>0.256041131105398</v>
      </c>
    </row>
    <row r="1055" spans="1:14">
      <c r="A1055" s="326" t="s">
        <v>256</v>
      </c>
      <c r="B1055" s="326">
        <v>4</v>
      </c>
      <c r="C1055" s="326">
        <v>2</v>
      </c>
      <c r="D1055" s="326">
        <v>5</v>
      </c>
      <c r="E1055" s="326">
        <v>36</v>
      </c>
      <c r="F1055" s="326">
        <v>353</v>
      </c>
      <c r="G1055" s="326">
        <v>389</v>
      </c>
      <c r="H1055" s="327">
        <v>9.2544987146529506E-2</v>
      </c>
      <c r="I1055" s="328">
        <v>-3.41434114322898E-2</v>
      </c>
      <c r="J1055" s="328">
        <v>1.1822187532116E-4</v>
      </c>
      <c r="K1055" s="328">
        <v>3.3795475090196199E-4</v>
      </c>
      <c r="L1055" s="327">
        <v>0.10315186246418299</v>
      </c>
      <c r="M1055" s="327">
        <v>9.9689353290030994E-2</v>
      </c>
      <c r="N1055" s="327">
        <v>0.1</v>
      </c>
    </row>
    <row r="1056" spans="1:14">
      <c r="A1056" s="326" t="s">
        <v>313</v>
      </c>
      <c r="B1056" s="326">
        <v>0</v>
      </c>
      <c r="C1056" s="326">
        <v>0</v>
      </c>
      <c r="D1056" s="326">
        <v>0</v>
      </c>
      <c r="E1056" s="326">
        <v>293</v>
      </c>
      <c r="F1056" s="326">
        <v>2953</v>
      </c>
      <c r="G1056" s="326">
        <v>3246</v>
      </c>
      <c r="H1056" s="327">
        <v>9.0264941466420195E-2</v>
      </c>
      <c r="I1056" s="328">
        <v>-6.6882571826210897E-3</v>
      </c>
      <c r="J1056" s="328">
        <v>3.74297214820469E-5</v>
      </c>
      <c r="K1056" s="328">
        <v>2.2928731572894901E-4</v>
      </c>
      <c r="L1056" s="327">
        <v>0.83954154727793695</v>
      </c>
      <c r="M1056" s="327">
        <v>0.83394521321660497</v>
      </c>
      <c r="N1056" s="327">
        <v>0.83444730077120799</v>
      </c>
    </row>
    <row r="1057" spans="1:14">
      <c r="A1057" s="326" t="s">
        <v>313</v>
      </c>
      <c r="B1057" s="326">
        <v>4</v>
      </c>
      <c r="C1057" s="326">
        <v>1</v>
      </c>
      <c r="D1057" s="326">
        <v>3</v>
      </c>
      <c r="E1057" s="326">
        <v>56</v>
      </c>
      <c r="F1057" s="326">
        <v>588</v>
      </c>
      <c r="G1057" s="326">
        <v>644</v>
      </c>
      <c r="H1057" s="327">
        <v>8.6956521739130405E-2</v>
      </c>
      <c r="I1057" s="328">
        <v>3.4282727254001E-2</v>
      </c>
      <c r="J1057" s="328">
        <v>1.9185759424690199E-4</v>
      </c>
      <c r="K1057" s="328">
        <v>2.2928731572894901E-4</v>
      </c>
      <c r="L1057" s="327">
        <v>0.16045845272206299</v>
      </c>
      <c r="M1057" s="327">
        <v>0.166054786783394</v>
      </c>
      <c r="N1057" s="327">
        <v>0.16555269922879101</v>
      </c>
    </row>
    <row r="1058" spans="1:14">
      <c r="A1058" s="326" t="s">
        <v>311</v>
      </c>
      <c r="B1058" s="326">
        <v>0</v>
      </c>
      <c r="C1058" s="326">
        <v>0</v>
      </c>
      <c r="D1058" s="326">
        <v>0</v>
      </c>
      <c r="E1058" s="326">
        <v>293</v>
      </c>
      <c r="F1058" s="326">
        <v>2953</v>
      </c>
      <c r="G1058" s="326">
        <v>3246</v>
      </c>
      <c r="H1058" s="327">
        <v>9.0264941466420195E-2</v>
      </c>
      <c r="I1058" s="328">
        <v>-6.6882571826210897E-3</v>
      </c>
      <c r="J1058" s="328">
        <v>3.74297214820469E-5</v>
      </c>
      <c r="K1058" s="328">
        <v>2.2928731572894901E-4</v>
      </c>
      <c r="L1058" s="327">
        <v>0.83954154727793695</v>
      </c>
      <c r="M1058" s="327">
        <v>0.83394521321660497</v>
      </c>
      <c r="N1058" s="327">
        <v>0.83444730077120799</v>
      </c>
    </row>
    <row r="1059" spans="1:14">
      <c r="A1059" s="326" t="s">
        <v>311</v>
      </c>
      <c r="B1059" s="326">
        <v>4</v>
      </c>
      <c r="C1059" s="326">
        <v>1</v>
      </c>
      <c r="D1059" s="326">
        <v>4</v>
      </c>
      <c r="E1059" s="326">
        <v>56</v>
      </c>
      <c r="F1059" s="326">
        <v>588</v>
      </c>
      <c r="G1059" s="326">
        <v>644</v>
      </c>
      <c r="H1059" s="327">
        <v>8.6956521739130405E-2</v>
      </c>
      <c r="I1059" s="328">
        <v>3.4282727254001E-2</v>
      </c>
      <c r="J1059" s="328">
        <v>1.9185759424690199E-4</v>
      </c>
      <c r="K1059" s="328">
        <v>2.2928731572894901E-4</v>
      </c>
      <c r="L1059" s="327">
        <v>0.16045845272206299</v>
      </c>
      <c r="M1059" s="327">
        <v>0.166054786783394</v>
      </c>
      <c r="N1059" s="327">
        <v>0.16555269922879101</v>
      </c>
    </row>
    <row r="1060" spans="1:14">
      <c r="A1060" s="326" t="s">
        <v>241</v>
      </c>
      <c r="B1060" s="326">
        <v>0</v>
      </c>
      <c r="C1060" s="326">
        <v>0</v>
      </c>
      <c r="D1060" s="326">
        <v>0</v>
      </c>
      <c r="E1060" s="326">
        <v>310</v>
      </c>
      <c r="F1060" s="326">
        <v>3149</v>
      </c>
      <c r="G1060" s="326">
        <v>3459</v>
      </c>
      <c r="H1060" s="327">
        <v>8.9621277825961201E-2</v>
      </c>
      <c r="I1060" s="328">
        <v>1.17539371235623E-3</v>
      </c>
      <c r="J1060" s="328">
        <v>1.2278865768511899E-6</v>
      </c>
      <c r="K1060" s="328">
        <v>1.10396828147978E-5</v>
      </c>
      <c r="L1060" s="327">
        <v>0.88825214899713401</v>
      </c>
      <c r="M1060" s="327">
        <v>0.88929680881106998</v>
      </c>
      <c r="N1060" s="327">
        <v>0.889203084832904</v>
      </c>
    </row>
    <row r="1061" spans="1:14">
      <c r="A1061" s="326" t="s">
        <v>241</v>
      </c>
      <c r="B1061" s="326">
        <v>4</v>
      </c>
      <c r="C1061" s="326">
        <v>1</v>
      </c>
      <c r="D1061" s="326">
        <v>66</v>
      </c>
      <c r="E1061" s="326">
        <v>39</v>
      </c>
      <c r="F1061" s="326">
        <v>392</v>
      </c>
      <c r="G1061" s="326">
        <v>431</v>
      </c>
      <c r="H1061" s="327">
        <v>9.0487238979118298E-2</v>
      </c>
      <c r="I1061" s="328">
        <v>-9.3923362486604597E-3</v>
      </c>
      <c r="J1061" s="328">
        <v>9.8117962379466394E-6</v>
      </c>
      <c r="K1061" s="328">
        <v>1.10396828147978E-5</v>
      </c>
      <c r="L1061" s="327">
        <v>0.111747851002865</v>
      </c>
      <c r="M1061" s="327">
        <v>0.110703191188929</v>
      </c>
      <c r="N1061" s="327">
        <v>0.110796915167095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2"/>
  <sheetViews>
    <sheetView showGridLines="0" tabSelected="1" zoomScale="98" zoomScaleNormal="98" workbookViewId="0">
      <selection activeCell="R5" sqref="R5:R60"/>
    </sheetView>
  </sheetViews>
  <sheetFormatPr defaultRowHeight="13.5"/>
  <cols>
    <col min="1" max="2" width="9" style="101"/>
    <col min="3" max="3" width="15.125" style="101" bestFit="1" customWidth="1"/>
    <col min="4" max="17" width="8.5" style="101" bestFit="1" customWidth="1"/>
    <col min="18" max="18" width="16.625" style="101" bestFit="1" customWidth="1"/>
    <col min="19" max="16384" width="9" style="101"/>
  </cols>
  <sheetData>
    <row r="3" spans="1:18" ht="16.5">
      <c r="A3" s="466"/>
      <c r="B3" s="466"/>
      <c r="C3" s="466"/>
      <c r="D3" s="466" t="s">
        <v>784</v>
      </c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</row>
    <row r="4" spans="1:18" ht="16.5">
      <c r="A4" s="466"/>
      <c r="B4" s="466"/>
      <c r="C4" s="466"/>
      <c r="D4" s="389">
        <v>201606</v>
      </c>
      <c r="E4" s="389">
        <v>201607</v>
      </c>
      <c r="F4" s="389">
        <v>201608</v>
      </c>
      <c r="G4" s="389">
        <v>201609</v>
      </c>
      <c r="H4" s="389">
        <v>201610</v>
      </c>
      <c r="I4" s="389">
        <v>201611</v>
      </c>
      <c r="J4" s="389">
        <v>201612</v>
      </c>
      <c r="K4" s="389">
        <v>201701</v>
      </c>
      <c r="L4" s="389">
        <v>201702</v>
      </c>
      <c r="M4" s="389">
        <v>201703</v>
      </c>
      <c r="N4" s="389">
        <v>201704</v>
      </c>
      <c r="O4" s="389">
        <v>201705</v>
      </c>
      <c r="P4" s="389">
        <v>201706</v>
      </c>
      <c r="Q4" s="389">
        <v>201707</v>
      </c>
      <c r="R4" s="389" t="s">
        <v>893</v>
      </c>
    </row>
    <row r="5" spans="1:18" ht="16.5">
      <c r="A5" s="465" t="s">
        <v>846</v>
      </c>
      <c r="B5" s="466" t="s">
        <v>847</v>
      </c>
      <c r="C5" s="389" t="s">
        <v>786</v>
      </c>
      <c r="D5" s="389" t="s">
        <v>788</v>
      </c>
      <c r="E5" s="389" t="s">
        <v>788</v>
      </c>
      <c r="F5" s="389" t="s">
        <v>788</v>
      </c>
      <c r="G5" s="389" t="s">
        <v>788</v>
      </c>
      <c r="H5" s="389" t="s">
        <v>788</v>
      </c>
      <c r="I5" s="389" t="s">
        <v>788</v>
      </c>
      <c r="J5" s="389" t="s">
        <v>788</v>
      </c>
      <c r="K5" s="389" t="s">
        <v>788</v>
      </c>
      <c r="L5" s="389" t="s">
        <v>788</v>
      </c>
      <c r="M5" s="389" t="s">
        <v>788</v>
      </c>
      <c r="N5" s="389" t="s">
        <v>788</v>
      </c>
      <c r="O5" s="389" t="s">
        <v>788</v>
      </c>
      <c r="P5" s="389" t="s">
        <v>788</v>
      </c>
      <c r="Q5" s="389" t="s">
        <v>788</v>
      </c>
      <c r="R5" s="389" t="s">
        <v>892</v>
      </c>
    </row>
    <row r="6" spans="1:18" ht="16.5">
      <c r="A6" s="465"/>
      <c r="B6" s="466"/>
      <c r="C6" s="389" t="s">
        <v>844</v>
      </c>
      <c r="D6" s="389" t="s">
        <v>788</v>
      </c>
      <c r="E6" s="389" t="s">
        <v>788</v>
      </c>
      <c r="F6" s="389" t="s">
        <v>788</v>
      </c>
      <c r="G6" s="389" t="s">
        <v>788</v>
      </c>
      <c r="H6" s="389" t="s">
        <v>788</v>
      </c>
      <c r="I6" s="389" t="s">
        <v>788</v>
      </c>
      <c r="J6" s="389" t="s">
        <v>788</v>
      </c>
      <c r="K6" s="389" t="s">
        <v>788</v>
      </c>
      <c r="L6" s="389" t="s">
        <v>788</v>
      </c>
      <c r="M6" s="389" t="s">
        <v>788</v>
      </c>
      <c r="N6" s="389" t="s">
        <v>788</v>
      </c>
      <c r="O6" s="389" t="s">
        <v>788</v>
      </c>
      <c r="P6" s="389" t="s">
        <v>788</v>
      </c>
      <c r="Q6" s="389" t="s">
        <v>788</v>
      </c>
      <c r="R6" s="389" t="s">
        <v>892</v>
      </c>
    </row>
    <row r="7" spans="1:18" ht="16.5">
      <c r="A7" s="465"/>
      <c r="B7" s="466"/>
      <c r="C7" s="389" t="s">
        <v>848</v>
      </c>
      <c r="D7" s="389" t="s">
        <v>788</v>
      </c>
      <c r="E7" s="389" t="s">
        <v>788</v>
      </c>
      <c r="F7" s="389" t="s">
        <v>788</v>
      </c>
      <c r="G7" s="389" t="s">
        <v>788</v>
      </c>
      <c r="H7" s="389" t="s">
        <v>788</v>
      </c>
      <c r="I7" s="389" t="s">
        <v>788</v>
      </c>
      <c r="J7" s="389" t="s">
        <v>788</v>
      </c>
      <c r="K7" s="389" t="s">
        <v>788</v>
      </c>
      <c r="L7" s="389" t="s">
        <v>788</v>
      </c>
      <c r="M7" s="389" t="s">
        <v>788</v>
      </c>
      <c r="N7" s="389" t="s">
        <v>788</v>
      </c>
      <c r="O7" s="389" t="s">
        <v>788</v>
      </c>
      <c r="P7" s="389" t="s">
        <v>788</v>
      </c>
      <c r="Q7" s="389" t="s">
        <v>788</v>
      </c>
      <c r="R7" s="389" t="s">
        <v>892</v>
      </c>
    </row>
    <row r="8" spans="1:18" ht="16.5">
      <c r="A8" s="465"/>
      <c r="B8" s="466"/>
      <c r="C8" s="389" t="s">
        <v>849</v>
      </c>
      <c r="D8" s="389" t="s">
        <v>788</v>
      </c>
      <c r="E8" s="389" t="s">
        <v>788</v>
      </c>
      <c r="F8" s="389" t="s">
        <v>788</v>
      </c>
      <c r="G8" s="389" t="s">
        <v>788</v>
      </c>
      <c r="H8" s="389" t="s">
        <v>788</v>
      </c>
      <c r="I8" s="389" t="s">
        <v>788</v>
      </c>
      <c r="J8" s="389" t="s">
        <v>788</v>
      </c>
      <c r="K8" s="389" t="s">
        <v>788</v>
      </c>
      <c r="L8" s="389" t="s">
        <v>788</v>
      </c>
      <c r="M8" s="389" t="s">
        <v>788</v>
      </c>
      <c r="N8" s="389" t="s">
        <v>788</v>
      </c>
      <c r="O8" s="389" t="s">
        <v>788</v>
      </c>
      <c r="P8" s="389" t="s">
        <v>788</v>
      </c>
      <c r="Q8" s="389" t="s">
        <v>788</v>
      </c>
      <c r="R8" s="389" t="s">
        <v>892</v>
      </c>
    </row>
    <row r="9" spans="1:18" ht="16.5">
      <c r="A9" s="465"/>
      <c r="B9" s="466"/>
      <c r="C9" s="389" t="s">
        <v>850</v>
      </c>
      <c r="D9" s="389" t="s">
        <v>788</v>
      </c>
      <c r="E9" s="389" t="s">
        <v>788</v>
      </c>
      <c r="F9" s="389" t="s">
        <v>788</v>
      </c>
      <c r="G9" s="389" t="s">
        <v>788</v>
      </c>
      <c r="H9" s="389" t="s">
        <v>788</v>
      </c>
      <c r="I9" s="389" t="s">
        <v>788</v>
      </c>
      <c r="J9" s="389" t="s">
        <v>788</v>
      </c>
      <c r="K9" s="389" t="s">
        <v>788</v>
      </c>
      <c r="L9" s="389" t="s">
        <v>788</v>
      </c>
      <c r="M9" s="389" t="s">
        <v>788</v>
      </c>
      <c r="N9" s="389" t="s">
        <v>788</v>
      </c>
      <c r="O9" s="389" t="s">
        <v>788</v>
      </c>
      <c r="P9" s="389" t="s">
        <v>788</v>
      </c>
      <c r="Q9" s="389" t="s">
        <v>788</v>
      </c>
      <c r="R9" s="390" t="s">
        <v>839</v>
      </c>
    </row>
    <row r="10" spans="1:18" ht="16.5">
      <c r="A10" s="465"/>
      <c r="B10" s="466"/>
      <c r="C10" s="389" t="s">
        <v>851</v>
      </c>
      <c r="D10" s="389" t="s">
        <v>788</v>
      </c>
      <c r="E10" s="389" t="s">
        <v>788</v>
      </c>
      <c r="F10" s="389" t="s">
        <v>788</v>
      </c>
      <c r="G10" s="389" t="s">
        <v>788</v>
      </c>
      <c r="H10" s="389" t="s">
        <v>788</v>
      </c>
      <c r="I10" s="389" t="s">
        <v>788</v>
      </c>
      <c r="J10" s="389" t="s">
        <v>788</v>
      </c>
      <c r="K10" s="389" t="s">
        <v>788</v>
      </c>
      <c r="L10" s="389" t="s">
        <v>788</v>
      </c>
      <c r="M10" s="389" t="s">
        <v>788</v>
      </c>
      <c r="N10" s="389" t="s">
        <v>788</v>
      </c>
      <c r="O10" s="389" t="s">
        <v>788</v>
      </c>
      <c r="P10" s="389" t="s">
        <v>788</v>
      </c>
      <c r="Q10" s="389" t="s">
        <v>788</v>
      </c>
      <c r="R10" s="390" t="s">
        <v>834</v>
      </c>
    </row>
    <row r="11" spans="1:18" ht="16.5">
      <c r="A11" s="465"/>
      <c r="B11" s="466"/>
      <c r="C11" s="389" t="s">
        <v>852</v>
      </c>
      <c r="D11" s="389" t="s">
        <v>788</v>
      </c>
      <c r="E11" s="389" t="s">
        <v>788</v>
      </c>
      <c r="F11" s="389" t="s">
        <v>788</v>
      </c>
      <c r="G11" s="389" t="s">
        <v>788</v>
      </c>
      <c r="H11" s="389" t="s">
        <v>788</v>
      </c>
      <c r="I11" s="389" t="s">
        <v>788</v>
      </c>
      <c r="J11" s="389" t="s">
        <v>788</v>
      </c>
      <c r="K11" s="389" t="s">
        <v>788</v>
      </c>
      <c r="L11" s="389" t="s">
        <v>788</v>
      </c>
      <c r="M11" s="389" t="s">
        <v>788</v>
      </c>
      <c r="N11" s="389" t="s">
        <v>788</v>
      </c>
      <c r="O11" s="389" t="s">
        <v>788</v>
      </c>
      <c r="P11" s="389" t="s">
        <v>788</v>
      </c>
      <c r="Q11" s="389" t="s">
        <v>788</v>
      </c>
      <c r="R11" s="390" t="s">
        <v>834</v>
      </c>
    </row>
    <row r="12" spans="1:18" ht="16.5">
      <c r="A12" s="465"/>
      <c r="B12" s="465" t="s">
        <v>808</v>
      </c>
      <c r="C12" s="389" t="s">
        <v>853</v>
      </c>
      <c r="D12" s="389" t="s">
        <v>788</v>
      </c>
      <c r="E12" s="389" t="s">
        <v>788</v>
      </c>
      <c r="F12" s="389" t="s">
        <v>788</v>
      </c>
      <c r="G12" s="389" t="s">
        <v>788</v>
      </c>
      <c r="H12" s="389" t="s">
        <v>788</v>
      </c>
      <c r="I12" s="389" t="s">
        <v>788</v>
      </c>
      <c r="J12" s="389" t="s">
        <v>788</v>
      </c>
      <c r="K12" s="389" t="s">
        <v>788</v>
      </c>
      <c r="L12" s="389" t="s">
        <v>788</v>
      </c>
      <c r="M12" s="389" t="s">
        <v>788</v>
      </c>
      <c r="N12" s="389" t="s">
        <v>788</v>
      </c>
      <c r="O12" s="389" t="s">
        <v>788</v>
      </c>
      <c r="P12" s="389" t="s">
        <v>788</v>
      </c>
      <c r="Q12" s="389" t="s">
        <v>788</v>
      </c>
      <c r="R12" s="389" t="s">
        <v>788</v>
      </c>
    </row>
    <row r="13" spans="1:18" ht="16.5">
      <c r="A13" s="465"/>
      <c r="B13" s="465"/>
      <c r="C13" s="389" t="s">
        <v>854</v>
      </c>
      <c r="D13" s="389" t="s">
        <v>788</v>
      </c>
      <c r="E13" s="389" t="s">
        <v>788</v>
      </c>
      <c r="F13" s="389" t="s">
        <v>788</v>
      </c>
      <c r="G13" s="389" t="s">
        <v>788</v>
      </c>
      <c r="H13" s="389" t="s">
        <v>788</v>
      </c>
      <c r="I13" s="389" t="s">
        <v>788</v>
      </c>
      <c r="J13" s="389" t="s">
        <v>788</v>
      </c>
      <c r="K13" s="389" t="s">
        <v>788</v>
      </c>
      <c r="L13" s="389" t="s">
        <v>788</v>
      </c>
      <c r="M13" s="389" t="s">
        <v>788</v>
      </c>
      <c r="N13" s="389" t="s">
        <v>788</v>
      </c>
      <c r="O13" s="389" t="s">
        <v>788</v>
      </c>
      <c r="P13" s="389" t="s">
        <v>788</v>
      </c>
      <c r="Q13" s="389" t="s">
        <v>788</v>
      </c>
      <c r="R13" s="389" t="s">
        <v>788</v>
      </c>
    </row>
    <row r="14" spans="1:18" ht="16.5">
      <c r="A14" s="465"/>
      <c r="B14" s="465"/>
      <c r="C14" s="389" t="s">
        <v>855</v>
      </c>
      <c r="D14" s="389" t="s">
        <v>823</v>
      </c>
      <c r="E14" s="389" t="s">
        <v>823</v>
      </c>
      <c r="F14" s="389" t="s">
        <v>823</v>
      </c>
      <c r="G14" s="389" t="s">
        <v>823</v>
      </c>
      <c r="H14" s="389" t="s">
        <v>823</v>
      </c>
      <c r="I14" s="389" t="s">
        <v>823</v>
      </c>
      <c r="J14" s="389" t="s">
        <v>823</v>
      </c>
      <c r="K14" s="389" t="s">
        <v>823</v>
      </c>
      <c r="L14" s="389" t="s">
        <v>823</v>
      </c>
      <c r="M14" s="389" t="s">
        <v>823</v>
      </c>
      <c r="N14" s="389" t="s">
        <v>823</v>
      </c>
      <c r="O14" s="389" t="s">
        <v>823</v>
      </c>
      <c r="P14" s="389" t="s">
        <v>823</v>
      </c>
      <c r="Q14" s="389" t="s">
        <v>823</v>
      </c>
      <c r="R14" s="390" t="s">
        <v>788</v>
      </c>
    </row>
    <row r="15" spans="1:18" ht="16.5">
      <c r="A15" s="465"/>
      <c r="B15" s="465"/>
      <c r="C15" s="389" t="s">
        <v>856</v>
      </c>
      <c r="D15" s="389" t="s">
        <v>788</v>
      </c>
      <c r="E15" s="389" t="s">
        <v>788</v>
      </c>
      <c r="F15" s="389" t="s">
        <v>788</v>
      </c>
      <c r="G15" s="389" t="s">
        <v>788</v>
      </c>
      <c r="H15" s="389" t="s">
        <v>788</v>
      </c>
      <c r="I15" s="389" t="s">
        <v>788</v>
      </c>
      <c r="J15" s="389" t="s">
        <v>788</v>
      </c>
      <c r="K15" s="389" t="s">
        <v>788</v>
      </c>
      <c r="L15" s="389" t="s">
        <v>788</v>
      </c>
      <c r="M15" s="389" t="s">
        <v>788</v>
      </c>
      <c r="N15" s="389" t="s">
        <v>788</v>
      </c>
      <c r="O15" s="389" t="s">
        <v>788</v>
      </c>
      <c r="P15" s="389" t="s">
        <v>788</v>
      </c>
      <c r="Q15" s="389" t="s">
        <v>788</v>
      </c>
      <c r="R15" s="389" t="s">
        <v>788</v>
      </c>
    </row>
    <row r="16" spans="1:18" ht="16.5">
      <c r="A16" s="465"/>
      <c r="B16" s="465"/>
      <c r="C16" s="389" t="s">
        <v>857</v>
      </c>
      <c r="D16" s="389" t="s">
        <v>788</v>
      </c>
      <c r="E16" s="389" t="s">
        <v>788</v>
      </c>
      <c r="F16" s="389" t="s">
        <v>788</v>
      </c>
      <c r="G16" s="389" t="s">
        <v>788</v>
      </c>
      <c r="H16" s="389" t="s">
        <v>788</v>
      </c>
      <c r="I16" s="389" t="s">
        <v>788</v>
      </c>
      <c r="J16" s="389" t="s">
        <v>788</v>
      </c>
      <c r="K16" s="389" t="s">
        <v>788</v>
      </c>
      <c r="L16" s="389" t="s">
        <v>788</v>
      </c>
      <c r="M16" s="389" t="s">
        <v>788</v>
      </c>
      <c r="N16" s="389" t="s">
        <v>788</v>
      </c>
      <c r="O16" s="389" t="s">
        <v>788</v>
      </c>
      <c r="P16" s="389" t="s">
        <v>788</v>
      </c>
      <c r="Q16" s="389" t="s">
        <v>788</v>
      </c>
      <c r="R16" s="389" t="s">
        <v>788</v>
      </c>
    </row>
    <row r="17" spans="1:18" ht="16.5">
      <c r="A17" s="465"/>
      <c r="B17" s="465"/>
      <c r="C17" s="389" t="s">
        <v>858</v>
      </c>
      <c r="D17" s="389" t="s">
        <v>788</v>
      </c>
      <c r="E17" s="389" t="s">
        <v>788</v>
      </c>
      <c r="F17" s="389" t="s">
        <v>788</v>
      </c>
      <c r="G17" s="389" t="s">
        <v>788</v>
      </c>
      <c r="H17" s="389" t="s">
        <v>788</v>
      </c>
      <c r="I17" s="389" t="s">
        <v>788</v>
      </c>
      <c r="J17" s="389" t="s">
        <v>788</v>
      </c>
      <c r="K17" s="389" t="s">
        <v>788</v>
      </c>
      <c r="L17" s="389" t="s">
        <v>788</v>
      </c>
      <c r="M17" s="389" t="s">
        <v>788</v>
      </c>
      <c r="N17" s="389" t="s">
        <v>788</v>
      </c>
      <c r="O17" s="389" t="s">
        <v>788</v>
      </c>
      <c r="P17" s="389" t="s">
        <v>788</v>
      </c>
      <c r="Q17" s="389" t="s">
        <v>788</v>
      </c>
      <c r="R17" s="389" t="s">
        <v>788</v>
      </c>
    </row>
    <row r="18" spans="1:18" ht="16.5">
      <c r="A18" s="465"/>
      <c r="B18" s="465"/>
      <c r="C18" s="389" t="s">
        <v>859</v>
      </c>
      <c r="D18" s="389" t="s">
        <v>788</v>
      </c>
      <c r="E18" s="389" t="s">
        <v>788</v>
      </c>
      <c r="F18" s="389" t="s">
        <v>788</v>
      </c>
      <c r="G18" s="389" t="s">
        <v>788</v>
      </c>
      <c r="H18" s="389" t="s">
        <v>788</v>
      </c>
      <c r="I18" s="389" t="s">
        <v>788</v>
      </c>
      <c r="J18" s="389" t="s">
        <v>788</v>
      </c>
      <c r="K18" s="389" t="s">
        <v>788</v>
      </c>
      <c r="L18" s="389" t="s">
        <v>788</v>
      </c>
      <c r="M18" s="389" t="s">
        <v>788</v>
      </c>
      <c r="N18" s="389" t="s">
        <v>788</v>
      </c>
      <c r="O18" s="389" t="s">
        <v>788</v>
      </c>
      <c r="P18" s="389" t="s">
        <v>788</v>
      </c>
      <c r="Q18" s="389" t="s">
        <v>788</v>
      </c>
      <c r="R18" s="389" t="s">
        <v>788</v>
      </c>
    </row>
    <row r="19" spans="1:18" ht="16.5">
      <c r="A19" s="465"/>
      <c r="B19" s="465"/>
      <c r="C19" s="389" t="s">
        <v>842</v>
      </c>
      <c r="D19" s="389" t="s">
        <v>823</v>
      </c>
      <c r="E19" s="389" t="s">
        <v>823</v>
      </c>
      <c r="F19" s="389" t="s">
        <v>823</v>
      </c>
      <c r="G19" s="389" t="s">
        <v>823</v>
      </c>
      <c r="H19" s="389" t="s">
        <v>823</v>
      </c>
      <c r="I19" s="389" t="s">
        <v>823</v>
      </c>
      <c r="J19" s="389" t="s">
        <v>823</v>
      </c>
      <c r="K19" s="389" t="s">
        <v>823</v>
      </c>
      <c r="L19" s="389" t="s">
        <v>823</v>
      </c>
      <c r="M19" s="389" t="s">
        <v>823</v>
      </c>
      <c r="N19" s="389" t="s">
        <v>823</v>
      </c>
      <c r="O19" s="389" t="s">
        <v>823</v>
      </c>
      <c r="P19" s="389" t="s">
        <v>823</v>
      </c>
      <c r="Q19" s="389" t="s">
        <v>823</v>
      </c>
      <c r="R19" s="389" t="s">
        <v>823</v>
      </c>
    </row>
    <row r="20" spans="1:18" ht="16.5">
      <c r="A20" s="465"/>
      <c r="B20" s="465"/>
      <c r="C20" s="389" t="s">
        <v>860</v>
      </c>
      <c r="D20" s="389" t="s">
        <v>788</v>
      </c>
      <c r="E20" s="389" t="s">
        <v>788</v>
      </c>
      <c r="F20" s="389" t="s">
        <v>788</v>
      </c>
      <c r="G20" s="389" t="s">
        <v>788</v>
      </c>
      <c r="H20" s="389" t="s">
        <v>788</v>
      </c>
      <c r="I20" s="389" t="s">
        <v>788</v>
      </c>
      <c r="J20" s="389" t="s">
        <v>788</v>
      </c>
      <c r="K20" s="389" t="s">
        <v>788</v>
      </c>
      <c r="L20" s="389" t="s">
        <v>788</v>
      </c>
      <c r="M20" s="389" t="s">
        <v>788</v>
      </c>
      <c r="N20" s="389" t="s">
        <v>788</v>
      </c>
      <c r="O20" s="389" t="s">
        <v>788</v>
      </c>
      <c r="P20" s="389" t="s">
        <v>788</v>
      </c>
      <c r="Q20" s="389" t="s">
        <v>788</v>
      </c>
      <c r="R20" s="389" t="s">
        <v>787</v>
      </c>
    </row>
    <row r="21" spans="1:18" ht="16.5">
      <c r="A21" s="465"/>
      <c r="B21" s="465"/>
      <c r="C21" s="389" t="s">
        <v>861</v>
      </c>
      <c r="D21" s="389" t="s">
        <v>788</v>
      </c>
      <c r="E21" s="389" t="s">
        <v>788</v>
      </c>
      <c r="F21" s="389" t="s">
        <v>788</v>
      </c>
      <c r="G21" s="389" t="s">
        <v>788</v>
      </c>
      <c r="H21" s="389" t="s">
        <v>788</v>
      </c>
      <c r="I21" s="389" t="s">
        <v>788</v>
      </c>
      <c r="J21" s="389" t="s">
        <v>788</v>
      </c>
      <c r="K21" s="389" t="s">
        <v>788</v>
      </c>
      <c r="L21" s="389" t="s">
        <v>788</v>
      </c>
      <c r="M21" s="389" t="s">
        <v>788</v>
      </c>
      <c r="N21" s="389" t="s">
        <v>788</v>
      </c>
      <c r="O21" s="389" t="s">
        <v>788</v>
      </c>
      <c r="P21" s="389" t="s">
        <v>788</v>
      </c>
      <c r="Q21" s="389" t="s">
        <v>788</v>
      </c>
      <c r="R21" s="389" t="s">
        <v>787</v>
      </c>
    </row>
    <row r="22" spans="1:18" ht="16.5">
      <c r="A22" s="465"/>
      <c r="B22" s="465"/>
      <c r="C22" s="389" t="s">
        <v>862</v>
      </c>
      <c r="D22" s="389" t="s">
        <v>788</v>
      </c>
      <c r="E22" s="389" t="s">
        <v>788</v>
      </c>
      <c r="F22" s="389" t="s">
        <v>788</v>
      </c>
      <c r="G22" s="389" t="s">
        <v>788</v>
      </c>
      <c r="H22" s="389" t="s">
        <v>788</v>
      </c>
      <c r="I22" s="389" t="s">
        <v>788</v>
      </c>
      <c r="J22" s="389" t="s">
        <v>788</v>
      </c>
      <c r="K22" s="389" t="s">
        <v>788</v>
      </c>
      <c r="L22" s="389" t="s">
        <v>788</v>
      </c>
      <c r="M22" s="389" t="s">
        <v>788</v>
      </c>
      <c r="N22" s="389" t="s">
        <v>788</v>
      </c>
      <c r="O22" s="389" t="s">
        <v>788</v>
      </c>
      <c r="P22" s="389" t="s">
        <v>788</v>
      </c>
      <c r="Q22" s="389" t="s">
        <v>788</v>
      </c>
      <c r="R22" s="389" t="s">
        <v>787</v>
      </c>
    </row>
    <row r="23" spans="1:18" ht="16.5">
      <c r="A23" s="465"/>
      <c r="B23" s="465"/>
      <c r="C23" s="389" t="s">
        <v>863</v>
      </c>
      <c r="D23" s="389" t="s">
        <v>788</v>
      </c>
      <c r="E23" s="389" t="s">
        <v>788</v>
      </c>
      <c r="F23" s="389" t="s">
        <v>788</v>
      </c>
      <c r="G23" s="389" t="s">
        <v>788</v>
      </c>
      <c r="H23" s="389" t="s">
        <v>788</v>
      </c>
      <c r="I23" s="389" t="s">
        <v>788</v>
      </c>
      <c r="J23" s="389" t="s">
        <v>788</v>
      </c>
      <c r="K23" s="389" t="s">
        <v>788</v>
      </c>
      <c r="L23" s="389" t="s">
        <v>788</v>
      </c>
      <c r="M23" s="389" t="s">
        <v>788</v>
      </c>
      <c r="N23" s="389" t="s">
        <v>788</v>
      </c>
      <c r="O23" s="389" t="s">
        <v>788</v>
      </c>
      <c r="P23" s="389" t="s">
        <v>788</v>
      </c>
      <c r="Q23" s="389" t="s">
        <v>788</v>
      </c>
      <c r="R23" s="389" t="s">
        <v>787</v>
      </c>
    </row>
    <row r="24" spans="1:18" ht="16.5">
      <c r="A24" s="465"/>
      <c r="B24" s="465"/>
      <c r="C24" s="389" t="s">
        <v>864</v>
      </c>
      <c r="D24" s="389" t="s">
        <v>788</v>
      </c>
      <c r="E24" s="389" t="s">
        <v>788</v>
      </c>
      <c r="F24" s="389" t="s">
        <v>788</v>
      </c>
      <c r="G24" s="389" t="s">
        <v>788</v>
      </c>
      <c r="H24" s="389" t="s">
        <v>788</v>
      </c>
      <c r="I24" s="389" t="s">
        <v>788</v>
      </c>
      <c r="J24" s="389" t="s">
        <v>788</v>
      </c>
      <c r="K24" s="389" t="s">
        <v>788</v>
      </c>
      <c r="L24" s="389" t="s">
        <v>788</v>
      </c>
      <c r="M24" s="389" t="s">
        <v>788</v>
      </c>
      <c r="N24" s="389" t="s">
        <v>788</v>
      </c>
      <c r="O24" s="389" t="s">
        <v>788</v>
      </c>
      <c r="P24" s="389" t="s">
        <v>788</v>
      </c>
      <c r="Q24" s="389" t="s">
        <v>788</v>
      </c>
      <c r="R24" s="389" t="s">
        <v>787</v>
      </c>
    </row>
    <row r="25" spans="1:18" ht="16.5">
      <c r="A25" s="465"/>
      <c r="B25" s="465"/>
      <c r="C25" s="389" t="s">
        <v>865</v>
      </c>
      <c r="D25" s="389" t="s">
        <v>788</v>
      </c>
      <c r="E25" s="389" t="s">
        <v>788</v>
      </c>
      <c r="F25" s="389" t="s">
        <v>788</v>
      </c>
      <c r="G25" s="389" t="s">
        <v>788</v>
      </c>
      <c r="H25" s="389" t="s">
        <v>788</v>
      </c>
      <c r="I25" s="389" t="s">
        <v>788</v>
      </c>
      <c r="J25" s="389" t="s">
        <v>788</v>
      </c>
      <c r="K25" s="389" t="s">
        <v>788</v>
      </c>
      <c r="L25" s="389" t="s">
        <v>788</v>
      </c>
      <c r="M25" s="389" t="s">
        <v>788</v>
      </c>
      <c r="N25" s="389" t="s">
        <v>788</v>
      </c>
      <c r="O25" s="389" t="s">
        <v>788</v>
      </c>
      <c r="P25" s="389" t="s">
        <v>788</v>
      </c>
      <c r="Q25" s="389" t="s">
        <v>788</v>
      </c>
      <c r="R25" s="389" t="s">
        <v>787</v>
      </c>
    </row>
    <row r="26" spans="1:18" ht="16.5">
      <c r="A26" s="465"/>
      <c r="B26" s="465"/>
      <c r="C26" s="389" t="s">
        <v>843</v>
      </c>
      <c r="D26" s="389" t="s">
        <v>788</v>
      </c>
      <c r="E26" s="389" t="s">
        <v>788</v>
      </c>
      <c r="F26" s="389" t="s">
        <v>788</v>
      </c>
      <c r="G26" s="389" t="s">
        <v>788</v>
      </c>
      <c r="H26" s="389" t="s">
        <v>788</v>
      </c>
      <c r="I26" s="389" t="s">
        <v>788</v>
      </c>
      <c r="J26" s="389" t="s">
        <v>788</v>
      </c>
      <c r="K26" s="389" t="s">
        <v>788</v>
      </c>
      <c r="L26" s="389" t="s">
        <v>788</v>
      </c>
      <c r="M26" s="389" t="s">
        <v>788</v>
      </c>
      <c r="N26" s="389" t="s">
        <v>788</v>
      </c>
      <c r="O26" s="389" t="s">
        <v>788</v>
      </c>
      <c r="P26" s="389" t="s">
        <v>788</v>
      </c>
      <c r="Q26" s="389" t="s">
        <v>788</v>
      </c>
      <c r="R26" s="389" t="s">
        <v>787</v>
      </c>
    </row>
    <row r="27" spans="1:18" ht="16.5">
      <c r="A27" s="465"/>
      <c r="B27" s="465"/>
      <c r="C27" s="389" t="s">
        <v>866</v>
      </c>
      <c r="D27" s="389" t="s">
        <v>788</v>
      </c>
      <c r="E27" s="389" t="s">
        <v>788</v>
      </c>
      <c r="F27" s="389" t="s">
        <v>788</v>
      </c>
      <c r="G27" s="389" t="s">
        <v>788</v>
      </c>
      <c r="H27" s="389" t="s">
        <v>788</v>
      </c>
      <c r="I27" s="389" t="s">
        <v>788</v>
      </c>
      <c r="J27" s="389" t="s">
        <v>788</v>
      </c>
      <c r="K27" s="389" t="s">
        <v>788</v>
      </c>
      <c r="L27" s="389" t="s">
        <v>788</v>
      </c>
      <c r="M27" s="389" t="s">
        <v>788</v>
      </c>
      <c r="N27" s="389" t="s">
        <v>788</v>
      </c>
      <c r="O27" s="389" t="s">
        <v>788</v>
      </c>
      <c r="P27" s="389" t="s">
        <v>788</v>
      </c>
      <c r="Q27" s="389" t="s">
        <v>788</v>
      </c>
      <c r="R27" s="389" t="s">
        <v>787</v>
      </c>
    </row>
    <row r="28" spans="1:18" ht="16.5">
      <c r="A28" s="465"/>
      <c r="B28" s="465"/>
      <c r="C28" s="389" t="s">
        <v>867</v>
      </c>
      <c r="D28" s="389" t="s">
        <v>788</v>
      </c>
      <c r="E28" s="389" t="s">
        <v>788</v>
      </c>
      <c r="F28" s="389" t="s">
        <v>788</v>
      </c>
      <c r="G28" s="389" t="s">
        <v>788</v>
      </c>
      <c r="H28" s="389" t="s">
        <v>788</v>
      </c>
      <c r="I28" s="389" t="s">
        <v>788</v>
      </c>
      <c r="J28" s="389" t="s">
        <v>788</v>
      </c>
      <c r="K28" s="389" t="s">
        <v>788</v>
      </c>
      <c r="L28" s="389" t="s">
        <v>788</v>
      </c>
      <c r="M28" s="389" t="s">
        <v>788</v>
      </c>
      <c r="N28" s="389" t="s">
        <v>788</v>
      </c>
      <c r="O28" s="389" t="s">
        <v>788</v>
      </c>
      <c r="P28" s="389" t="s">
        <v>788</v>
      </c>
      <c r="Q28" s="389" t="s">
        <v>788</v>
      </c>
      <c r="R28" s="389" t="s">
        <v>787</v>
      </c>
    </row>
    <row r="29" spans="1:18" ht="16.5">
      <c r="A29" s="465"/>
      <c r="B29" s="465"/>
      <c r="C29" s="389" t="s">
        <v>408</v>
      </c>
      <c r="D29" s="389" t="s">
        <v>788</v>
      </c>
      <c r="E29" s="389" t="s">
        <v>788</v>
      </c>
      <c r="F29" s="389" t="s">
        <v>788</v>
      </c>
      <c r="G29" s="389" t="s">
        <v>788</v>
      </c>
      <c r="H29" s="389" t="s">
        <v>788</v>
      </c>
      <c r="I29" s="389" t="s">
        <v>788</v>
      </c>
      <c r="J29" s="389" t="s">
        <v>788</v>
      </c>
      <c r="K29" s="389" t="s">
        <v>788</v>
      </c>
      <c r="L29" s="389" t="s">
        <v>788</v>
      </c>
      <c r="M29" s="389" t="s">
        <v>788</v>
      </c>
      <c r="N29" s="389" t="s">
        <v>788</v>
      </c>
      <c r="O29" s="389" t="s">
        <v>788</v>
      </c>
      <c r="P29" s="389" t="s">
        <v>788</v>
      </c>
      <c r="Q29" s="389" t="s">
        <v>788</v>
      </c>
      <c r="R29" s="390" t="s">
        <v>823</v>
      </c>
    </row>
    <row r="30" spans="1:18" ht="16.5">
      <c r="A30" s="465"/>
      <c r="B30" s="465"/>
      <c r="C30" s="389" t="s">
        <v>825</v>
      </c>
      <c r="D30" s="389" t="s">
        <v>788</v>
      </c>
      <c r="E30" s="389" t="s">
        <v>788</v>
      </c>
      <c r="F30" s="389" t="s">
        <v>788</v>
      </c>
      <c r="G30" s="389" t="s">
        <v>788</v>
      </c>
      <c r="H30" s="389" t="s">
        <v>788</v>
      </c>
      <c r="I30" s="389" t="s">
        <v>788</v>
      </c>
      <c r="J30" s="389" t="s">
        <v>788</v>
      </c>
      <c r="K30" s="389" t="s">
        <v>788</v>
      </c>
      <c r="L30" s="389" t="s">
        <v>788</v>
      </c>
      <c r="M30" s="389" t="s">
        <v>788</v>
      </c>
      <c r="N30" s="389" t="s">
        <v>788</v>
      </c>
      <c r="O30" s="389" t="s">
        <v>788</v>
      </c>
      <c r="P30" s="389" t="s">
        <v>788</v>
      </c>
      <c r="Q30" s="389" t="s">
        <v>788</v>
      </c>
      <c r="R30" s="390" t="s">
        <v>823</v>
      </c>
    </row>
    <row r="31" spans="1:18" ht="16.5">
      <c r="A31" s="465"/>
      <c r="B31" s="465"/>
      <c r="C31" s="389" t="s">
        <v>868</v>
      </c>
      <c r="D31" s="389" t="s">
        <v>788</v>
      </c>
      <c r="E31" s="389" t="s">
        <v>788</v>
      </c>
      <c r="F31" s="389" t="s">
        <v>788</v>
      </c>
      <c r="G31" s="389" t="s">
        <v>788</v>
      </c>
      <c r="H31" s="389" t="s">
        <v>788</v>
      </c>
      <c r="I31" s="389" t="s">
        <v>788</v>
      </c>
      <c r="J31" s="389" t="s">
        <v>788</v>
      </c>
      <c r="K31" s="389" t="s">
        <v>788</v>
      </c>
      <c r="L31" s="389" t="s">
        <v>788</v>
      </c>
      <c r="M31" s="389" t="s">
        <v>788</v>
      </c>
      <c r="N31" s="389" t="s">
        <v>788</v>
      </c>
      <c r="O31" s="389" t="s">
        <v>788</v>
      </c>
      <c r="P31" s="389" t="s">
        <v>788</v>
      </c>
      <c r="Q31" s="389" t="s">
        <v>788</v>
      </c>
      <c r="R31" s="390" t="s">
        <v>823</v>
      </c>
    </row>
    <row r="32" spans="1:18" ht="16.5">
      <c r="A32" s="465"/>
      <c r="B32" s="465"/>
      <c r="C32" s="389" t="s">
        <v>827</v>
      </c>
      <c r="D32" s="389" t="s">
        <v>788</v>
      </c>
      <c r="E32" s="389" t="s">
        <v>788</v>
      </c>
      <c r="F32" s="389" t="s">
        <v>788</v>
      </c>
      <c r="G32" s="389" t="s">
        <v>788</v>
      </c>
      <c r="H32" s="389" t="s">
        <v>788</v>
      </c>
      <c r="I32" s="389" t="s">
        <v>788</v>
      </c>
      <c r="J32" s="389" t="s">
        <v>788</v>
      </c>
      <c r="K32" s="389" t="s">
        <v>788</v>
      </c>
      <c r="L32" s="389" t="s">
        <v>788</v>
      </c>
      <c r="M32" s="389" t="s">
        <v>788</v>
      </c>
      <c r="N32" s="389" t="s">
        <v>788</v>
      </c>
      <c r="O32" s="389" t="s">
        <v>788</v>
      </c>
      <c r="P32" s="389" t="s">
        <v>788</v>
      </c>
      <c r="Q32" s="389" t="s">
        <v>788</v>
      </c>
      <c r="R32" s="390" t="s">
        <v>823</v>
      </c>
    </row>
    <row r="33" spans="1:18" ht="16.5">
      <c r="A33" s="465"/>
      <c r="B33" s="465"/>
      <c r="C33" s="389" t="s">
        <v>830</v>
      </c>
      <c r="D33" s="389" t="s">
        <v>788</v>
      </c>
      <c r="E33" s="389" t="s">
        <v>788</v>
      </c>
      <c r="F33" s="389" t="s">
        <v>788</v>
      </c>
      <c r="G33" s="389" t="s">
        <v>788</v>
      </c>
      <c r="H33" s="389" t="s">
        <v>788</v>
      </c>
      <c r="I33" s="389" t="s">
        <v>788</v>
      </c>
      <c r="J33" s="389" t="s">
        <v>788</v>
      </c>
      <c r="K33" s="389" t="s">
        <v>788</v>
      </c>
      <c r="L33" s="389" t="s">
        <v>788</v>
      </c>
      <c r="M33" s="389" t="s">
        <v>788</v>
      </c>
      <c r="N33" s="389" t="s">
        <v>788</v>
      </c>
      <c r="O33" s="389" t="s">
        <v>788</v>
      </c>
      <c r="P33" s="389" t="s">
        <v>788</v>
      </c>
      <c r="Q33" s="389" t="s">
        <v>788</v>
      </c>
      <c r="R33" s="390" t="s">
        <v>823</v>
      </c>
    </row>
    <row r="34" spans="1:18" ht="16.5">
      <c r="A34" s="465"/>
      <c r="B34" s="465"/>
      <c r="C34" s="389" t="s">
        <v>832</v>
      </c>
      <c r="D34" s="389" t="s">
        <v>788</v>
      </c>
      <c r="E34" s="389" t="s">
        <v>788</v>
      </c>
      <c r="F34" s="389" t="s">
        <v>788</v>
      </c>
      <c r="G34" s="389" t="s">
        <v>788</v>
      </c>
      <c r="H34" s="389" t="s">
        <v>788</v>
      </c>
      <c r="I34" s="389" t="s">
        <v>788</v>
      </c>
      <c r="J34" s="389" t="s">
        <v>788</v>
      </c>
      <c r="K34" s="389" t="s">
        <v>788</v>
      </c>
      <c r="L34" s="389" t="s">
        <v>788</v>
      </c>
      <c r="M34" s="389" t="s">
        <v>788</v>
      </c>
      <c r="N34" s="389" t="s">
        <v>788</v>
      </c>
      <c r="O34" s="389" t="s">
        <v>788</v>
      </c>
      <c r="P34" s="389" t="s">
        <v>788</v>
      </c>
      <c r="Q34" s="389" t="s">
        <v>788</v>
      </c>
      <c r="R34" s="390" t="s">
        <v>823</v>
      </c>
    </row>
    <row r="35" spans="1:18" ht="16.5">
      <c r="A35" s="465"/>
      <c r="B35" s="465"/>
      <c r="C35" s="389" t="s">
        <v>869</v>
      </c>
      <c r="D35" s="389" t="s">
        <v>788</v>
      </c>
      <c r="E35" s="389" t="s">
        <v>788</v>
      </c>
      <c r="F35" s="389" t="s">
        <v>788</v>
      </c>
      <c r="G35" s="389" t="s">
        <v>788</v>
      </c>
      <c r="H35" s="389" t="s">
        <v>788</v>
      </c>
      <c r="I35" s="389" t="s">
        <v>788</v>
      </c>
      <c r="J35" s="389" t="s">
        <v>788</v>
      </c>
      <c r="K35" s="389" t="s">
        <v>788</v>
      </c>
      <c r="L35" s="389" t="s">
        <v>788</v>
      </c>
      <c r="M35" s="389" t="s">
        <v>788</v>
      </c>
      <c r="N35" s="389" t="s">
        <v>788</v>
      </c>
      <c r="O35" s="389" t="s">
        <v>788</v>
      </c>
      <c r="P35" s="389" t="s">
        <v>788</v>
      </c>
      <c r="Q35" s="389" t="s">
        <v>788</v>
      </c>
      <c r="R35" s="389" t="s">
        <v>787</v>
      </c>
    </row>
    <row r="36" spans="1:18" ht="16.5">
      <c r="A36" s="465"/>
      <c r="B36" s="465"/>
      <c r="C36" s="389" t="s">
        <v>870</v>
      </c>
      <c r="D36" s="389" t="s">
        <v>788</v>
      </c>
      <c r="E36" s="389" t="s">
        <v>788</v>
      </c>
      <c r="F36" s="389" t="s">
        <v>788</v>
      </c>
      <c r="G36" s="389" t="s">
        <v>788</v>
      </c>
      <c r="H36" s="389" t="s">
        <v>788</v>
      </c>
      <c r="I36" s="389" t="s">
        <v>788</v>
      </c>
      <c r="J36" s="389" t="s">
        <v>788</v>
      </c>
      <c r="K36" s="389" t="s">
        <v>788</v>
      </c>
      <c r="L36" s="389" t="s">
        <v>788</v>
      </c>
      <c r="M36" s="389" t="s">
        <v>788</v>
      </c>
      <c r="N36" s="389" t="s">
        <v>788</v>
      </c>
      <c r="O36" s="389" t="s">
        <v>788</v>
      </c>
      <c r="P36" s="389" t="s">
        <v>788</v>
      </c>
      <c r="Q36" s="389" t="s">
        <v>788</v>
      </c>
      <c r="R36" s="389" t="s">
        <v>787</v>
      </c>
    </row>
    <row r="37" spans="1:18" ht="16.5">
      <c r="A37" s="465"/>
      <c r="B37" s="465"/>
      <c r="C37" s="389" t="s">
        <v>871</v>
      </c>
      <c r="D37" s="389" t="s">
        <v>788</v>
      </c>
      <c r="E37" s="389" t="s">
        <v>788</v>
      </c>
      <c r="F37" s="389" t="s">
        <v>788</v>
      </c>
      <c r="G37" s="389" t="s">
        <v>788</v>
      </c>
      <c r="H37" s="389" t="s">
        <v>788</v>
      </c>
      <c r="I37" s="389" t="s">
        <v>788</v>
      </c>
      <c r="J37" s="389" t="s">
        <v>788</v>
      </c>
      <c r="K37" s="389" t="s">
        <v>788</v>
      </c>
      <c r="L37" s="389" t="s">
        <v>788</v>
      </c>
      <c r="M37" s="389" t="s">
        <v>788</v>
      </c>
      <c r="N37" s="389" t="s">
        <v>788</v>
      </c>
      <c r="O37" s="389" t="s">
        <v>788</v>
      </c>
      <c r="P37" s="389" t="s">
        <v>788</v>
      </c>
      <c r="Q37" s="389" t="s">
        <v>788</v>
      </c>
      <c r="R37" s="389" t="s">
        <v>788</v>
      </c>
    </row>
    <row r="38" spans="1:18" ht="16.5">
      <c r="A38" s="465"/>
      <c r="B38" s="465"/>
      <c r="C38" s="389" t="s">
        <v>872</v>
      </c>
      <c r="D38" s="389" t="s">
        <v>788</v>
      </c>
      <c r="E38" s="389" t="s">
        <v>788</v>
      </c>
      <c r="F38" s="389" t="s">
        <v>788</v>
      </c>
      <c r="G38" s="389" t="s">
        <v>788</v>
      </c>
      <c r="H38" s="389" t="s">
        <v>788</v>
      </c>
      <c r="I38" s="389" t="s">
        <v>788</v>
      </c>
      <c r="J38" s="389" t="s">
        <v>788</v>
      </c>
      <c r="K38" s="389" t="s">
        <v>788</v>
      </c>
      <c r="L38" s="389" t="s">
        <v>788</v>
      </c>
      <c r="M38" s="389" t="s">
        <v>788</v>
      </c>
      <c r="N38" s="389" t="s">
        <v>788</v>
      </c>
      <c r="O38" s="389" t="s">
        <v>788</v>
      </c>
      <c r="P38" s="389" t="s">
        <v>788</v>
      </c>
      <c r="Q38" s="389" t="s">
        <v>788</v>
      </c>
      <c r="R38" s="389" t="s">
        <v>788</v>
      </c>
    </row>
    <row r="39" spans="1:18" ht="16.5">
      <c r="A39" s="465"/>
      <c r="B39" s="465"/>
      <c r="C39" s="389" t="s">
        <v>873</v>
      </c>
      <c r="D39" s="389" t="s">
        <v>833</v>
      </c>
      <c r="E39" s="389" t="s">
        <v>833</v>
      </c>
      <c r="F39" s="389" t="s">
        <v>833</v>
      </c>
      <c r="G39" s="389" t="s">
        <v>833</v>
      </c>
      <c r="H39" s="389" t="s">
        <v>833</v>
      </c>
      <c r="I39" s="389" t="s">
        <v>833</v>
      </c>
      <c r="J39" s="389" t="s">
        <v>833</v>
      </c>
      <c r="K39" s="389" t="s">
        <v>833</v>
      </c>
      <c r="L39" s="389" t="s">
        <v>833</v>
      </c>
      <c r="M39" s="389" t="s">
        <v>833</v>
      </c>
      <c r="N39" s="389" t="s">
        <v>833</v>
      </c>
      <c r="O39" s="389" t="s">
        <v>833</v>
      </c>
      <c r="P39" s="389" t="s">
        <v>833</v>
      </c>
      <c r="Q39" s="389" t="s">
        <v>833</v>
      </c>
      <c r="R39" s="390" t="s">
        <v>788</v>
      </c>
    </row>
    <row r="40" spans="1:18" ht="16.5">
      <c r="A40" s="465"/>
      <c r="B40" s="465" t="s">
        <v>822</v>
      </c>
      <c r="C40" s="389" t="s">
        <v>845</v>
      </c>
      <c r="D40" s="389" t="s">
        <v>834</v>
      </c>
      <c r="E40" s="389" t="s">
        <v>834</v>
      </c>
      <c r="F40" s="389" t="s">
        <v>834</v>
      </c>
      <c r="G40" s="389" t="s">
        <v>834</v>
      </c>
      <c r="H40" s="389" t="s">
        <v>834</v>
      </c>
      <c r="I40" s="389" t="s">
        <v>834</v>
      </c>
      <c r="J40" s="389" t="s">
        <v>834</v>
      </c>
      <c r="K40" s="389" t="s">
        <v>834</v>
      </c>
      <c r="L40" s="389" t="s">
        <v>834</v>
      </c>
      <c r="M40" s="389" t="s">
        <v>834</v>
      </c>
      <c r="N40" s="389" t="s">
        <v>834</v>
      </c>
      <c r="O40" s="389" t="s">
        <v>834</v>
      </c>
      <c r="P40" s="389" t="s">
        <v>834</v>
      </c>
      <c r="Q40" s="389" t="s">
        <v>834</v>
      </c>
      <c r="R40" s="390" t="s">
        <v>892</v>
      </c>
    </row>
    <row r="41" spans="1:18" ht="16.5">
      <c r="A41" s="465"/>
      <c r="B41" s="465"/>
      <c r="C41" s="389" t="s">
        <v>874</v>
      </c>
      <c r="D41" s="389" t="s">
        <v>788</v>
      </c>
      <c r="E41" s="389" t="s">
        <v>788</v>
      </c>
      <c r="F41" s="389" t="s">
        <v>788</v>
      </c>
      <c r="G41" s="389" t="s">
        <v>788</v>
      </c>
      <c r="H41" s="389" t="s">
        <v>788</v>
      </c>
      <c r="I41" s="389" t="s">
        <v>788</v>
      </c>
      <c r="J41" s="389" t="s">
        <v>788</v>
      </c>
      <c r="K41" s="389" t="s">
        <v>788</v>
      </c>
      <c r="L41" s="389" t="s">
        <v>788</v>
      </c>
      <c r="M41" s="389" t="s">
        <v>788</v>
      </c>
      <c r="N41" s="389" t="s">
        <v>788</v>
      </c>
      <c r="O41" s="389" t="s">
        <v>788</v>
      </c>
      <c r="P41" s="389" t="s">
        <v>788</v>
      </c>
      <c r="Q41" s="389" t="s">
        <v>788</v>
      </c>
      <c r="R41" s="389" t="s">
        <v>788</v>
      </c>
    </row>
    <row r="42" spans="1:18" ht="16.5">
      <c r="A42" s="465"/>
      <c r="B42" s="465"/>
      <c r="C42" s="389" t="s">
        <v>875</v>
      </c>
      <c r="D42" s="389" t="s">
        <v>788</v>
      </c>
      <c r="E42" s="389" t="s">
        <v>788</v>
      </c>
      <c r="F42" s="389" t="s">
        <v>788</v>
      </c>
      <c r="G42" s="389" t="s">
        <v>788</v>
      </c>
      <c r="H42" s="389" t="s">
        <v>788</v>
      </c>
      <c r="I42" s="389" t="s">
        <v>788</v>
      </c>
      <c r="J42" s="389" t="s">
        <v>788</v>
      </c>
      <c r="K42" s="389" t="s">
        <v>788</v>
      </c>
      <c r="L42" s="389" t="s">
        <v>788</v>
      </c>
      <c r="M42" s="389" t="s">
        <v>788</v>
      </c>
      <c r="N42" s="389" t="s">
        <v>788</v>
      </c>
      <c r="O42" s="389" t="s">
        <v>788</v>
      </c>
      <c r="P42" s="389" t="s">
        <v>788</v>
      </c>
      <c r="Q42" s="389" t="s">
        <v>788</v>
      </c>
      <c r="R42" s="389" t="s">
        <v>788</v>
      </c>
    </row>
    <row r="43" spans="1:18" ht="16.5">
      <c r="A43" s="465"/>
      <c r="B43" s="465"/>
      <c r="C43" s="389" t="s">
        <v>876</v>
      </c>
      <c r="D43" s="389" t="s">
        <v>788</v>
      </c>
      <c r="E43" s="389" t="s">
        <v>788</v>
      </c>
      <c r="F43" s="389" t="s">
        <v>788</v>
      </c>
      <c r="G43" s="389" t="s">
        <v>788</v>
      </c>
      <c r="H43" s="389" t="s">
        <v>788</v>
      </c>
      <c r="I43" s="389" t="s">
        <v>788</v>
      </c>
      <c r="J43" s="389" t="s">
        <v>788</v>
      </c>
      <c r="K43" s="389" t="s">
        <v>788</v>
      </c>
      <c r="L43" s="389" t="s">
        <v>788</v>
      </c>
      <c r="M43" s="389" t="s">
        <v>788</v>
      </c>
      <c r="N43" s="389" t="s">
        <v>788</v>
      </c>
      <c r="O43" s="389" t="s">
        <v>788</v>
      </c>
      <c r="P43" s="389" t="s">
        <v>788</v>
      </c>
      <c r="Q43" s="389" t="s">
        <v>788</v>
      </c>
      <c r="R43" s="389" t="s">
        <v>892</v>
      </c>
    </row>
    <row r="44" spans="1:18" ht="16.5">
      <c r="A44" s="465"/>
      <c r="B44" s="465"/>
      <c r="C44" s="389" t="s">
        <v>877</v>
      </c>
      <c r="D44" s="389" t="s">
        <v>788</v>
      </c>
      <c r="E44" s="389" t="s">
        <v>788</v>
      </c>
      <c r="F44" s="389" t="s">
        <v>788</v>
      </c>
      <c r="G44" s="389" t="s">
        <v>788</v>
      </c>
      <c r="H44" s="389" t="s">
        <v>788</v>
      </c>
      <c r="I44" s="389" t="s">
        <v>788</v>
      </c>
      <c r="J44" s="389" t="s">
        <v>788</v>
      </c>
      <c r="K44" s="389" t="s">
        <v>788</v>
      </c>
      <c r="L44" s="389" t="s">
        <v>788</v>
      </c>
      <c r="M44" s="389" t="s">
        <v>788</v>
      </c>
      <c r="N44" s="389" t="s">
        <v>788</v>
      </c>
      <c r="O44" s="389" t="s">
        <v>788</v>
      </c>
      <c r="P44" s="389" t="s">
        <v>788</v>
      </c>
      <c r="Q44" s="389" t="s">
        <v>788</v>
      </c>
      <c r="R44" s="389" t="s">
        <v>892</v>
      </c>
    </row>
    <row r="45" spans="1:18" ht="16.5">
      <c r="A45" s="465"/>
      <c r="B45" s="465"/>
      <c r="C45" s="389" t="s">
        <v>878</v>
      </c>
      <c r="D45" s="389" t="s">
        <v>788</v>
      </c>
      <c r="E45" s="389" t="s">
        <v>788</v>
      </c>
      <c r="F45" s="389" t="s">
        <v>788</v>
      </c>
      <c r="G45" s="389" t="s">
        <v>788</v>
      </c>
      <c r="H45" s="389" t="s">
        <v>788</v>
      </c>
      <c r="I45" s="389" t="s">
        <v>788</v>
      </c>
      <c r="J45" s="389" t="s">
        <v>788</v>
      </c>
      <c r="K45" s="389" t="s">
        <v>788</v>
      </c>
      <c r="L45" s="389" t="s">
        <v>788</v>
      </c>
      <c r="M45" s="389" t="s">
        <v>788</v>
      </c>
      <c r="N45" s="389" t="s">
        <v>788</v>
      </c>
      <c r="O45" s="389" t="s">
        <v>788</v>
      </c>
      <c r="P45" s="389" t="s">
        <v>788</v>
      </c>
      <c r="Q45" s="389" t="s">
        <v>788</v>
      </c>
      <c r="R45" s="389" t="s">
        <v>788</v>
      </c>
    </row>
    <row r="46" spans="1:18" ht="16.5">
      <c r="A46" s="465"/>
      <c r="B46" s="465"/>
      <c r="C46" s="389" t="s">
        <v>879</v>
      </c>
      <c r="D46" s="389" t="s">
        <v>788</v>
      </c>
      <c r="E46" s="389" t="s">
        <v>788</v>
      </c>
      <c r="F46" s="389" t="s">
        <v>788</v>
      </c>
      <c r="G46" s="389" t="s">
        <v>788</v>
      </c>
      <c r="H46" s="389" t="s">
        <v>788</v>
      </c>
      <c r="I46" s="389" t="s">
        <v>788</v>
      </c>
      <c r="J46" s="389" t="s">
        <v>788</v>
      </c>
      <c r="K46" s="389" t="s">
        <v>788</v>
      </c>
      <c r="L46" s="389" t="s">
        <v>788</v>
      </c>
      <c r="M46" s="389" t="s">
        <v>788</v>
      </c>
      <c r="N46" s="389" t="s">
        <v>788</v>
      </c>
      <c r="O46" s="389" t="s">
        <v>788</v>
      </c>
      <c r="P46" s="389" t="s">
        <v>788</v>
      </c>
      <c r="Q46" s="389" t="s">
        <v>788</v>
      </c>
      <c r="R46" s="389" t="s">
        <v>892</v>
      </c>
    </row>
    <row r="47" spans="1:18" ht="16.5">
      <c r="A47" s="465"/>
      <c r="B47" s="465"/>
      <c r="C47" s="389" t="s">
        <v>880</v>
      </c>
      <c r="D47" s="389" t="s">
        <v>788</v>
      </c>
      <c r="E47" s="389" t="s">
        <v>788</v>
      </c>
      <c r="F47" s="389" t="s">
        <v>788</v>
      </c>
      <c r="G47" s="389" t="s">
        <v>788</v>
      </c>
      <c r="H47" s="389" t="s">
        <v>788</v>
      </c>
      <c r="I47" s="389" t="s">
        <v>788</v>
      </c>
      <c r="J47" s="389" t="s">
        <v>788</v>
      </c>
      <c r="K47" s="389" t="s">
        <v>788</v>
      </c>
      <c r="L47" s="389" t="s">
        <v>788</v>
      </c>
      <c r="M47" s="389" t="s">
        <v>788</v>
      </c>
      <c r="N47" s="389" t="s">
        <v>788</v>
      </c>
      <c r="O47" s="389" t="s">
        <v>788</v>
      </c>
      <c r="P47" s="389" t="s">
        <v>788</v>
      </c>
      <c r="Q47" s="389" t="s">
        <v>788</v>
      </c>
      <c r="R47" s="389" t="s">
        <v>892</v>
      </c>
    </row>
    <row r="48" spans="1:18" ht="16.5">
      <c r="A48" s="465"/>
      <c r="B48" s="465"/>
      <c r="C48" s="389" t="s">
        <v>881</v>
      </c>
      <c r="D48" s="389" t="s">
        <v>788</v>
      </c>
      <c r="E48" s="389" t="s">
        <v>788</v>
      </c>
      <c r="F48" s="389" t="s">
        <v>788</v>
      </c>
      <c r="G48" s="389" t="s">
        <v>788</v>
      </c>
      <c r="H48" s="389" t="s">
        <v>788</v>
      </c>
      <c r="I48" s="389" t="s">
        <v>788</v>
      </c>
      <c r="J48" s="389" t="s">
        <v>788</v>
      </c>
      <c r="K48" s="389" t="s">
        <v>788</v>
      </c>
      <c r="L48" s="389" t="s">
        <v>788</v>
      </c>
      <c r="M48" s="389" t="s">
        <v>788</v>
      </c>
      <c r="N48" s="389" t="s">
        <v>788</v>
      </c>
      <c r="O48" s="389" t="s">
        <v>788</v>
      </c>
      <c r="P48" s="389" t="s">
        <v>788</v>
      </c>
      <c r="Q48" s="389" t="s">
        <v>788</v>
      </c>
      <c r="R48" s="389" t="s">
        <v>788</v>
      </c>
    </row>
    <row r="49" spans="1:18" ht="16.5">
      <c r="A49" s="465"/>
      <c r="B49" s="465"/>
      <c r="C49" s="389" t="s">
        <v>882</v>
      </c>
      <c r="D49" s="389" t="s">
        <v>788</v>
      </c>
      <c r="E49" s="389" t="s">
        <v>788</v>
      </c>
      <c r="F49" s="389" t="s">
        <v>788</v>
      </c>
      <c r="G49" s="389" t="s">
        <v>788</v>
      </c>
      <c r="H49" s="389" t="s">
        <v>788</v>
      </c>
      <c r="I49" s="389" t="s">
        <v>788</v>
      </c>
      <c r="J49" s="389" t="s">
        <v>788</v>
      </c>
      <c r="K49" s="389" t="s">
        <v>788</v>
      </c>
      <c r="L49" s="389" t="s">
        <v>788</v>
      </c>
      <c r="M49" s="389" t="s">
        <v>788</v>
      </c>
      <c r="N49" s="389" t="s">
        <v>788</v>
      </c>
      <c r="O49" s="389" t="s">
        <v>788</v>
      </c>
      <c r="P49" s="389" t="s">
        <v>788</v>
      </c>
      <c r="Q49" s="389" t="s">
        <v>788</v>
      </c>
      <c r="R49" s="389" t="s">
        <v>892</v>
      </c>
    </row>
    <row r="50" spans="1:18" ht="16.5">
      <c r="A50" s="465"/>
      <c r="B50" s="465"/>
      <c r="C50" s="389" t="s">
        <v>883</v>
      </c>
      <c r="D50" s="389" t="s">
        <v>788</v>
      </c>
      <c r="E50" s="389" t="s">
        <v>788</v>
      </c>
      <c r="F50" s="389" t="s">
        <v>788</v>
      </c>
      <c r="G50" s="389" t="s">
        <v>788</v>
      </c>
      <c r="H50" s="389" t="s">
        <v>788</v>
      </c>
      <c r="I50" s="389" t="s">
        <v>788</v>
      </c>
      <c r="J50" s="389" t="s">
        <v>788</v>
      </c>
      <c r="K50" s="389" t="s">
        <v>788</v>
      </c>
      <c r="L50" s="389" t="s">
        <v>788</v>
      </c>
      <c r="M50" s="389" t="s">
        <v>788</v>
      </c>
      <c r="N50" s="389" t="s">
        <v>788</v>
      </c>
      <c r="O50" s="389" t="s">
        <v>788</v>
      </c>
      <c r="P50" s="389" t="s">
        <v>788</v>
      </c>
      <c r="Q50" s="389" t="s">
        <v>788</v>
      </c>
      <c r="R50" s="389" t="s">
        <v>892</v>
      </c>
    </row>
    <row r="51" spans="1:18" ht="16.5">
      <c r="A51" s="465"/>
      <c r="B51" s="465"/>
      <c r="C51" s="389" t="s">
        <v>836</v>
      </c>
      <c r="D51" s="389" t="s">
        <v>788</v>
      </c>
      <c r="E51" s="389" t="s">
        <v>788</v>
      </c>
      <c r="F51" s="389" t="s">
        <v>788</v>
      </c>
      <c r="G51" s="389" t="s">
        <v>788</v>
      </c>
      <c r="H51" s="389" t="s">
        <v>788</v>
      </c>
      <c r="I51" s="389" t="s">
        <v>788</v>
      </c>
      <c r="J51" s="389" t="s">
        <v>788</v>
      </c>
      <c r="K51" s="389" t="s">
        <v>788</v>
      </c>
      <c r="L51" s="389" t="s">
        <v>788</v>
      </c>
      <c r="M51" s="389" t="s">
        <v>788</v>
      </c>
      <c r="N51" s="389" t="s">
        <v>788</v>
      </c>
      <c r="O51" s="389" t="s">
        <v>788</v>
      </c>
      <c r="P51" s="389" t="s">
        <v>788</v>
      </c>
      <c r="Q51" s="389" t="s">
        <v>788</v>
      </c>
      <c r="R51" s="390" t="s">
        <v>823</v>
      </c>
    </row>
    <row r="52" spans="1:18" ht="16.5">
      <c r="A52" s="465"/>
      <c r="B52" s="465"/>
      <c r="C52" s="389" t="s">
        <v>838</v>
      </c>
      <c r="D52" s="389" t="s">
        <v>788</v>
      </c>
      <c r="E52" s="389" t="s">
        <v>788</v>
      </c>
      <c r="F52" s="389" t="s">
        <v>788</v>
      </c>
      <c r="G52" s="389" t="s">
        <v>788</v>
      </c>
      <c r="H52" s="389" t="s">
        <v>788</v>
      </c>
      <c r="I52" s="389" t="s">
        <v>788</v>
      </c>
      <c r="J52" s="389" t="s">
        <v>788</v>
      </c>
      <c r="K52" s="389" t="s">
        <v>788</v>
      </c>
      <c r="L52" s="389" t="s">
        <v>788</v>
      </c>
      <c r="M52" s="389" t="s">
        <v>788</v>
      </c>
      <c r="N52" s="389" t="s">
        <v>788</v>
      </c>
      <c r="O52" s="389" t="s">
        <v>788</v>
      </c>
      <c r="P52" s="389" t="s">
        <v>788</v>
      </c>
      <c r="Q52" s="389" t="s">
        <v>788</v>
      </c>
      <c r="R52" s="390" t="s">
        <v>834</v>
      </c>
    </row>
    <row r="53" spans="1:18" ht="16.5">
      <c r="A53" s="465"/>
      <c r="B53" s="465"/>
      <c r="C53" s="389" t="s">
        <v>884</v>
      </c>
      <c r="D53" s="389" t="s">
        <v>788</v>
      </c>
      <c r="E53" s="389" t="s">
        <v>788</v>
      </c>
      <c r="F53" s="389" t="s">
        <v>788</v>
      </c>
      <c r="G53" s="389" t="s">
        <v>788</v>
      </c>
      <c r="H53" s="389" t="s">
        <v>788</v>
      </c>
      <c r="I53" s="389" t="s">
        <v>788</v>
      </c>
      <c r="J53" s="389" t="s">
        <v>788</v>
      </c>
      <c r="K53" s="389" t="s">
        <v>788</v>
      </c>
      <c r="L53" s="389" t="s">
        <v>788</v>
      </c>
      <c r="M53" s="389" t="s">
        <v>788</v>
      </c>
      <c r="N53" s="389" t="s">
        <v>788</v>
      </c>
      <c r="O53" s="389" t="s">
        <v>788</v>
      </c>
      <c r="P53" s="389" t="s">
        <v>788</v>
      </c>
      <c r="Q53" s="389" t="s">
        <v>788</v>
      </c>
      <c r="R53" s="389" t="s">
        <v>788</v>
      </c>
    </row>
    <row r="54" spans="1:18" ht="16.5">
      <c r="A54" s="465"/>
      <c r="B54" s="465"/>
      <c r="C54" s="389" t="s">
        <v>885</v>
      </c>
      <c r="D54" s="389" t="s">
        <v>788</v>
      </c>
      <c r="E54" s="389" t="s">
        <v>788</v>
      </c>
      <c r="F54" s="389" t="s">
        <v>788</v>
      </c>
      <c r="G54" s="389" t="s">
        <v>788</v>
      </c>
      <c r="H54" s="389" t="s">
        <v>788</v>
      </c>
      <c r="I54" s="389" t="s">
        <v>788</v>
      </c>
      <c r="J54" s="389" t="s">
        <v>788</v>
      </c>
      <c r="K54" s="389" t="s">
        <v>788</v>
      </c>
      <c r="L54" s="389" t="s">
        <v>788</v>
      </c>
      <c r="M54" s="389" t="s">
        <v>788</v>
      </c>
      <c r="N54" s="389" t="s">
        <v>788</v>
      </c>
      <c r="O54" s="389" t="s">
        <v>788</v>
      </c>
      <c r="P54" s="389" t="s">
        <v>788</v>
      </c>
      <c r="Q54" s="389" t="s">
        <v>788</v>
      </c>
      <c r="R54" s="389" t="s">
        <v>892</v>
      </c>
    </row>
    <row r="55" spans="1:18" ht="16.5">
      <c r="A55" s="465"/>
      <c r="B55" s="465"/>
      <c r="C55" s="389" t="s">
        <v>886</v>
      </c>
      <c r="D55" s="389" t="s">
        <v>788</v>
      </c>
      <c r="E55" s="389" t="s">
        <v>788</v>
      </c>
      <c r="F55" s="389" t="s">
        <v>788</v>
      </c>
      <c r="G55" s="389" t="s">
        <v>788</v>
      </c>
      <c r="H55" s="389" t="s">
        <v>788</v>
      </c>
      <c r="I55" s="389" t="s">
        <v>788</v>
      </c>
      <c r="J55" s="389" t="s">
        <v>788</v>
      </c>
      <c r="K55" s="389" t="s">
        <v>788</v>
      </c>
      <c r="L55" s="389" t="s">
        <v>788</v>
      </c>
      <c r="M55" s="389" t="s">
        <v>788</v>
      </c>
      <c r="N55" s="389" t="s">
        <v>788</v>
      </c>
      <c r="O55" s="389" t="s">
        <v>788</v>
      </c>
      <c r="P55" s="389" t="s">
        <v>788</v>
      </c>
      <c r="Q55" s="389" t="s">
        <v>788</v>
      </c>
      <c r="R55" s="389" t="s">
        <v>892</v>
      </c>
    </row>
    <row r="56" spans="1:18" ht="16.5">
      <c r="A56" s="465"/>
      <c r="B56" s="465"/>
      <c r="C56" s="389" t="s">
        <v>887</v>
      </c>
      <c r="D56" s="389" t="s">
        <v>788</v>
      </c>
      <c r="E56" s="389" t="s">
        <v>788</v>
      </c>
      <c r="F56" s="389" t="s">
        <v>788</v>
      </c>
      <c r="G56" s="389" t="s">
        <v>788</v>
      </c>
      <c r="H56" s="389" t="s">
        <v>788</v>
      </c>
      <c r="I56" s="389" t="s">
        <v>788</v>
      </c>
      <c r="J56" s="389" t="s">
        <v>788</v>
      </c>
      <c r="K56" s="389" t="s">
        <v>788</v>
      </c>
      <c r="L56" s="389" t="s">
        <v>788</v>
      </c>
      <c r="M56" s="389" t="s">
        <v>788</v>
      </c>
      <c r="N56" s="389" t="s">
        <v>788</v>
      </c>
      <c r="O56" s="389" t="s">
        <v>788</v>
      </c>
      <c r="P56" s="389" t="s">
        <v>788</v>
      </c>
      <c r="Q56" s="389" t="s">
        <v>788</v>
      </c>
      <c r="R56" s="389" t="s">
        <v>892</v>
      </c>
    </row>
    <row r="57" spans="1:18" ht="16.5">
      <c r="A57" s="465"/>
      <c r="B57" s="465"/>
      <c r="C57" s="389" t="s">
        <v>888</v>
      </c>
      <c r="D57" s="389" t="s">
        <v>788</v>
      </c>
      <c r="E57" s="389" t="s">
        <v>788</v>
      </c>
      <c r="F57" s="389" t="s">
        <v>788</v>
      </c>
      <c r="G57" s="389" t="s">
        <v>788</v>
      </c>
      <c r="H57" s="389" t="s">
        <v>788</v>
      </c>
      <c r="I57" s="389" t="s">
        <v>788</v>
      </c>
      <c r="J57" s="389" t="s">
        <v>788</v>
      </c>
      <c r="K57" s="389" t="s">
        <v>788</v>
      </c>
      <c r="L57" s="389" t="s">
        <v>788</v>
      </c>
      <c r="M57" s="389" t="s">
        <v>788</v>
      </c>
      <c r="N57" s="389" t="s">
        <v>788</v>
      </c>
      <c r="O57" s="389" t="s">
        <v>788</v>
      </c>
      <c r="P57" s="389" t="s">
        <v>788</v>
      </c>
      <c r="Q57" s="389" t="s">
        <v>788</v>
      </c>
      <c r="R57" s="389" t="s">
        <v>892</v>
      </c>
    </row>
    <row r="58" spans="1:18" ht="16.5">
      <c r="A58" s="465"/>
      <c r="B58" s="465"/>
      <c r="C58" s="389" t="s">
        <v>889</v>
      </c>
      <c r="D58" s="389" t="s">
        <v>788</v>
      </c>
      <c r="E58" s="389" t="s">
        <v>788</v>
      </c>
      <c r="F58" s="389" t="s">
        <v>788</v>
      </c>
      <c r="G58" s="389" t="s">
        <v>788</v>
      </c>
      <c r="H58" s="389" t="s">
        <v>788</v>
      </c>
      <c r="I58" s="389" t="s">
        <v>788</v>
      </c>
      <c r="J58" s="389" t="s">
        <v>788</v>
      </c>
      <c r="K58" s="389" t="s">
        <v>788</v>
      </c>
      <c r="L58" s="389" t="s">
        <v>788</v>
      </c>
      <c r="M58" s="389" t="s">
        <v>788</v>
      </c>
      <c r="N58" s="389" t="s">
        <v>788</v>
      </c>
      <c r="O58" s="389" t="s">
        <v>788</v>
      </c>
      <c r="P58" s="389" t="s">
        <v>788</v>
      </c>
      <c r="Q58" s="389" t="s">
        <v>788</v>
      </c>
      <c r="R58" s="389" t="s">
        <v>892</v>
      </c>
    </row>
    <row r="59" spans="1:18" ht="16.5">
      <c r="A59" s="465"/>
      <c r="B59" s="465"/>
      <c r="C59" s="389" t="s">
        <v>890</v>
      </c>
      <c r="D59" s="389" t="s">
        <v>788</v>
      </c>
      <c r="E59" s="389" t="s">
        <v>788</v>
      </c>
      <c r="F59" s="389" t="s">
        <v>788</v>
      </c>
      <c r="G59" s="389" t="s">
        <v>788</v>
      </c>
      <c r="H59" s="389" t="s">
        <v>788</v>
      </c>
      <c r="I59" s="389" t="s">
        <v>788</v>
      </c>
      <c r="J59" s="389" t="s">
        <v>788</v>
      </c>
      <c r="K59" s="389" t="s">
        <v>788</v>
      </c>
      <c r="L59" s="389" t="s">
        <v>788</v>
      </c>
      <c r="M59" s="389" t="s">
        <v>788</v>
      </c>
      <c r="N59" s="389" t="s">
        <v>788</v>
      </c>
      <c r="O59" s="389" t="s">
        <v>788</v>
      </c>
      <c r="P59" s="389" t="s">
        <v>788</v>
      </c>
      <c r="Q59" s="389" t="s">
        <v>788</v>
      </c>
      <c r="R59" s="389" t="s">
        <v>892</v>
      </c>
    </row>
    <row r="60" spans="1:18" ht="16.5">
      <c r="A60" s="465"/>
      <c r="B60" s="465"/>
      <c r="C60" s="389" t="s">
        <v>891</v>
      </c>
      <c r="D60" s="389" t="s">
        <v>788</v>
      </c>
      <c r="E60" s="389" t="s">
        <v>788</v>
      </c>
      <c r="F60" s="389" t="s">
        <v>788</v>
      </c>
      <c r="G60" s="389" t="s">
        <v>788</v>
      </c>
      <c r="H60" s="389" t="s">
        <v>788</v>
      </c>
      <c r="I60" s="389" t="s">
        <v>788</v>
      </c>
      <c r="J60" s="389" t="s">
        <v>788</v>
      </c>
      <c r="K60" s="389" t="s">
        <v>788</v>
      </c>
      <c r="L60" s="389" t="s">
        <v>788</v>
      </c>
      <c r="M60" s="389" t="s">
        <v>788</v>
      </c>
      <c r="N60" s="389" t="s">
        <v>788</v>
      </c>
      <c r="O60" s="389" t="s">
        <v>788</v>
      </c>
      <c r="P60" s="389" t="s">
        <v>788</v>
      </c>
      <c r="Q60" s="389" t="s">
        <v>788</v>
      </c>
      <c r="R60" s="389" t="s">
        <v>892</v>
      </c>
    </row>
    <row r="62" spans="1:18" ht="16.5">
      <c r="A62" s="391" t="s">
        <v>894</v>
      </c>
      <c r="B62" s="392"/>
      <c r="C62" s="392"/>
    </row>
  </sheetData>
  <mergeCells count="6">
    <mergeCell ref="B40:B60"/>
    <mergeCell ref="A5:A60"/>
    <mergeCell ref="D3:R3"/>
    <mergeCell ref="A3:C4"/>
    <mergeCell ref="B5:B11"/>
    <mergeCell ref="B12:B39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模型目标</vt:lpstr>
      <vt:lpstr>表现期</vt:lpstr>
      <vt:lpstr>好坏定义</vt:lpstr>
      <vt:lpstr>样本量</vt:lpstr>
      <vt:lpstr>变量说明</vt:lpstr>
      <vt:lpstr>样本特征</vt:lpstr>
      <vt:lpstr>WOE编码</vt:lpstr>
      <vt:lpstr>单变量分析_IV1</vt:lpstr>
      <vt:lpstr>系统申请表信息</vt:lpstr>
      <vt:lpstr>输入变量(基本信息)</vt:lpstr>
      <vt:lpstr>基本信息字段目录(隐藏版)</vt:lpstr>
      <vt:lpstr>输入变量（系统征信变量）</vt:lpstr>
      <vt:lpstr>系统征信变量目录(隐藏版)</vt:lpstr>
      <vt:lpstr>单变量(基本信息)</vt:lpstr>
      <vt:lpstr>单变量(系统征信变量)</vt:lpstr>
      <vt:lpstr>单变量分析(隐藏版)</vt:lpstr>
      <vt:lpstr>变量筛选</vt:lpstr>
      <vt:lpstr>单变量分析_IV2（test剔除）</vt:lpstr>
      <vt:lpstr>单调</vt:lpstr>
      <vt:lpstr>单调_test</vt:lpstr>
      <vt:lpstr>简单建模</vt:lpstr>
      <vt:lpstr>Sheet3</vt:lpstr>
      <vt:lpstr>最优分箱_连续值_2——test</vt:lpstr>
      <vt:lpstr>最优分箱_连续值_3</vt:lpstr>
      <vt:lpstr>IV_单调处理</vt:lpstr>
      <vt:lpstr>入模变量IV</vt:lpstr>
      <vt:lpstr>model_KS</vt:lpstr>
      <vt:lpstr>评分卡</vt:lpstr>
      <vt:lpstr>model</vt:lpstr>
      <vt:lpstr>model_KS2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ts_data</cp:lastModifiedBy>
  <dcterms:created xsi:type="dcterms:W3CDTF">2017-05-02T08:33:11Z</dcterms:created>
  <dcterms:modified xsi:type="dcterms:W3CDTF">2018-07-10T05:40:30Z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3dc16da5-067c-4015-9c68-f0620896b832</vt:lpwstr>
  </property>
</Properties>
</file>