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ATAmetadata" sheetId="1" r:id="rId4"/>
    <sheet state="visible" name="ALL DATA" sheetId="2" r:id="rId5"/>
  </sheets>
  <definedNames>
    <definedName hidden="1" localSheetId="1" name="_xlnm._FilterDatabase">'ALL DATA'!$B$140:$H$149</definedName>
  </definedNames>
  <calcPr/>
</workbook>
</file>

<file path=xl/sharedStrings.xml><?xml version="1.0" encoding="utf-8"?>
<sst xmlns="http://schemas.openxmlformats.org/spreadsheetml/2006/main" count="157" uniqueCount="50">
  <si>
    <t>TOTAL</t>
  </si>
  <si>
    <t>CPU(j)</t>
  </si>
  <si>
    <t>RAM(j)</t>
  </si>
  <si>
    <t>SD(j)</t>
  </si>
  <si>
    <t>NIC(j)</t>
  </si>
  <si>
    <t>data</t>
  </si>
  <si>
    <t>S1</t>
  </si>
  <si>
    <t>S2</t>
  </si>
  <si>
    <t>S3</t>
  </si>
  <si>
    <t>metadata</t>
  </si>
  <si>
    <t>S4</t>
  </si>
  <si>
    <t>S5</t>
  </si>
  <si>
    <t>S6</t>
  </si>
  <si>
    <t>S7</t>
  </si>
  <si>
    <t>S8</t>
  </si>
  <si>
    <t>Data</t>
  </si>
  <si>
    <t>Metadata</t>
  </si>
  <si>
    <t>Threads 
(Nº)</t>
  </si>
  <si>
    <t>Scale 
Factor</t>
  </si>
  <si>
    <t>Time (s)</t>
  </si>
  <si>
    <t>CPU (J)</t>
  </si>
  <si>
    <t>RAM (J)</t>
  </si>
  <si>
    <t>SD (J)</t>
  </si>
  <si>
    <t>NIC (J)</t>
  </si>
  <si>
    <t>Temp. CPU
(C°)</t>
  </si>
  <si>
    <t>Docs (N°)</t>
  </si>
  <si>
    <t>Size (GB)</t>
  </si>
  <si>
    <t>S1DOC</t>
  </si>
  <si>
    <t>S2TAB</t>
  </si>
  <si>
    <t>S3BAS_1 (DATA)</t>
  </si>
  <si>
    <t>S4AD1</t>
  </si>
  <si>
    <t>S5AD2</t>
  </si>
  <si>
    <t>10548(?)</t>
  </si>
  <si>
    <t>S6AD2AD3 (merges)</t>
  </si>
  <si>
    <t>S7AD4</t>
  </si>
  <si>
    <t>10550(?)</t>
  </si>
  <si>
    <t>S8AD5</t>
  </si>
  <si>
    <t>TOTAL - CORES (Toot square scale because logaritmic avoids to see differences)</t>
  </si>
  <si>
    <t>TYPE</t>
  </si>
  <si>
    <t>1 CORE</t>
  </si>
  <si>
    <t>DATA</t>
  </si>
  <si>
    <t>METADATA</t>
  </si>
  <si>
    <t>2 CORES</t>
  </si>
  <si>
    <t>3 CORES</t>
  </si>
  <si>
    <t>4 CORES</t>
  </si>
  <si>
    <t>5 CORES</t>
  </si>
  <si>
    <t>CORES</t>
  </si>
  <si>
    <t>échele cuadratic</t>
  </si>
  <si>
    <t xml:space="preserve">TOTAL by SF - 5 cores </t>
  </si>
  <si>
    <t>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</si>
</sst>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0">
    <font>
      <sz val="10.0"/>
      <color rgb="FF000000"/>
      <name val="Arial"/>
      <scheme val="minor"/>
    </font>
    <font>
      <b/>
      <sz val="8.0"/>
      <color theme="1"/>
      <name val="Calibri"/>
    </font>
    <font>
      <color theme="1"/>
      <name val="Arial"/>
      <scheme val="minor"/>
    </font>
    <font>
      <sz val="8.0"/>
      <color theme="1"/>
      <name val="Calibri"/>
    </font>
    <font>
      <sz val="9.0"/>
      <color theme="1"/>
      <name val="Arial"/>
      <scheme val="minor"/>
    </font>
    <font/>
    <font>
      <sz val="9.0"/>
      <color rgb="FF1F1F1F"/>
      <name val="&quot;Google Sans&quot;"/>
    </font>
    <font>
      <sz val="8.0"/>
      <color theme="1"/>
      <name val="Arial"/>
      <scheme val="minor"/>
    </font>
    <font>
      <b/>
      <sz val="8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6AA84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6AA84F"/>
      </left>
      <right style="thin">
        <color rgb="FF000000"/>
      </right>
      <top style="medium">
        <color rgb="FF6AA84F"/>
      </top>
      <bottom style="thin">
        <color rgb="FF000000"/>
      </bottom>
    </border>
    <border>
      <right style="thin">
        <color rgb="FF000000"/>
      </right>
      <top style="medium">
        <color rgb="FF6AA84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6AA84F"/>
      </top>
      <bottom style="thin">
        <color rgb="FF000000"/>
      </bottom>
    </border>
    <border>
      <left style="thin">
        <color rgb="FF000000"/>
      </left>
      <right style="medium">
        <color rgb="FF6AA84F"/>
      </right>
      <bottom style="thin">
        <color rgb="FF000000"/>
      </bottom>
    </border>
    <border>
      <left style="medium">
        <color rgb="FF6AA84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AA84F"/>
      </left>
      <right style="thin">
        <color rgb="FF000000"/>
      </right>
      <top style="thin">
        <color rgb="FF000000"/>
      </top>
      <bottom style="medium">
        <color rgb="FF6AA84F"/>
      </bottom>
    </border>
    <border>
      <right style="thin">
        <color rgb="FF000000"/>
      </right>
      <top style="thin">
        <color rgb="FF000000"/>
      </top>
      <bottom style="medium">
        <color rgb="FF6AA84F"/>
      </bottom>
    </border>
    <border>
      <left style="thin">
        <color rgb="FF000000"/>
      </left>
      <right style="medium">
        <color rgb="FF6AA84F"/>
      </right>
      <bottom style="medium">
        <color rgb="FF6AA84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6AA84F"/>
      </bottom>
    </border>
    <border>
      <left style="thin">
        <color rgb="FF000000"/>
      </left>
      <right style="thin">
        <color rgb="FF000000"/>
      </right>
      <top style="medium">
        <color rgb="FF6AA84F"/>
      </top>
    </border>
    <border>
      <left style="medium">
        <color rgb="FF6AA84F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6AA84F"/>
      </left>
      <right style="thin">
        <color rgb="FF000000"/>
      </right>
      <bottom style="medium">
        <color rgb="FF6AA84F"/>
      </bottom>
    </border>
    <border>
      <right style="thin">
        <color rgb="FF000000"/>
      </right>
      <bottom style="medium">
        <color rgb="FF6AA84F"/>
      </bottom>
    </border>
    <border>
      <left style="medium">
        <color rgb="FF6AA84F"/>
      </left>
      <right style="thin">
        <color rgb="FF000000"/>
      </right>
      <top style="thin">
        <color rgb="FF000000"/>
      </top>
    </border>
    <border>
      <left style="medium">
        <color rgb="FF6AA84F"/>
      </left>
      <right style="thin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4" fontId="2" numFmtId="0" xfId="0" applyFill="1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center" readingOrder="0"/>
    </xf>
    <xf borderId="1" fillId="0" fontId="2" numFmtId="0" xfId="0" applyBorder="1" applyFont="1"/>
    <xf borderId="3" fillId="0" fontId="3" numFmtId="0" xfId="0" applyAlignment="1" applyBorder="1" applyFont="1">
      <alignment horizontal="right"/>
    </xf>
    <xf borderId="0" fillId="4" fontId="3" numFmtId="0" xfId="0" applyFont="1"/>
    <xf borderId="0" fillId="4" fontId="1" numFmtId="0" xfId="0" applyAlignment="1" applyFont="1">
      <alignment readingOrder="0"/>
    </xf>
    <xf borderId="0" fillId="4" fontId="4" numFmtId="164" xfId="0" applyFont="1" applyNumberFormat="1"/>
    <xf borderId="4" fillId="0" fontId="5" numFmtId="0" xfId="0" applyBorder="1" applyFont="1"/>
    <xf borderId="1" fillId="0" fontId="3" numFmtId="164" xfId="0" applyAlignment="1" applyBorder="1" applyFont="1" applyNumberFormat="1">
      <alignment horizontal="center" readingOrder="0"/>
    </xf>
    <xf borderId="1" fillId="0" fontId="2" numFmtId="164" xfId="0" applyBorder="1" applyFont="1" applyNumberFormat="1"/>
    <xf borderId="1" fillId="0" fontId="3" numFmtId="164" xfId="0" applyAlignment="1" applyBorder="1" applyFont="1" applyNumberFormat="1">
      <alignment readingOrder="0"/>
    </xf>
    <xf borderId="5" fillId="0" fontId="5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1" xfId="0" applyAlignment="1" applyBorder="1" applyFont="1" applyNumberFormat="1">
      <alignment readingOrder="0"/>
    </xf>
    <xf borderId="1" fillId="0" fontId="3" numFmtId="3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4" fontId="4" numFmtId="0" xfId="0" applyFont="1"/>
    <xf borderId="0" fillId="5" fontId="6" numFmtId="0" xfId="0" applyAlignment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3" numFmtId="0" xfId="0" applyBorder="1" applyFont="1"/>
    <xf borderId="1" fillId="4" fontId="3" numFmtId="164" xfId="0" applyBorder="1" applyFont="1" applyNumberFormat="1"/>
    <xf borderId="0" fillId="4" fontId="7" numFmtId="0" xfId="0" applyFont="1"/>
    <xf borderId="2" fillId="0" fontId="2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right" readingOrder="0"/>
    </xf>
    <xf borderId="3" fillId="0" fontId="3" numFmtId="4" xfId="0" applyAlignment="1" applyBorder="1" applyFont="1" applyNumberForma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2" fillId="3" fontId="8" numFmtId="0" xfId="0" applyAlignment="1" applyBorder="1" applyFont="1">
      <alignment horizontal="center" readingOrder="0"/>
    </xf>
    <xf borderId="3" fillId="3" fontId="8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right" readingOrder="0"/>
    </xf>
    <xf borderId="7" fillId="0" fontId="7" numFmtId="0" xfId="0" applyAlignment="1" applyBorder="1" applyFont="1">
      <alignment horizontal="right" readingOrder="0"/>
    </xf>
    <xf borderId="8" fillId="0" fontId="7" numFmtId="0" xfId="0" applyAlignment="1" applyBorder="1" applyFont="1">
      <alignment horizontal="right" readingOrder="0"/>
    </xf>
    <xf borderId="8" fillId="0" fontId="7" numFmtId="164" xfId="0" applyAlignment="1" applyBorder="1" applyFont="1" applyNumberFormat="1">
      <alignment horizontal="right" readingOrder="0"/>
    </xf>
    <xf borderId="8" fillId="0" fontId="7" numFmtId="4" xfId="0" applyAlignment="1" applyBorder="1" applyFont="1" applyNumberFormat="1">
      <alignment horizontal="right" readingOrder="0"/>
    </xf>
    <xf borderId="9" fillId="0" fontId="7" numFmtId="3" xfId="0" applyAlignment="1" applyBorder="1" applyFont="1" applyNumberFormat="1">
      <alignment horizontal="right" vertical="bottom"/>
    </xf>
    <xf borderId="10" fillId="0" fontId="7" numFmtId="0" xfId="0" applyAlignment="1" applyBorder="1" applyFont="1">
      <alignment horizontal="right" readingOrder="0"/>
    </xf>
    <xf borderId="11" fillId="0" fontId="7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right" readingOrder="0"/>
    </xf>
    <xf borderId="1" fillId="0" fontId="7" numFmtId="164" xfId="0" applyAlignment="1" applyBorder="1" applyFont="1" applyNumberFormat="1">
      <alignment horizontal="right" readingOrder="0"/>
    </xf>
    <xf borderId="1" fillId="0" fontId="7" numFmtId="4" xfId="0" applyAlignment="1" applyBorder="1" applyFont="1" applyNumberFormat="1">
      <alignment horizontal="right"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12" fillId="0" fontId="7" numFmtId="0" xfId="0" applyAlignment="1" applyBorder="1" applyFont="1">
      <alignment horizontal="right" readingOrder="0"/>
    </xf>
    <xf borderId="13" fillId="0" fontId="7" numFmtId="0" xfId="0" applyAlignment="1" applyBorder="1" applyFont="1">
      <alignment horizontal="right" readingOrder="0"/>
    </xf>
    <xf borderId="3" fillId="0" fontId="7" numFmtId="0" xfId="0" applyAlignment="1" applyBorder="1" applyFont="1">
      <alignment horizontal="right" readingOrder="0"/>
    </xf>
    <xf borderId="3" fillId="0" fontId="7" numFmtId="164" xfId="0" applyAlignment="1" applyBorder="1" applyFont="1" applyNumberFormat="1">
      <alignment horizontal="right" readingOrder="0"/>
    </xf>
    <xf borderId="3" fillId="0" fontId="7" numFmtId="4" xfId="0" applyAlignment="1" applyBorder="1" applyFont="1" applyNumberFormat="1">
      <alignment horizontal="right" readingOrder="0"/>
    </xf>
    <xf borderId="14" fillId="0" fontId="7" numFmtId="3" xfId="0" applyAlignment="1" applyBorder="1" applyFont="1" applyNumberFormat="1">
      <alignment horizontal="right" vertical="bottom"/>
    </xf>
    <xf borderId="0" fillId="0" fontId="7" numFmtId="164" xfId="0" applyAlignment="1" applyFont="1" applyNumberFormat="1">
      <alignment horizontal="right" readingOrder="0"/>
    </xf>
    <xf borderId="12" fillId="3" fontId="7" numFmtId="0" xfId="0" applyAlignment="1" applyBorder="1" applyFont="1">
      <alignment horizontal="right" readingOrder="0"/>
    </xf>
    <xf borderId="13" fillId="3" fontId="7" numFmtId="0" xfId="0" applyAlignment="1" applyBorder="1" applyFont="1">
      <alignment horizontal="right" readingOrder="0"/>
    </xf>
    <xf borderId="3" fillId="3" fontId="7" numFmtId="0" xfId="0" applyAlignment="1" applyBorder="1" applyFont="1">
      <alignment horizontal="right" readingOrder="0"/>
    </xf>
    <xf borderId="3" fillId="3" fontId="7" numFmtId="164" xfId="0" applyAlignment="1" applyBorder="1" applyFont="1" applyNumberFormat="1">
      <alignment horizontal="right" readingOrder="0"/>
    </xf>
    <xf borderId="3" fillId="3" fontId="7" numFmtId="4" xfId="0" applyAlignment="1" applyBorder="1" applyFont="1" applyNumberFormat="1">
      <alignment horizontal="right" readingOrder="0"/>
    </xf>
    <xf borderId="14" fillId="3" fontId="7" numFmtId="3" xfId="0" applyAlignment="1" applyBorder="1" applyFont="1" applyNumberFormat="1">
      <alignment horizontal="right" vertical="bottom"/>
    </xf>
    <xf borderId="2" fillId="3" fontId="7" numFmtId="164" xfId="0" applyAlignment="1" applyBorder="1" applyFont="1" applyNumberFormat="1">
      <alignment horizontal="right" readingOrder="0"/>
    </xf>
    <xf borderId="15" fillId="3" fontId="7" numFmtId="0" xfId="0" applyAlignment="1" applyBorder="1" applyFont="1">
      <alignment horizontal="right" readingOrder="0"/>
    </xf>
    <xf borderId="2" fillId="3" fontId="7" numFmtId="0" xfId="0" applyAlignment="1" applyBorder="1" applyFont="1">
      <alignment horizontal="right" readingOrder="0"/>
    </xf>
    <xf borderId="5" fillId="0" fontId="7" numFmtId="3" xfId="0" applyAlignment="1" applyBorder="1" applyFont="1" applyNumberFormat="1">
      <alignment horizontal="right" vertical="bottom"/>
    </xf>
    <xf borderId="2" fillId="0" fontId="7" numFmtId="3" xfId="0" applyAlignment="1" applyBorder="1" applyFont="1" applyNumberFormat="1">
      <alignment horizontal="right" readingOrder="0"/>
    </xf>
    <xf borderId="16" fillId="0" fontId="7" numFmtId="3" xfId="0" applyAlignment="1" applyBorder="1" applyFont="1" applyNumberFormat="1">
      <alignment horizontal="right" vertical="bottom"/>
    </xf>
    <xf borderId="16" fillId="0" fontId="5" numFmtId="0" xfId="0" applyBorder="1" applyFont="1"/>
    <xf borderId="17" fillId="0" fontId="7" numFmtId="3" xfId="0" applyAlignment="1" applyBorder="1" applyFont="1" applyNumberFormat="1">
      <alignment horizontal="right" readingOrder="0"/>
    </xf>
    <xf borderId="0" fillId="6" fontId="2" numFmtId="0" xfId="0" applyAlignment="1" applyFill="1" applyFont="1">
      <alignment readingOrder="0"/>
    </xf>
    <xf borderId="16" fillId="3" fontId="7" numFmtId="3" xfId="0" applyAlignment="1" applyBorder="1" applyFont="1" applyNumberFormat="1">
      <alignment horizontal="right" vertical="bottom"/>
    </xf>
    <xf borderId="2" fillId="7" fontId="2" numFmtId="0" xfId="0" applyAlignment="1" applyBorder="1" applyFill="1" applyFont="1">
      <alignment readingOrder="0"/>
    </xf>
    <xf borderId="8" fillId="0" fontId="7" numFmtId="0" xfId="0" applyAlignment="1" applyBorder="1" applyFont="1">
      <alignment horizontal="right"/>
    </xf>
    <xf borderId="1" fillId="0" fontId="7" numFmtId="1" xfId="0" applyAlignment="1" applyBorder="1" applyFont="1" applyNumberFormat="1">
      <alignment readingOrder="0"/>
    </xf>
    <xf borderId="1" fillId="0" fontId="7" numFmtId="0" xfId="0" applyAlignment="1" applyBorder="1" applyFont="1">
      <alignment horizontal="right"/>
    </xf>
    <xf borderId="3" fillId="0" fontId="7" numFmtId="0" xfId="0" applyAlignment="1" applyBorder="1" applyFont="1">
      <alignment horizontal="right"/>
    </xf>
    <xf borderId="3" fillId="0" fontId="7" numFmtId="1" xfId="0" applyAlignment="1" applyBorder="1" applyFont="1" applyNumberFormat="1">
      <alignment horizontal="right" readingOrder="0"/>
    </xf>
    <xf borderId="3" fillId="3" fontId="7" numFmtId="0" xfId="0" applyAlignment="1" applyBorder="1" applyFont="1">
      <alignment horizontal="right"/>
    </xf>
    <xf borderId="3" fillId="3" fontId="7" numFmtId="1" xfId="0" applyAlignment="1" applyBorder="1" applyFont="1" applyNumberFormat="1">
      <alignment horizontal="right" readingOrder="0"/>
    </xf>
    <xf borderId="6" fillId="0" fontId="7" numFmtId="0" xfId="0" applyAlignment="1" applyBorder="1" applyFont="1">
      <alignment horizontal="right" vertical="bottom"/>
    </xf>
    <xf borderId="7" fillId="0" fontId="7" numFmtId="0" xfId="0" applyAlignment="1" applyBorder="1" applyFont="1">
      <alignment horizontal="right" vertical="bottom"/>
    </xf>
    <xf borderId="7" fillId="0" fontId="7" numFmtId="164" xfId="0" applyAlignment="1" applyBorder="1" applyFont="1" applyNumberFormat="1">
      <alignment horizontal="right" vertical="bottom"/>
    </xf>
    <xf borderId="15" fillId="0" fontId="2" numFmtId="0" xfId="0" applyAlignment="1" applyBorder="1" applyFont="1">
      <alignment horizontal="right" vertical="bottom"/>
    </xf>
    <xf borderId="15" fillId="0" fontId="2" numFmtId="0" xfId="0" applyAlignment="1" applyBorder="1" applyFont="1">
      <alignment vertical="bottom"/>
    </xf>
    <xf borderId="18" fillId="0" fontId="7" numFmtId="0" xfId="0" applyAlignment="1" applyBorder="1" applyFont="1">
      <alignment horizontal="right" vertical="bottom"/>
    </xf>
    <xf borderId="19" fillId="0" fontId="7" numFmtId="0" xfId="0" applyAlignment="1" applyBorder="1" applyFont="1">
      <alignment horizontal="right" vertical="bottom"/>
    </xf>
    <xf borderId="19" fillId="0" fontId="7" numFmtId="164" xfId="0" applyAlignment="1" applyBorder="1" applyFont="1" applyNumberFormat="1">
      <alignment horizontal="right" vertical="bottom"/>
    </xf>
    <xf borderId="20" fillId="0" fontId="5" numFmtId="0" xfId="0" applyBorder="1" applyFont="1"/>
    <xf borderId="21" fillId="0" fontId="7" numFmtId="0" xfId="0" applyAlignment="1" applyBorder="1" applyFont="1">
      <alignment horizontal="right" vertical="bottom"/>
    </xf>
    <xf borderId="22" fillId="0" fontId="7" numFmtId="0" xfId="0" applyAlignment="1" applyBorder="1" applyFont="1">
      <alignment horizontal="right" vertical="bottom"/>
    </xf>
    <xf borderId="22" fillId="0" fontId="7" numFmtId="164" xfId="0" applyAlignment="1" applyBorder="1" applyFont="1" applyNumberFormat="1">
      <alignment horizontal="right" vertical="bottom"/>
    </xf>
    <xf borderId="19" fillId="0" fontId="5" numFmtId="0" xfId="0" applyBorder="1" applyFont="1"/>
    <xf borderId="20" fillId="0" fontId="2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1" fillId="3" fontId="7" numFmtId="0" xfId="0" applyAlignment="1" applyBorder="1" applyFont="1">
      <alignment horizontal="right" vertical="bottom"/>
    </xf>
    <xf borderId="22" fillId="3" fontId="7" numFmtId="0" xfId="0" applyAlignment="1" applyBorder="1" applyFont="1">
      <alignment horizontal="right" vertical="bottom"/>
    </xf>
    <xf borderId="22" fillId="3" fontId="7" numFmtId="164" xfId="0" applyAlignment="1" applyBorder="1" applyFont="1" applyNumberFormat="1">
      <alignment horizontal="right" vertical="bottom"/>
    </xf>
    <xf borderId="19" fillId="0" fontId="7" numFmtId="1" xfId="0" applyAlignment="1" applyBorder="1" applyFont="1" applyNumberFormat="1">
      <alignment horizontal="right" vertical="bottom"/>
    </xf>
    <xf borderId="22" fillId="0" fontId="7" numFmtId="1" xfId="0" applyAlignment="1" applyBorder="1" applyFont="1" applyNumberFormat="1">
      <alignment horizontal="right" vertical="bottom"/>
    </xf>
    <xf borderId="22" fillId="3" fontId="7" numFmtId="1" xfId="0" applyAlignment="1" applyBorder="1" applyFont="1" applyNumberFormat="1">
      <alignment horizontal="right" vertical="bottom"/>
    </xf>
    <xf borderId="7" fillId="0" fontId="7" numFmtId="3" xfId="0" applyAlignment="1" applyBorder="1" applyFont="1" applyNumberFormat="1">
      <alignment horizontal="right" vertical="bottom"/>
    </xf>
    <xf borderId="23" fillId="0" fontId="2" numFmtId="0" xfId="0" applyAlignment="1" applyBorder="1" applyFont="1">
      <alignment horizontal="right" vertical="bottom"/>
    </xf>
    <xf borderId="19" fillId="0" fontId="7" numFmtId="3" xfId="0" applyAlignment="1" applyBorder="1" applyFont="1" applyNumberFormat="1">
      <alignment horizontal="right" vertical="bottom"/>
    </xf>
    <xf borderId="24" fillId="0" fontId="5" numFmtId="0" xfId="0" applyBorder="1" applyFont="1"/>
    <xf borderId="22" fillId="0" fontId="7" numFmtId="3" xfId="0" applyAlignment="1" applyBorder="1" applyFont="1" applyNumberFormat="1">
      <alignment horizontal="right" vertical="bottom"/>
    </xf>
    <xf borderId="18" fillId="0" fontId="5" numFmtId="0" xfId="0" applyBorder="1" applyFont="1"/>
    <xf borderId="19" fillId="2" fontId="7" numFmtId="164" xfId="0" applyAlignment="1" applyBorder="1" applyFont="1" applyNumberFormat="1">
      <alignment horizontal="right" vertical="bottom"/>
    </xf>
    <xf borderId="24" fillId="0" fontId="2" numFmtId="0" xfId="0" applyAlignment="1" applyBorder="1" applyFont="1">
      <alignment horizontal="right" vertical="bottom"/>
    </xf>
    <xf borderId="20" fillId="0" fontId="2" numFmtId="0" xfId="0" applyAlignment="1" applyBorder="1" applyFont="1">
      <alignment vertical="bottom"/>
    </xf>
    <xf borderId="22" fillId="2" fontId="7" numFmtId="164" xfId="0" applyAlignment="1" applyBorder="1" applyFont="1" applyNumberFormat="1">
      <alignment horizontal="right" vertical="bottom"/>
    </xf>
    <xf borderId="22" fillId="3" fontId="7" numFmtId="3" xfId="0" applyAlignment="1" applyBorder="1" applyFont="1" applyNumberFormat="1">
      <alignment horizontal="right" vertical="bottom"/>
    </xf>
    <xf borderId="0" fillId="8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Border="1" applyFont="1" applyNumberFormat="1"/>
    <xf borderId="1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3" fontId="9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1" fillId="3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DATAmetadata'!$C$14:$C$15</c:f>
              <c:numCache/>
            </c:numRef>
          </c:val>
        </c:ser>
        <c:ser>
          <c:idx val="1"/>
          <c:order val="1"/>
          <c:tx>
            <c:strRef>
              <c:f>'TOTAL DATAmetadata'!$D$13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DATAmetadata'!$D$14:$D$15</c:f>
              <c:numCache/>
            </c:numRef>
          </c:val>
        </c:ser>
        <c:ser>
          <c:idx val="2"/>
          <c:order val="2"/>
          <c:tx>
            <c:strRef>
              <c:f>'TOTAL DATAmetadata'!$E$13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DATAmetadata'!$E$14:$E$15</c:f>
              <c:numCache/>
            </c:numRef>
          </c:val>
        </c:ser>
        <c:ser>
          <c:idx val="3"/>
          <c:order val="3"/>
          <c:tx>
            <c:strRef>
              <c:f>'TOTAL DATAmetadata'!$F$13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DATAmetadata'!$F$14:$F$15</c:f>
              <c:numCache/>
            </c:numRef>
          </c:val>
        </c:ser>
        <c:overlap val="100"/>
        <c:axId val="175773118"/>
        <c:axId val="989334394"/>
      </c:barChart>
      <c:catAx>
        <c:axId val="175773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334394"/>
      </c:catAx>
      <c:valAx>
        <c:axId val="989334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73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DATAmetadata'!$C$35:$C$42</c:f>
              <c:numCache/>
            </c:numRef>
          </c:val>
        </c:ser>
        <c:ser>
          <c:idx val="1"/>
          <c:order val="1"/>
          <c:tx>
            <c:strRef>
              <c:f>'TOTAL DATAmetadata'!$D$34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DATAmetadata'!$D$35:$D$42</c:f>
              <c:numCache/>
            </c:numRef>
          </c:val>
        </c:ser>
        <c:ser>
          <c:idx val="2"/>
          <c:order val="2"/>
          <c:tx>
            <c:strRef>
              <c:f>'TOTAL DATAmetadata'!$E$34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DATAmetadata'!$E$35:$E$42</c:f>
              <c:numCache/>
            </c:numRef>
          </c:val>
        </c:ser>
        <c:ser>
          <c:idx val="3"/>
          <c:order val="3"/>
          <c:tx>
            <c:strRef>
              <c:f>'TOTAL DATAmetadata'!$F$34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DATAmetadata'!$F$35:$F$42</c:f>
              <c:numCache/>
            </c:numRef>
          </c:val>
        </c:ser>
        <c:ser>
          <c:idx val="4"/>
          <c:order val="4"/>
          <c:tx>
            <c:strRef>
              <c:f>'TOTAL DATAmetadata'!$G$34</c:f>
            </c:strRef>
          </c:tx>
          <c:cat>
            <c:strRef>
              <c:f>'TOTAL DATAmetadata'!$B$35:$B$42</c:f>
            </c:strRef>
          </c:cat>
          <c:val>
            <c:numRef>
              <c:f>'TOTAL DATAmetadata'!$G$35:$G$42</c:f>
              <c:numCache/>
            </c:numRef>
          </c:val>
        </c:ser>
        <c:overlap val="100"/>
        <c:axId val="451222916"/>
        <c:axId val="2370208"/>
      </c:barChart>
      <c:catAx>
        <c:axId val="451222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0208"/>
      </c:catAx>
      <c:valAx>
        <c:axId val="2370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222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DATAmetadata'!$C$14:$C$15</c:f>
              <c:numCache/>
            </c:numRef>
          </c:val>
        </c:ser>
        <c:ser>
          <c:idx val="1"/>
          <c:order val="1"/>
          <c:tx>
            <c:strRef>
              <c:f>'TOTAL DATAmetadata'!$D$13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DATAmetadata'!$D$14:$D$15</c:f>
              <c:numCache/>
            </c:numRef>
          </c:val>
        </c:ser>
        <c:ser>
          <c:idx val="2"/>
          <c:order val="2"/>
          <c:tx>
            <c:strRef>
              <c:f>'TOTAL DATAmetadata'!$E$13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DATAmetadata'!$E$14:$E$15</c:f>
              <c:numCache/>
            </c:numRef>
          </c:val>
        </c:ser>
        <c:ser>
          <c:idx val="3"/>
          <c:order val="3"/>
          <c:tx>
            <c:strRef>
              <c:f>'TOTAL DATAmetadata'!$F$13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DATAmetadata'!$F$14:$F$15</c:f>
              <c:numCache/>
            </c:numRef>
          </c:val>
        </c:ser>
        <c:overlap val="100"/>
        <c:axId val="190991452"/>
        <c:axId val="1402659103"/>
      </c:barChart>
      <c:catAx>
        <c:axId val="190991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659103"/>
      </c:catAx>
      <c:valAx>
        <c:axId val="1402659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1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DATAmetadata'!$C$35:$C$42</c:f>
              <c:numCache/>
            </c:numRef>
          </c:val>
        </c:ser>
        <c:ser>
          <c:idx val="1"/>
          <c:order val="1"/>
          <c:tx>
            <c:strRef>
              <c:f>'TOTAL DATAmetadata'!$D$34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DATAmetadata'!$D$35:$D$42</c:f>
              <c:numCache/>
            </c:numRef>
          </c:val>
        </c:ser>
        <c:ser>
          <c:idx val="2"/>
          <c:order val="2"/>
          <c:tx>
            <c:strRef>
              <c:f>'TOTAL DATAmetadata'!$E$34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DATAmetadata'!$E$35:$E$42</c:f>
              <c:numCache/>
            </c:numRef>
          </c:val>
        </c:ser>
        <c:ser>
          <c:idx val="3"/>
          <c:order val="3"/>
          <c:tx>
            <c:strRef>
              <c:f>'TOTAL DATAmetadata'!$F$34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DATAmetadata'!$F$35:$F$42</c:f>
              <c:numCache/>
            </c:numRef>
          </c:val>
        </c:ser>
        <c:ser>
          <c:idx val="4"/>
          <c:order val="4"/>
          <c:tx>
            <c:strRef>
              <c:f>'TOTAL DATAmetadata'!$G$34</c:f>
            </c:strRef>
          </c:tx>
          <c:cat>
            <c:strRef>
              <c:f>'TOTAL DATAmetadata'!$B$35:$B$42</c:f>
            </c:strRef>
          </c:cat>
          <c:val>
            <c:numRef>
              <c:f>'TOTAL DATAmetadata'!$G$35:$G$42</c:f>
              <c:numCache/>
            </c:numRef>
          </c:val>
        </c:ser>
        <c:overlap val="100"/>
        <c:axId val="185364643"/>
        <c:axId val="2142598810"/>
      </c:barChart>
      <c:catAx>
        <c:axId val="185364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598810"/>
      </c:catAx>
      <c:valAx>
        <c:axId val="2142598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64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152400</xdr:rowOff>
    </xdr:from>
    <xdr:ext cx="4010025" cy="2457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1</xdr:row>
      <xdr:rowOff>28575</xdr:rowOff>
    </xdr:from>
    <xdr:ext cx="3429000" cy="2124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209550</xdr:colOff>
      <xdr:row>13</xdr:row>
      <xdr:rowOff>171450</xdr:rowOff>
    </xdr:from>
    <xdr:ext cx="3495675" cy="2190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295275</xdr:colOff>
      <xdr:row>13</xdr:row>
      <xdr:rowOff>104775</xdr:rowOff>
    </xdr:from>
    <xdr:ext cx="4314825" cy="2695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</cols>
  <sheetData>
    <row r="3">
      <c r="B3" s="1"/>
      <c r="C3" s="2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4"/>
      <c r="J3" s="5"/>
      <c r="K3" s="6"/>
      <c r="L3" s="7"/>
    </row>
    <row r="4">
      <c r="B4" s="8" t="s">
        <v>5</v>
      </c>
      <c r="C4" s="9" t="s">
        <v>6</v>
      </c>
      <c r="D4" s="10">
        <f t="shared" ref="D4:D11" si="1">SUM(E4:H4)</f>
        <v>77112.48711</v>
      </c>
      <c r="E4" s="11">
        <v>1785.2879699999999</v>
      </c>
      <c r="F4" s="11">
        <v>3015.55764</v>
      </c>
      <c r="G4" s="11">
        <v>60455.734500000006</v>
      </c>
      <c r="H4" s="11">
        <v>11855.907000000001</v>
      </c>
      <c r="I4" s="12"/>
      <c r="J4" s="5"/>
      <c r="K4" s="13"/>
      <c r="L4" s="14"/>
    </row>
    <row r="5">
      <c r="B5" s="15"/>
      <c r="C5" s="16" t="s">
        <v>7</v>
      </c>
      <c r="D5" s="17">
        <f t="shared" si="1"/>
        <v>1488.07207</v>
      </c>
      <c r="E5" s="18">
        <v>804.25343</v>
      </c>
      <c r="F5" s="18">
        <v>680.18693</v>
      </c>
      <c r="G5" s="18">
        <v>3.63171</v>
      </c>
      <c r="H5" s="18">
        <v>0.0</v>
      </c>
      <c r="I5" s="7"/>
      <c r="J5" s="5"/>
      <c r="K5" s="13"/>
      <c r="L5" s="14"/>
    </row>
    <row r="6">
      <c r="B6" s="19"/>
      <c r="C6" s="16" t="s">
        <v>8</v>
      </c>
      <c r="D6" s="17">
        <f t="shared" si="1"/>
        <v>33024.37916</v>
      </c>
      <c r="E6" s="18">
        <v>10591.33166</v>
      </c>
      <c r="F6" s="18">
        <v>21534.567320000002</v>
      </c>
      <c r="G6" s="20">
        <v>898.4801773600001</v>
      </c>
      <c r="H6" s="18">
        <v>0.0</v>
      </c>
      <c r="I6" s="12"/>
      <c r="J6" s="5"/>
      <c r="K6" s="13"/>
      <c r="L6" s="14"/>
    </row>
    <row r="7">
      <c r="B7" s="8" t="s">
        <v>9</v>
      </c>
      <c r="C7" s="16" t="s">
        <v>10</v>
      </c>
      <c r="D7" s="17">
        <f t="shared" si="1"/>
        <v>13366.16695</v>
      </c>
      <c r="E7" s="18">
        <v>3676.7051339</v>
      </c>
      <c r="F7" s="18">
        <v>9229.100579999998</v>
      </c>
      <c r="G7" s="20">
        <v>460.361233394</v>
      </c>
      <c r="H7" s="18">
        <v>0.0</v>
      </c>
      <c r="I7" s="7"/>
      <c r="J7" s="5"/>
      <c r="K7" s="13"/>
      <c r="L7" s="14"/>
    </row>
    <row r="8">
      <c r="B8" s="15"/>
      <c r="C8" s="16" t="s">
        <v>11</v>
      </c>
      <c r="D8" s="17">
        <f t="shared" si="1"/>
        <v>3950.14303</v>
      </c>
      <c r="E8" s="18">
        <v>2589.78975</v>
      </c>
      <c r="F8" s="18">
        <v>1357.73841</v>
      </c>
      <c r="G8" s="18">
        <v>2.61487</v>
      </c>
      <c r="H8" s="18">
        <v>0.0</v>
      </c>
      <c r="I8" s="12"/>
      <c r="J8" s="5"/>
      <c r="K8" s="13"/>
      <c r="L8" s="14"/>
    </row>
    <row r="9">
      <c r="B9" s="15"/>
      <c r="C9" s="21" t="s">
        <v>12</v>
      </c>
      <c r="D9" s="10">
        <f t="shared" si="1"/>
        <v>381103.2047</v>
      </c>
      <c r="E9" s="20">
        <v>105946.937028</v>
      </c>
      <c r="F9" s="20">
        <v>275015.036166</v>
      </c>
      <c r="G9" s="20">
        <v>140.183112</v>
      </c>
      <c r="H9" s="18">
        <v>1.04841</v>
      </c>
      <c r="I9" s="7"/>
      <c r="J9" s="5"/>
      <c r="K9" s="13"/>
      <c r="L9" s="14"/>
    </row>
    <row r="10">
      <c r="B10" s="15"/>
      <c r="C10" s="16" t="s">
        <v>13</v>
      </c>
      <c r="D10" s="17">
        <f t="shared" si="1"/>
        <v>29277.0276</v>
      </c>
      <c r="E10" s="18">
        <v>15533.515844999998</v>
      </c>
      <c r="F10" s="18">
        <v>13689.95002</v>
      </c>
      <c r="G10" s="18">
        <v>53.56173</v>
      </c>
      <c r="H10" s="22">
        <v>0.0</v>
      </c>
      <c r="I10" s="12"/>
      <c r="J10" s="5"/>
      <c r="K10" s="13"/>
      <c r="L10" s="14"/>
    </row>
    <row r="11">
      <c r="B11" s="19"/>
      <c r="C11" s="16" t="s">
        <v>14</v>
      </c>
      <c r="D11" s="17">
        <f t="shared" si="1"/>
        <v>469595.5134</v>
      </c>
      <c r="E11" s="18">
        <v>375695.205</v>
      </c>
      <c r="F11" s="18">
        <v>73443.4183</v>
      </c>
      <c r="G11" s="18">
        <v>20456.89012</v>
      </c>
      <c r="H11" s="23">
        <v>0.0</v>
      </c>
      <c r="I11" s="7"/>
      <c r="J11" s="5"/>
      <c r="K11" s="13"/>
      <c r="L11" s="14"/>
    </row>
    <row r="12">
      <c r="B12" s="13"/>
      <c r="C12" s="12"/>
      <c r="D12" s="12"/>
      <c r="E12" s="12"/>
      <c r="F12" s="12"/>
      <c r="G12" s="12"/>
      <c r="H12" s="12"/>
      <c r="I12" s="12"/>
      <c r="J12" s="5"/>
      <c r="K12" s="13"/>
      <c r="L12" s="14"/>
    </row>
    <row r="13">
      <c r="A13" s="24"/>
      <c r="B13" s="1"/>
      <c r="C13" s="3" t="s">
        <v>1</v>
      </c>
      <c r="D13" s="3" t="s">
        <v>2</v>
      </c>
      <c r="E13" s="3" t="s">
        <v>3</v>
      </c>
      <c r="F13" s="3" t="s">
        <v>4</v>
      </c>
      <c r="I13" s="7"/>
      <c r="J13" s="5"/>
      <c r="K13" s="13"/>
      <c r="L13" s="25"/>
    </row>
    <row r="14">
      <c r="A14" s="26"/>
      <c r="B14" s="27" t="s">
        <v>15</v>
      </c>
      <c r="C14" s="28">
        <f t="shared" ref="C14:F14" si="2">SUM(E4:E6)</f>
        <v>13180.87306</v>
      </c>
      <c r="D14" s="28">
        <f t="shared" si="2"/>
        <v>25230.31189</v>
      </c>
      <c r="E14" s="28">
        <f t="shared" si="2"/>
        <v>61357.84639</v>
      </c>
      <c r="F14" s="28">
        <f t="shared" si="2"/>
        <v>11855.907</v>
      </c>
      <c r="G14" s="10">
        <f t="shared" ref="G14:G15" si="4">SUM(C14:F14)</f>
        <v>111624.9383</v>
      </c>
      <c r="I14" s="12"/>
      <c r="J14" s="5"/>
      <c r="K14" s="13"/>
      <c r="L14" s="25"/>
    </row>
    <row r="15">
      <c r="B15" s="27" t="s">
        <v>16</v>
      </c>
      <c r="C15" s="29">
        <f t="shared" ref="C15:F15" si="3">SUM(E7:E11)</f>
        <v>503442.1528</v>
      </c>
      <c r="D15" s="29">
        <f t="shared" si="3"/>
        <v>372735.2435</v>
      </c>
      <c r="E15" s="28">
        <f t="shared" si="3"/>
        <v>21113.61107</v>
      </c>
      <c r="F15" s="29">
        <f t="shared" si="3"/>
        <v>1.04841</v>
      </c>
      <c r="G15" s="17">
        <f t="shared" si="4"/>
        <v>897292.0557</v>
      </c>
      <c r="H15" s="10">
        <f>G15/G16*100</f>
        <v>88.93616234</v>
      </c>
      <c r="I15" s="7"/>
      <c r="J15" s="5"/>
      <c r="K15" s="13"/>
      <c r="L15" s="14"/>
    </row>
    <row r="16">
      <c r="B16" s="13"/>
      <c r="C16" s="12"/>
      <c r="D16" s="12"/>
      <c r="E16" s="12"/>
      <c r="F16" s="12"/>
      <c r="G16" s="28">
        <f>SUM(G14,G15)</f>
        <v>1008916.994</v>
      </c>
      <c r="H16" s="12"/>
      <c r="I16" s="12"/>
      <c r="J16" s="5"/>
      <c r="K16" s="13"/>
      <c r="L16" s="14"/>
    </row>
    <row r="17">
      <c r="B17" s="13"/>
      <c r="C17" s="7"/>
      <c r="D17" s="7"/>
      <c r="E17" s="7"/>
      <c r="F17" s="7"/>
      <c r="G17" s="7"/>
      <c r="H17" s="7"/>
      <c r="I17" s="7"/>
      <c r="J17" s="5"/>
      <c r="K17" s="13"/>
      <c r="L17" s="14"/>
    </row>
    <row r="18">
      <c r="B18" s="13"/>
      <c r="C18" s="12"/>
      <c r="D18" s="12"/>
      <c r="E18" s="12"/>
      <c r="F18" s="12"/>
      <c r="G18" s="12"/>
      <c r="H18" s="12"/>
      <c r="I18" s="12"/>
      <c r="J18" s="5"/>
      <c r="K18" s="13"/>
      <c r="L18" s="14"/>
    </row>
    <row r="19">
      <c r="I19" s="12"/>
      <c r="J19" s="5"/>
      <c r="K19" s="5"/>
      <c r="L19" s="5"/>
    </row>
    <row r="20">
      <c r="B20" s="1"/>
      <c r="C20" s="3"/>
      <c r="D20" s="3" t="s">
        <v>1</v>
      </c>
      <c r="E20" s="3" t="s">
        <v>2</v>
      </c>
      <c r="F20" s="3" t="s">
        <v>3</v>
      </c>
      <c r="G20" s="3" t="s">
        <v>4</v>
      </c>
      <c r="H20" s="5"/>
      <c r="I20" s="30"/>
      <c r="J20" s="5"/>
      <c r="K20" s="5"/>
      <c r="L20" s="5"/>
    </row>
    <row r="21">
      <c r="B21" s="31" t="s">
        <v>5</v>
      </c>
      <c r="C21" s="9" t="s">
        <v>6</v>
      </c>
      <c r="D21" s="32">
        <v>452.10325</v>
      </c>
      <c r="E21" s="32">
        <v>610.04388</v>
      </c>
      <c r="F21" s="32">
        <v>1182.13776</v>
      </c>
      <c r="G21" s="33">
        <v>1202.1765</v>
      </c>
    </row>
    <row r="22">
      <c r="B22" s="15"/>
      <c r="C22" s="16" t="s">
        <v>7</v>
      </c>
      <c r="D22" s="18">
        <v>804.25343</v>
      </c>
      <c r="E22" s="18">
        <v>680.18693</v>
      </c>
      <c r="F22" s="18">
        <v>3.63171</v>
      </c>
      <c r="G22" s="18">
        <v>0.0</v>
      </c>
    </row>
    <row r="23">
      <c r="B23" s="19"/>
      <c r="C23" s="16" t="s">
        <v>8</v>
      </c>
      <c r="D23" s="18">
        <v>10591.33166</v>
      </c>
      <c r="E23" s="18">
        <v>21534.567320000002</v>
      </c>
      <c r="F23" s="20">
        <v>898.4801773600001</v>
      </c>
      <c r="G23" s="18">
        <v>0.0</v>
      </c>
    </row>
    <row r="24">
      <c r="B24" s="31" t="s">
        <v>9</v>
      </c>
      <c r="C24" s="16" t="s">
        <v>10</v>
      </c>
      <c r="D24" s="18">
        <v>3676.7051339</v>
      </c>
      <c r="E24" s="18">
        <v>9229.100579999998</v>
      </c>
      <c r="F24" s="20">
        <v>460.361233394</v>
      </c>
      <c r="G24" s="18">
        <v>0.0</v>
      </c>
    </row>
    <row r="25">
      <c r="B25" s="15"/>
      <c r="C25" s="16" t="s">
        <v>11</v>
      </c>
      <c r="D25" s="18">
        <v>2589.78975</v>
      </c>
      <c r="E25" s="18">
        <v>1357.73841</v>
      </c>
      <c r="F25" s="18">
        <v>2.61487</v>
      </c>
      <c r="G25" s="18">
        <v>0.0</v>
      </c>
    </row>
    <row r="26">
      <c r="B26" s="15"/>
      <c r="C26" s="21" t="s">
        <v>12</v>
      </c>
      <c r="D26" s="20">
        <v>105946.937028</v>
      </c>
      <c r="E26" s="20">
        <v>275015.036166</v>
      </c>
      <c r="F26" s="20">
        <v>140.183112</v>
      </c>
      <c r="G26" s="18">
        <v>1.04841</v>
      </c>
    </row>
    <row r="27">
      <c r="B27" s="15"/>
      <c r="C27" s="16" t="s">
        <v>13</v>
      </c>
      <c r="D27" s="18">
        <v>15533.515844999998</v>
      </c>
      <c r="E27" s="18">
        <v>13689.95002</v>
      </c>
      <c r="F27" s="18">
        <v>53.56173</v>
      </c>
      <c r="G27" s="22">
        <v>0.0</v>
      </c>
    </row>
    <row r="28">
      <c r="B28" s="19"/>
      <c r="C28" s="16" t="s">
        <v>14</v>
      </c>
      <c r="D28" s="18">
        <v>375695.205</v>
      </c>
      <c r="E28" s="18">
        <v>73443.4183</v>
      </c>
      <c r="F28" s="18">
        <v>20456.89012</v>
      </c>
      <c r="G28" s="23">
        <v>0.0</v>
      </c>
    </row>
    <row r="29">
      <c r="C29" s="34"/>
    </row>
    <row r="30">
      <c r="C30" s="34"/>
    </row>
    <row r="31">
      <c r="C31" s="34"/>
    </row>
    <row r="32">
      <c r="C32" s="34"/>
    </row>
    <row r="33">
      <c r="C33" s="34"/>
    </row>
    <row r="34">
      <c r="B34" s="1"/>
      <c r="C34" s="3"/>
      <c r="D34" s="3" t="s">
        <v>1</v>
      </c>
      <c r="E34" s="3" t="s">
        <v>2</v>
      </c>
      <c r="F34" s="3" t="s">
        <v>3</v>
      </c>
      <c r="G34" s="3" t="s">
        <v>4</v>
      </c>
    </row>
    <row r="35">
      <c r="B35" s="31" t="s">
        <v>5</v>
      </c>
      <c r="C35" s="9" t="s">
        <v>6</v>
      </c>
      <c r="D35" s="32">
        <f t="shared" ref="D35:G35" si="5">LOG10(D21)</f>
        <v>2.655237629</v>
      </c>
      <c r="E35" s="32">
        <f t="shared" si="5"/>
        <v>2.785361075</v>
      </c>
      <c r="F35" s="32">
        <f t="shared" si="5"/>
        <v>3.07266809</v>
      </c>
      <c r="G35" s="32">
        <f t="shared" si="5"/>
        <v>3.079968234</v>
      </c>
    </row>
    <row r="36">
      <c r="B36" s="15"/>
      <c r="C36" s="16" t="s">
        <v>7</v>
      </c>
      <c r="D36" s="32">
        <f t="shared" ref="D36:G36" si="6">LOG10(D22)</f>
        <v>2.905392922</v>
      </c>
      <c r="E36" s="32">
        <f t="shared" si="6"/>
        <v>2.832628283</v>
      </c>
      <c r="F36" s="32">
        <f t="shared" si="6"/>
        <v>0.5601111619</v>
      </c>
      <c r="G36" s="32" t="str">
        <f t="shared" si="6"/>
        <v>#NUM!</v>
      </c>
    </row>
    <row r="37">
      <c r="B37" s="19"/>
      <c r="C37" s="16" t="s">
        <v>8</v>
      </c>
      <c r="D37" s="32">
        <f t="shared" ref="D37:G37" si="7">LOG10(D23)</f>
        <v>4.024950568</v>
      </c>
      <c r="E37" s="32">
        <f t="shared" si="7"/>
        <v>4.33313615</v>
      </c>
      <c r="F37" s="32">
        <f t="shared" si="7"/>
        <v>2.9535085</v>
      </c>
      <c r="G37" s="32" t="str">
        <f t="shared" si="7"/>
        <v>#NUM!</v>
      </c>
    </row>
    <row r="38">
      <c r="B38" s="31" t="s">
        <v>9</v>
      </c>
      <c r="C38" s="16" t="s">
        <v>10</v>
      </c>
      <c r="D38" s="32">
        <f t="shared" ref="D38:G38" si="8">LOG10(D24)</f>
        <v>3.565458802</v>
      </c>
      <c r="E38" s="32">
        <f t="shared" si="8"/>
        <v>3.965159379</v>
      </c>
      <c r="F38" s="32">
        <f t="shared" si="8"/>
        <v>2.663098745</v>
      </c>
      <c r="G38" s="32" t="str">
        <f t="shared" si="8"/>
        <v>#NUM!</v>
      </c>
    </row>
    <row r="39">
      <c r="B39" s="15"/>
      <c r="C39" s="16" t="s">
        <v>11</v>
      </c>
      <c r="D39" s="32">
        <f t="shared" ref="D39:G39" si="9">LOG10(D25)</f>
        <v>3.413264508</v>
      </c>
      <c r="E39" s="32">
        <f t="shared" si="9"/>
        <v>3.132816104</v>
      </c>
      <c r="F39" s="32">
        <f t="shared" si="9"/>
        <v>0.4174501025</v>
      </c>
      <c r="G39" s="32" t="str">
        <f t="shared" si="9"/>
        <v>#NUM!</v>
      </c>
    </row>
    <row r="40">
      <c r="B40" s="15"/>
      <c r="C40" s="21" t="s">
        <v>12</v>
      </c>
      <c r="D40" s="32">
        <f t="shared" ref="D40:G40" si="10">LOG10(D26)</f>
        <v>5.025088406</v>
      </c>
      <c r="E40" s="32">
        <f t="shared" si="10"/>
        <v>5.439356439</v>
      </c>
      <c r="F40" s="32">
        <f t="shared" si="10"/>
        <v>2.146695697</v>
      </c>
      <c r="G40" s="32">
        <f t="shared" si="10"/>
        <v>0.02053115471</v>
      </c>
    </row>
    <row r="41">
      <c r="B41" s="15"/>
      <c r="C41" s="16" t="s">
        <v>13</v>
      </c>
      <c r="D41" s="32">
        <f t="shared" ref="D41:G41" si="11">LOG10(D27)</f>
        <v>4.191269765</v>
      </c>
      <c r="E41" s="32">
        <f t="shared" si="11"/>
        <v>4.136401863</v>
      </c>
      <c r="F41" s="32">
        <f t="shared" si="11"/>
        <v>1.728854596</v>
      </c>
      <c r="G41" s="32" t="str">
        <f t="shared" si="11"/>
        <v>#NUM!</v>
      </c>
    </row>
    <row r="42">
      <c r="B42" s="19"/>
      <c r="C42" s="16" t="s">
        <v>14</v>
      </c>
      <c r="D42" s="32">
        <f t="shared" ref="D42:G42" si="12">LOG10(D28)</f>
        <v>5.574835652</v>
      </c>
      <c r="E42" s="32">
        <f t="shared" si="12"/>
        <v>4.865952882</v>
      </c>
      <c r="F42" s="32">
        <f t="shared" si="12"/>
        <v>4.310839612</v>
      </c>
      <c r="G42" s="32" t="str">
        <f t="shared" si="12"/>
        <v>#NUM!</v>
      </c>
    </row>
    <row r="43">
      <c r="C43" s="34"/>
    </row>
    <row r="45">
      <c r="K45" s="35"/>
    </row>
    <row r="54">
      <c r="C54" s="36"/>
      <c r="D54" s="36"/>
      <c r="E54" s="36"/>
      <c r="F54" s="36"/>
      <c r="G54" s="36"/>
      <c r="H54" s="36"/>
    </row>
    <row r="55">
      <c r="E55" s="37"/>
      <c r="F55" s="37"/>
      <c r="G55" s="37"/>
      <c r="H55" s="38"/>
    </row>
    <row r="56">
      <c r="E56" s="39"/>
      <c r="F56" s="39"/>
      <c r="G56" s="39"/>
      <c r="H56" s="39"/>
    </row>
    <row r="57">
      <c r="E57" s="39"/>
      <c r="F57" s="39"/>
      <c r="G57" s="40"/>
      <c r="H57" s="39"/>
    </row>
    <row r="58">
      <c r="E58" s="39"/>
      <c r="F58" s="39"/>
      <c r="G58" s="40"/>
      <c r="H58" s="39"/>
    </row>
    <row r="59">
      <c r="E59" s="39"/>
      <c r="F59" s="39"/>
      <c r="G59" s="39"/>
      <c r="H59" s="39"/>
    </row>
    <row r="60">
      <c r="E60" s="40"/>
      <c r="F60" s="40"/>
      <c r="G60" s="40"/>
      <c r="H60" s="39"/>
    </row>
    <row r="61">
      <c r="E61" s="39"/>
      <c r="F61" s="39"/>
      <c r="G61" s="39"/>
      <c r="H61" s="41"/>
    </row>
    <row r="62">
      <c r="E62" s="39"/>
      <c r="F62" s="39"/>
      <c r="G62" s="39"/>
      <c r="H62" s="42"/>
    </row>
    <row r="64">
      <c r="C64" s="36"/>
      <c r="D64" s="36"/>
      <c r="E64" s="36"/>
      <c r="F64" s="36"/>
    </row>
    <row r="65">
      <c r="B65" s="43"/>
      <c r="C65" s="44"/>
      <c r="D65" s="44"/>
      <c r="E65" s="44"/>
      <c r="F65" s="44"/>
    </row>
    <row r="66">
      <c r="B66" s="43"/>
      <c r="C66" s="44"/>
      <c r="D66" s="44"/>
      <c r="E66" s="44"/>
      <c r="F66" s="44"/>
    </row>
  </sheetData>
  <mergeCells count="6">
    <mergeCell ref="B4:B6"/>
    <mergeCell ref="B7:B11"/>
    <mergeCell ref="B21:B23"/>
    <mergeCell ref="B24:B28"/>
    <mergeCell ref="B35:B37"/>
    <mergeCell ref="B38:B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5" t="s">
        <v>17</v>
      </c>
      <c r="C3" s="45" t="s">
        <v>18</v>
      </c>
      <c r="D3" s="45" t="s">
        <v>19</v>
      </c>
      <c r="E3" s="45" t="s">
        <v>20</v>
      </c>
      <c r="F3" s="45" t="s">
        <v>21</v>
      </c>
      <c r="G3" s="45" t="s">
        <v>22</v>
      </c>
      <c r="H3" s="45" t="s">
        <v>23</v>
      </c>
      <c r="I3" s="46" t="s">
        <v>24</v>
      </c>
      <c r="J3" s="45" t="s">
        <v>25</v>
      </c>
      <c r="K3" s="45" t="s">
        <v>26</v>
      </c>
    </row>
    <row r="4">
      <c r="B4" s="47">
        <v>1.0</v>
      </c>
      <c r="C4" s="48">
        <v>1.0</v>
      </c>
      <c r="D4" s="49">
        <v>21745.0</v>
      </c>
      <c r="E4" s="50">
        <v>653.68403</v>
      </c>
      <c r="F4" s="50">
        <v>620.75884</v>
      </c>
      <c r="G4" s="50">
        <v>4797.87565</v>
      </c>
      <c r="H4" s="51">
        <v>780.304</v>
      </c>
      <c r="I4" s="52">
        <v>67.0</v>
      </c>
      <c r="J4" s="49">
        <v>5000.0</v>
      </c>
      <c r="K4" s="49">
        <v>4.3</v>
      </c>
    </row>
    <row r="5">
      <c r="B5" s="53">
        <v>2.0</v>
      </c>
      <c r="C5" s="54">
        <v>1.0</v>
      </c>
      <c r="D5" s="55">
        <v>12755.0</v>
      </c>
      <c r="E5" s="56">
        <v>654.00234</v>
      </c>
      <c r="F5" s="56">
        <v>663.13547</v>
      </c>
      <c r="G5" s="56">
        <v>4286.08717</v>
      </c>
      <c r="H5" s="57">
        <v>967.0605</v>
      </c>
      <c r="I5" s="52">
        <v>50.0</v>
      </c>
      <c r="J5" s="55">
        <v>5000.0</v>
      </c>
      <c r="K5" s="55">
        <v>4.26</v>
      </c>
    </row>
    <row r="6">
      <c r="B6" s="53">
        <v>3.0</v>
      </c>
      <c r="C6" s="54">
        <v>1.0</v>
      </c>
      <c r="D6" s="55">
        <v>8745.0</v>
      </c>
      <c r="E6" s="56">
        <v>490.93521</v>
      </c>
      <c r="F6" s="56">
        <v>592.44248</v>
      </c>
      <c r="G6" s="56">
        <v>3327.42031</v>
      </c>
      <c r="H6" s="57">
        <v>981.0150000000001</v>
      </c>
      <c r="I6" s="52">
        <v>67.0</v>
      </c>
      <c r="J6" s="55">
        <v>5000.0</v>
      </c>
      <c r="K6" s="55">
        <v>4.25</v>
      </c>
      <c r="L6" s="58"/>
    </row>
    <row r="7">
      <c r="B7" s="53">
        <v>4.0</v>
      </c>
      <c r="C7" s="54">
        <v>1.0</v>
      </c>
      <c r="D7" s="55">
        <v>6505.0</v>
      </c>
      <c r="E7" s="56">
        <v>441.20204</v>
      </c>
      <c r="F7" s="56">
        <v>665.21281</v>
      </c>
      <c r="G7" s="56">
        <v>2229.43174</v>
      </c>
      <c r="H7" s="57">
        <v>1233.54</v>
      </c>
      <c r="I7" s="52">
        <v>68.0</v>
      </c>
      <c r="J7" s="55">
        <v>5000.0</v>
      </c>
      <c r="K7" s="55">
        <v>4.25</v>
      </c>
      <c r="O7" s="59"/>
      <c r="P7" s="59"/>
      <c r="Q7" s="59"/>
      <c r="R7" s="59"/>
      <c r="S7" s="59"/>
      <c r="T7" s="59"/>
    </row>
    <row r="8">
      <c r="B8" s="60">
        <v>5.0</v>
      </c>
      <c r="C8" s="61">
        <v>1.0</v>
      </c>
      <c r="D8" s="62">
        <v>4625.0</v>
      </c>
      <c r="E8" s="63">
        <v>452.10325</v>
      </c>
      <c r="F8" s="63">
        <v>610.04388</v>
      </c>
      <c r="G8" s="63">
        <v>1182.13776</v>
      </c>
      <c r="H8" s="64">
        <v>1202.1765</v>
      </c>
      <c r="I8" s="65">
        <v>68.0</v>
      </c>
      <c r="J8" s="62">
        <v>5000.0</v>
      </c>
      <c r="K8" s="62">
        <v>4.25</v>
      </c>
      <c r="O8" s="58"/>
      <c r="P8" s="58"/>
      <c r="Q8" s="66"/>
      <c r="R8" s="66"/>
      <c r="S8" s="66"/>
      <c r="T8" s="66"/>
    </row>
    <row r="9">
      <c r="B9" s="47">
        <v>1.0</v>
      </c>
      <c r="C9" s="48">
        <v>3.0</v>
      </c>
      <c r="D9" s="49">
        <v>67375.0</v>
      </c>
      <c r="E9" s="50">
        <v>688.82058</v>
      </c>
      <c r="F9" s="50">
        <v>1364.89255</v>
      </c>
      <c r="G9" s="50">
        <v>32960.98154</v>
      </c>
      <c r="H9" s="51">
        <v>2453.8534999999997</v>
      </c>
      <c r="I9" s="52">
        <v>66.0</v>
      </c>
      <c r="J9" s="49">
        <v>15000.0</v>
      </c>
      <c r="K9" s="49">
        <v>12.0</v>
      </c>
      <c r="O9" s="58"/>
      <c r="P9" s="58"/>
      <c r="Q9" s="66"/>
      <c r="R9" s="66"/>
      <c r="S9" s="66"/>
      <c r="T9" s="66"/>
    </row>
    <row r="10">
      <c r="B10" s="53">
        <v>2.0</v>
      </c>
      <c r="C10" s="54">
        <v>3.0</v>
      </c>
      <c r="D10" s="55">
        <v>36505.0</v>
      </c>
      <c r="E10" s="56">
        <v>663.11054</v>
      </c>
      <c r="F10" s="56">
        <v>1334.51258</v>
      </c>
      <c r="G10" s="56">
        <v>32314.2653</v>
      </c>
      <c r="H10" s="57">
        <v>3245.305</v>
      </c>
      <c r="I10" s="52">
        <v>68.0</v>
      </c>
      <c r="J10" s="55">
        <v>15000.0</v>
      </c>
      <c r="K10" s="55">
        <v>12.05</v>
      </c>
      <c r="O10" s="58"/>
      <c r="P10" s="58"/>
      <c r="Q10" s="66"/>
      <c r="R10" s="66"/>
      <c r="S10" s="66"/>
      <c r="T10" s="66"/>
    </row>
    <row r="11">
      <c r="B11" s="53">
        <v>3.0</v>
      </c>
      <c r="C11" s="54">
        <v>3.0</v>
      </c>
      <c r="D11" s="55">
        <v>23625.0</v>
      </c>
      <c r="E11" s="56">
        <v>567.95957</v>
      </c>
      <c r="F11" s="56">
        <v>1069.24737</v>
      </c>
      <c r="G11" s="56">
        <v>23311.42905</v>
      </c>
      <c r="H11" s="57">
        <v>2917.7120000000004</v>
      </c>
      <c r="I11" s="52">
        <v>69.0</v>
      </c>
      <c r="J11" s="55">
        <v>15000.0</v>
      </c>
      <c r="K11" s="55">
        <v>12.05</v>
      </c>
    </row>
    <row r="12">
      <c r="B12" s="53">
        <v>4.0</v>
      </c>
      <c r="C12" s="54">
        <v>3.0</v>
      </c>
      <c r="D12" s="55">
        <v>17255.0</v>
      </c>
      <c r="E12" s="56">
        <v>455.27984</v>
      </c>
      <c r="F12" s="56">
        <v>960.14456</v>
      </c>
      <c r="G12" s="56">
        <v>19378.92366</v>
      </c>
      <c r="H12" s="57">
        <v>2140.0785</v>
      </c>
      <c r="I12" s="52">
        <v>72.0</v>
      </c>
      <c r="J12" s="55">
        <v>15000.0</v>
      </c>
      <c r="K12" s="55">
        <v>12.05</v>
      </c>
    </row>
    <row r="13">
      <c r="B13" s="60">
        <v>5.0</v>
      </c>
      <c r="C13" s="61">
        <v>3.0</v>
      </c>
      <c r="D13" s="62">
        <v>19125.0</v>
      </c>
      <c r="E13" s="63">
        <v>468.64118</v>
      </c>
      <c r="F13" s="63">
        <v>1102.08043</v>
      </c>
      <c r="G13" s="63">
        <v>21101.72674</v>
      </c>
      <c r="H13" s="64">
        <v>3190.2115000000003</v>
      </c>
      <c r="I13" s="65">
        <v>65.0</v>
      </c>
      <c r="J13" s="62">
        <v>15000.0</v>
      </c>
      <c r="K13" s="62">
        <v>12.05</v>
      </c>
    </row>
    <row r="14">
      <c r="B14" s="47">
        <v>1.0</v>
      </c>
      <c r="C14" s="48">
        <v>5.0</v>
      </c>
      <c r="D14" s="49">
        <v>104245.0</v>
      </c>
      <c r="E14" s="56">
        <v>770.02854</v>
      </c>
      <c r="F14" s="50">
        <v>962.72149</v>
      </c>
      <c r="G14" s="50">
        <v>44252.18101</v>
      </c>
      <c r="H14" s="51">
        <v>3349.7695</v>
      </c>
      <c r="I14" s="52">
        <v>72.0</v>
      </c>
      <c r="J14" s="49">
        <v>25000.0</v>
      </c>
      <c r="K14" s="49">
        <v>18.7</v>
      </c>
    </row>
    <row r="15">
      <c r="B15" s="53">
        <v>2.0</v>
      </c>
      <c r="C15" s="54">
        <v>5.0</v>
      </c>
      <c r="D15" s="55">
        <v>54255.0</v>
      </c>
      <c r="E15" s="66">
        <v>897.53444</v>
      </c>
      <c r="F15" s="56">
        <v>1472.28896</v>
      </c>
      <c r="G15" s="56">
        <v>44297.34275</v>
      </c>
      <c r="H15" s="57">
        <v>4678.4955</v>
      </c>
      <c r="I15" s="52">
        <v>71.0</v>
      </c>
      <c r="J15" s="55">
        <v>25000.0</v>
      </c>
      <c r="K15" s="55">
        <v>18.7</v>
      </c>
    </row>
    <row r="16">
      <c r="B16" s="53">
        <v>3.0</v>
      </c>
      <c r="C16" s="54">
        <v>5.0</v>
      </c>
      <c r="D16" s="55">
        <v>49875.0</v>
      </c>
      <c r="E16" s="56">
        <v>873.4334</v>
      </c>
      <c r="F16" s="56">
        <v>1663.43243</v>
      </c>
      <c r="G16" s="56">
        <v>39671.71715</v>
      </c>
      <c r="H16" s="57">
        <v>7432.0154999999995</v>
      </c>
      <c r="I16" s="52">
        <v>69.0</v>
      </c>
      <c r="J16" s="55">
        <v>25000.0</v>
      </c>
      <c r="K16" s="55">
        <v>18.7</v>
      </c>
    </row>
    <row r="17">
      <c r="B17" s="53">
        <v>4.0</v>
      </c>
      <c r="C17" s="54">
        <v>5.0</v>
      </c>
      <c r="D17" s="55">
        <v>37505.0</v>
      </c>
      <c r="E17" s="56">
        <v>875.65666</v>
      </c>
      <c r="F17" s="56">
        <v>1503.43433</v>
      </c>
      <c r="G17" s="56">
        <v>39176.716</v>
      </c>
      <c r="H17" s="57">
        <v>7432.054</v>
      </c>
      <c r="I17" s="52">
        <v>71.0</v>
      </c>
      <c r="J17" s="55">
        <v>25000.0</v>
      </c>
      <c r="K17" s="55">
        <v>18.75</v>
      </c>
    </row>
    <row r="18">
      <c r="A18" s="35" t="s">
        <v>27</v>
      </c>
      <c r="B18" s="67">
        <v>5.0</v>
      </c>
      <c r="C18" s="68">
        <v>5.0</v>
      </c>
      <c r="D18" s="69">
        <v>31245.0</v>
      </c>
      <c r="E18" s="70">
        <v>864.54354</v>
      </c>
      <c r="F18" s="70">
        <v>1303.43333</v>
      </c>
      <c r="G18" s="70">
        <v>38171.87</v>
      </c>
      <c r="H18" s="71">
        <v>7463.519</v>
      </c>
      <c r="I18" s="72">
        <v>72.0</v>
      </c>
      <c r="J18" s="69">
        <v>25000.0</v>
      </c>
      <c r="K18" s="69">
        <v>18.75</v>
      </c>
    </row>
    <row r="19">
      <c r="B19" s="47">
        <v>1.0</v>
      </c>
      <c r="C19" s="48">
        <v>1.0</v>
      </c>
      <c r="D19" s="49">
        <v>39.0</v>
      </c>
      <c r="E19" s="50">
        <v>127.88349</v>
      </c>
      <c r="F19" s="50">
        <v>83.9661</v>
      </c>
      <c r="G19" s="50">
        <v>0.55709</v>
      </c>
      <c r="H19" s="50">
        <v>0.0</v>
      </c>
      <c r="I19" s="52">
        <v>70.0</v>
      </c>
      <c r="J19" s="48"/>
      <c r="K19" s="49">
        <v>0.3</v>
      </c>
    </row>
    <row r="20">
      <c r="B20" s="53">
        <v>2.0</v>
      </c>
      <c r="C20" s="54">
        <v>1.0</v>
      </c>
      <c r="D20" s="55">
        <v>36.0</v>
      </c>
      <c r="E20" s="56">
        <v>115.09508</v>
      </c>
      <c r="F20" s="56">
        <v>83.23542</v>
      </c>
      <c r="G20" s="56">
        <v>0.35193</v>
      </c>
      <c r="H20" s="56">
        <v>0.0</v>
      </c>
      <c r="I20" s="52">
        <v>68.0</v>
      </c>
      <c r="J20" s="54"/>
      <c r="K20" s="55">
        <v>0.3</v>
      </c>
    </row>
    <row r="21">
      <c r="B21" s="53">
        <v>3.0</v>
      </c>
      <c r="C21" s="54">
        <v>1.0</v>
      </c>
      <c r="D21" s="55">
        <v>50.0</v>
      </c>
      <c r="E21" s="56">
        <v>117.71957</v>
      </c>
      <c r="F21" s="56">
        <v>83.16412</v>
      </c>
      <c r="G21" s="56">
        <v>0.34615</v>
      </c>
      <c r="H21" s="56">
        <v>0.0</v>
      </c>
      <c r="I21" s="52">
        <v>69.0</v>
      </c>
      <c r="J21" s="54"/>
      <c r="K21" s="55">
        <v>0.3</v>
      </c>
    </row>
    <row r="22">
      <c r="B22" s="53">
        <v>4.0</v>
      </c>
      <c r="C22" s="54">
        <v>1.0</v>
      </c>
      <c r="D22" s="55">
        <v>44.0</v>
      </c>
      <c r="E22" s="56">
        <v>119.11675</v>
      </c>
      <c r="F22" s="56">
        <v>84.66556</v>
      </c>
      <c r="G22" s="56">
        <v>0.53647</v>
      </c>
      <c r="H22" s="56">
        <v>0.0</v>
      </c>
      <c r="I22" s="52">
        <v>72.0</v>
      </c>
      <c r="J22" s="54"/>
      <c r="K22" s="55">
        <v>0.4</v>
      </c>
      <c r="O22" s="59"/>
      <c r="P22" s="59"/>
      <c r="Q22" s="59"/>
      <c r="R22" s="59"/>
      <c r="S22" s="59"/>
      <c r="T22" s="59"/>
    </row>
    <row r="23">
      <c r="B23" s="60">
        <v>5.0</v>
      </c>
      <c r="C23" s="61">
        <v>1.0</v>
      </c>
      <c r="D23" s="62">
        <v>42.0</v>
      </c>
      <c r="E23" s="63">
        <v>116.00588</v>
      </c>
      <c r="F23" s="63">
        <v>82.04762</v>
      </c>
      <c r="G23" s="63">
        <v>0.50784</v>
      </c>
      <c r="H23" s="63">
        <v>0.0</v>
      </c>
      <c r="I23" s="65">
        <v>75.0</v>
      </c>
      <c r="J23" s="61"/>
      <c r="K23" s="62">
        <v>0.3</v>
      </c>
      <c r="O23" s="58"/>
      <c r="P23" s="58"/>
      <c r="Q23" s="66"/>
      <c r="R23" s="66"/>
      <c r="S23" s="66"/>
      <c r="T23" s="66"/>
    </row>
    <row r="24">
      <c r="B24" s="47">
        <v>1.0</v>
      </c>
      <c r="C24" s="48">
        <v>3.0</v>
      </c>
      <c r="D24" s="49">
        <v>86.0</v>
      </c>
      <c r="E24" s="50">
        <v>267.9951</v>
      </c>
      <c r="F24" s="50">
        <v>224.87948</v>
      </c>
      <c r="G24" s="50">
        <v>1.07065</v>
      </c>
      <c r="H24" s="50">
        <v>0.0</v>
      </c>
      <c r="I24" s="52">
        <v>71.0</v>
      </c>
      <c r="J24" s="48"/>
      <c r="K24" s="49">
        <v>0.9</v>
      </c>
      <c r="O24" s="58"/>
      <c r="P24" s="58"/>
      <c r="Q24" s="66"/>
      <c r="R24" s="66"/>
      <c r="S24" s="66"/>
      <c r="T24" s="66"/>
    </row>
    <row r="25">
      <c r="B25" s="53">
        <v>2.0</v>
      </c>
      <c r="C25" s="54">
        <v>3.0</v>
      </c>
      <c r="D25" s="55">
        <v>88.0</v>
      </c>
      <c r="E25" s="56">
        <v>319.40367</v>
      </c>
      <c r="F25" s="56">
        <v>225.98696</v>
      </c>
      <c r="G25" s="56">
        <v>0.68445</v>
      </c>
      <c r="H25" s="56">
        <v>0.0</v>
      </c>
      <c r="I25" s="52">
        <v>67.0</v>
      </c>
      <c r="J25" s="54"/>
      <c r="K25" s="55">
        <v>0.8</v>
      </c>
      <c r="O25" s="58"/>
      <c r="P25" s="58"/>
      <c r="Q25" s="66"/>
      <c r="R25" s="66"/>
      <c r="S25" s="66"/>
      <c r="T25" s="66"/>
    </row>
    <row r="26">
      <c r="B26" s="53">
        <v>3.0</v>
      </c>
      <c r="C26" s="54">
        <v>3.0</v>
      </c>
      <c r="D26" s="55">
        <v>89.0</v>
      </c>
      <c r="E26" s="56">
        <v>291.19939</v>
      </c>
      <c r="F26" s="56">
        <v>226.22598</v>
      </c>
      <c r="G26" s="56">
        <v>0.73372</v>
      </c>
      <c r="H26" s="56">
        <v>0.0</v>
      </c>
      <c r="I26" s="52">
        <v>72.0</v>
      </c>
      <c r="J26" s="54"/>
      <c r="K26" s="55">
        <v>0.8</v>
      </c>
    </row>
    <row r="27">
      <c r="B27" s="53">
        <v>4.0</v>
      </c>
      <c r="C27" s="54">
        <v>3.0</v>
      </c>
      <c r="D27" s="55">
        <v>86.0</v>
      </c>
      <c r="E27" s="56">
        <v>265.74152</v>
      </c>
      <c r="F27" s="56">
        <v>227.0512</v>
      </c>
      <c r="G27" s="56">
        <v>0.57905</v>
      </c>
      <c r="H27" s="56">
        <v>0.0</v>
      </c>
      <c r="I27" s="52">
        <v>74.0</v>
      </c>
      <c r="J27" s="54"/>
      <c r="K27" s="55">
        <v>0.8</v>
      </c>
    </row>
    <row r="28">
      <c r="B28" s="60">
        <v>5.0</v>
      </c>
      <c r="C28" s="61">
        <v>3.0</v>
      </c>
      <c r="D28" s="62">
        <v>75.0</v>
      </c>
      <c r="E28" s="63">
        <v>235.13212</v>
      </c>
      <c r="F28" s="63">
        <v>225.57609</v>
      </c>
      <c r="G28" s="63">
        <v>0.87715</v>
      </c>
      <c r="H28" s="63">
        <v>0.0</v>
      </c>
      <c r="I28" s="65">
        <v>78.0</v>
      </c>
      <c r="J28" s="61"/>
      <c r="K28" s="62">
        <v>0.8</v>
      </c>
    </row>
    <row r="29">
      <c r="B29" s="47">
        <v>1.0</v>
      </c>
      <c r="C29" s="48">
        <v>5.0</v>
      </c>
      <c r="D29" s="49">
        <v>138.0</v>
      </c>
      <c r="E29" s="56">
        <v>436.19954</v>
      </c>
      <c r="F29" s="50">
        <v>372.59486</v>
      </c>
      <c r="G29" s="50">
        <v>2.30256</v>
      </c>
      <c r="H29" s="50">
        <v>0.0</v>
      </c>
      <c r="I29" s="52">
        <v>69.0</v>
      </c>
      <c r="J29" s="48"/>
      <c r="K29" s="49">
        <v>1.4</v>
      </c>
    </row>
    <row r="30">
      <c r="B30" s="53">
        <v>2.0</v>
      </c>
      <c r="C30" s="54">
        <v>5.0</v>
      </c>
      <c r="D30" s="55">
        <v>149.0</v>
      </c>
      <c r="E30" s="66">
        <v>415.74852</v>
      </c>
      <c r="F30" s="56">
        <v>371.71684</v>
      </c>
      <c r="G30" s="56">
        <v>2.21333</v>
      </c>
      <c r="H30" s="56">
        <v>0.0</v>
      </c>
      <c r="I30" s="52">
        <v>66.0</v>
      </c>
      <c r="J30" s="54"/>
      <c r="K30" s="55">
        <v>1.3</v>
      </c>
    </row>
    <row r="31">
      <c r="B31" s="53">
        <v>3.0</v>
      </c>
      <c r="C31" s="54">
        <v>5.0</v>
      </c>
      <c r="D31" s="55">
        <v>133.0</v>
      </c>
      <c r="E31" s="56">
        <v>442.25343</v>
      </c>
      <c r="F31" s="56">
        <v>376.56444</v>
      </c>
      <c r="G31" s="56">
        <v>2.34532</v>
      </c>
      <c r="H31" s="56">
        <v>0.0</v>
      </c>
      <c r="I31" s="52">
        <v>70.0</v>
      </c>
      <c r="J31" s="54"/>
      <c r="K31" s="55">
        <v>1.4</v>
      </c>
    </row>
    <row r="32">
      <c r="B32" s="53">
        <v>4.0</v>
      </c>
      <c r="C32" s="54">
        <v>5.0</v>
      </c>
      <c r="D32" s="55">
        <v>150.0</v>
      </c>
      <c r="E32" s="56">
        <v>434.32444</v>
      </c>
      <c r="F32" s="56">
        <v>372.12343</v>
      </c>
      <c r="G32" s="56">
        <v>2.27873</v>
      </c>
      <c r="H32" s="56">
        <v>0.0</v>
      </c>
      <c r="I32" s="52">
        <v>73.0</v>
      </c>
      <c r="J32" s="54"/>
      <c r="K32" s="55">
        <v>1.3</v>
      </c>
    </row>
    <row r="33">
      <c r="A33" s="35" t="s">
        <v>28</v>
      </c>
      <c r="B33" s="67">
        <v>5.0</v>
      </c>
      <c r="C33" s="68">
        <v>5.0</v>
      </c>
      <c r="D33" s="69">
        <v>144.0</v>
      </c>
      <c r="E33" s="70">
        <v>453.11543</v>
      </c>
      <c r="F33" s="70">
        <v>372.56322</v>
      </c>
      <c r="G33" s="70">
        <v>2.24672</v>
      </c>
      <c r="H33" s="73">
        <v>0.0</v>
      </c>
      <c r="I33" s="72">
        <v>76.0</v>
      </c>
      <c r="J33" s="74"/>
      <c r="K33" s="75">
        <v>1.4</v>
      </c>
    </row>
    <row r="34">
      <c r="B34" s="47">
        <v>1.0</v>
      </c>
      <c r="C34" s="48">
        <v>1.0</v>
      </c>
      <c r="D34" s="49">
        <v>4256.0</v>
      </c>
      <c r="E34" s="50">
        <v>4365.44436</v>
      </c>
      <c r="F34" s="50">
        <v>2775.09743</v>
      </c>
      <c r="G34" s="49">
        <v>17.40852078</v>
      </c>
      <c r="H34" s="50">
        <v>0.0</v>
      </c>
      <c r="I34" s="76">
        <v>82.3</v>
      </c>
      <c r="J34" s="77">
        <v>4970.0</v>
      </c>
      <c r="K34" s="77">
        <v>1498.0</v>
      </c>
      <c r="L34" s="77">
        <v>1.0</v>
      </c>
      <c r="M34" s="77">
        <v>0.0</v>
      </c>
    </row>
    <row r="35">
      <c r="B35" s="53">
        <v>2.0</v>
      </c>
      <c r="C35" s="54">
        <v>1.0</v>
      </c>
      <c r="D35" s="55">
        <v>1527.0</v>
      </c>
      <c r="E35" s="56">
        <v>2706.30941</v>
      </c>
      <c r="F35" s="56">
        <v>2046.32825</v>
      </c>
      <c r="G35" s="55">
        <v>15.02439689</v>
      </c>
      <c r="H35" s="56">
        <v>0.0</v>
      </c>
      <c r="I35" s="76">
        <v>83.7</v>
      </c>
      <c r="J35" s="15"/>
      <c r="K35" s="15"/>
      <c r="L35" s="15"/>
      <c r="M35" s="15"/>
    </row>
    <row r="36">
      <c r="B36" s="53">
        <v>3.0</v>
      </c>
      <c r="C36" s="54">
        <v>1.0</v>
      </c>
      <c r="D36" s="55">
        <v>1514.0</v>
      </c>
      <c r="E36" s="56">
        <v>3504.24557</v>
      </c>
      <c r="F36" s="56">
        <v>3382.70933</v>
      </c>
      <c r="G36" s="55">
        <v>13.68070366</v>
      </c>
      <c r="H36" s="56">
        <v>0.0</v>
      </c>
      <c r="I36" s="76">
        <v>80.5</v>
      </c>
      <c r="J36" s="15"/>
      <c r="K36" s="15"/>
      <c r="L36" s="15"/>
      <c r="M36" s="15"/>
    </row>
    <row r="37">
      <c r="B37" s="53">
        <v>4.0</v>
      </c>
      <c r="C37" s="54">
        <v>1.0</v>
      </c>
      <c r="D37" s="55">
        <v>934.0</v>
      </c>
      <c r="E37" s="56">
        <v>712.75897</v>
      </c>
      <c r="F37" s="56">
        <v>3968.7137</v>
      </c>
      <c r="G37" s="55">
        <v>14.8795124</v>
      </c>
      <c r="H37" s="56">
        <v>0.0</v>
      </c>
      <c r="I37" s="76">
        <v>84.2</v>
      </c>
      <c r="J37" s="15"/>
      <c r="K37" s="15"/>
      <c r="L37" s="15"/>
      <c r="M37" s="15"/>
      <c r="O37" s="59"/>
      <c r="P37" s="59"/>
      <c r="Q37" s="59"/>
      <c r="R37" s="59"/>
      <c r="S37" s="59"/>
      <c r="T37" s="59"/>
    </row>
    <row r="38">
      <c r="B38" s="60">
        <v>5.0</v>
      </c>
      <c r="C38" s="61">
        <v>1.0</v>
      </c>
      <c r="D38" s="62">
        <v>882.0</v>
      </c>
      <c r="E38" s="63">
        <v>550.60607</v>
      </c>
      <c r="F38" s="63">
        <v>4266.67836</v>
      </c>
      <c r="G38" s="62">
        <v>10.2672784</v>
      </c>
      <c r="H38" s="63">
        <v>0.0</v>
      </c>
      <c r="I38" s="78">
        <v>81.9</v>
      </c>
      <c r="J38" s="79"/>
      <c r="K38" s="79"/>
      <c r="L38" s="79"/>
      <c r="M38" s="79"/>
      <c r="O38" s="58"/>
      <c r="P38" s="58"/>
      <c r="Q38" s="66"/>
      <c r="R38" s="66"/>
      <c r="S38" s="66"/>
      <c r="T38" s="66"/>
    </row>
    <row r="39">
      <c r="B39" s="47">
        <v>1.0</v>
      </c>
      <c r="C39" s="48">
        <v>3.0</v>
      </c>
      <c r="D39" s="49">
        <v>7428.0</v>
      </c>
      <c r="E39" s="50">
        <v>9140.29242</v>
      </c>
      <c r="F39" s="50">
        <v>6003.58605</v>
      </c>
      <c r="G39" s="49">
        <v>567.6228868</v>
      </c>
      <c r="H39" s="50">
        <v>0.0</v>
      </c>
      <c r="I39" s="76">
        <v>82.8</v>
      </c>
      <c r="J39" s="80">
        <v>14756.0</v>
      </c>
      <c r="K39" s="80">
        <v>3985.0</v>
      </c>
      <c r="L39" s="80">
        <v>1.0</v>
      </c>
      <c r="M39" s="80">
        <v>0.0</v>
      </c>
      <c r="O39" s="58"/>
      <c r="P39" s="58"/>
      <c r="Q39" s="66"/>
      <c r="R39" s="66"/>
      <c r="S39" s="66"/>
      <c r="T39" s="66"/>
    </row>
    <row r="40">
      <c r="B40" s="53">
        <v>2.0</v>
      </c>
      <c r="C40" s="54">
        <v>3.0</v>
      </c>
      <c r="D40" s="55">
        <v>4167.0</v>
      </c>
      <c r="E40" s="56">
        <v>8004.05361</v>
      </c>
      <c r="F40" s="56">
        <v>5999.70401</v>
      </c>
      <c r="G40" s="55">
        <v>151.5753523</v>
      </c>
      <c r="H40" s="56">
        <v>0.0</v>
      </c>
      <c r="I40" s="76">
        <v>83.1</v>
      </c>
      <c r="J40" s="15"/>
      <c r="K40" s="15"/>
      <c r="L40" s="15"/>
      <c r="M40" s="15"/>
      <c r="O40" s="58"/>
      <c r="P40" s="58"/>
      <c r="Q40" s="66"/>
      <c r="R40" s="66"/>
      <c r="S40" s="66"/>
      <c r="T40" s="66"/>
    </row>
    <row r="41">
      <c r="B41" s="53">
        <v>3.0</v>
      </c>
      <c r="C41" s="54">
        <v>3.0</v>
      </c>
      <c r="D41" s="55">
        <v>2897.0</v>
      </c>
      <c r="E41" s="56">
        <v>6774.79245</v>
      </c>
      <c r="F41" s="56">
        <v>6495.34011</v>
      </c>
      <c r="G41" s="55">
        <v>106.7751642</v>
      </c>
      <c r="H41" s="56">
        <v>0.0</v>
      </c>
      <c r="I41" s="76">
        <v>80.2</v>
      </c>
      <c r="J41" s="15"/>
      <c r="K41" s="15"/>
      <c r="L41" s="15"/>
      <c r="M41" s="15"/>
    </row>
    <row r="42">
      <c r="B42" s="53">
        <v>4.0</v>
      </c>
      <c r="C42" s="54">
        <v>3.0</v>
      </c>
      <c r="D42" s="55">
        <v>2424.0</v>
      </c>
      <c r="E42" s="56">
        <v>1392.29279</v>
      </c>
      <c r="F42" s="56">
        <v>7413.14569</v>
      </c>
      <c r="G42" s="55">
        <v>257.8033887</v>
      </c>
      <c r="H42" s="56">
        <v>0.0</v>
      </c>
      <c r="I42" s="76">
        <v>84.9</v>
      </c>
      <c r="J42" s="15"/>
      <c r="K42" s="15"/>
      <c r="L42" s="15"/>
      <c r="M42" s="15"/>
    </row>
    <row r="43">
      <c r="B43" s="60">
        <v>5.0</v>
      </c>
      <c r="C43" s="61">
        <v>3.0</v>
      </c>
      <c r="D43" s="62">
        <v>2127.0</v>
      </c>
      <c r="E43" s="63">
        <v>1260.17444</v>
      </c>
      <c r="F43" s="63">
        <v>6411.02077</v>
      </c>
      <c r="G43" s="62">
        <v>71.47244146</v>
      </c>
      <c r="H43" s="63">
        <v>0.0</v>
      </c>
      <c r="I43" s="78">
        <v>85.0</v>
      </c>
      <c r="J43" s="79"/>
      <c r="K43" s="79"/>
      <c r="L43" s="79"/>
      <c r="M43" s="79"/>
    </row>
    <row r="44">
      <c r="B44" s="47">
        <v>1.0</v>
      </c>
      <c r="C44" s="48">
        <v>5.0</v>
      </c>
      <c r="D44" s="49">
        <v>11092.0</v>
      </c>
      <c r="E44" s="56">
        <v>9840.72726</v>
      </c>
      <c r="F44" s="50">
        <v>6139.00233</v>
      </c>
      <c r="G44" s="49">
        <v>919.6682275</v>
      </c>
      <c r="H44" s="50">
        <v>0.0</v>
      </c>
      <c r="I44" s="76">
        <v>80.4</v>
      </c>
      <c r="J44" s="80">
        <v>24358.0</v>
      </c>
      <c r="K44" s="80">
        <v>8562.0</v>
      </c>
      <c r="L44" s="80">
        <v>1.0</v>
      </c>
      <c r="M44" s="80">
        <v>0.0</v>
      </c>
    </row>
    <row r="45">
      <c r="B45" s="53">
        <v>2.0</v>
      </c>
      <c r="C45" s="54">
        <v>5.0</v>
      </c>
      <c r="D45" s="55">
        <v>6308.0</v>
      </c>
      <c r="E45" s="66">
        <v>10984.66936</v>
      </c>
      <c r="F45" s="56">
        <v>10131.56193</v>
      </c>
      <c r="G45" s="55">
        <v>927.2812091</v>
      </c>
      <c r="H45" s="56">
        <v>0.0</v>
      </c>
      <c r="I45" s="76">
        <v>84.6</v>
      </c>
      <c r="J45" s="15"/>
      <c r="K45" s="15"/>
      <c r="L45" s="15"/>
      <c r="M45" s="15"/>
    </row>
    <row r="46">
      <c r="B46" s="53">
        <v>3.0</v>
      </c>
      <c r="C46" s="54">
        <v>5.0</v>
      </c>
      <c r="D46" s="55">
        <v>5598.0</v>
      </c>
      <c r="E46" s="56">
        <v>10243.29936</v>
      </c>
      <c r="F46" s="56">
        <v>10523.55001</v>
      </c>
      <c r="G46" s="55">
        <v>863.1954394</v>
      </c>
      <c r="H46" s="56">
        <v>0.0</v>
      </c>
      <c r="I46" s="76">
        <v>82.1</v>
      </c>
      <c r="J46" s="15"/>
      <c r="K46" s="15"/>
      <c r="L46" s="15"/>
      <c r="M46" s="15"/>
    </row>
    <row r="47">
      <c r="B47" s="53">
        <v>4.0</v>
      </c>
      <c r="C47" s="54">
        <v>5.0</v>
      </c>
      <c r="D47" s="55">
        <v>4843.0</v>
      </c>
      <c r="E47" s="56">
        <v>10258.90936</v>
      </c>
      <c r="F47" s="56">
        <v>10452.64178</v>
      </c>
      <c r="G47" s="55">
        <v>855.8645178</v>
      </c>
      <c r="H47" s="56">
        <v>0.0</v>
      </c>
      <c r="I47" s="76">
        <v>83.5</v>
      </c>
      <c r="J47" s="15"/>
      <c r="K47" s="15"/>
      <c r="L47" s="15"/>
      <c r="M47" s="15"/>
    </row>
    <row r="48">
      <c r="A48" s="81" t="s">
        <v>29</v>
      </c>
      <c r="B48" s="67">
        <v>5.0</v>
      </c>
      <c r="C48" s="68">
        <v>5.0</v>
      </c>
      <c r="D48" s="69">
        <v>3023.0</v>
      </c>
      <c r="E48" s="70">
        <v>8780.55115</v>
      </c>
      <c r="F48" s="70">
        <v>10856.86819</v>
      </c>
      <c r="G48" s="69">
        <v>816.7404575</v>
      </c>
      <c r="H48" s="70">
        <v>0.0</v>
      </c>
      <c r="I48" s="82">
        <v>81.7</v>
      </c>
      <c r="J48" s="19"/>
      <c r="K48" s="19"/>
      <c r="L48" s="19"/>
      <c r="M48" s="19"/>
    </row>
    <row r="49">
      <c r="B49" s="47">
        <v>1.0</v>
      </c>
      <c r="C49" s="48">
        <v>1.0</v>
      </c>
      <c r="D49" s="49">
        <v>75.0</v>
      </c>
      <c r="E49" s="50">
        <v>192.92233</v>
      </c>
      <c r="F49" s="50">
        <v>182.33396</v>
      </c>
      <c r="G49" s="50">
        <v>0.61655</v>
      </c>
      <c r="H49" s="50">
        <v>0.0</v>
      </c>
      <c r="I49" s="76">
        <v>51.0</v>
      </c>
      <c r="J49" s="8">
        <v>9997.0</v>
      </c>
      <c r="K49" s="8">
        <v>3569.0</v>
      </c>
      <c r="L49" s="83">
        <v>10548.0</v>
      </c>
    </row>
    <row r="50">
      <c r="B50" s="53">
        <v>2.0</v>
      </c>
      <c r="C50" s="54">
        <v>1.0</v>
      </c>
      <c r="D50" s="55">
        <v>43.0</v>
      </c>
      <c r="E50" s="56">
        <v>309.81484</v>
      </c>
      <c r="F50" s="56">
        <v>227.25635</v>
      </c>
      <c r="G50" s="56">
        <v>0.855</v>
      </c>
      <c r="H50" s="56">
        <v>0.0</v>
      </c>
      <c r="I50" s="76">
        <v>52.0</v>
      </c>
      <c r="J50" s="15"/>
      <c r="K50" s="15"/>
      <c r="L50" s="15"/>
    </row>
    <row r="51">
      <c r="B51" s="53">
        <v>3.0</v>
      </c>
      <c r="C51" s="54">
        <v>1.0</v>
      </c>
      <c r="D51" s="55">
        <v>42.0</v>
      </c>
      <c r="E51" s="56">
        <v>443.38351</v>
      </c>
      <c r="F51" s="56">
        <v>267.54042</v>
      </c>
      <c r="G51" s="56">
        <v>0.8779</v>
      </c>
      <c r="H51" s="56">
        <v>0.0</v>
      </c>
      <c r="I51" s="76">
        <v>53.0</v>
      </c>
      <c r="J51" s="15"/>
      <c r="K51" s="15"/>
      <c r="L51" s="15"/>
    </row>
    <row r="52">
      <c r="B52" s="53">
        <v>4.0</v>
      </c>
      <c r="C52" s="54">
        <v>1.0</v>
      </c>
      <c r="D52" s="55">
        <v>50.0</v>
      </c>
      <c r="E52" s="56">
        <v>529.53791</v>
      </c>
      <c r="F52" s="56">
        <v>295.48568</v>
      </c>
      <c r="G52" s="56">
        <v>0.6965</v>
      </c>
      <c r="H52" s="56">
        <v>0.0</v>
      </c>
      <c r="I52" s="76">
        <v>52.0</v>
      </c>
      <c r="J52" s="15"/>
      <c r="K52" s="15"/>
      <c r="L52" s="15"/>
    </row>
    <row r="53">
      <c r="B53" s="60">
        <v>5.0</v>
      </c>
      <c r="C53" s="61">
        <v>1.0</v>
      </c>
      <c r="D53" s="62">
        <v>25.0</v>
      </c>
      <c r="E53" s="63">
        <v>768.34806</v>
      </c>
      <c r="F53" s="63">
        <v>344.44116</v>
      </c>
      <c r="G53" s="63">
        <v>0.6954</v>
      </c>
      <c r="H53" s="63">
        <v>0.0</v>
      </c>
      <c r="I53" s="78">
        <v>51.0</v>
      </c>
      <c r="J53" s="19"/>
      <c r="K53" s="19"/>
      <c r="L53" s="19"/>
    </row>
    <row r="54">
      <c r="B54" s="47">
        <v>1.0</v>
      </c>
      <c r="C54" s="48">
        <v>3.0</v>
      </c>
      <c r="D54" s="49">
        <v>60.0</v>
      </c>
      <c r="E54" s="50">
        <v>169.2424</v>
      </c>
      <c r="F54" s="50">
        <v>217.18429</v>
      </c>
      <c r="G54" s="50">
        <v>0.7852</v>
      </c>
      <c r="H54" s="50">
        <v>0.0</v>
      </c>
      <c r="I54" s="76">
        <v>70.0</v>
      </c>
      <c r="J54" s="8">
        <v>19842.0</v>
      </c>
      <c r="K54" s="8">
        <v>4689.0</v>
      </c>
      <c r="L54" s="83">
        <v>10115.0</v>
      </c>
      <c r="O54" s="58"/>
      <c r="P54" s="58"/>
      <c r="Q54" s="58"/>
      <c r="R54" s="66"/>
      <c r="S54" s="66"/>
      <c r="T54" s="66"/>
      <c r="U54" s="66"/>
    </row>
    <row r="55">
      <c r="B55" s="53">
        <v>2.0</v>
      </c>
      <c r="C55" s="54">
        <v>3.0</v>
      </c>
      <c r="D55" s="55">
        <v>61.0</v>
      </c>
      <c r="E55" s="56">
        <v>313.73251</v>
      </c>
      <c r="F55" s="56">
        <v>265.55307</v>
      </c>
      <c r="G55" s="56">
        <v>0.81961</v>
      </c>
      <c r="H55" s="56">
        <v>0.0</v>
      </c>
      <c r="I55" s="76">
        <v>69.0</v>
      </c>
      <c r="J55" s="15"/>
      <c r="K55" s="15"/>
      <c r="L55" s="15"/>
      <c r="O55" s="58"/>
      <c r="P55" s="58"/>
      <c r="Q55" s="58"/>
      <c r="R55" s="66"/>
      <c r="S55" s="66"/>
      <c r="T55" s="66"/>
      <c r="U55" s="66"/>
    </row>
    <row r="56">
      <c r="B56" s="53">
        <v>3.0</v>
      </c>
      <c r="C56" s="54">
        <v>3.0</v>
      </c>
      <c r="D56" s="55">
        <v>62.0</v>
      </c>
      <c r="E56" s="56">
        <v>459.04429</v>
      </c>
      <c r="F56" s="56">
        <v>310.38845</v>
      </c>
      <c r="G56" s="56">
        <v>0.63214</v>
      </c>
      <c r="H56" s="56">
        <v>0.0</v>
      </c>
      <c r="I56" s="76">
        <v>70.0</v>
      </c>
      <c r="J56" s="15"/>
      <c r="K56" s="15"/>
      <c r="L56" s="15"/>
      <c r="O56" s="58"/>
      <c r="P56" s="58"/>
      <c r="Q56" s="58"/>
      <c r="R56" s="66"/>
      <c r="S56" s="66"/>
      <c r="T56" s="66"/>
      <c r="U56" s="66"/>
    </row>
    <row r="57">
      <c r="B57" s="53">
        <v>4.0</v>
      </c>
      <c r="C57" s="54">
        <v>3.0</v>
      </c>
      <c r="D57" s="55">
        <v>56.0</v>
      </c>
      <c r="E57" s="56">
        <v>734.82956</v>
      </c>
      <c r="F57" s="56">
        <v>356.75742</v>
      </c>
      <c r="G57" s="56">
        <v>0.746</v>
      </c>
      <c r="H57" s="56">
        <v>0.0</v>
      </c>
      <c r="I57" s="76">
        <v>71.0</v>
      </c>
      <c r="J57" s="15"/>
      <c r="K57" s="15"/>
      <c r="L57" s="15"/>
      <c r="O57" s="58"/>
      <c r="P57" s="58"/>
      <c r="Q57" s="58"/>
      <c r="R57" s="66"/>
      <c r="S57" s="66"/>
      <c r="T57" s="66"/>
      <c r="U57" s="66"/>
    </row>
    <row r="58">
      <c r="B58" s="60">
        <v>5.0</v>
      </c>
      <c r="C58" s="61">
        <v>3.0</v>
      </c>
      <c r="D58" s="62">
        <v>54.0</v>
      </c>
      <c r="E58" s="63">
        <v>886.3527</v>
      </c>
      <c r="F58" s="63">
        <v>418.04169</v>
      </c>
      <c r="G58" s="63">
        <v>0.76279</v>
      </c>
      <c r="H58" s="63">
        <v>0.0</v>
      </c>
      <c r="I58" s="78">
        <v>69.0</v>
      </c>
      <c r="J58" s="19"/>
      <c r="K58" s="19"/>
      <c r="L58" s="19"/>
      <c r="O58" s="59"/>
      <c r="P58" s="59"/>
      <c r="Q58" s="59"/>
      <c r="R58" s="59"/>
      <c r="S58" s="59"/>
      <c r="T58" s="59"/>
      <c r="U58" s="66"/>
    </row>
    <row r="59">
      <c r="B59" s="47">
        <v>1.0</v>
      </c>
      <c r="C59" s="48">
        <v>5.0</v>
      </c>
      <c r="D59" s="49">
        <v>100.0</v>
      </c>
      <c r="E59" s="56">
        <v>167.24891</v>
      </c>
      <c r="F59" s="50">
        <v>235.777</v>
      </c>
      <c r="G59" s="50">
        <v>0.82401</v>
      </c>
      <c r="H59" s="50">
        <v>0.0</v>
      </c>
      <c r="I59" s="76">
        <v>52.0</v>
      </c>
      <c r="J59" s="8">
        <v>29365.0</v>
      </c>
      <c r="K59" s="8">
        <v>4698.0</v>
      </c>
      <c r="L59" s="83">
        <v>11556.0</v>
      </c>
      <c r="O59" s="58"/>
      <c r="P59" s="58"/>
      <c r="Q59" s="66"/>
      <c r="R59" s="66"/>
      <c r="S59" s="66"/>
      <c r="T59" s="66"/>
      <c r="U59" s="66"/>
    </row>
    <row r="60">
      <c r="B60" s="53">
        <v>2.0</v>
      </c>
      <c r="C60" s="54">
        <v>5.0</v>
      </c>
      <c r="D60" s="55">
        <v>81.0</v>
      </c>
      <c r="E60" s="66">
        <v>379.97979</v>
      </c>
      <c r="F60" s="56">
        <v>292.03848</v>
      </c>
      <c r="G60" s="56">
        <v>0.64522</v>
      </c>
      <c r="H60" s="56">
        <v>0.0</v>
      </c>
      <c r="I60" s="76">
        <v>53.0</v>
      </c>
      <c r="J60" s="15"/>
      <c r="K60" s="15"/>
      <c r="L60" s="15"/>
      <c r="O60" s="58"/>
      <c r="P60" s="58"/>
      <c r="Q60" s="66"/>
      <c r="R60" s="66"/>
      <c r="S60" s="66"/>
      <c r="T60" s="66"/>
      <c r="U60" s="66"/>
    </row>
    <row r="61">
      <c r="B61" s="53">
        <v>3.0</v>
      </c>
      <c r="C61" s="54">
        <v>5.0</v>
      </c>
      <c r="D61" s="55">
        <v>98.0</v>
      </c>
      <c r="E61" s="56">
        <v>412.555</v>
      </c>
      <c r="F61" s="56">
        <v>335.48799</v>
      </c>
      <c r="G61" s="56">
        <v>0.75696</v>
      </c>
      <c r="H61" s="56">
        <v>0.0</v>
      </c>
      <c r="I61" s="76">
        <v>52.0</v>
      </c>
      <c r="J61" s="15"/>
      <c r="K61" s="15"/>
      <c r="L61" s="15"/>
      <c r="O61" s="58"/>
      <c r="P61" s="58"/>
      <c r="Q61" s="66"/>
      <c r="R61" s="66"/>
      <c r="S61" s="66"/>
      <c r="T61" s="66"/>
      <c r="U61" s="66"/>
    </row>
    <row r="62">
      <c r="B62" s="53">
        <v>4.0</v>
      </c>
      <c r="C62" s="54">
        <v>5.0</v>
      </c>
      <c r="D62" s="55">
        <v>81.0</v>
      </c>
      <c r="E62" s="56">
        <v>420.08956</v>
      </c>
      <c r="F62" s="56">
        <v>569.86547</v>
      </c>
      <c r="G62" s="56">
        <v>0.8548</v>
      </c>
      <c r="H62" s="56">
        <v>0.0</v>
      </c>
      <c r="I62" s="76">
        <v>51.0</v>
      </c>
      <c r="J62" s="15"/>
      <c r="K62" s="15"/>
      <c r="L62" s="15"/>
      <c r="O62" s="58"/>
      <c r="P62" s="58"/>
      <c r="Q62" s="66"/>
      <c r="R62" s="66"/>
      <c r="S62" s="66"/>
      <c r="T62" s="66"/>
      <c r="U62" s="66"/>
    </row>
    <row r="63">
      <c r="A63" s="35" t="s">
        <v>30</v>
      </c>
      <c r="B63" s="67">
        <v>5.0</v>
      </c>
      <c r="C63" s="68">
        <v>5.0</v>
      </c>
      <c r="D63" s="69">
        <v>70.0</v>
      </c>
      <c r="E63" s="70">
        <v>935.08899</v>
      </c>
      <c r="F63" s="70">
        <v>595.25556</v>
      </c>
      <c r="G63" s="70">
        <v>1.15668</v>
      </c>
      <c r="H63" s="70">
        <v>0.0</v>
      </c>
      <c r="I63" s="82">
        <v>52.0</v>
      </c>
      <c r="J63" s="19"/>
      <c r="K63" s="19"/>
      <c r="L63" s="19"/>
      <c r="O63" s="58"/>
      <c r="P63" s="58"/>
      <c r="Q63" s="66"/>
      <c r="R63" s="66"/>
      <c r="S63" s="66"/>
      <c r="T63" s="66"/>
    </row>
    <row r="64">
      <c r="B64" s="47">
        <v>1.0</v>
      </c>
      <c r="C64" s="48">
        <v>1.0</v>
      </c>
      <c r="D64" s="49">
        <v>423.0</v>
      </c>
      <c r="E64" s="84">
        <v>4953.874764</v>
      </c>
      <c r="F64" s="84">
        <v>1041.3360204</v>
      </c>
      <c r="G64" s="84">
        <v>9.388614</v>
      </c>
      <c r="H64" s="85">
        <v>0.0</v>
      </c>
      <c r="I64" s="52">
        <v>100.0</v>
      </c>
      <c r="J64" s="8">
        <v>14865.0</v>
      </c>
      <c r="K64" s="8">
        <v>5800.0</v>
      </c>
      <c r="L64" s="8">
        <v>10548.0</v>
      </c>
    </row>
    <row r="65">
      <c r="B65" s="53">
        <v>2.0</v>
      </c>
      <c r="C65" s="54">
        <v>1.0</v>
      </c>
      <c r="D65" s="55">
        <v>358.0</v>
      </c>
      <c r="E65" s="86">
        <v>9512.636808</v>
      </c>
      <c r="F65" s="86">
        <v>1020.9722904</v>
      </c>
      <c r="G65" s="86">
        <v>3.8068680000000006</v>
      </c>
      <c r="H65" s="85">
        <v>0.0</v>
      </c>
      <c r="I65" s="52">
        <v>88.0</v>
      </c>
      <c r="J65" s="15"/>
      <c r="K65" s="15"/>
      <c r="L65" s="15"/>
    </row>
    <row r="66">
      <c r="B66" s="53">
        <v>3.0</v>
      </c>
      <c r="C66" s="54">
        <v>1.0</v>
      </c>
      <c r="D66" s="55">
        <v>452.0</v>
      </c>
      <c r="E66" s="86">
        <v>17095.002312</v>
      </c>
      <c r="F66" s="86">
        <v>1086.7262994</v>
      </c>
      <c r="G66" s="86">
        <v>8.975604</v>
      </c>
      <c r="H66" s="85">
        <v>0.0</v>
      </c>
      <c r="I66" s="52">
        <v>85.0</v>
      </c>
      <c r="J66" s="15"/>
      <c r="K66" s="15"/>
      <c r="L66" s="15"/>
    </row>
    <row r="67">
      <c r="B67" s="53">
        <v>4.0</v>
      </c>
      <c r="C67" s="54">
        <v>1.0</v>
      </c>
      <c r="D67" s="55">
        <v>330.0</v>
      </c>
      <c r="E67" s="86">
        <v>23751.137268</v>
      </c>
      <c r="F67" s="86">
        <v>1131.4445448000001</v>
      </c>
      <c r="G67" s="86">
        <v>8.962800000000001</v>
      </c>
      <c r="H67" s="85">
        <v>0.0</v>
      </c>
      <c r="I67" s="52">
        <v>86.0</v>
      </c>
      <c r="J67" s="15"/>
      <c r="K67" s="15"/>
      <c r="L67" s="15"/>
    </row>
    <row r="68">
      <c r="B68" s="60">
        <v>5.0</v>
      </c>
      <c r="C68" s="61">
        <v>1.0</v>
      </c>
      <c r="D68" s="62">
        <v>467.0</v>
      </c>
      <c r="E68" s="87">
        <v>37256.419884</v>
      </c>
      <c r="F68" s="87">
        <v>1370.2179606000002</v>
      </c>
      <c r="G68" s="87">
        <v>17.761962</v>
      </c>
      <c r="H68" s="88">
        <v>0.0</v>
      </c>
      <c r="I68" s="65">
        <v>88.0</v>
      </c>
      <c r="J68" s="19"/>
      <c r="K68" s="19"/>
      <c r="L68" s="19"/>
    </row>
    <row r="69">
      <c r="B69" s="47">
        <v>1.0</v>
      </c>
      <c r="C69" s="48">
        <v>3.0</v>
      </c>
      <c r="D69" s="49">
        <v>1367.0</v>
      </c>
      <c r="E69" s="84">
        <v>20788.906758</v>
      </c>
      <c r="F69" s="84">
        <v>7417.8542640000005</v>
      </c>
      <c r="G69" s="84">
        <v>18.709212</v>
      </c>
      <c r="H69" s="85">
        <v>0.0</v>
      </c>
      <c r="I69" s="52">
        <v>91.0</v>
      </c>
      <c r="J69" s="8">
        <v>47099.0</v>
      </c>
      <c r="K69" s="8">
        <v>28356.0</v>
      </c>
      <c r="L69" s="8">
        <v>10548.0</v>
      </c>
    </row>
    <row r="70">
      <c r="B70" s="53">
        <v>2.0</v>
      </c>
      <c r="C70" s="54">
        <v>3.0</v>
      </c>
      <c r="D70" s="55">
        <v>1294.0</v>
      </c>
      <c r="E70" s="86">
        <v>32318.185026000006</v>
      </c>
      <c r="F70" s="86">
        <v>3643.6676393999996</v>
      </c>
      <c r="G70" s="86">
        <v>14.088906000000001</v>
      </c>
      <c r="H70" s="85">
        <v>0.0</v>
      </c>
      <c r="I70" s="52">
        <v>98.0</v>
      </c>
      <c r="J70" s="15"/>
      <c r="K70" s="15"/>
      <c r="L70" s="15"/>
    </row>
    <row r="71">
      <c r="B71" s="53">
        <v>3.0</v>
      </c>
      <c r="C71" s="54">
        <v>3.0</v>
      </c>
      <c r="D71" s="55">
        <v>1234.0</v>
      </c>
      <c r="E71" s="86">
        <v>57035.284362000006</v>
      </c>
      <c r="F71" s="86">
        <v>4845.9034734</v>
      </c>
      <c r="G71" s="86">
        <v>39.537234000000005</v>
      </c>
      <c r="H71" s="85">
        <v>0.0</v>
      </c>
      <c r="I71" s="52">
        <v>93.0</v>
      </c>
      <c r="J71" s="15"/>
      <c r="K71" s="15"/>
      <c r="L71" s="15"/>
    </row>
    <row r="72">
      <c r="B72" s="53">
        <v>4.0</v>
      </c>
      <c r="C72" s="54">
        <v>3.0</v>
      </c>
      <c r="D72" s="55">
        <v>1154.0</v>
      </c>
      <c r="E72" s="86">
        <v>31961.555502000003</v>
      </c>
      <c r="F72" s="86">
        <v>5720.247213000001</v>
      </c>
      <c r="G72" s="86">
        <v>33.332352</v>
      </c>
      <c r="H72" s="85">
        <v>0.0</v>
      </c>
      <c r="I72" s="52">
        <v>90.0</v>
      </c>
      <c r="J72" s="15"/>
      <c r="K72" s="15"/>
      <c r="L72" s="15"/>
    </row>
    <row r="73">
      <c r="B73" s="60">
        <v>5.0</v>
      </c>
      <c r="C73" s="61">
        <v>3.0</v>
      </c>
      <c r="D73" s="62">
        <v>727.0</v>
      </c>
      <c r="E73" s="87">
        <v>38813.580642</v>
      </c>
      <c r="F73" s="87">
        <v>7305.3731339999995</v>
      </c>
      <c r="G73" s="87">
        <v>94.56833400000001</v>
      </c>
      <c r="H73" s="88">
        <v>0.0</v>
      </c>
      <c r="I73" s="65">
        <v>87.0</v>
      </c>
      <c r="J73" s="19"/>
      <c r="K73" s="19"/>
      <c r="L73" s="19"/>
    </row>
    <row r="74">
      <c r="B74" s="47">
        <v>1.0</v>
      </c>
      <c r="C74" s="48">
        <v>5.0</v>
      </c>
      <c r="D74" s="49">
        <v>2045.0</v>
      </c>
      <c r="E74" s="84">
        <v>28232.925948</v>
      </c>
      <c r="F74" s="84">
        <v>11300.803272000001</v>
      </c>
      <c r="G74" s="84">
        <v>48.145599000000004</v>
      </c>
      <c r="H74" s="85">
        <v>0.0</v>
      </c>
      <c r="I74" s="52">
        <v>91.0</v>
      </c>
      <c r="J74" s="8">
        <v>77985.0</v>
      </c>
      <c r="K74" s="8">
        <v>561987.0</v>
      </c>
      <c r="L74" s="8">
        <v>11559.0</v>
      </c>
    </row>
    <row r="75">
      <c r="B75" s="53">
        <v>2.0</v>
      </c>
      <c r="C75" s="54">
        <v>5.0</v>
      </c>
      <c r="D75" s="55">
        <v>1569.0</v>
      </c>
      <c r="E75" s="86">
        <v>56727.858456</v>
      </c>
      <c r="F75" s="86">
        <v>7624.943646000001</v>
      </c>
      <c r="G75" s="86">
        <v>55.862988</v>
      </c>
      <c r="H75" s="85">
        <v>0.0</v>
      </c>
      <c r="I75" s="52">
        <v>92.0</v>
      </c>
      <c r="J75" s="15"/>
      <c r="K75" s="15"/>
      <c r="L75" s="15"/>
    </row>
    <row r="76">
      <c r="B76" s="53">
        <v>3.0</v>
      </c>
      <c r="C76" s="54">
        <v>5.0</v>
      </c>
      <c r="D76" s="55">
        <v>1474.0</v>
      </c>
      <c r="E76" s="86">
        <v>6212.07</v>
      </c>
      <c r="F76" s="86">
        <v>8269.274130000002</v>
      </c>
      <c r="G76" s="86">
        <v>62.05380000000001</v>
      </c>
      <c r="H76" s="85">
        <v>0.0</v>
      </c>
      <c r="I76" s="52">
        <v>91.0</v>
      </c>
      <c r="J76" s="15"/>
      <c r="K76" s="15"/>
      <c r="L76" s="15"/>
    </row>
    <row r="77">
      <c r="B77" s="53">
        <v>4.0</v>
      </c>
      <c r="C77" s="54">
        <v>5.0</v>
      </c>
      <c r="D77" s="55">
        <v>1313.0</v>
      </c>
      <c r="E77" s="86">
        <v>32067.133272</v>
      </c>
      <c r="F77" s="86">
        <v>8528.005944</v>
      </c>
      <c r="G77" s="86">
        <v>68.7207</v>
      </c>
      <c r="H77" s="85">
        <v>0.0</v>
      </c>
      <c r="I77" s="52">
        <v>91.0</v>
      </c>
      <c r="J77" s="15"/>
      <c r="K77" s="15"/>
      <c r="L77" s="15"/>
    </row>
    <row r="78">
      <c r="A78" s="35" t="s">
        <v>31</v>
      </c>
      <c r="B78" s="67">
        <v>5.0</v>
      </c>
      <c r="C78" s="68">
        <v>5.0</v>
      </c>
      <c r="D78" s="69">
        <v>1268.0</v>
      </c>
      <c r="E78" s="89">
        <v>7538.7204</v>
      </c>
      <c r="F78" s="89">
        <v>9194.593932</v>
      </c>
      <c r="G78" s="89">
        <v>116.76330000000002</v>
      </c>
      <c r="H78" s="90">
        <v>0.0</v>
      </c>
      <c r="I78" s="72">
        <v>94.0</v>
      </c>
      <c r="J78" s="19"/>
      <c r="K78" s="19"/>
      <c r="L78" s="19"/>
    </row>
    <row r="79">
      <c r="B79" s="91">
        <v>1.0</v>
      </c>
      <c r="C79" s="92">
        <v>1.0</v>
      </c>
      <c r="D79" s="92">
        <v>411.0</v>
      </c>
      <c r="E79" s="92">
        <v>1212.64218</v>
      </c>
      <c r="F79" s="92">
        <v>2223.235506</v>
      </c>
      <c r="G79" s="92">
        <v>10.425072</v>
      </c>
      <c r="H79" s="93">
        <v>0.01083</v>
      </c>
      <c r="I79" s="52">
        <v>99.0</v>
      </c>
      <c r="J79" s="94">
        <v>10123.0</v>
      </c>
      <c r="K79" s="94">
        <v>3569.0</v>
      </c>
      <c r="L79" s="95" t="s">
        <v>32</v>
      </c>
    </row>
    <row r="80">
      <c r="B80" s="96">
        <v>2.0</v>
      </c>
      <c r="C80" s="97">
        <v>1.0</v>
      </c>
      <c r="D80" s="97">
        <v>400.0</v>
      </c>
      <c r="E80" s="97">
        <v>7846.6647</v>
      </c>
      <c r="F80" s="97">
        <v>9310.228218</v>
      </c>
      <c r="G80" s="97">
        <v>10.430754</v>
      </c>
      <c r="H80" s="98">
        <v>0.04534</v>
      </c>
      <c r="I80" s="52">
        <v>87.0</v>
      </c>
      <c r="J80" s="99"/>
      <c r="K80" s="99"/>
      <c r="L80" s="99"/>
    </row>
    <row r="81">
      <c r="B81" s="96">
        <v>3.0</v>
      </c>
      <c r="C81" s="97">
        <v>1.0</v>
      </c>
      <c r="D81" s="97">
        <v>420.0</v>
      </c>
      <c r="E81" s="97">
        <v>13135.849824</v>
      </c>
      <c r="F81" s="97">
        <v>6255.831252000001</v>
      </c>
      <c r="G81" s="97">
        <v>11.542932</v>
      </c>
      <c r="H81" s="98">
        <v>0.04452</v>
      </c>
      <c r="I81" s="52">
        <v>84.0</v>
      </c>
      <c r="J81" s="99"/>
      <c r="K81" s="99"/>
      <c r="L81" s="99"/>
    </row>
    <row r="82">
      <c r="B82" s="96">
        <v>4.0</v>
      </c>
      <c r="C82" s="97">
        <v>1.0</v>
      </c>
      <c r="D82" s="97">
        <v>260.0</v>
      </c>
      <c r="E82" s="97">
        <v>12370.993074000002</v>
      </c>
      <c r="F82" s="97">
        <v>6132.632616000001</v>
      </c>
      <c r="G82" s="97">
        <v>10.427394000000001</v>
      </c>
      <c r="H82" s="98">
        <v>0.02718</v>
      </c>
      <c r="I82" s="52">
        <v>85.0</v>
      </c>
      <c r="J82" s="99"/>
      <c r="K82" s="99"/>
      <c r="L82" s="99"/>
    </row>
    <row r="83">
      <c r="B83" s="100">
        <v>5.0</v>
      </c>
      <c r="C83" s="101">
        <v>1.0</v>
      </c>
      <c r="D83" s="101">
        <v>434.0</v>
      </c>
      <c r="E83" s="101">
        <v>28152.422118000002</v>
      </c>
      <c r="F83" s="101">
        <v>8092.394748000001</v>
      </c>
      <c r="G83" s="101">
        <v>10.428672</v>
      </c>
      <c r="H83" s="102">
        <v>0.04518</v>
      </c>
      <c r="I83" s="65">
        <v>87.0</v>
      </c>
      <c r="J83" s="103"/>
      <c r="K83" s="103"/>
      <c r="L83" s="103"/>
    </row>
    <row r="84">
      <c r="B84" s="96">
        <v>1.0</v>
      </c>
      <c r="C84" s="97">
        <v>3.0</v>
      </c>
      <c r="D84" s="97">
        <v>1171.0</v>
      </c>
      <c r="E84" s="97">
        <v>10199.487024</v>
      </c>
      <c r="F84" s="97">
        <v>81355.17828000001</v>
      </c>
      <c r="G84" s="97">
        <v>10.8</v>
      </c>
      <c r="H84" s="98">
        <v>0.12745</v>
      </c>
      <c r="I84" s="52">
        <v>90.0</v>
      </c>
      <c r="J84" s="104">
        <v>33043.0</v>
      </c>
      <c r="K84" s="104">
        <v>4689.0</v>
      </c>
      <c r="L84" s="104">
        <v>10115.0</v>
      </c>
    </row>
    <row r="85">
      <c r="B85" s="96">
        <v>2.0</v>
      </c>
      <c r="C85" s="97">
        <v>3.0</v>
      </c>
      <c r="D85" s="97">
        <v>1435.0</v>
      </c>
      <c r="E85" s="97">
        <v>8607.191772</v>
      </c>
      <c r="F85" s="97">
        <v>6322.458186</v>
      </c>
      <c r="G85" s="97">
        <v>9.104442</v>
      </c>
      <c r="H85" s="98">
        <v>0.04705</v>
      </c>
      <c r="I85" s="52">
        <v>97.0</v>
      </c>
      <c r="J85" s="99"/>
      <c r="K85" s="99"/>
      <c r="L85" s="99"/>
    </row>
    <row r="86">
      <c r="B86" s="96">
        <v>3.0</v>
      </c>
      <c r="C86" s="97">
        <v>3.0</v>
      </c>
      <c r="D86" s="97">
        <v>1525.0</v>
      </c>
      <c r="E86" s="97">
        <v>48481.839072</v>
      </c>
      <c r="F86" s="97">
        <v>23978.856888000002</v>
      </c>
      <c r="G86" s="97">
        <v>30.374622000000002</v>
      </c>
      <c r="H86" s="98">
        <v>0.15602</v>
      </c>
      <c r="I86" s="52">
        <v>92.0</v>
      </c>
      <c r="J86" s="99"/>
      <c r="K86" s="99"/>
      <c r="L86" s="99"/>
    </row>
    <row r="87">
      <c r="B87" s="96">
        <v>4.0</v>
      </c>
      <c r="C87" s="97">
        <v>3.0</v>
      </c>
      <c r="D87" s="97">
        <v>1418.0</v>
      </c>
      <c r="E87" s="97">
        <v>26541.116868</v>
      </c>
      <c r="F87" s="97">
        <v>9620.421876</v>
      </c>
      <c r="G87" s="97">
        <v>7.189824</v>
      </c>
      <c r="H87" s="98">
        <v>0.02547</v>
      </c>
      <c r="I87" s="52">
        <v>89.0</v>
      </c>
      <c r="J87" s="99"/>
      <c r="K87" s="99"/>
      <c r="L87" s="99"/>
    </row>
    <row r="88">
      <c r="B88" s="100">
        <v>5.0</v>
      </c>
      <c r="C88" s="101">
        <v>3.0</v>
      </c>
      <c r="D88" s="101">
        <v>850.0</v>
      </c>
      <c r="E88" s="101">
        <v>61528.58898</v>
      </c>
      <c r="F88" s="101">
        <v>18329.982138</v>
      </c>
      <c r="G88" s="101">
        <v>42.347100000000005</v>
      </c>
      <c r="H88" s="102">
        <v>0.202</v>
      </c>
      <c r="I88" s="65">
        <v>86.0</v>
      </c>
      <c r="J88" s="103"/>
      <c r="K88" s="103"/>
      <c r="L88" s="103"/>
      <c r="O88" s="59"/>
      <c r="P88" s="59"/>
      <c r="Q88" s="59"/>
      <c r="R88" s="59"/>
      <c r="S88" s="59"/>
      <c r="T88" s="59"/>
    </row>
    <row r="89">
      <c r="B89" s="96">
        <v>1.0</v>
      </c>
      <c r="C89" s="97">
        <v>5.0</v>
      </c>
      <c r="D89" s="97">
        <v>1962.0</v>
      </c>
      <c r="E89" s="97">
        <v>16346.622282000002</v>
      </c>
      <c r="F89" s="97">
        <v>129439.07802000002</v>
      </c>
      <c r="G89" s="97">
        <v>89.36470800000001</v>
      </c>
      <c r="H89" s="98">
        <v>0.21286</v>
      </c>
      <c r="I89" s="52">
        <v>90.0</v>
      </c>
      <c r="J89" s="104">
        <v>53684.0</v>
      </c>
      <c r="K89" s="104">
        <v>4698.0</v>
      </c>
      <c r="L89" s="104">
        <v>11557.0</v>
      </c>
      <c r="O89" s="58"/>
      <c r="P89" s="105"/>
      <c r="Q89" s="66"/>
      <c r="R89" s="66"/>
      <c r="S89" s="66"/>
      <c r="T89" s="66"/>
    </row>
    <row r="90">
      <c r="B90" s="96">
        <v>2.0</v>
      </c>
      <c r="C90" s="97">
        <v>5.0</v>
      </c>
      <c r="D90" s="97">
        <v>1445.0</v>
      </c>
      <c r="E90" s="97">
        <v>7848.285306000001</v>
      </c>
      <c r="F90" s="97">
        <v>537797.11986</v>
      </c>
      <c r="G90" s="97">
        <v>36.910818000000006</v>
      </c>
      <c r="H90" s="98">
        <v>0.68466</v>
      </c>
      <c r="I90" s="52">
        <v>91.0</v>
      </c>
      <c r="J90" s="99"/>
      <c r="K90" s="99"/>
      <c r="L90" s="99"/>
      <c r="O90" s="58"/>
      <c r="P90" s="105"/>
      <c r="Q90" s="66"/>
      <c r="R90" s="66"/>
      <c r="S90" s="66"/>
      <c r="T90" s="66"/>
    </row>
    <row r="91">
      <c r="B91" s="96">
        <v>3.0</v>
      </c>
      <c r="C91" s="97">
        <v>5.0</v>
      </c>
      <c r="D91" s="97">
        <v>1347.0</v>
      </c>
      <c r="E91" s="97">
        <v>16471.944942000002</v>
      </c>
      <c r="F91" s="97">
        <v>251071.43232000002</v>
      </c>
      <c r="G91" s="97">
        <v>90.740736</v>
      </c>
      <c r="H91" s="98">
        <v>0.22346</v>
      </c>
      <c r="I91" s="52">
        <v>90.0</v>
      </c>
      <c r="J91" s="99"/>
      <c r="K91" s="99"/>
      <c r="L91" s="99"/>
      <c r="O91" s="58"/>
      <c r="P91" s="105"/>
      <c r="Q91" s="66"/>
      <c r="R91" s="66"/>
      <c r="S91" s="66"/>
      <c r="T91" s="66"/>
    </row>
    <row r="92">
      <c r="B92" s="96">
        <v>4.0</v>
      </c>
      <c r="C92" s="97">
        <v>5.0</v>
      </c>
      <c r="D92" s="97">
        <v>1127.0</v>
      </c>
      <c r="E92" s="97">
        <v>7770.740736000002</v>
      </c>
      <c r="F92" s="97">
        <v>536740.73406</v>
      </c>
      <c r="G92" s="97">
        <v>37.407399</v>
      </c>
      <c r="H92" s="98">
        <v>0.6789</v>
      </c>
      <c r="I92" s="52">
        <v>90.0</v>
      </c>
      <c r="J92" s="99"/>
      <c r="K92" s="99"/>
      <c r="L92" s="99"/>
      <c r="O92" s="58"/>
      <c r="P92" s="105"/>
      <c r="Q92" s="66"/>
      <c r="R92" s="66"/>
      <c r="S92" s="66"/>
      <c r="T92" s="66"/>
    </row>
    <row r="93">
      <c r="A93" s="35" t="s">
        <v>33</v>
      </c>
      <c r="B93" s="106">
        <v>5.0</v>
      </c>
      <c r="C93" s="107">
        <v>5.0</v>
      </c>
      <c r="D93" s="107">
        <v>1373.0</v>
      </c>
      <c r="E93" s="107">
        <v>16265.925930000001</v>
      </c>
      <c r="F93" s="107">
        <v>248592.65928000002</v>
      </c>
      <c r="G93" s="107">
        <v>87.40734</v>
      </c>
      <c r="H93" s="108">
        <v>0.80123</v>
      </c>
      <c r="I93" s="72">
        <v>93.0</v>
      </c>
      <c r="J93" s="103"/>
      <c r="K93" s="103"/>
      <c r="L93" s="103"/>
      <c r="O93" s="58"/>
      <c r="P93" s="105"/>
      <c r="Q93" s="66"/>
      <c r="R93" s="66"/>
      <c r="S93" s="66"/>
      <c r="T93" s="66"/>
    </row>
    <row r="94">
      <c r="B94" s="96">
        <v>1.0</v>
      </c>
      <c r="C94" s="97">
        <v>1.0</v>
      </c>
      <c r="D94" s="97">
        <v>321.0</v>
      </c>
      <c r="E94" s="98">
        <v>133.81469</v>
      </c>
      <c r="F94" s="98">
        <v>626.63495</v>
      </c>
      <c r="G94" s="98">
        <v>1.20876</v>
      </c>
      <c r="H94" s="109">
        <v>0.0</v>
      </c>
      <c r="I94" s="52">
        <v>101.0</v>
      </c>
      <c r="J94" s="104">
        <v>87298.0</v>
      </c>
      <c r="K94" s="104">
        <v>3787054.0</v>
      </c>
      <c r="L94" s="104">
        <v>10548.0</v>
      </c>
    </row>
    <row r="95">
      <c r="B95" s="96">
        <v>2.0</v>
      </c>
      <c r="C95" s="97">
        <v>1.0</v>
      </c>
      <c r="D95" s="97">
        <v>317.0</v>
      </c>
      <c r="E95" s="98">
        <v>400.59753</v>
      </c>
      <c r="F95" s="98">
        <v>953.78357</v>
      </c>
      <c r="G95" s="98">
        <v>1.78506</v>
      </c>
      <c r="H95" s="109">
        <v>0.0</v>
      </c>
      <c r="I95" s="52">
        <v>89.0</v>
      </c>
      <c r="J95" s="99"/>
      <c r="K95" s="99"/>
      <c r="L95" s="99"/>
    </row>
    <row r="96">
      <c r="B96" s="96">
        <v>3.0</v>
      </c>
      <c r="C96" s="97">
        <v>1.0</v>
      </c>
      <c r="D96" s="97">
        <v>321.0</v>
      </c>
      <c r="E96" s="98">
        <v>937.35262</v>
      </c>
      <c r="F96" s="98">
        <v>1318.26849</v>
      </c>
      <c r="G96" s="98">
        <v>3.2195</v>
      </c>
      <c r="H96" s="109">
        <v>0.0</v>
      </c>
      <c r="I96" s="52">
        <v>86.0</v>
      </c>
      <c r="J96" s="99"/>
      <c r="K96" s="99"/>
      <c r="L96" s="99"/>
    </row>
    <row r="97">
      <c r="B97" s="96">
        <v>4.0</v>
      </c>
      <c r="C97" s="97">
        <v>1.0</v>
      </c>
      <c r="D97" s="97">
        <v>253.0</v>
      </c>
      <c r="E97" s="98">
        <v>1540.86142</v>
      </c>
      <c r="F97" s="98">
        <v>1573.14356</v>
      </c>
      <c r="G97" s="98">
        <v>3.81753</v>
      </c>
      <c r="H97" s="109">
        <v>0.0</v>
      </c>
      <c r="I97" s="52">
        <v>87.0</v>
      </c>
      <c r="J97" s="99"/>
      <c r="K97" s="99"/>
      <c r="L97" s="99"/>
    </row>
    <row r="98">
      <c r="B98" s="100">
        <v>5.0</v>
      </c>
      <c r="C98" s="101">
        <v>1.0</v>
      </c>
      <c r="D98" s="101">
        <v>266.0</v>
      </c>
      <c r="E98" s="102">
        <v>2502.90945</v>
      </c>
      <c r="F98" s="102">
        <v>1879.29352</v>
      </c>
      <c r="G98" s="102">
        <v>3.8843</v>
      </c>
      <c r="H98" s="110">
        <v>0.0</v>
      </c>
      <c r="I98" s="65">
        <v>89.0</v>
      </c>
      <c r="J98" s="103"/>
      <c r="K98" s="103"/>
      <c r="L98" s="103"/>
    </row>
    <row r="99">
      <c r="B99" s="96">
        <v>1.0</v>
      </c>
      <c r="C99" s="97">
        <v>3.0</v>
      </c>
      <c r="D99" s="97">
        <v>1100.0</v>
      </c>
      <c r="E99" s="98">
        <v>273.88785</v>
      </c>
      <c r="F99" s="98">
        <v>1764.86977</v>
      </c>
      <c r="G99" s="98">
        <v>5.51104</v>
      </c>
      <c r="H99" s="109">
        <v>0.0</v>
      </c>
      <c r="I99" s="52">
        <v>92.0</v>
      </c>
      <c r="J99" s="104">
        <v>250065.0</v>
      </c>
      <c r="K99" s="104">
        <v>1.3535087E7</v>
      </c>
      <c r="L99" s="104">
        <v>10548.0</v>
      </c>
    </row>
    <row r="100">
      <c r="B100" s="96">
        <v>2.0</v>
      </c>
      <c r="C100" s="97">
        <v>3.0</v>
      </c>
      <c r="D100" s="97">
        <v>1006.0</v>
      </c>
      <c r="E100" s="98">
        <v>1086.55107</v>
      </c>
      <c r="F100" s="98">
        <v>2667.60851</v>
      </c>
      <c r="G100" s="98">
        <v>9.68253</v>
      </c>
      <c r="H100" s="109">
        <v>0.0</v>
      </c>
      <c r="I100" s="52">
        <v>99.0</v>
      </c>
      <c r="J100" s="99"/>
      <c r="K100" s="99"/>
      <c r="L100" s="99"/>
    </row>
    <row r="101">
      <c r="B101" s="96">
        <v>3.0</v>
      </c>
      <c r="C101" s="97">
        <v>3.0</v>
      </c>
      <c r="D101" s="97">
        <v>1104.0</v>
      </c>
      <c r="E101" s="98">
        <v>2246.94931</v>
      </c>
      <c r="F101" s="98">
        <v>3523.87861</v>
      </c>
      <c r="G101" s="98">
        <v>13.42255</v>
      </c>
      <c r="H101" s="109">
        <v>0.0</v>
      </c>
      <c r="I101" s="52">
        <v>94.0</v>
      </c>
      <c r="J101" s="99"/>
      <c r="K101" s="99"/>
      <c r="L101" s="99"/>
    </row>
    <row r="102">
      <c r="B102" s="96">
        <v>4.0</v>
      </c>
      <c r="C102" s="97">
        <v>3.0</v>
      </c>
      <c r="D102" s="97">
        <v>847.0</v>
      </c>
      <c r="E102" s="98">
        <v>4632.26752</v>
      </c>
      <c r="F102" s="98">
        <v>5033.66303</v>
      </c>
      <c r="G102" s="98">
        <v>9.86306</v>
      </c>
      <c r="H102" s="109">
        <v>0.0</v>
      </c>
      <c r="I102" s="52">
        <v>91.0</v>
      </c>
      <c r="J102" s="99"/>
      <c r="K102" s="99"/>
      <c r="L102" s="99"/>
    </row>
    <row r="103">
      <c r="B103" s="100">
        <v>5.0</v>
      </c>
      <c r="C103" s="101">
        <v>3.0</v>
      </c>
      <c r="D103" s="101">
        <v>619.0</v>
      </c>
      <c r="E103" s="102">
        <v>7357.38307</v>
      </c>
      <c r="F103" s="102">
        <v>5807.22407</v>
      </c>
      <c r="G103" s="102">
        <v>13.22307</v>
      </c>
      <c r="H103" s="110">
        <v>0.0</v>
      </c>
      <c r="I103" s="65">
        <v>88.0</v>
      </c>
      <c r="J103" s="103"/>
      <c r="K103" s="103"/>
      <c r="L103" s="103"/>
    </row>
    <row r="104">
      <c r="B104" s="96">
        <v>1.0</v>
      </c>
      <c r="C104" s="97">
        <v>5.0</v>
      </c>
      <c r="D104" s="97">
        <v>1982.0</v>
      </c>
      <c r="E104" s="98">
        <v>412.53331</v>
      </c>
      <c r="F104" s="98">
        <v>2856.1359</v>
      </c>
      <c r="G104" s="98">
        <v>11.52788</v>
      </c>
      <c r="H104" s="109">
        <v>0.0</v>
      </c>
      <c r="I104" s="52">
        <v>92.0</v>
      </c>
      <c r="J104" s="104">
        <v>417458.0</v>
      </c>
      <c r="K104" s="104">
        <v>2.4690485E7</v>
      </c>
      <c r="L104" s="104">
        <v>10551.0</v>
      </c>
    </row>
    <row r="105">
      <c r="B105" s="96">
        <v>2.0</v>
      </c>
      <c r="C105" s="97">
        <v>5.0</v>
      </c>
      <c r="D105" s="97">
        <v>1712.0</v>
      </c>
      <c r="E105" s="98">
        <v>1610.767665</v>
      </c>
      <c r="F105" s="98">
        <v>4415.9282</v>
      </c>
      <c r="G105" s="98">
        <v>13.441315</v>
      </c>
      <c r="H105" s="109">
        <v>0.0</v>
      </c>
      <c r="I105" s="52">
        <v>93.0</v>
      </c>
      <c r="J105" s="99"/>
      <c r="K105" s="99"/>
      <c r="L105" s="99"/>
    </row>
    <row r="106">
      <c r="B106" s="96">
        <v>3.0</v>
      </c>
      <c r="C106" s="97">
        <v>5.0</v>
      </c>
      <c r="D106" s="97">
        <v>1691.0</v>
      </c>
      <c r="E106" s="98">
        <v>1932.31232</v>
      </c>
      <c r="F106" s="98">
        <v>5514.534325</v>
      </c>
      <c r="G106" s="98">
        <v>28.34324</v>
      </c>
      <c r="H106" s="109">
        <v>0.0</v>
      </c>
      <c r="I106" s="52">
        <v>92.0</v>
      </c>
      <c r="J106" s="99"/>
      <c r="K106" s="99"/>
      <c r="L106" s="99"/>
    </row>
    <row r="107">
      <c r="B107" s="96">
        <v>4.0</v>
      </c>
      <c r="C107" s="97">
        <v>5.0</v>
      </c>
      <c r="D107" s="97">
        <v>1494.0</v>
      </c>
      <c r="E107" s="98">
        <v>2103.432435</v>
      </c>
      <c r="F107" s="98">
        <v>5346.34424</v>
      </c>
      <c r="G107" s="98">
        <v>30.002215</v>
      </c>
      <c r="H107" s="109">
        <v>0.0</v>
      </c>
      <c r="I107" s="52">
        <v>92.0</v>
      </c>
      <c r="J107" s="99"/>
      <c r="K107" s="99"/>
      <c r="L107" s="99"/>
    </row>
    <row r="108">
      <c r="A108" s="35" t="s">
        <v>34</v>
      </c>
      <c r="B108" s="106">
        <v>5.0</v>
      </c>
      <c r="C108" s="107">
        <v>5.0</v>
      </c>
      <c r="D108" s="107">
        <v>1480.0</v>
      </c>
      <c r="E108" s="108">
        <v>5673.223325</v>
      </c>
      <c r="F108" s="108">
        <v>6003.43243</v>
      </c>
      <c r="G108" s="108">
        <v>36.45436</v>
      </c>
      <c r="H108" s="111">
        <v>0.0</v>
      </c>
      <c r="I108" s="72">
        <v>95.0</v>
      </c>
      <c r="J108" s="103"/>
      <c r="K108" s="103"/>
      <c r="L108" s="103"/>
    </row>
    <row r="109">
      <c r="B109" s="91">
        <v>1.0</v>
      </c>
      <c r="C109" s="92">
        <v>1.0</v>
      </c>
      <c r="D109" s="92">
        <v>8308.0</v>
      </c>
      <c r="E109" s="93">
        <v>81332.96942</v>
      </c>
      <c r="F109" s="93">
        <v>351.23388</v>
      </c>
      <c r="G109" s="93">
        <v>112.79312</v>
      </c>
      <c r="H109" s="112">
        <v>0.0</v>
      </c>
      <c r="I109" s="52">
        <v>98.0</v>
      </c>
      <c r="J109" s="113">
        <v>87298.0</v>
      </c>
      <c r="K109" s="94">
        <v>3791889.0</v>
      </c>
      <c r="L109" s="95" t="s">
        <v>32</v>
      </c>
    </row>
    <row r="110">
      <c r="B110" s="96">
        <v>2.0</v>
      </c>
      <c r="C110" s="97">
        <v>1.0</v>
      </c>
      <c r="D110" s="97">
        <v>8550.0</v>
      </c>
      <c r="E110" s="98">
        <v>59632.38364</v>
      </c>
      <c r="F110" s="98">
        <v>782.04557</v>
      </c>
      <c r="G110" s="98">
        <v>154.23456</v>
      </c>
      <c r="H110" s="114">
        <v>0.0</v>
      </c>
      <c r="I110" s="52">
        <v>90.0</v>
      </c>
      <c r="J110" s="115"/>
      <c r="K110" s="99"/>
      <c r="L110" s="99"/>
    </row>
    <row r="111">
      <c r="B111" s="96">
        <v>3.0</v>
      </c>
      <c r="C111" s="97">
        <v>1.0</v>
      </c>
      <c r="D111" s="97">
        <v>3335.0</v>
      </c>
      <c r="E111" s="98">
        <v>38976.07421</v>
      </c>
      <c r="F111" s="98">
        <v>624.63708</v>
      </c>
      <c r="G111" s="98">
        <v>879.87654</v>
      </c>
      <c r="H111" s="114">
        <v>0.0</v>
      </c>
      <c r="I111" s="52">
        <v>85.0</v>
      </c>
      <c r="J111" s="115"/>
      <c r="K111" s="99"/>
      <c r="L111" s="99"/>
    </row>
    <row r="112">
      <c r="B112" s="96">
        <v>4.0</v>
      </c>
      <c r="C112" s="97">
        <v>1.0</v>
      </c>
      <c r="D112" s="97">
        <v>4730.0</v>
      </c>
      <c r="E112" s="98">
        <v>48947.53715</v>
      </c>
      <c r="F112" s="98">
        <v>1302.61639</v>
      </c>
      <c r="G112" s="98">
        <v>243.21098</v>
      </c>
      <c r="H112" s="114">
        <v>0.0</v>
      </c>
      <c r="I112" s="52">
        <v>88.0</v>
      </c>
      <c r="J112" s="115"/>
      <c r="K112" s="99"/>
      <c r="L112" s="99"/>
    </row>
    <row r="113">
      <c r="B113" s="100">
        <v>5.0</v>
      </c>
      <c r="C113" s="101">
        <v>1.0</v>
      </c>
      <c r="D113" s="101">
        <v>6062.0</v>
      </c>
      <c r="E113" s="102">
        <v>74351.88518</v>
      </c>
      <c r="F113" s="102">
        <v>2094.87582</v>
      </c>
      <c r="G113" s="102">
        <v>93.65432</v>
      </c>
      <c r="H113" s="116">
        <v>0.0</v>
      </c>
      <c r="I113" s="65">
        <v>90.0</v>
      </c>
      <c r="J113" s="117"/>
      <c r="K113" s="103"/>
      <c r="L113" s="103"/>
    </row>
    <row r="114">
      <c r="B114" s="96">
        <v>1.0</v>
      </c>
      <c r="C114" s="97">
        <v>3.0</v>
      </c>
      <c r="D114" s="97">
        <v>30066.0</v>
      </c>
      <c r="E114" s="98">
        <v>324117.8171</v>
      </c>
      <c r="F114" s="98">
        <v>1423.98799</v>
      </c>
      <c r="G114" s="118">
        <v>19876.54321</v>
      </c>
      <c r="H114" s="114">
        <v>0.0</v>
      </c>
      <c r="I114" s="52">
        <v>93.0</v>
      </c>
      <c r="J114" s="119">
        <v>250043.0</v>
      </c>
      <c r="K114" s="104">
        <v>1.6365897E7</v>
      </c>
      <c r="L114" s="120" t="s">
        <v>32</v>
      </c>
    </row>
    <row r="115">
      <c r="B115" s="96">
        <v>2.0</v>
      </c>
      <c r="C115" s="97">
        <v>3.0</v>
      </c>
      <c r="D115" s="97">
        <v>38000.0</v>
      </c>
      <c r="E115" s="98">
        <v>213376.1997</v>
      </c>
      <c r="F115" s="98">
        <v>2843.64772</v>
      </c>
      <c r="G115" s="118">
        <v>11589.12345</v>
      </c>
      <c r="H115" s="114">
        <v>0.0</v>
      </c>
      <c r="I115" s="52">
        <v>100.0</v>
      </c>
      <c r="J115" s="115"/>
      <c r="K115" s="99"/>
      <c r="L115" s="99"/>
    </row>
    <row r="116">
      <c r="B116" s="96">
        <v>3.0</v>
      </c>
      <c r="C116" s="97">
        <v>3.0</v>
      </c>
      <c r="D116" s="97">
        <v>41295.0</v>
      </c>
      <c r="E116" s="98">
        <v>140.344696</v>
      </c>
      <c r="F116" s="98">
        <v>3688.29789</v>
      </c>
      <c r="G116" s="118">
        <v>26430.98765</v>
      </c>
      <c r="H116" s="114">
        <v>0.0</v>
      </c>
      <c r="I116" s="52">
        <v>95.0</v>
      </c>
      <c r="J116" s="115"/>
      <c r="K116" s="99"/>
      <c r="L116" s="99"/>
    </row>
    <row r="117">
      <c r="B117" s="96">
        <v>4.0</v>
      </c>
      <c r="C117" s="97">
        <v>3.0</v>
      </c>
      <c r="D117" s="97">
        <v>41740.0</v>
      </c>
      <c r="E117" s="98">
        <v>210782.9256</v>
      </c>
      <c r="F117" s="98">
        <v>13564.08464</v>
      </c>
      <c r="G117" s="118">
        <v>10346.78912</v>
      </c>
      <c r="H117" s="114">
        <v>0.0</v>
      </c>
      <c r="I117" s="52">
        <v>92.0</v>
      </c>
      <c r="J117" s="115"/>
      <c r="K117" s="99"/>
      <c r="L117" s="99"/>
    </row>
    <row r="118">
      <c r="B118" s="100">
        <v>5.0</v>
      </c>
      <c r="C118" s="101">
        <v>3.0</v>
      </c>
      <c r="D118" s="101">
        <v>51690.0</v>
      </c>
      <c r="E118" s="102">
        <v>291708.9354</v>
      </c>
      <c r="F118" s="102">
        <v>20538.39928</v>
      </c>
      <c r="G118" s="121">
        <v>22567.90123</v>
      </c>
      <c r="H118" s="116">
        <v>0.0</v>
      </c>
      <c r="I118" s="65">
        <v>89.0</v>
      </c>
      <c r="J118" s="117"/>
      <c r="K118" s="103"/>
      <c r="L118" s="103"/>
    </row>
    <row r="119">
      <c r="B119" s="96">
        <v>1.0</v>
      </c>
      <c r="C119" s="97">
        <v>5.0</v>
      </c>
      <c r="D119" s="97">
        <v>45985.0</v>
      </c>
      <c r="E119" s="98">
        <v>283219.17</v>
      </c>
      <c r="F119" s="98">
        <v>43056.26496</v>
      </c>
      <c r="G119" s="118">
        <v>14531.09876</v>
      </c>
      <c r="H119" s="114">
        <v>0.0</v>
      </c>
      <c r="I119" s="52">
        <v>93.0</v>
      </c>
      <c r="J119" s="119">
        <v>978562.0</v>
      </c>
      <c r="K119" s="104">
        <v>8.9654123E7</v>
      </c>
      <c r="L119" s="120" t="s">
        <v>35</v>
      </c>
    </row>
    <row r="120">
      <c r="B120" s="96">
        <v>2.0</v>
      </c>
      <c r="C120" s="97">
        <v>5.0</v>
      </c>
      <c r="D120" s="97">
        <v>51500.0</v>
      </c>
      <c r="E120" s="98">
        <v>403686.999</v>
      </c>
      <c r="F120" s="98">
        <v>53056.5789</v>
      </c>
      <c r="G120" s="118">
        <v>28456.89012</v>
      </c>
      <c r="H120" s="114">
        <v>0.0</v>
      </c>
      <c r="I120" s="52">
        <v>94.0</v>
      </c>
      <c r="J120" s="115"/>
      <c r="K120" s="99"/>
      <c r="L120" s="99"/>
    </row>
    <row r="121">
      <c r="B121" s="96">
        <v>3.0</v>
      </c>
      <c r="C121" s="97">
        <v>5.0</v>
      </c>
      <c r="D121" s="97">
        <v>55622.0</v>
      </c>
      <c r="E121" s="98">
        <v>306726.666</v>
      </c>
      <c r="F121" s="98">
        <v>63056.09235</v>
      </c>
      <c r="G121" s="118">
        <v>12356.78901</v>
      </c>
      <c r="H121" s="114">
        <v>0.0</v>
      </c>
      <c r="I121" s="52">
        <v>93.0</v>
      </c>
      <c r="J121" s="115"/>
      <c r="K121" s="99"/>
      <c r="L121" s="99"/>
    </row>
    <row r="122">
      <c r="B122" s="96">
        <v>4.0</v>
      </c>
      <c r="C122" s="97">
        <v>5.0</v>
      </c>
      <c r="D122" s="97">
        <v>45688.0</v>
      </c>
      <c r="E122" s="98">
        <v>337026.669</v>
      </c>
      <c r="F122" s="98">
        <v>73056.79877</v>
      </c>
      <c r="G122" s="118">
        <v>26542.10992</v>
      </c>
      <c r="H122" s="114">
        <v>0.0</v>
      </c>
      <c r="I122" s="52">
        <v>93.0</v>
      </c>
      <c r="J122" s="115"/>
      <c r="K122" s="99"/>
      <c r="L122" s="99"/>
    </row>
    <row r="123">
      <c r="A123" s="35" t="s">
        <v>36</v>
      </c>
      <c r="B123" s="106">
        <v>5.0</v>
      </c>
      <c r="C123" s="107">
        <v>5.0</v>
      </c>
      <c r="D123" s="107">
        <v>41225.0</v>
      </c>
      <c r="E123" s="108">
        <v>375695.205</v>
      </c>
      <c r="F123" s="108">
        <v>73443.4183</v>
      </c>
      <c r="G123" s="108">
        <v>20456.89012</v>
      </c>
      <c r="H123" s="122">
        <v>0.0</v>
      </c>
      <c r="I123" s="72">
        <v>96.0</v>
      </c>
      <c r="J123" s="117"/>
      <c r="K123" s="103"/>
      <c r="L123" s="103"/>
    </row>
    <row r="126">
      <c r="B126" s="123" t="s">
        <v>37</v>
      </c>
    </row>
    <row r="127">
      <c r="B127" s="45" t="s">
        <v>38</v>
      </c>
      <c r="C127" s="45"/>
      <c r="D127" s="45" t="s">
        <v>19</v>
      </c>
      <c r="E127" s="45" t="s">
        <v>20</v>
      </c>
      <c r="F127" s="45" t="s">
        <v>21</v>
      </c>
      <c r="G127" s="45" t="s">
        <v>22</v>
      </c>
      <c r="H127" s="45" t="s">
        <v>23</v>
      </c>
    </row>
    <row r="128">
      <c r="A128" s="35" t="s">
        <v>39</v>
      </c>
      <c r="B128" s="124" t="s">
        <v>40</v>
      </c>
      <c r="C128" s="10"/>
      <c r="D128" s="10">
        <f t="shared" ref="D128:H128" si="1">D4+D9+D14+D19+D24+D29+D34+D39+D44</f>
        <v>216404</v>
      </c>
      <c r="E128" s="17">
        <f t="shared" si="1"/>
        <v>26291.07532</v>
      </c>
      <c r="F128" s="17">
        <f t="shared" si="1"/>
        <v>18547.49913</v>
      </c>
      <c r="G128" s="17">
        <f t="shared" si="1"/>
        <v>83519.66814</v>
      </c>
      <c r="H128" s="125">
        <f t="shared" si="1"/>
        <v>6583.927</v>
      </c>
    </row>
    <row r="129">
      <c r="B129" s="124" t="s">
        <v>41</v>
      </c>
      <c r="C129" s="10"/>
      <c r="D129" s="10">
        <f t="shared" ref="D129:H129" si="2">D49+D54+D59+D64+D69+D74+D79+D84+D89+D94+D99+D104+D109+D114+D119</f>
        <v>95376</v>
      </c>
      <c r="E129" s="17">
        <f t="shared" si="2"/>
        <v>771754.065</v>
      </c>
      <c r="F129" s="17">
        <f t="shared" si="2"/>
        <v>283491.9081</v>
      </c>
      <c r="G129" s="17">
        <f t="shared" si="2"/>
        <v>34727.74174</v>
      </c>
      <c r="H129" s="17">
        <f t="shared" si="2"/>
        <v>0.35114</v>
      </c>
    </row>
    <row r="130">
      <c r="A130" s="35" t="s">
        <v>42</v>
      </c>
      <c r="B130" s="124" t="s">
        <v>40</v>
      </c>
      <c r="C130" s="10"/>
      <c r="D130" s="10">
        <f t="shared" ref="D130:H130" si="3">D5+D10+D15+D20+D25+D30+D35+D40+D45</f>
        <v>115790</v>
      </c>
      <c r="E130" s="17">
        <f t="shared" si="3"/>
        <v>24759.92697</v>
      </c>
      <c r="F130" s="17">
        <f t="shared" si="3"/>
        <v>22328.47042</v>
      </c>
      <c r="G130" s="17">
        <f t="shared" si="3"/>
        <v>81994.82589</v>
      </c>
      <c r="H130" s="125">
        <f t="shared" si="3"/>
        <v>8890.861</v>
      </c>
    </row>
    <row r="131">
      <c r="B131" s="124" t="s">
        <v>41</v>
      </c>
      <c r="C131" s="10"/>
      <c r="D131" s="10">
        <f t="shared" ref="D131:H131" si="4">D50+D55+D60+D65+D70+D75+D80+D85+D90+D95+D100+D105+D110+D115+D120</f>
        <v>107771</v>
      </c>
      <c r="E131" s="17">
        <f t="shared" si="4"/>
        <v>803657.8478</v>
      </c>
      <c r="F131" s="17">
        <f t="shared" si="4"/>
        <v>631223.8302</v>
      </c>
      <c r="G131" s="17">
        <f t="shared" si="4"/>
        <v>40357.68164</v>
      </c>
      <c r="H131" s="17">
        <f t="shared" si="4"/>
        <v>0.77705</v>
      </c>
    </row>
    <row r="132">
      <c r="A132" s="35" t="s">
        <v>43</v>
      </c>
      <c r="B132" s="124" t="s">
        <v>40</v>
      </c>
      <c r="C132" s="126"/>
      <c r="D132" s="10">
        <f t="shared" ref="D132:H132" si="5">D6+D11+D16+D21+D26+D31+D36+D41+D46</f>
        <v>92526</v>
      </c>
      <c r="E132" s="17">
        <f t="shared" si="5"/>
        <v>23305.83795</v>
      </c>
      <c r="F132" s="17">
        <f t="shared" si="5"/>
        <v>24412.67627</v>
      </c>
      <c r="G132" s="17">
        <f t="shared" si="5"/>
        <v>67297.64301</v>
      </c>
      <c r="H132" s="125">
        <f t="shared" si="5"/>
        <v>11330.7425</v>
      </c>
    </row>
    <row r="133">
      <c r="B133" s="124" t="s">
        <v>41</v>
      </c>
      <c r="C133" s="127"/>
      <c r="D133" s="10">
        <f t="shared" ref="D133:H133" si="6">D51+D56+D61+D66+D71+D76+D81+D86+D91+D96+D101+D106+D111+D116+D121</f>
        <v>110022</v>
      </c>
      <c r="E133" s="17">
        <f t="shared" si="6"/>
        <v>510706.6725</v>
      </c>
      <c r="F133" s="17">
        <f t="shared" si="6"/>
        <v>374147.15</v>
      </c>
      <c r="G133" s="17">
        <f t="shared" si="6"/>
        <v>39958.13042</v>
      </c>
      <c r="H133" s="17">
        <f t="shared" si="6"/>
        <v>0.424</v>
      </c>
    </row>
    <row r="134">
      <c r="A134" s="35" t="s">
        <v>44</v>
      </c>
      <c r="B134" s="124" t="s">
        <v>40</v>
      </c>
      <c r="C134" s="126"/>
      <c r="D134" s="10">
        <f t="shared" ref="D134:H134" si="7">D7+D12+D17+D22+D27+D32+D37+D42+D47</f>
        <v>69746</v>
      </c>
      <c r="E134" s="17">
        <f t="shared" si="7"/>
        <v>14955.28237</v>
      </c>
      <c r="F134" s="17">
        <f t="shared" si="7"/>
        <v>25647.13306</v>
      </c>
      <c r="G134" s="17">
        <f t="shared" si="7"/>
        <v>61917.01307</v>
      </c>
      <c r="H134" s="125">
        <f t="shared" si="7"/>
        <v>10805.6725</v>
      </c>
    </row>
    <row r="135">
      <c r="B135" s="124" t="s">
        <v>41</v>
      </c>
      <c r="C135" s="127"/>
      <c r="D135" s="10">
        <f t="shared" ref="D135:H135" si="8">D52+D57+D62+D67+D72+D77+D82+D87+D92+D97+D102+D107+D112+D117+D122</f>
        <v>100541</v>
      </c>
      <c r="E135" s="17">
        <f t="shared" si="8"/>
        <v>741180.8269</v>
      </c>
      <c r="F135" s="17">
        <f t="shared" si="8"/>
        <v>668972.2455</v>
      </c>
      <c r="G135" s="17">
        <f t="shared" si="8"/>
        <v>37344.13059</v>
      </c>
      <c r="H135" s="17">
        <f t="shared" si="8"/>
        <v>0.73155</v>
      </c>
    </row>
    <row r="136">
      <c r="A136" s="35" t="s">
        <v>45</v>
      </c>
      <c r="B136" s="124" t="s">
        <v>40</v>
      </c>
      <c r="C136" s="126"/>
      <c r="D136" s="10">
        <f t="shared" ref="D136:H136" si="9">D8+D13+D18+D23+D28+D33+D38+D43+D48</f>
        <v>61288</v>
      </c>
      <c r="E136" s="17">
        <f t="shared" si="9"/>
        <v>13180.87306</v>
      </c>
      <c r="F136" s="17">
        <f t="shared" si="9"/>
        <v>25230.31189</v>
      </c>
      <c r="G136" s="17">
        <f t="shared" si="9"/>
        <v>61357.84639</v>
      </c>
      <c r="H136" s="125">
        <f t="shared" si="9"/>
        <v>11855.907</v>
      </c>
    </row>
    <row r="137">
      <c r="B137" s="124" t="s">
        <v>41</v>
      </c>
      <c r="C137" s="127"/>
      <c r="D137" s="10">
        <f t="shared" ref="D137:H137" si="10">D53+D58+D63+D68+D73+D78+D83+D88+D93+D98+D103+D108+D113+D118+D123</f>
        <v>106610</v>
      </c>
      <c r="E137" s="17">
        <f t="shared" si="10"/>
        <v>949434.9891</v>
      </c>
      <c r="F137" s="17">
        <f t="shared" si="10"/>
        <v>404009.603</v>
      </c>
      <c r="G137" s="17">
        <f t="shared" si="10"/>
        <v>43543.89898</v>
      </c>
      <c r="H137" s="17">
        <f t="shared" si="10"/>
        <v>1.04841</v>
      </c>
    </row>
    <row r="139">
      <c r="B139" s="128"/>
      <c r="C139" s="128"/>
      <c r="D139" s="128" t="s">
        <v>19</v>
      </c>
      <c r="E139" s="128" t="s">
        <v>20</v>
      </c>
      <c r="F139" s="128" t="s">
        <v>21</v>
      </c>
      <c r="G139" s="128" t="s">
        <v>22</v>
      </c>
      <c r="H139" s="128" t="s">
        <v>23</v>
      </c>
    </row>
    <row r="140">
      <c r="B140" s="129" t="s">
        <v>40</v>
      </c>
      <c r="C140" s="130"/>
      <c r="D140" s="130">
        <v>216404.0</v>
      </c>
      <c r="E140" s="131">
        <v>26291.07532</v>
      </c>
      <c r="F140" s="131">
        <v>18547.49913</v>
      </c>
      <c r="G140" s="131">
        <v>83519.66813508</v>
      </c>
      <c r="H140" s="132">
        <v>6583.927</v>
      </c>
    </row>
    <row r="141">
      <c r="B141" s="129" t="s">
        <v>40</v>
      </c>
      <c r="C141" s="130"/>
      <c r="D141" s="130">
        <v>115790.0</v>
      </c>
      <c r="E141" s="131">
        <v>24759.92697</v>
      </c>
      <c r="F141" s="131">
        <v>22328.47042</v>
      </c>
      <c r="G141" s="131">
        <v>81994.82588829</v>
      </c>
      <c r="H141" s="132">
        <v>8890.861</v>
      </c>
    </row>
    <row r="142">
      <c r="B142" s="129" t="s">
        <v>40</v>
      </c>
      <c r="C142" s="130"/>
      <c r="D142" s="130">
        <v>92526.0</v>
      </c>
      <c r="E142" s="131">
        <v>23305.83795</v>
      </c>
      <c r="F142" s="131">
        <v>24412.676270000004</v>
      </c>
      <c r="G142" s="131">
        <v>67297.64300725999</v>
      </c>
      <c r="H142" s="132">
        <v>11330.7425</v>
      </c>
    </row>
    <row r="143">
      <c r="B143" s="129" t="s">
        <v>40</v>
      </c>
      <c r="C143" s="130"/>
      <c r="D143" s="130">
        <v>69746.0</v>
      </c>
      <c r="E143" s="131">
        <v>14955.282369999999</v>
      </c>
      <c r="F143" s="131">
        <v>25647.13306</v>
      </c>
      <c r="G143" s="131">
        <v>61917.0130689</v>
      </c>
      <c r="H143" s="132">
        <v>10805.6725</v>
      </c>
    </row>
    <row r="144">
      <c r="B144" s="129" t="s">
        <v>40</v>
      </c>
      <c r="C144" s="130"/>
      <c r="D144" s="130">
        <v>61288.0</v>
      </c>
      <c r="E144" s="131">
        <v>13180.873059999998</v>
      </c>
      <c r="F144" s="131">
        <v>25230.311889999997</v>
      </c>
      <c r="G144" s="131">
        <v>61357.84638736001</v>
      </c>
      <c r="H144" s="132">
        <v>11855.907000000001</v>
      </c>
    </row>
    <row r="145">
      <c r="B145" s="129" t="s">
        <v>41</v>
      </c>
      <c r="C145" s="130"/>
      <c r="D145" s="130">
        <v>95376.0</v>
      </c>
      <c r="E145" s="131">
        <v>771754.0649659999</v>
      </c>
      <c r="F145" s="131">
        <v>283491.90806240006</v>
      </c>
      <c r="G145" s="131">
        <v>34727.741735</v>
      </c>
      <c r="H145" s="131">
        <v>0.35114</v>
      </c>
    </row>
    <row r="146">
      <c r="B146" s="129" t="s">
        <v>41</v>
      </c>
      <c r="C146" s="130"/>
      <c r="D146" s="130">
        <v>107771.0</v>
      </c>
      <c r="E146" s="131">
        <v>803657.847813</v>
      </c>
      <c r="F146" s="131">
        <v>631223.8302097999</v>
      </c>
      <c r="G146" s="131">
        <v>40357.681641</v>
      </c>
      <c r="H146" s="131">
        <v>0.77705</v>
      </c>
    </row>
    <row r="147">
      <c r="B147" s="129" t="s">
        <v>41</v>
      </c>
      <c r="C147" s="130"/>
      <c r="D147" s="130">
        <v>110022.0</v>
      </c>
      <c r="E147" s="131">
        <v>510706.672468</v>
      </c>
      <c r="F147" s="131">
        <v>374147.14996780007</v>
      </c>
      <c r="G147" s="131">
        <v>39958.130418</v>
      </c>
      <c r="H147" s="131">
        <v>0.424</v>
      </c>
    </row>
    <row r="148">
      <c r="B148" s="129" t="s">
        <v>41</v>
      </c>
      <c r="C148" s="130"/>
      <c r="D148" s="130">
        <v>100541.0</v>
      </c>
      <c r="E148" s="131">
        <v>741180.8268749999</v>
      </c>
      <c r="F148" s="131">
        <v>668972.2454538001</v>
      </c>
      <c r="G148" s="131">
        <v>37344.130594</v>
      </c>
      <c r="H148" s="131">
        <v>0.7315499999999999</v>
      </c>
    </row>
    <row r="149">
      <c r="B149" s="129" t="s">
        <v>41</v>
      </c>
      <c r="C149" s="130"/>
      <c r="D149" s="130">
        <v>106610.0</v>
      </c>
      <c r="E149" s="131">
        <v>949434.9891290001</v>
      </c>
      <c r="F149" s="131">
        <v>404009.60302260006</v>
      </c>
      <c r="G149" s="131">
        <v>43543.898978</v>
      </c>
      <c r="H149" s="131">
        <v>1.04841</v>
      </c>
    </row>
    <row r="151">
      <c r="B151" s="128"/>
      <c r="C151" s="128" t="s">
        <v>46</v>
      </c>
      <c r="D151" s="128" t="s">
        <v>19</v>
      </c>
      <c r="E151" s="128" t="s">
        <v>20</v>
      </c>
      <c r="F151" s="128" t="s">
        <v>21</v>
      </c>
      <c r="G151" s="128" t="s">
        <v>22</v>
      </c>
      <c r="H151" s="128" t="s">
        <v>23</v>
      </c>
      <c r="J151" s="35"/>
      <c r="K151" s="35"/>
      <c r="L151" s="35"/>
      <c r="M151" s="35"/>
      <c r="N151" s="35"/>
      <c r="O151" s="35"/>
      <c r="P151" s="35"/>
    </row>
    <row r="152">
      <c r="B152" s="8" t="s">
        <v>40</v>
      </c>
      <c r="C152" s="124">
        <v>1.0</v>
      </c>
      <c r="D152" s="130">
        <v>216404.0</v>
      </c>
      <c r="E152" s="10">
        <f t="shared" ref="E152:H152" si="11">SQRT(E140)</f>
        <v>162.1452291</v>
      </c>
      <c r="F152" s="10">
        <f t="shared" si="11"/>
        <v>136.1892034</v>
      </c>
      <c r="G152" s="10">
        <f t="shared" si="11"/>
        <v>288.9976957</v>
      </c>
      <c r="H152" s="10">
        <f t="shared" si="11"/>
        <v>81.14140127</v>
      </c>
      <c r="J152" s="35"/>
      <c r="K152" s="35"/>
    </row>
    <row r="153">
      <c r="B153" s="15"/>
      <c r="C153" s="124">
        <v>2.0</v>
      </c>
      <c r="D153" s="130">
        <v>115790.0</v>
      </c>
      <c r="E153" s="10">
        <f t="shared" ref="E153:H153" si="12">SQRT(E141)</f>
        <v>157.352874</v>
      </c>
      <c r="F153" s="10">
        <f t="shared" si="12"/>
        <v>149.4271408</v>
      </c>
      <c r="G153" s="10">
        <f t="shared" si="12"/>
        <v>286.3473867</v>
      </c>
      <c r="H153" s="10">
        <f t="shared" si="12"/>
        <v>94.29136228</v>
      </c>
      <c r="K153" s="35"/>
    </row>
    <row r="154">
      <c r="B154" s="15"/>
      <c r="C154" s="124">
        <v>3.0</v>
      </c>
      <c r="D154" s="130">
        <v>92526.0</v>
      </c>
      <c r="E154" s="10">
        <f t="shared" ref="E154:H154" si="13">SQRT(E142)</f>
        <v>152.6624969</v>
      </c>
      <c r="F154" s="10">
        <f t="shared" si="13"/>
        <v>156.245564</v>
      </c>
      <c r="G154" s="10">
        <f t="shared" si="13"/>
        <v>259.4178926</v>
      </c>
      <c r="H154" s="10">
        <f t="shared" si="13"/>
        <v>106.4459605</v>
      </c>
      <c r="K154" s="35"/>
    </row>
    <row r="155">
      <c r="B155" s="15"/>
      <c r="C155" s="124">
        <v>4.0</v>
      </c>
      <c r="D155" s="130">
        <v>69746.0</v>
      </c>
      <c r="E155" s="10">
        <f t="shared" ref="E155:H155" si="14">SQRT(E143)</f>
        <v>122.2917919</v>
      </c>
      <c r="F155" s="10">
        <f t="shared" si="14"/>
        <v>160.1472231</v>
      </c>
      <c r="G155" s="10">
        <f t="shared" si="14"/>
        <v>248.8312944</v>
      </c>
      <c r="H155" s="10">
        <f t="shared" si="14"/>
        <v>103.9503367</v>
      </c>
      <c r="K155" s="35"/>
    </row>
    <row r="156">
      <c r="B156" s="19"/>
      <c r="C156" s="124">
        <v>5.0</v>
      </c>
      <c r="D156" s="130">
        <v>61288.0</v>
      </c>
      <c r="E156" s="10">
        <f t="shared" ref="E156:H156" si="15">SQRT(E144)</f>
        <v>114.8079834</v>
      </c>
      <c r="F156" s="10">
        <f t="shared" si="15"/>
        <v>158.8405235</v>
      </c>
      <c r="G156" s="10">
        <f t="shared" si="15"/>
        <v>247.7051602</v>
      </c>
      <c r="H156" s="10">
        <f t="shared" si="15"/>
        <v>108.8848337</v>
      </c>
      <c r="K156" s="35"/>
    </row>
    <row r="157">
      <c r="B157" s="8" t="s">
        <v>41</v>
      </c>
      <c r="C157" s="124">
        <v>1.0</v>
      </c>
      <c r="D157" s="130">
        <v>95376.0</v>
      </c>
      <c r="E157" s="10">
        <f t="shared" ref="E157:H157" si="16">SQRT(E145)</f>
        <v>878.4953415</v>
      </c>
      <c r="F157" s="10">
        <f t="shared" si="16"/>
        <v>532.4395816</v>
      </c>
      <c r="G157" s="10">
        <f t="shared" si="16"/>
        <v>186.3538079</v>
      </c>
      <c r="H157" s="10">
        <f t="shared" si="16"/>
        <v>0.5925706709</v>
      </c>
      <c r="J157" s="35"/>
      <c r="K157" s="35"/>
    </row>
    <row r="158">
      <c r="B158" s="15"/>
      <c r="C158" s="124">
        <v>2.0</v>
      </c>
      <c r="D158" s="130">
        <v>107771.0</v>
      </c>
      <c r="E158" s="10">
        <f t="shared" ref="E158:H158" si="17">SQRT(E146)</f>
        <v>896.4696581</v>
      </c>
      <c r="F158" s="10">
        <f t="shared" si="17"/>
        <v>794.4959598</v>
      </c>
      <c r="G158" s="10">
        <f t="shared" si="17"/>
        <v>200.892214</v>
      </c>
      <c r="H158" s="10">
        <f t="shared" si="17"/>
        <v>0.8815043959</v>
      </c>
      <c r="K158" s="35"/>
    </row>
    <row r="159">
      <c r="B159" s="15"/>
      <c r="C159" s="124">
        <v>3.0</v>
      </c>
      <c r="D159" s="130">
        <v>110022.0</v>
      </c>
      <c r="E159" s="10">
        <f t="shared" ref="E159:H159" si="18">SQRT(E147)</f>
        <v>714.6374413</v>
      </c>
      <c r="F159" s="10">
        <f t="shared" si="18"/>
        <v>611.6756902</v>
      </c>
      <c r="G159" s="10">
        <f t="shared" si="18"/>
        <v>199.8952986</v>
      </c>
      <c r="H159" s="10">
        <f t="shared" si="18"/>
        <v>0.6511528238</v>
      </c>
      <c r="K159" s="35"/>
    </row>
    <row r="160">
      <c r="B160" s="15"/>
      <c r="C160" s="124">
        <v>4.0</v>
      </c>
      <c r="D160" s="130">
        <v>100541.0</v>
      </c>
      <c r="E160" s="10">
        <f t="shared" ref="E160:H160" si="19">SQRT(E148)</f>
        <v>860.9185948</v>
      </c>
      <c r="F160" s="10">
        <f t="shared" si="19"/>
        <v>817.9072352</v>
      </c>
      <c r="G160" s="10">
        <f t="shared" si="19"/>
        <v>193.2462952</v>
      </c>
      <c r="H160" s="10">
        <f t="shared" si="19"/>
        <v>0.8553069624</v>
      </c>
      <c r="K160" s="35"/>
    </row>
    <row r="161">
      <c r="B161" s="19"/>
      <c r="C161" s="124">
        <v>5.0</v>
      </c>
      <c r="D161" s="130">
        <v>106610.0</v>
      </c>
      <c r="E161" s="10">
        <f t="shared" ref="E161:H161" si="20">SQRT(E149)</f>
        <v>974.3895469</v>
      </c>
      <c r="F161" s="10">
        <f t="shared" si="20"/>
        <v>635.6174974</v>
      </c>
      <c r="G161" s="10">
        <f t="shared" si="20"/>
        <v>208.6717494</v>
      </c>
      <c r="H161" s="10">
        <f t="shared" si="20"/>
        <v>1.023918942</v>
      </c>
      <c r="K161" s="35"/>
    </row>
    <row r="164">
      <c r="B164" s="35" t="s">
        <v>47</v>
      </c>
    </row>
    <row r="166">
      <c r="C166" s="123" t="s">
        <v>48</v>
      </c>
    </row>
    <row r="169">
      <c r="B169" s="45" t="s">
        <v>38</v>
      </c>
      <c r="C169" s="45" t="s">
        <v>49</v>
      </c>
      <c r="D169" s="45" t="s">
        <v>19</v>
      </c>
      <c r="E169" s="45" t="s">
        <v>20</v>
      </c>
      <c r="F169" s="45" t="s">
        <v>21</v>
      </c>
      <c r="G169" s="45" t="s">
        <v>22</v>
      </c>
      <c r="H169" s="45" t="s">
        <v>23</v>
      </c>
    </row>
    <row r="170">
      <c r="B170" s="124" t="s">
        <v>40</v>
      </c>
      <c r="C170" s="124">
        <v>1.0</v>
      </c>
      <c r="D170" s="10">
        <f t="shared" ref="D170:H170" si="21">D8+D23+D38</f>
        <v>5549</v>
      </c>
      <c r="E170" s="17">
        <f t="shared" si="21"/>
        <v>1118.7152</v>
      </c>
      <c r="F170" s="17">
        <f t="shared" si="21"/>
        <v>4958.76986</v>
      </c>
      <c r="G170" s="17">
        <f t="shared" si="21"/>
        <v>1192.912878</v>
      </c>
      <c r="H170" s="125">
        <f t="shared" si="21"/>
        <v>1202.1765</v>
      </c>
    </row>
    <row r="171">
      <c r="B171" s="124" t="s">
        <v>41</v>
      </c>
      <c r="C171" s="124">
        <v>1.0</v>
      </c>
      <c r="D171" s="10">
        <f t="shared" ref="D171:H171" si="22">D53+D68+D83+D98+D113</f>
        <v>7254</v>
      </c>
      <c r="E171" s="17">
        <f t="shared" si="22"/>
        <v>143031.9847</v>
      </c>
      <c r="F171" s="17">
        <f t="shared" si="22"/>
        <v>13781.22321</v>
      </c>
      <c r="G171" s="17">
        <f t="shared" si="22"/>
        <v>126.424654</v>
      </c>
      <c r="H171" s="17">
        <f t="shared" si="22"/>
        <v>0.04518</v>
      </c>
    </row>
    <row r="172">
      <c r="B172" s="124" t="s">
        <v>40</v>
      </c>
      <c r="C172" s="124">
        <v>3.0</v>
      </c>
      <c r="D172" s="10">
        <f t="shared" ref="D172:H172" si="23">D13+D28+D43</f>
        <v>21327</v>
      </c>
      <c r="E172" s="17">
        <f t="shared" si="23"/>
        <v>1963.94774</v>
      </c>
      <c r="F172" s="17">
        <f t="shared" si="23"/>
        <v>7738.67729</v>
      </c>
      <c r="G172" s="17">
        <f t="shared" si="23"/>
        <v>21174.07633</v>
      </c>
      <c r="H172" s="125">
        <f t="shared" si="23"/>
        <v>3190.2115</v>
      </c>
    </row>
    <row r="173">
      <c r="B173" s="124" t="s">
        <v>41</v>
      </c>
      <c r="C173" s="124">
        <v>3.0</v>
      </c>
      <c r="D173" s="10">
        <f t="shared" ref="D173:H173" si="24">D58+D73+D88+D103+D118</f>
        <v>53940</v>
      </c>
      <c r="E173" s="17">
        <f t="shared" si="24"/>
        <v>400294.8408</v>
      </c>
      <c r="F173" s="17">
        <f t="shared" si="24"/>
        <v>52399.02031</v>
      </c>
      <c r="G173" s="17">
        <f t="shared" si="24"/>
        <v>22718.80252</v>
      </c>
      <c r="H173" s="17">
        <f t="shared" si="24"/>
        <v>0.202</v>
      </c>
    </row>
    <row r="174">
      <c r="B174" s="124" t="s">
        <v>40</v>
      </c>
      <c r="C174" s="133">
        <v>5.0</v>
      </c>
      <c r="D174" s="10">
        <f t="shared" ref="D174:H174" si="25">D18+D33+D48</f>
        <v>34412</v>
      </c>
      <c r="E174" s="17">
        <f t="shared" si="25"/>
        <v>10098.21012</v>
      </c>
      <c r="F174" s="17">
        <f t="shared" si="25"/>
        <v>12532.86474</v>
      </c>
      <c r="G174" s="17">
        <f t="shared" si="25"/>
        <v>38990.85718</v>
      </c>
      <c r="H174" s="125">
        <f t="shared" si="25"/>
        <v>7463.519</v>
      </c>
    </row>
    <row r="175">
      <c r="B175" s="124" t="s">
        <v>41</v>
      </c>
      <c r="C175" s="133">
        <v>5.0</v>
      </c>
      <c r="D175" s="10">
        <f t="shared" ref="D175:H175" si="26">D63+D78+D93+D108+D123</f>
        <v>45416</v>
      </c>
      <c r="E175" s="17">
        <f t="shared" si="26"/>
        <v>406108.1636</v>
      </c>
      <c r="F175" s="17">
        <f t="shared" si="26"/>
        <v>337829.3595</v>
      </c>
      <c r="G175" s="17">
        <f t="shared" si="26"/>
        <v>20698.6718</v>
      </c>
      <c r="H175" s="17">
        <f t="shared" si="26"/>
        <v>0.80123</v>
      </c>
    </row>
    <row r="176">
      <c r="B176" s="35"/>
      <c r="C176" s="134"/>
    </row>
    <row r="177">
      <c r="B177" s="45" t="s">
        <v>38</v>
      </c>
      <c r="C177" s="45" t="s">
        <v>49</v>
      </c>
      <c r="D177" s="45" t="s">
        <v>19</v>
      </c>
      <c r="E177" s="45" t="s">
        <v>20</v>
      </c>
      <c r="F177" s="45" t="s">
        <v>21</v>
      </c>
      <c r="G177" s="45" t="s">
        <v>22</v>
      </c>
      <c r="H177" s="45" t="s">
        <v>23</v>
      </c>
    </row>
    <row r="178">
      <c r="B178" s="8" t="s">
        <v>40</v>
      </c>
      <c r="C178" s="133">
        <v>1.0</v>
      </c>
      <c r="D178" s="10">
        <v>5549.0</v>
      </c>
      <c r="E178" s="17">
        <v>1118.7152</v>
      </c>
      <c r="F178" s="17">
        <v>4958.76986</v>
      </c>
      <c r="G178" s="17">
        <v>1192.9128784</v>
      </c>
      <c r="H178" s="125">
        <v>1202.1765</v>
      </c>
    </row>
    <row r="179">
      <c r="B179" s="15"/>
      <c r="C179" s="124">
        <v>3.0</v>
      </c>
      <c r="D179" s="10">
        <v>21327.0</v>
      </c>
      <c r="E179" s="17">
        <v>1963.94774</v>
      </c>
      <c r="F179" s="17">
        <v>7738.67729</v>
      </c>
      <c r="G179" s="17">
        <v>21174.076331459997</v>
      </c>
      <c r="H179" s="125">
        <v>3190.2115000000003</v>
      </c>
    </row>
    <row r="180">
      <c r="B180" s="19"/>
      <c r="C180" s="124">
        <v>5.0</v>
      </c>
      <c r="D180" s="10">
        <v>34412.0</v>
      </c>
      <c r="E180" s="17">
        <v>10098.21012</v>
      </c>
      <c r="F180" s="17">
        <v>12532.864739999999</v>
      </c>
      <c r="G180" s="17">
        <v>38990.8571775</v>
      </c>
      <c r="H180" s="125">
        <v>7463.519</v>
      </c>
    </row>
    <row r="181">
      <c r="B181" s="8" t="s">
        <v>41</v>
      </c>
      <c r="C181" s="124">
        <v>1.0</v>
      </c>
      <c r="D181" s="10">
        <v>7254.0</v>
      </c>
      <c r="E181" s="17">
        <v>143031.98469200003</v>
      </c>
      <c r="F181" s="17">
        <v>13781.2232086</v>
      </c>
      <c r="G181" s="17">
        <v>126.424654</v>
      </c>
      <c r="H181" s="17">
        <v>0.04518</v>
      </c>
    </row>
    <row r="182">
      <c r="B182" s="15"/>
      <c r="C182" s="124">
        <v>3.0</v>
      </c>
      <c r="D182" s="10">
        <v>53940.0</v>
      </c>
      <c r="E182" s="17">
        <v>400294.840792</v>
      </c>
      <c r="F182" s="17">
        <v>52399.020312</v>
      </c>
      <c r="G182" s="17">
        <v>22718.802524</v>
      </c>
      <c r="H182" s="17">
        <v>0.202</v>
      </c>
    </row>
    <row r="183">
      <c r="B183" s="19"/>
      <c r="C183" s="124">
        <v>5.0</v>
      </c>
      <c r="D183" s="10">
        <v>45416.0</v>
      </c>
      <c r="E183" s="17">
        <v>406108.163645</v>
      </c>
      <c r="F183" s="17">
        <v>337829.35950200004</v>
      </c>
      <c r="G183" s="17">
        <v>20698.6718</v>
      </c>
      <c r="H183" s="17">
        <v>0.80123</v>
      </c>
    </row>
    <row r="185">
      <c r="B185" s="45" t="s">
        <v>38</v>
      </c>
      <c r="C185" s="45" t="s">
        <v>49</v>
      </c>
      <c r="D185" s="45" t="s">
        <v>19</v>
      </c>
      <c r="E185" s="45" t="s">
        <v>20</v>
      </c>
      <c r="F185" s="45" t="s">
        <v>21</v>
      </c>
      <c r="G185" s="45" t="s">
        <v>22</v>
      </c>
      <c r="H185" s="45" t="s">
        <v>23</v>
      </c>
    </row>
    <row r="186">
      <c r="B186" s="8" t="s">
        <v>40</v>
      </c>
      <c r="C186" s="133">
        <v>1.0</v>
      </c>
      <c r="D186" s="10">
        <f t="shared" ref="D186:H186" si="27">SQRT(D178)</f>
        <v>74.49161027</v>
      </c>
      <c r="E186" s="10">
        <f t="shared" si="27"/>
        <v>33.44720018</v>
      </c>
      <c r="F186" s="10">
        <f t="shared" si="27"/>
        <v>70.4185335</v>
      </c>
      <c r="G186" s="10">
        <f t="shared" si="27"/>
        <v>34.53857088</v>
      </c>
      <c r="H186" s="10">
        <f t="shared" si="27"/>
        <v>34.67241699</v>
      </c>
    </row>
    <row r="187">
      <c r="B187" s="15"/>
      <c r="C187" s="124">
        <v>3.0</v>
      </c>
      <c r="D187" s="10">
        <f t="shared" ref="D187:H187" si="28">SQRT(D179)</f>
        <v>146.0376664</v>
      </c>
      <c r="E187" s="10">
        <f t="shared" si="28"/>
        <v>44.31644999</v>
      </c>
      <c r="F187" s="10">
        <f t="shared" si="28"/>
        <v>87.96975213</v>
      </c>
      <c r="G187" s="10">
        <f t="shared" si="28"/>
        <v>145.5131483</v>
      </c>
      <c r="H187" s="10">
        <f t="shared" si="28"/>
        <v>56.4819573</v>
      </c>
    </row>
    <row r="188">
      <c r="B188" s="19"/>
      <c r="C188" s="124">
        <v>5.0</v>
      </c>
      <c r="D188" s="10">
        <f t="shared" ref="D188:H188" si="29">SQRT(D180)</f>
        <v>185.5047169</v>
      </c>
      <c r="E188" s="10">
        <f t="shared" si="29"/>
        <v>100.4898508</v>
      </c>
      <c r="F188" s="10">
        <f t="shared" si="29"/>
        <v>111.950278</v>
      </c>
      <c r="G188" s="10">
        <f t="shared" si="29"/>
        <v>197.461027</v>
      </c>
      <c r="H188" s="10">
        <f t="shared" si="29"/>
        <v>86.39166048</v>
      </c>
    </row>
    <row r="189">
      <c r="B189" s="8" t="s">
        <v>41</v>
      </c>
      <c r="C189" s="124">
        <v>1.0</v>
      </c>
      <c r="D189" s="10">
        <f t="shared" ref="D189:H189" si="30">SQRT(D181)</f>
        <v>85.1704174</v>
      </c>
      <c r="E189" s="10">
        <f t="shared" si="30"/>
        <v>378.1956963</v>
      </c>
      <c r="F189" s="10">
        <f t="shared" si="30"/>
        <v>117.3934547</v>
      </c>
      <c r="G189" s="10">
        <f t="shared" si="30"/>
        <v>11.24387184</v>
      </c>
      <c r="H189" s="10">
        <f t="shared" si="30"/>
        <v>0.212555875</v>
      </c>
    </row>
    <row r="190">
      <c r="B190" s="15"/>
      <c r="C190" s="124">
        <v>3.0</v>
      </c>
      <c r="D190" s="10">
        <f t="shared" ref="D190:H190" si="31">SQRT(D182)</f>
        <v>232.2498654</v>
      </c>
      <c r="E190" s="10">
        <f t="shared" si="31"/>
        <v>632.6885812</v>
      </c>
      <c r="F190" s="10">
        <f t="shared" si="31"/>
        <v>228.9083229</v>
      </c>
      <c r="G190" s="10">
        <f t="shared" si="31"/>
        <v>150.7275772</v>
      </c>
      <c r="H190" s="10">
        <f t="shared" si="31"/>
        <v>0.4494441011</v>
      </c>
    </row>
    <row r="191">
      <c r="B191" s="19"/>
      <c r="C191" s="124">
        <v>5.0</v>
      </c>
      <c r="D191" s="10">
        <f t="shared" ref="D191:H191" si="32">SQRT(D183)</f>
        <v>213.1103001</v>
      </c>
      <c r="E191" s="10">
        <f t="shared" si="32"/>
        <v>637.2661639</v>
      </c>
      <c r="F191" s="10">
        <f t="shared" si="32"/>
        <v>581.2309003</v>
      </c>
      <c r="G191" s="10">
        <f t="shared" si="32"/>
        <v>143.8703298</v>
      </c>
      <c r="H191" s="10">
        <f t="shared" si="32"/>
        <v>0.8951145178</v>
      </c>
    </row>
    <row r="195">
      <c r="B195" s="135" t="s">
        <v>38</v>
      </c>
      <c r="C195" s="135" t="s">
        <v>49</v>
      </c>
      <c r="D195" s="135" t="s">
        <v>19</v>
      </c>
      <c r="E195" s="135" t="s">
        <v>20</v>
      </c>
      <c r="F195" s="135" t="s">
        <v>21</v>
      </c>
      <c r="G195" s="135" t="s">
        <v>22</v>
      </c>
      <c r="H195" s="135" t="s">
        <v>23</v>
      </c>
    </row>
    <row r="196">
      <c r="B196" s="124" t="s">
        <v>41</v>
      </c>
      <c r="C196" s="124">
        <v>1.0</v>
      </c>
      <c r="D196" s="10">
        <v>85.17041739947034</v>
      </c>
      <c r="E196" s="10">
        <v>378.1956962896326</v>
      </c>
      <c r="F196" s="10">
        <v>117.39345470936614</v>
      </c>
      <c r="G196" s="10">
        <v>11.243871842030218</v>
      </c>
      <c r="H196" s="10">
        <v>0.2125558750070202</v>
      </c>
    </row>
    <row r="197">
      <c r="B197" s="10"/>
      <c r="C197" s="124">
        <v>3.0</v>
      </c>
      <c r="D197" s="10">
        <v>232.24986544667792</v>
      </c>
      <c r="E197" s="10">
        <v>632.6885812087966</v>
      </c>
      <c r="F197" s="10">
        <v>228.90832294174015</v>
      </c>
      <c r="G197" s="10">
        <v>150.7275771848005</v>
      </c>
      <c r="H197" s="10">
        <v>0.44944410108488464</v>
      </c>
    </row>
    <row r="198">
      <c r="B198" s="10"/>
      <c r="C198" s="124">
        <v>5.0</v>
      </c>
      <c r="D198" s="10">
        <v>213.11030007955975</v>
      </c>
      <c r="E198" s="10">
        <v>637.2661638946478</v>
      </c>
      <c r="F198" s="10">
        <v>581.2309003330777</v>
      </c>
      <c r="G198" s="10">
        <v>143.87032981125748</v>
      </c>
      <c r="H198" s="10">
        <v>0.8951145178132237</v>
      </c>
    </row>
  </sheetData>
  <autoFilter ref="$B$140:$H$149">
    <sortState ref="B140:H149">
      <sortCondition ref="B140:B149"/>
    </sortState>
  </autoFilter>
  <mergeCells count="65">
    <mergeCell ref="K74:K78"/>
    <mergeCell ref="J74:J78"/>
    <mergeCell ref="J59:J63"/>
    <mergeCell ref="K59:K63"/>
    <mergeCell ref="L74:L78"/>
    <mergeCell ref="J64:J68"/>
    <mergeCell ref="K64:K68"/>
    <mergeCell ref="L64:L68"/>
    <mergeCell ref="L69:L73"/>
    <mergeCell ref="K89:K93"/>
    <mergeCell ref="J89:J93"/>
    <mergeCell ref="J69:J73"/>
    <mergeCell ref="K69:K73"/>
    <mergeCell ref="L89:L93"/>
    <mergeCell ref="J79:J83"/>
    <mergeCell ref="K79:K83"/>
    <mergeCell ref="L79:L83"/>
    <mergeCell ref="L84:L88"/>
    <mergeCell ref="L39:L43"/>
    <mergeCell ref="M39:M43"/>
    <mergeCell ref="J34:J38"/>
    <mergeCell ref="K34:K38"/>
    <mergeCell ref="L34:L38"/>
    <mergeCell ref="M34:M38"/>
    <mergeCell ref="K39:K43"/>
    <mergeCell ref="J39:J43"/>
    <mergeCell ref="J44:J48"/>
    <mergeCell ref="K44:K48"/>
    <mergeCell ref="L44:L48"/>
    <mergeCell ref="M44:M48"/>
    <mergeCell ref="J114:J118"/>
    <mergeCell ref="K114:K118"/>
    <mergeCell ref="L114:L118"/>
    <mergeCell ref="J119:J123"/>
    <mergeCell ref="K119:K123"/>
    <mergeCell ref="L119:L123"/>
    <mergeCell ref="B126:L126"/>
    <mergeCell ref="B152:B156"/>
    <mergeCell ref="B157:B161"/>
    <mergeCell ref="C166:M166"/>
    <mergeCell ref="B178:B180"/>
    <mergeCell ref="K104:K108"/>
    <mergeCell ref="L104:L108"/>
    <mergeCell ref="B181:B183"/>
    <mergeCell ref="B186:B188"/>
    <mergeCell ref="B189:B191"/>
    <mergeCell ref="J94:J98"/>
    <mergeCell ref="K94:K98"/>
    <mergeCell ref="L94:L98"/>
    <mergeCell ref="J99:J103"/>
    <mergeCell ref="K99:K103"/>
    <mergeCell ref="L99:L103"/>
    <mergeCell ref="J104:J108"/>
    <mergeCell ref="J109:J113"/>
    <mergeCell ref="K109:K113"/>
    <mergeCell ref="L109:L113"/>
    <mergeCell ref="K54:K58"/>
    <mergeCell ref="L54:L58"/>
    <mergeCell ref="K49:K53"/>
    <mergeCell ref="L49:L53"/>
    <mergeCell ref="J49:J53"/>
    <mergeCell ref="J54:J58"/>
    <mergeCell ref="L59:L63"/>
    <mergeCell ref="J84:J88"/>
    <mergeCell ref="K84:K88"/>
  </mergeCells>
  <drawing r:id="rId1"/>
</worksheet>
</file>