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Z CAAPORÃ\SAFRA 22A23\"/>
    </mc:Choice>
  </mc:AlternateContent>
  <xr:revisionPtr revIDLastSave="0" documentId="13_ncr:1_{C86B6349-1EC8-4393-9090-BBB01EAA08AA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Plan1" sheetId="3" r:id="rId1"/>
    <sheet name="Plan2" sheetId="4" r:id="rId2"/>
    <sheet name="Plan3" sheetId="5" r:id="rId3"/>
    <sheet name="Plan4" sheetId="8" r:id="rId4"/>
    <sheet name="SAFRA MOAGEM" sheetId="12" r:id="rId5"/>
    <sheet name="addub e herb" sheetId="13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9" i="4" l="1"/>
  <c r="C30" i="4" s="1"/>
  <c r="C31" i="4" l="1"/>
  <c r="I37" i="4"/>
  <c r="C32" i="4" s="1"/>
  <c r="U66" i="5"/>
  <c r="U67" i="5"/>
  <c r="B104" i="3"/>
  <c r="B115" i="3"/>
  <c r="B43" i="3"/>
  <c r="D42" i="3"/>
  <c r="D41" i="3"/>
  <c r="D40" i="3"/>
  <c r="D39" i="3"/>
  <c r="D38" i="3"/>
  <c r="D37" i="3"/>
  <c r="D95" i="3"/>
  <c r="D96" i="3"/>
  <c r="D97" i="3"/>
  <c r="D98" i="3"/>
  <c r="D99" i="3"/>
  <c r="D103" i="3"/>
  <c r="G66" i="5"/>
  <c r="L37" i="4" l="1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6" i="5"/>
  <c r="R67" i="5"/>
  <c r="R68" i="5"/>
  <c r="R69" i="5"/>
  <c r="R70" i="5"/>
  <c r="R71" i="5"/>
  <c r="R66" i="5"/>
  <c r="T103" i="13"/>
  <c r="T95" i="13"/>
  <c r="D45" i="13"/>
  <c r="G45" i="13"/>
  <c r="T96" i="13" s="1"/>
  <c r="U18" i="5"/>
  <c r="U68" i="5" l="1"/>
  <c r="U69" i="5"/>
  <c r="U70" i="5"/>
  <c r="U71" i="5"/>
  <c r="R36" i="5"/>
  <c r="R37" i="5"/>
  <c r="R38" i="5"/>
  <c r="R39" i="5"/>
  <c r="R40" i="5"/>
  <c r="H112" i="13"/>
  <c r="D112" i="13"/>
  <c r="O95" i="13" s="1"/>
  <c r="O103" i="13" s="1"/>
  <c r="C112" i="13"/>
  <c r="B112" i="13"/>
  <c r="I110" i="13"/>
  <c r="S88" i="13"/>
  <c r="N88" i="13"/>
  <c r="M88" i="13"/>
  <c r="O100" i="13" s="1"/>
  <c r="L88" i="13"/>
  <c r="Q88" i="13"/>
  <c r="T100" i="13" s="1"/>
  <c r="N73" i="13"/>
  <c r="M73" i="13"/>
  <c r="O99" i="13" s="1"/>
  <c r="L73" i="13"/>
  <c r="H45" i="13"/>
  <c r="C45" i="13"/>
  <c r="O96" i="13" s="1"/>
  <c r="B45" i="13"/>
  <c r="S42" i="13"/>
  <c r="M42" i="13"/>
  <c r="O98" i="13" s="1"/>
  <c r="L42" i="13"/>
  <c r="S26" i="13"/>
  <c r="M26" i="13"/>
  <c r="O97" i="13" s="1"/>
  <c r="L26" i="13"/>
  <c r="N96" i="13" l="1"/>
  <c r="S96" i="13"/>
  <c r="S98" i="13"/>
  <c r="N98" i="13"/>
  <c r="N99" i="13"/>
  <c r="S99" i="13"/>
  <c r="S95" i="13"/>
  <c r="S103" i="13" s="1"/>
  <c r="N95" i="13"/>
  <c r="N103" i="13" s="1"/>
  <c r="S100" i="13"/>
  <c r="N100" i="13"/>
  <c r="N97" i="13"/>
  <c r="S97" i="13"/>
  <c r="O102" i="13"/>
  <c r="O101" i="13"/>
  <c r="T42" i="13"/>
  <c r="Q26" i="13"/>
  <c r="Q42" i="13"/>
  <c r="T98" i="13" s="1"/>
  <c r="I112" i="13"/>
  <c r="Q73" i="13"/>
  <c r="P88" i="13"/>
  <c r="T88" i="13"/>
  <c r="T26" i="13"/>
  <c r="P73" i="13" l="1"/>
  <c r="T99" i="13"/>
  <c r="P42" i="13"/>
  <c r="N102" i="13"/>
  <c r="N101" i="13"/>
  <c r="S102" i="13"/>
  <c r="S101" i="13"/>
  <c r="P26" i="13"/>
  <c r="T97" i="13"/>
  <c r="D159" i="5"/>
  <c r="D166" i="5" s="1"/>
  <c r="F158" i="5"/>
  <c r="D15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67" i="5"/>
  <c r="J68" i="5"/>
  <c r="J66" i="5"/>
  <c r="D112" i="5"/>
  <c r="U85" i="5"/>
  <c r="U84" i="5"/>
  <c r="U83" i="5"/>
  <c r="O88" i="5"/>
  <c r="R83" i="5"/>
  <c r="R84" i="5"/>
  <c r="R85" i="5"/>
  <c r="R86" i="5"/>
  <c r="R82" i="5"/>
  <c r="T73" i="5"/>
  <c r="T101" i="13" l="1"/>
  <c r="T102" i="13"/>
  <c r="R88" i="5"/>
  <c r="N73" i="5"/>
  <c r="O73" i="5"/>
  <c r="U38" i="5"/>
  <c r="U39" i="5"/>
  <c r="U36" i="5"/>
  <c r="U14" i="5"/>
  <c r="U7" i="5"/>
  <c r="U8" i="5"/>
  <c r="U9" i="5"/>
  <c r="U10" i="5"/>
  <c r="U12" i="5"/>
  <c r="U15" i="5"/>
  <c r="U16" i="5"/>
  <c r="U17" i="5"/>
  <c r="U19" i="5"/>
  <c r="U20" i="5"/>
  <c r="U21" i="5"/>
  <c r="U22" i="5"/>
  <c r="U23" i="5"/>
  <c r="U24" i="5"/>
  <c r="U6" i="5"/>
  <c r="J6" i="5"/>
  <c r="D45" i="5"/>
  <c r="U73" i="5" l="1"/>
  <c r="F145" i="5"/>
  <c r="Q99" i="5"/>
  <c r="F132" i="5"/>
  <c r="R26" i="5"/>
  <c r="F139" i="5" s="1"/>
  <c r="R42" i="5"/>
  <c r="F153" i="5" s="1"/>
  <c r="R73" i="5"/>
  <c r="F146" i="5" s="1"/>
  <c r="J7" i="5"/>
  <c r="J8" i="5"/>
  <c r="J9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Q73" i="5" l="1"/>
  <c r="Q98" i="5"/>
  <c r="Q96" i="5"/>
  <c r="Q97" i="5"/>
  <c r="D113" i="3"/>
  <c r="D114" i="3"/>
  <c r="D112" i="3"/>
  <c r="D65" i="3"/>
  <c r="D102" i="3"/>
  <c r="D101" i="3"/>
  <c r="D100" i="3"/>
  <c r="N88" i="5"/>
  <c r="M88" i="5"/>
  <c r="D35" i="3"/>
  <c r="D36" i="3"/>
  <c r="D104" i="3" l="1"/>
  <c r="D115" i="3"/>
  <c r="Q88" i="5"/>
  <c r="F133" i="5" s="1"/>
  <c r="F131" i="5"/>
  <c r="P98" i="5"/>
  <c r="F147" i="5"/>
  <c r="P99" i="5"/>
  <c r="O17" i="12"/>
  <c r="N17" i="12"/>
  <c r="M17" i="12"/>
  <c r="L17" i="12"/>
  <c r="K17" i="12"/>
  <c r="J17" i="12"/>
  <c r="I17" i="12"/>
  <c r="H17" i="12"/>
  <c r="G15" i="12"/>
  <c r="F15" i="12"/>
  <c r="E15" i="12"/>
  <c r="D15" i="12"/>
  <c r="C15" i="12"/>
  <c r="B15" i="12"/>
  <c r="G12" i="12"/>
  <c r="F12" i="12"/>
  <c r="E12" i="12"/>
  <c r="D12" i="12"/>
  <c r="C12" i="12"/>
  <c r="B12" i="12"/>
  <c r="B17" i="12" l="1"/>
  <c r="D17" i="12"/>
  <c r="F17" i="12"/>
  <c r="C17" i="12"/>
  <c r="E17" i="12"/>
  <c r="G17" i="12"/>
  <c r="M73" i="5" l="1"/>
  <c r="G42" i="5" l="1"/>
  <c r="G43" i="5"/>
  <c r="BD35" i="4"/>
  <c r="AO35" i="4"/>
  <c r="I45" i="5" l="1"/>
  <c r="I112" i="5"/>
  <c r="T26" i="5"/>
  <c r="T42" i="5"/>
  <c r="S98" i="5"/>
  <c r="T98" i="5" s="1"/>
  <c r="T88" i="5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43" i="3" l="1"/>
  <c r="D160" i="5"/>
  <c r="D167" i="5" s="1"/>
  <c r="D168" i="5" s="1"/>
  <c r="S99" i="5"/>
  <c r="U88" i="5"/>
  <c r="S97" i="5"/>
  <c r="S94" i="5"/>
  <c r="T94" i="5" s="1"/>
  <c r="S96" i="5"/>
  <c r="S95" i="5"/>
  <c r="T95" i="5" s="1"/>
  <c r="S100" i="5" l="1"/>
  <c r="AA36" i="4"/>
  <c r="N34" i="4" l="1"/>
  <c r="G101" i="5"/>
  <c r="G91" i="5"/>
  <c r="G8" i="5"/>
  <c r="G6" i="5"/>
  <c r="AH43" i="4"/>
  <c r="AK43" i="4" s="1"/>
  <c r="BL43" i="4"/>
  <c r="BE39" i="4" s="1"/>
  <c r="BE40" i="4" s="1"/>
  <c r="AV43" i="4"/>
  <c r="U43" i="4"/>
  <c r="BO43" i="4" l="1"/>
  <c r="O35" i="4"/>
  <c r="O36" i="4"/>
  <c r="BE37" i="4"/>
  <c r="BE36" i="4"/>
  <c r="AP36" i="4"/>
  <c r="AB40" i="4"/>
  <c r="AB41" i="4" s="1"/>
  <c r="AB38" i="4"/>
  <c r="AB37" i="4"/>
  <c r="C112" i="5"/>
  <c r="B112" i="5"/>
  <c r="G110" i="5"/>
  <c r="G109" i="5"/>
  <c r="G108" i="5"/>
  <c r="G107" i="5"/>
  <c r="G106" i="5"/>
  <c r="G105" i="5"/>
  <c r="G104" i="5"/>
  <c r="G103" i="5"/>
  <c r="G102" i="5"/>
  <c r="G100" i="5"/>
  <c r="G98" i="5"/>
  <c r="G97" i="5"/>
  <c r="G96" i="5"/>
  <c r="G95" i="5"/>
  <c r="G94" i="5"/>
  <c r="G93" i="5"/>
  <c r="G92" i="5"/>
  <c r="G90" i="5"/>
  <c r="G89" i="5"/>
  <c r="G88" i="5"/>
  <c r="G87" i="5"/>
  <c r="G86" i="5"/>
  <c r="O99" i="5"/>
  <c r="G85" i="5"/>
  <c r="G84" i="5"/>
  <c r="G83" i="5"/>
  <c r="G82" i="5"/>
  <c r="G81" i="5"/>
  <c r="G80" i="5"/>
  <c r="G79" i="5"/>
  <c r="G78" i="5"/>
  <c r="G77" i="5"/>
  <c r="G76" i="5"/>
  <c r="G75" i="5"/>
  <c r="G74" i="5"/>
  <c r="O98" i="5"/>
  <c r="G73" i="5"/>
  <c r="G72" i="5"/>
  <c r="G71" i="5"/>
  <c r="G70" i="5"/>
  <c r="G69" i="5"/>
  <c r="G68" i="5"/>
  <c r="G67" i="5"/>
  <c r="T97" i="5"/>
  <c r="N42" i="5"/>
  <c r="F152" i="5" s="1"/>
  <c r="M42" i="5"/>
  <c r="C45" i="5"/>
  <c r="F124" i="5" s="1"/>
  <c r="B45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N26" i="5"/>
  <c r="F138" i="5" s="1"/>
  <c r="M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D116" i="5" l="1"/>
  <c r="D165" i="5" s="1"/>
  <c r="F116" i="5"/>
  <c r="F165" i="5" s="1"/>
  <c r="F159" i="5"/>
  <c r="F166" i="5" s="1"/>
  <c r="O94" i="5"/>
  <c r="O102" i="5" s="1"/>
  <c r="J112" i="5"/>
  <c r="O96" i="5"/>
  <c r="Q26" i="5"/>
  <c r="F140" i="5" s="1"/>
  <c r="U26" i="5"/>
  <c r="O95" i="5"/>
  <c r="J45" i="5"/>
  <c r="O97" i="5"/>
  <c r="Q42" i="5"/>
  <c r="F154" i="5" s="1"/>
  <c r="U42" i="5"/>
  <c r="O37" i="4"/>
  <c r="T96" i="5"/>
  <c r="G112" i="5"/>
  <c r="G45" i="5"/>
  <c r="F125" i="5" s="1"/>
  <c r="T99" i="5"/>
  <c r="O100" i="5" l="1"/>
  <c r="Q95" i="5"/>
  <c r="Q101" i="5" s="1"/>
  <c r="F160" i="5"/>
  <c r="F167" i="5" s="1"/>
  <c r="F168" i="5" s="1"/>
  <c r="O101" i="5"/>
  <c r="P96" i="5"/>
  <c r="P97" i="5"/>
  <c r="Q94" i="5"/>
  <c r="Q102" i="5" s="1"/>
  <c r="F112" i="5"/>
  <c r="P94" i="5" s="1"/>
  <c r="F45" i="5"/>
  <c r="X43" i="4"/>
  <c r="B67" i="3"/>
  <c r="B118" i="3" s="1"/>
  <c r="D66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P101" i="5" l="1"/>
  <c r="P95" i="5"/>
  <c r="F126" i="5"/>
  <c r="P102" i="5"/>
  <c r="Q100" i="5"/>
  <c r="P100" i="5" s="1"/>
  <c r="D67" i="3"/>
  <c r="D118" i="3" s="1"/>
  <c r="AY43" i="4" l="1"/>
  <c r="AP37" i="4"/>
  <c r="AP39" i="4"/>
  <c r="AP40" i="4" s="1"/>
  <c r="AB39" i="4" l="1"/>
  <c r="AP38" i="4" s="1"/>
  <c r="BE38" i="4" s="1"/>
</calcChain>
</file>

<file path=xl/sharedStrings.xml><?xml version="1.0" encoding="utf-8"?>
<sst xmlns="http://schemas.openxmlformats.org/spreadsheetml/2006/main" count="1160" uniqueCount="198">
  <si>
    <t xml:space="preserve">CONTROLE DE PRODUÇÃO </t>
  </si>
  <si>
    <t>ESTIMATIVA</t>
  </si>
  <si>
    <t>PRODUÇÃO</t>
  </si>
  <si>
    <t xml:space="preserve">Nº DE </t>
  </si>
  <si>
    <t>LOTE Nº</t>
  </si>
  <si>
    <t>HÁ</t>
  </si>
  <si>
    <t>TCH</t>
  </si>
  <si>
    <t>DO LOTE</t>
  </si>
  <si>
    <t>FOLHA</t>
  </si>
  <si>
    <t>DATA</t>
  </si>
  <si>
    <t>6ª</t>
  </si>
  <si>
    <t>4ª</t>
  </si>
  <si>
    <t>7ª</t>
  </si>
  <si>
    <t>3ª</t>
  </si>
  <si>
    <t>PLANTA</t>
  </si>
  <si>
    <t>5ª</t>
  </si>
  <si>
    <t xml:space="preserve">AREA </t>
  </si>
  <si>
    <t>TOTAL</t>
  </si>
  <si>
    <t>8ª</t>
  </si>
  <si>
    <t>2\4</t>
  </si>
  <si>
    <t>14\15</t>
  </si>
  <si>
    <t>31\32</t>
  </si>
  <si>
    <t xml:space="preserve">BOA ESPERANÇA  </t>
  </si>
  <si>
    <t xml:space="preserve">TOTAL  </t>
  </si>
  <si>
    <t>RENOVAÇÃO</t>
  </si>
  <si>
    <t>ACOLHER</t>
  </si>
  <si>
    <t>2ª</t>
  </si>
  <si>
    <t>A COLHER</t>
  </si>
  <si>
    <t>TOTAL PARAIBA</t>
  </si>
  <si>
    <t>TOTAL PERNAMBUCO</t>
  </si>
  <si>
    <t xml:space="preserve">CAAPORÃ </t>
  </si>
  <si>
    <t xml:space="preserve">TUCURUVY </t>
  </si>
  <si>
    <t xml:space="preserve">BOM FIM  </t>
  </si>
  <si>
    <t xml:space="preserve">CAAPORÃ II  </t>
  </si>
  <si>
    <t>DESEJO</t>
  </si>
  <si>
    <t xml:space="preserve"> </t>
  </si>
  <si>
    <t>HÁ COLHIDO</t>
  </si>
  <si>
    <t>CORTE NA PALHA FAZENDA</t>
  </si>
  <si>
    <t xml:space="preserve">DATA </t>
  </si>
  <si>
    <t>CANA</t>
  </si>
  <si>
    <t>LOCAL</t>
  </si>
  <si>
    <t>CORTADA</t>
  </si>
  <si>
    <t>ESTOQUE ATERIOR</t>
  </si>
  <si>
    <t>ESTOQUE ATUAL</t>
  </si>
  <si>
    <t>GERAL DA MOAGEM</t>
  </si>
  <si>
    <t>FAZENDA  CAAPORÃ</t>
  </si>
  <si>
    <t>CONTROLE DE MOAGEM CORTE PRÓPRIO</t>
  </si>
  <si>
    <r>
      <t>EMPRESA: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R B DA SILVA Cultivo e Colheita - EPP</t>
    </r>
  </si>
  <si>
    <r>
      <t>CNPJ: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25.463.594/0001-06 </t>
    </r>
  </si>
  <si>
    <r>
      <t>INSCRIÇÃO MUNICIPAL:</t>
    </r>
    <r>
      <rPr>
        <b/>
        <sz val="12"/>
        <color theme="1"/>
        <rFont val="Calibri"/>
        <family val="2"/>
        <scheme val="minor"/>
      </rPr>
      <t xml:space="preserve"> 1736/2016</t>
    </r>
  </si>
  <si>
    <r>
      <t>ENDEREÇO: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AV. Marechal Newton Cavalcanti 28-C Quinze </t>
    </r>
  </si>
  <si>
    <t>CEP 53.690-000 - Araçoiaba /PE</t>
  </si>
  <si>
    <t>AGOSTO</t>
  </si>
  <si>
    <t>VALOR DO</t>
  </si>
  <si>
    <t>CORTE</t>
  </si>
  <si>
    <t>EM R$</t>
  </si>
  <si>
    <t>SETEMBRO</t>
  </si>
  <si>
    <t>M:D: MOAGEM DIA</t>
  </si>
  <si>
    <t>M:D: MOAGEM MÊS</t>
  </si>
  <si>
    <t>NOVEMBRO</t>
  </si>
  <si>
    <t>Atestado de saúde Ocupacional</t>
  </si>
  <si>
    <t>Nome:</t>
  </si>
  <si>
    <t xml:space="preserve">(          ) M            (        )F              Idade:        </t>
  </si>
  <si>
    <t>Função :</t>
  </si>
  <si>
    <t>Departamento/setor:</t>
  </si>
  <si>
    <t>Rsgistro:                                 CTPS:                                    Serie:</t>
  </si>
  <si>
    <t xml:space="preserve">               (      )RETORNO</t>
  </si>
  <si>
    <t xml:space="preserve">               (      )DEMISSIONAL</t>
  </si>
  <si>
    <t xml:space="preserve">               (      )MUDANÇA DE FUNÇÃO</t>
  </si>
  <si>
    <t xml:space="preserve">               (      )RETORNO AO TRABALHO</t>
  </si>
  <si>
    <t xml:space="preserve">EXAME:  (      )ADMISSIONAL </t>
  </si>
  <si>
    <t>Tipo/risco = (       ) quimico      (          ) fisico</t>
  </si>
  <si>
    <t xml:space="preserve">                     (       )ergonômico (         )sem riscos</t>
  </si>
  <si>
    <t xml:space="preserve">                     (       )biológico      (         )acidentes</t>
  </si>
  <si>
    <t>Parecer médico:</t>
  </si>
  <si>
    <t>(      )apt (      )inapto temporário   (     )inapto definitivo</t>
  </si>
  <si>
    <t>(      )doença profissional do trabalho</t>
  </si>
  <si>
    <t>João Pessoa   ........../.........../...............</t>
  </si>
  <si>
    <t>(      )outros......................................................................</t>
  </si>
  <si>
    <t>(      )exame complementar tipo.......................................</t>
  </si>
  <si>
    <t>Observações: .................................................................</t>
  </si>
  <si>
    <t>.......................................................................................</t>
  </si>
  <si>
    <t>Sexo</t>
  </si>
  <si>
    <t xml:space="preserve">               (      )Periodico</t>
  </si>
  <si>
    <t>Altura:</t>
  </si>
  <si>
    <t>Peso:</t>
  </si>
  <si>
    <t>CANA NA</t>
  </si>
  <si>
    <t>USINA</t>
  </si>
  <si>
    <r>
      <t>CNPJ:</t>
    </r>
    <r>
      <rPr>
        <b/>
        <sz val="12"/>
        <color theme="1"/>
        <rFont val="Calibri"/>
        <family val="2"/>
        <scheme val="minor"/>
      </rPr>
      <t xml:space="preserve"> </t>
    </r>
  </si>
  <si>
    <t>INSCRIÇÃO MUNICIPAL:</t>
  </si>
  <si>
    <r>
      <t>ENDEREÇO:</t>
    </r>
    <r>
      <rPr>
        <b/>
        <sz val="14"/>
        <color theme="1"/>
        <rFont val="Calibri"/>
        <family val="2"/>
        <scheme val="minor"/>
      </rPr>
      <t xml:space="preserve"> </t>
    </r>
  </si>
  <si>
    <t xml:space="preserve">CEP </t>
  </si>
  <si>
    <r>
      <t>EMPRESA:</t>
    </r>
    <r>
      <rPr>
        <b/>
        <sz val="14"/>
        <color theme="1"/>
        <rFont val="Calibri"/>
        <family val="2"/>
        <scheme val="minor"/>
      </rPr>
      <t xml:space="preserve"> José Cassiano</t>
    </r>
  </si>
  <si>
    <t>LOTE</t>
  </si>
  <si>
    <t>SF: 2021/2022</t>
  </si>
  <si>
    <t>REPOUSO</t>
  </si>
  <si>
    <t>FORNECIMENTO DE CANA DE AÇUCAR</t>
  </si>
  <si>
    <t>por Fazenda / por Safra</t>
  </si>
  <si>
    <t>Fazendas</t>
  </si>
  <si>
    <t>FORNECIMENTO DE CANA ( em toneladas)</t>
  </si>
  <si>
    <t>SAFRA 15/16</t>
  </si>
  <si>
    <t>SAFRA 16/17</t>
  </si>
  <si>
    <t>SAFRA 17/18</t>
  </si>
  <si>
    <t>SAFRA 18/19</t>
  </si>
  <si>
    <t>SAFRA 19/20</t>
  </si>
  <si>
    <t>SAFRA 20/21</t>
  </si>
  <si>
    <t>Desejo / Fazenda Nova *</t>
  </si>
  <si>
    <t>Caaporã / Caaporã II **</t>
  </si>
  <si>
    <t>Boa Esperança</t>
  </si>
  <si>
    <t>Bomfim</t>
  </si>
  <si>
    <t>Sub-Total (1)</t>
  </si>
  <si>
    <t>Tucuruvy</t>
  </si>
  <si>
    <t>Cana de Terceiro</t>
  </si>
  <si>
    <t>Sub-Total (2)</t>
  </si>
  <si>
    <t>2021/ 2022</t>
  </si>
  <si>
    <t xml:space="preserve">            REALIZADO NA S:F: 2021/2022</t>
  </si>
  <si>
    <t>SUB:</t>
  </si>
  <si>
    <t xml:space="preserve"> Nº</t>
  </si>
  <si>
    <t>DA</t>
  </si>
  <si>
    <t xml:space="preserve">ÁREA </t>
  </si>
  <si>
    <t>ESTIMADA</t>
  </si>
  <si>
    <t>ESPECIFICAÇÃO</t>
  </si>
  <si>
    <t>1 ÁREA CULTIVADA (HÁ)</t>
  </si>
  <si>
    <t>2 ÁREA COLHIDA (HÁ)</t>
  </si>
  <si>
    <t>3 PRODUÇAO ( T )</t>
  </si>
  <si>
    <t>4 DEND: AGRICULA T/HÁ</t>
  </si>
  <si>
    <t xml:space="preserve">     ÁREA DE COLHEITA - 22/23 </t>
  </si>
  <si>
    <t>2022/2023</t>
  </si>
  <si>
    <t>FAZ: DESEJO  ESTIMATIVA S:F: 2022/2023</t>
  </si>
  <si>
    <t xml:space="preserve">     REALIZADO  SAFR 2021/2022</t>
  </si>
  <si>
    <t>FAZ: TUCURUVI ESTIMATIVA S:F: 2022/2023</t>
  </si>
  <si>
    <t>FAZ: BOM FIM ESTIMATIVA S:F: 2022/2023</t>
  </si>
  <si>
    <t>FAZ: BOA ESPERANÇA ESTIMATIVA S:F: 2022/2023</t>
  </si>
  <si>
    <t>FAZ: CAAPORÃ ll ESTIMATIVA S:F: 2022/2023</t>
  </si>
  <si>
    <t>FAZENDAS   S:F: 2022/2023</t>
  </si>
  <si>
    <t>PERIODO : DE 01/08/A 31/08/2022</t>
  </si>
  <si>
    <t>PERIODO : DE 01/08/ A 31/08/2022</t>
  </si>
  <si>
    <t>PERIODO : DE 01/09/A 30/09/2022</t>
  </si>
  <si>
    <t>PERIODO : DE 01/09/ A 30/09/2022</t>
  </si>
  <si>
    <t>PERIODO : DE 01/10/A 31/10/2022</t>
  </si>
  <si>
    <t>PERIODO : DE 01/10/ A 31/10/2022</t>
  </si>
  <si>
    <t>PERIODO : DE 01/11/A 30/11/2022</t>
  </si>
  <si>
    <t>PERIODO : DE 01/11/ A 30/11/2022</t>
  </si>
  <si>
    <t>PERIODO : DE 01/12/A 31/12/2022</t>
  </si>
  <si>
    <t>PERIODO : DE 01/12/ A 31/12/2022</t>
  </si>
  <si>
    <t>FAZ: CAAPORÃ   S:F: 2022/2023</t>
  </si>
  <si>
    <t>FAZ: BOM FIM   S:F: 2022/2023</t>
  </si>
  <si>
    <t>CONTROLE DE HERBICIDA EADUBAÇÃO</t>
  </si>
  <si>
    <t>FAZ: CAAPORÃ S:F: 2022/2023</t>
  </si>
  <si>
    <t>APRICADA</t>
  </si>
  <si>
    <t>TIPO</t>
  </si>
  <si>
    <t>HEBICIDA</t>
  </si>
  <si>
    <t>APRICAÇÃO</t>
  </si>
  <si>
    <t>VELP+ZART</t>
  </si>
  <si>
    <t>QUANT</t>
  </si>
  <si>
    <t>POR</t>
  </si>
  <si>
    <t>ADUBO</t>
  </si>
  <si>
    <t>FAZ: BOA ESPERANÇA S:F: 2022/2023</t>
  </si>
  <si>
    <t>FUMZ+ZART</t>
  </si>
  <si>
    <t>250ML + 40GM</t>
  </si>
  <si>
    <t>1KG + 40GM</t>
  </si>
  <si>
    <t>400 KG</t>
  </si>
  <si>
    <t>400KG</t>
  </si>
  <si>
    <t>FL   14 00 18</t>
  </si>
  <si>
    <t>FL   13 04 20</t>
  </si>
  <si>
    <t>FAZ: BOM FIM S:F: 2022/2023</t>
  </si>
  <si>
    <t>CONTROLE DE HERBICIDA E ADUBAÇÃO</t>
  </si>
  <si>
    <t>FAZ: DESEJO  S:F: 2022/2023</t>
  </si>
  <si>
    <t>FAZ: CAAPORÃ ll  S:F: 2022/2023</t>
  </si>
  <si>
    <t>FAZ: TUCURUVI S:F: 2022/2023</t>
  </si>
  <si>
    <t>1KG + 40G</t>
  </si>
  <si>
    <t>500KG</t>
  </si>
  <si>
    <t>limpa</t>
  </si>
  <si>
    <t>manoal</t>
  </si>
  <si>
    <t/>
  </si>
  <si>
    <t>1KG + 40GM+24D</t>
  </si>
  <si>
    <t>LAVA+ZART</t>
  </si>
  <si>
    <t>FAZ: CAAPORÃ  ESTIMATIVA S:F: 2022/2023</t>
  </si>
  <si>
    <t>3ª-8ª</t>
  </si>
  <si>
    <t>6ª-2ª</t>
  </si>
  <si>
    <t>5ª-2ª</t>
  </si>
  <si>
    <t>10ª</t>
  </si>
  <si>
    <t>REALIZADO S:F: 2021/2022</t>
  </si>
  <si>
    <t>ESTIMATIVA S:F: 2022/2023</t>
  </si>
  <si>
    <t>TOTAL PARAIBA ESTIMATIVA S:F: 2022/2023</t>
  </si>
  <si>
    <r>
      <t xml:space="preserve">TOTAL GERAL </t>
    </r>
    <r>
      <rPr>
        <b/>
        <sz val="16"/>
        <color theme="3" tint="-0.499984740745262"/>
        <rFont val="Calibri"/>
        <family val="2"/>
      </rPr>
      <t>PB/PE</t>
    </r>
    <r>
      <rPr>
        <b/>
        <sz val="14"/>
        <color theme="3" tint="-0.499984740745262"/>
        <rFont val="Calibri"/>
        <family val="2"/>
      </rPr>
      <t xml:space="preserve"> ESTIMATIVA S:F: 2022/2023</t>
    </r>
  </si>
  <si>
    <t>2ª-3ª</t>
  </si>
  <si>
    <t>9ª</t>
  </si>
  <si>
    <t>5ª PLAMTA</t>
  </si>
  <si>
    <t>3ª PLANTA</t>
  </si>
  <si>
    <t>FAZ: CUPISSURA   S:F: 2022/2023</t>
  </si>
  <si>
    <t>Laura</t>
  </si>
  <si>
    <t>Breno</t>
  </si>
  <si>
    <t>esplanada</t>
  </si>
  <si>
    <t>tucuruvi</t>
  </si>
  <si>
    <t>caaporã</t>
  </si>
  <si>
    <t>Este ano</t>
  </si>
  <si>
    <t>Ano passado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</si>
</sst>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_(* #,##0.000_);_(* \(#,##0.000\);_(* &quot;-&quot;??_);_(@_)"/>
    <numFmt numFmtId="167" formatCode="0.000"/>
    <numFmt numFmtId="168" formatCode="_-* #,##0.000_-;\-* #,##0.000_-;_-* &quot;-&quot;???_-;_-@_-"/>
    <numFmt numFmtId="169" formatCode="_-* #,##0_-;\-* #,##0_-;_-* &quot;-&quot;??_-;_-@_-"/>
    <numFmt numFmtId="170" formatCode="_-* #,##0.000_-;\-* #,##0.000_-;_-* &quot;-&quot;??_-;_-@_-"/>
    <numFmt numFmtId="171" formatCode="#,##0_ ;\-#,##0\ "/>
    <numFmt numFmtId="172" formatCode="_(* #,##0_);_(* \(#,##0\);_(* &quot;-&quot;??_);_(@_)"/>
    <numFmt numFmtId="173" formatCode="&quot;R$&quot;\ #,##0"/>
    <numFmt numFmtId="174" formatCode="_-* #,##0.00_-;\-* #,##0.00_-;_-* &quot;-&quot;???_-;_-@_-"/>
    <numFmt numFmtId="175" formatCode="#,##0.00_ ;\-#,##0.00\ "/>
    <numFmt numFmtId="176" formatCode="#,##0.000_ ;\-#,##0.000\ "/>
  </numFmts>
  <fonts count="67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b/>
      <sz val="10"/>
      <color theme="1"/>
      <name val="Calibri"/>
      <family val="2"/>
    </font>
    <font>
      <b/>
      <sz val="14"/>
      <name val="Calibri"/>
      <family val="2"/>
    </font>
    <font>
      <b/>
      <sz val="12"/>
      <color indexed="8"/>
      <name val="Calibri"/>
      <family val="2"/>
    </font>
    <font>
      <b/>
      <sz val="12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theme="0"/>
      <name val="Calibri"/>
      <family val="2"/>
    </font>
    <font>
      <b/>
      <sz val="16"/>
      <name val="Arial"/>
      <family val="2"/>
    </font>
    <font>
      <b/>
      <sz val="14"/>
      <color theme="1"/>
      <name val="Calibri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theme="2" tint="-0.89999084444715716"/>
      <name val="Calibri"/>
      <family val="2"/>
    </font>
    <font>
      <sz val="11"/>
      <color theme="2" tint="-0.89999084444715716"/>
      <name val="Calibri"/>
      <family val="2"/>
    </font>
    <font>
      <sz val="11"/>
      <color theme="0"/>
      <name val="Calibri"/>
      <family val="2"/>
    </font>
    <font>
      <sz val="16"/>
      <color theme="1"/>
      <name val="Calibri"/>
      <family val="2"/>
    </font>
    <font>
      <b/>
      <sz val="2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3" tint="-0.499984740745262"/>
      <name val="Calibri"/>
      <family val="2"/>
    </font>
    <font>
      <sz val="10"/>
      <color theme="3" tint="-0.499984740745262"/>
      <name val="Arial"/>
      <family val="2"/>
    </font>
    <font>
      <sz val="11"/>
      <color theme="3" tint="-0.499984740745262"/>
      <name val="Calibri"/>
      <family val="2"/>
    </font>
    <font>
      <b/>
      <sz val="10"/>
      <color theme="3" tint="-0.499984740745262"/>
      <name val="Calibri"/>
      <family val="2"/>
    </font>
    <font>
      <b/>
      <sz val="12"/>
      <color theme="3" tint="-0.499984740745262"/>
      <name val="Calibri"/>
      <family val="2"/>
    </font>
    <font>
      <b/>
      <sz val="11"/>
      <color theme="3" tint="-0.499984740745262"/>
      <name val="Calibri"/>
      <family val="2"/>
    </font>
    <font>
      <b/>
      <sz val="10"/>
      <color theme="3" tint="-0.499984740745262"/>
      <name val="Arial"/>
      <family val="2"/>
    </font>
    <font>
      <sz val="12"/>
      <color theme="3" tint="-0.499984740745262"/>
      <name val="Arial"/>
      <family val="2"/>
    </font>
    <font>
      <b/>
      <sz val="11"/>
      <color rgb="FFC00000"/>
      <name val="Calibri"/>
      <family val="2"/>
    </font>
    <font>
      <b/>
      <sz val="12"/>
      <color rgb="FFC00000"/>
      <name val="Calibri"/>
      <family val="2"/>
    </font>
    <font>
      <b/>
      <sz val="12"/>
      <color rgb="FF00B0F0"/>
      <name val="Calibri"/>
      <family val="2"/>
    </font>
    <font>
      <b/>
      <sz val="11"/>
      <color rgb="FF00B0F0"/>
      <name val="Calibri"/>
      <family val="2"/>
    </font>
    <font>
      <b/>
      <sz val="11"/>
      <color rgb="FF00B050"/>
      <name val="Calibri"/>
      <family val="2"/>
    </font>
    <font>
      <sz val="10.5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0.5"/>
      <color theme="1"/>
      <name val="Cambria"/>
      <family val="1"/>
      <scheme val="major"/>
    </font>
    <font>
      <b/>
      <u/>
      <sz val="10.5"/>
      <color theme="1"/>
      <name val="Cambria"/>
      <family val="1"/>
      <scheme val="major"/>
    </font>
    <font>
      <b/>
      <sz val="10"/>
      <color theme="2" tint="-0.89999084444715716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6"/>
      <color theme="3" tint="-0.499984740745262"/>
      <name val="Calibri"/>
      <family val="2"/>
    </font>
    <font>
      <b/>
      <sz val="12"/>
      <color rgb="FF00B050"/>
      <name val="Calibri"/>
      <family val="2"/>
    </font>
    <font>
      <b/>
      <sz val="9"/>
      <color theme="2" tint="-0.89999084444715716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53">
    <xf numFmtId="0" fontId="0" fillId="0" borderId="0"/>
    <xf numFmtId="0" fontId="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7" fillId="6" borderId="0" applyNumberFormat="0" applyBorder="0" applyAlignment="0" applyProtection="0"/>
    <xf numFmtId="0" fontId="8" fillId="11" borderId="1" applyNumberFormat="0" applyAlignment="0" applyProtection="0"/>
    <xf numFmtId="0" fontId="9" fillId="12" borderId="2" applyNumberFormat="0" applyAlignment="0" applyProtection="0"/>
    <xf numFmtId="0" fontId="10" fillId="0" borderId="3" applyNumberFormat="0" applyFill="0" applyAlignment="0" applyProtection="0"/>
    <xf numFmtId="0" fontId="6" fillId="13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11" fillId="7" borderId="1" applyNumberFormat="0" applyAlignment="0" applyProtection="0"/>
    <xf numFmtId="0" fontId="12" fillId="17" borderId="0" applyNumberFormat="0" applyBorder="0" applyAlignment="0" applyProtection="0"/>
    <xf numFmtId="0" fontId="13" fillId="7" borderId="0" applyNumberFormat="0" applyBorder="0" applyAlignment="0" applyProtection="0"/>
    <xf numFmtId="0" fontId="4" fillId="0" borderId="0"/>
    <xf numFmtId="0" fontId="4" fillId="4" borderId="4" applyNumberFormat="0" applyFont="0" applyAlignment="0" applyProtection="0"/>
    <xf numFmtId="0" fontId="14" fillId="11" borderId="5" applyNumberFormat="0" applyAlignment="0" applyProtection="0"/>
    <xf numFmtId="164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43" fontId="27" fillId="0" borderId="0" applyFont="0" applyFill="0" applyBorder="0" applyAlignment="0" applyProtection="0"/>
    <xf numFmtId="0" fontId="3" fillId="0" borderId="0"/>
    <xf numFmtId="0" fontId="3" fillId="4" borderId="4" applyNumberFormat="0" applyFon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4" borderId="4" applyNumberFormat="0" applyFont="0" applyAlignment="0" applyProtection="0"/>
    <xf numFmtId="164" fontId="3" fillId="0" borderId="0" applyFont="0" applyFill="0" applyBorder="0" applyAlignment="0" applyProtection="0"/>
    <xf numFmtId="0" fontId="1" fillId="0" borderId="0"/>
  </cellStyleXfs>
  <cellXfs count="564">
    <xf numFmtId="0" fontId="0" fillId="0" borderId="0" xfId="0"/>
    <xf numFmtId="0" fontId="21" fillId="18" borderId="35" xfId="35" applyFont="1" applyFill="1" applyBorder="1" applyAlignment="1">
      <alignment horizontal="center"/>
    </xf>
    <xf numFmtId="43" fontId="2" fillId="18" borderId="38" xfId="36" applyNumberFormat="1" applyFont="1" applyFill="1" applyBorder="1"/>
    <xf numFmtId="168" fontId="2" fillId="18" borderId="38" xfId="1" applyNumberFormat="1" applyFont="1" applyFill="1" applyBorder="1"/>
    <xf numFmtId="0" fontId="2" fillId="18" borderId="38" xfId="1" applyFont="1" applyFill="1" applyBorder="1" applyAlignment="1">
      <alignment horizontal="center"/>
    </xf>
    <xf numFmtId="0" fontId="2" fillId="18" borderId="39" xfId="1" applyFont="1" applyFill="1" applyBorder="1" applyAlignment="1">
      <alignment horizontal="center"/>
    </xf>
    <xf numFmtId="168" fontId="2" fillId="18" borderId="39" xfId="1" applyNumberFormat="1" applyFont="1" applyFill="1" applyBorder="1"/>
    <xf numFmtId="43" fontId="2" fillId="18" borderId="39" xfId="36" applyNumberFormat="1" applyFont="1" applyFill="1" applyBorder="1"/>
    <xf numFmtId="0" fontId="21" fillId="18" borderId="43" xfId="35" applyFont="1" applyFill="1" applyBorder="1" applyAlignment="1">
      <alignment horizontal="center"/>
    </xf>
    <xf numFmtId="0" fontId="24" fillId="18" borderId="0" xfId="1" applyFont="1" applyFill="1" applyBorder="1"/>
    <xf numFmtId="0" fontId="3" fillId="18" borderId="0" xfId="1" applyFont="1" applyFill="1"/>
    <xf numFmtId="0" fontId="24" fillId="18" borderId="0" xfId="1" applyFont="1" applyFill="1"/>
    <xf numFmtId="0" fontId="21" fillId="18" borderId="27" xfId="1" applyFont="1" applyFill="1" applyBorder="1"/>
    <xf numFmtId="0" fontId="21" fillId="18" borderId="28" xfId="1" applyFont="1" applyFill="1" applyBorder="1" applyAlignment="1">
      <alignment horizontal="center"/>
    </xf>
    <xf numFmtId="0" fontId="25" fillId="18" borderId="39" xfId="1" applyFont="1" applyFill="1" applyBorder="1" applyAlignment="1">
      <alignment horizontal="center"/>
    </xf>
    <xf numFmtId="0" fontId="26" fillId="18" borderId="39" xfId="1" applyFont="1" applyFill="1" applyBorder="1" applyAlignment="1">
      <alignment horizontal="center"/>
    </xf>
    <xf numFmtId="0" fontId="3" fillId="18" borderId="39" xfId="1" applyFill="1" applyBorder="1"/>
    <xf numFmtId="0" fontId="26" fillId="18" borderId="38" xfId="1" applyFont="1" applyFill="1" applyBorder="1" applyAlignment="1">
      <alignment horizontal="center"/>
    </xf>
    <xf numFmtId="0" fontId="25" fillId="18" borderId="34" xfId="1" applyFont="1" applyFill="1" applyBorder="1" applyAlignment="1">
      <alignment horizontal="center"/>
    </xf>
    <xf numFmtId="0" fontId="25" fillId="18" borderId="41" xfId="1" applyFont="1" applyFill="1" applyBorder="1" applyAlignment="1">
      <alignment horizontal="center"/>
    </xf>
    <xf numFmtId="0" fontId="3" fillId="18" borderId="29" xfId="1" applyFill="1" applyBorder="1"/>
    <xf numFmtId="0" fontId="21" fillId="18" borderId="39" xfId="1" applyFont="1" applyFill="1" applyBorder="1"/>
    <xf numFmtId="0" fontId="26" fillId="18" borderId="38" xfId="1" applyFont="1" applyFill="1" applyBorder="1"/>
    <xf numFmtId="0" fontId="30" fillId="18" borderId="0" xfId="1" applyFont="1" applyFill="1"/>
    <xf numFmtId="0" fontId="2" fillId="18" borderId="0" xfId="0" applyFont="1" applyFill="1"/>
    <xf numFmtId="0" fontId="0" fillId="18" borderId="0" xfId="0" applyFill="1"/>
    <xf numFmtId="0" fontId="2" fillId="18" borderId="51" xfId="0" applyFont="1" applyFill="1" applyBorder="1" applyAlignment="1">
      <alignment horizontal="center"/>
    </xf>
    <xf numFmtId="0" fontId="2" fillId="18" borderId="52" xfId="0" applyFont="1" applyFill="1" applyBorder="1" applyAlignment="1">
      <alignment horizontal="center"/>
    </xf>
    <xf numFmtId="0" fontId="2" fillId="18" borderId="53" xfId="0" applyFont="1" applyFill="1" applyBorder="1" applyAlignment="1">
      <alignment horizontal="center"/>
    </xf>
    <xf numFmtId="0" fontId="0" fillId="18" borderId="30" xfId="0" applyFill="1" applyBorder="1"/>
    <xf numFmtId="0" fontId="2" fillId="18" borderId="15" xfId="0" applyFont="1" applyFill="1" applyBorder="1" applyAlignment="1">
      <alignment horizontal="center"/>
    </xf>
    <xf numFmtId="0" fontId="0" fillId="18" borderId="20" xfId="0" applyFill="1" applyBorder="1"/>
    <xf numFmtId="14" fontId="2" fillId="18" borderId="35" xfId="0" applyNumberFormat="1" applyFont="1" applyFill="1" applyBorder="1" applyAlignment="1">
      <alignment horizontal="center"/>
    </xf>
    <xf numFmtId="0" fontId="2" fillId="18" borderId="14" xfId="0" applyFont="1" applyFill="1" applyBorder="1" applyAlignment="1">
      <alignment horizontal="center"/>
    </xf>
    <xf numFmtId="0" fontId="2" fillId="18" borderId="17" xfId="0" applyFont="1" applyFill="1" applyBorder="1" applyAlignment="1">
      <alignment horizontal="center"/>
    </xf>
    <xf numFmtId="0" fontId="2" fillId="18" borderId="26" xfId="0" applyFont="1" applyFill="1" applyBorder="1" applyAlignment="1">
      <alignment horizontal="center"/>
    </xf>
    <xf numFmtId="0" fontId="31" fillId="18" borderId="47" xfId="0" applyFont="1" applyFill="1" applyBorder="1" applyAlignment="1">
      <alignment horizontal="center"/>
    </xf>
    <xf numFmtId="169" fontId="2" fillId="18" borderId="54" xfId="45" applyNumberFormat="1" applyFont="1" applyFill="1" applyBorder="1" applyAlignment="1">
      <alignment horizontal="center"/>
    </xf>
    <xf numFmtId="169" fontId="29" fillId="18" borderId="29" xfId="45" applyNumberFormat="1" applyFont="1" applyFill="1" applyBorder="1" applyAlignment="1">
      <alignment horizontal="center"/>
    </xf>
    <xf numFmtId="0" fontId="32" fillId="18" borderId="27" xfId="1" applyFont="1" applyFill="1" applyBorder="1" applyAlignment="1">
      <alignment horizontal="left"/>
    </xf>
    <xf numFmtId="0" fontId="32" fillId="18" borderId="28" xfId="1" applyFont="1" applyFill="1" applyBorder="1" applyAlignment="1">
      <alignment horizontal="center"/>
    </xf>
    <xf numFmtId="169" fontId="32" fillId="18" borderId="54" xfId="45" applyNumberFormat="1" applyFont="1" applyFill="1" applyBorder="1"/>
    <xf numFmtId="169" fontId="33" fillId="18" borderId="54" xfId="45" applyNumberFormat="1" applyFont="1" applyFill="1" applyBorder="1"/>
    <xf numFmtId="0" fontId="31" fillId="18" borderId="0" xfId="0" applyFont="1" applyFill="1"/>
    <xf numFmtId="0" fontId="2" fillId="18" borderId="0" xfId="0" applyFont="1" applyFill="1" applyAlignment="1">
      <alignment horizontal="left"/>
    </xf>
    <xf numFmtId="0" fontId="2" fillId="18" borderId="0" xfId="0" applyFont="1" applyFill="1" applyAlignment="1">
      <alignment horizontal="center"/>
    </xf>
    <xf numFmtId="0" fontId="36" fillId="18" borderId="0" xfId="0" applyFont="1" applyFill="1"/>
    <xf numFmtId="0" fontId="37" fillId="18" borderId="0" xfId="0" applyFont="1" applyFill="1"/>
    <xf numFmtId="0" fontId="0" fillId="18" borderId="15" xfId="0" applyFill="1" applyBorder="1"/>
    <xf numFmtId="0" fontId="2" fillId="18" borderId="20" xfId="0" applyFont="1" applyFill="1" applyBorder="1" applyAlignment="1">
      <alignment horizontal="center"/>
    </xf>
    <xf numFmtId="2" fontId="2" fillId="18" borderId="14" xfId="0" applyNumberFormat="1" applyFont="1" applyFill="1" applyBorder="1" applyAlignment="1">
      <alignment horizontal="center"/>
    </xf>
    <xf numFmtId="173" fontId="2" fillId="18" borderId="17" xfId="0" applyNumberFormat="1" applyFont="1" applyFill="1" applyBorder="1" applyAlignment="1">
      <alignment horizontal="center"/>
    </xf>
    <xf numFmtId="0" fontId="2" fillId="18" borderId="36" xfId="0" applyFont="1" applyFill="1" applyBorder="1" applyAlignment="1">
      <alignment horizontal="center"/>
    </xf>
    <xf numFmtId="169" fontId="2" fillId="18" borderId="33" xfId="45" applyNumberFormat="1" applyFont="1" applyFill="1" applyBorder="1" applyAlignment="1">
      <alignment horizontal="center"/>
    </xf>
    <xf numFmtId="2" fontId="2" fillId="18" borderId="33" xfId="0" applyNumberFormat="1" applyFont="1" applyFill="1" applyBorder="1" applyAlignment="1">
      <alignment horizontal="center"/>
    </xf>
    <xf numFmtId="173" fontId="2" fillId="18" borderId="24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8" fillId="18" borderId="0" xfId="0" applyFont="1" applyFill="1"/>
    <xf numFmtId="173" fontId="38" fillId="18" borderId="0" xfId="0" applyNumberFormat="1" applyFont="1" applyFill="1" applyBorder="1" applyAlignment="1">
      <alignment horizontal="center"/>
    </xf>
    <xf numFmtId="0" fontId="39" fillId="0" borderId="0" xfId="0" applyFont="1"/>
    <xf numFmtId="14" fontId="2" fillId="18" borderId="30" xfId="0" applyNumberFormat="1" applyFont="1" applyFill="1" applyBorder="1" applyAlignment="1">
      <alignment horizontal="center"/>
    </xf>
    <xf numFmtId="0" fontId="2" fillId="18" borderId="33" xfId="0" applyFont="1" applyFill="1" applyBorder="1" applyAlignment="1">
      <alignment horizontal="center"/>
    </xf>
    <xf numFmtId="2" fontId="2" fillId="18" borderId="15" xfId="0" applyNumberFormat="1" applyFont="1" applyFill="1" applyBorder="1" applyAlignment="1">
      <alignment horizontal="center"/>
    </xf>
    <xf numFmtId="2" fontId="2" fillId="18" borderId="25" xfId="0" applyNumberFormat="1" applyFont="1" applyFill="1" applyBorder="1" applyAlignment="1">
      <alignment horizontal="center"/>
    </xf>
    <xf numFmtId="0" fontId="2" fillId="0" borderId="0" xfId="0" applyFont="1"/>
    <xf numFmtId="43" fontId="38" fillId="18" borderId="0" xfId="45" applyFont="1" applyFill="1" applyAlignment="1">
      <alignment horizontal="left"/>
    </xf>
    <xf numFmtId="0" fontId="38" fillId="18" borderId="0" xfId="0" applyFont="1" applyFill="1" applyAlignment="1">
      <alignment horizontal="left"/>
    </xf>
    <xf numFmtId="2" fontId="2" fillId="18" borderId="13" xfId="0" applyNumberFormat="1" applyFont="1" applyFill="1" applyBorder="1" applyAlignment="1">
      <alignment horizontal="center"/>
    </xf>
    <xf numFmtId="0" fontId="2" fillId="0" borderId="27" xfId="0" applyFont="1" applyBorder="1"/>
    <xf numFmtId="0" fontId="2" fillId="0" borderId="29" xfId="0" applyFont="1" applyBorder="1"/>
    <xf numFmtId="0" fontId="40" fillId="0" borderId="0" xfId="0" applyFont="1" applyAlignment="1">
      <alignment horizontal="center"/>
    </xf>
    <xf numFmtId="0" fontId="40" fillId="0" borderId="0" xfId="0" applyFont="1"/>
    <xf numFmtId="0" fontId="22" fillId="18" borderId="15" xfId="0" applyFont="1" applyFill="1" applyBorder="1" applyAlignment="1">
      <alignment horizontal="center"/>
    </xf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18" borderId="0" xfId="1" applyFont="1" applyFill="1" applyBorder="1"/>
    <xf numFmtId="0" fontId="45" fillId="18" borderId="0" xfId="1" applyFont="1" applyFill="1"/>
    <xf numFmtId="0" fontId="46" fillId="0" borderId="0" xfId="0" applyFont="1"/>
    <xf numFmtId="0" fontId="44" fillId="18" borderId="0" xfId="1" applyFont="1" applyFill="1"/>
    <xf numFmtId="0" fontId="45" fillId="18" borderId="23" xfId="1" applyFont="1" applyFill="1" applyBorder="1"/>
    <xf numFmtId="0" fontId="47" fillId="18" borderId="28" xfId="1" applyFont="1" applyFill="1" applyBorder="1" applyAlignment="1">
      <alignment horizontal="center"/>
    </xf>
    <xf numFmtId="0" fontId="48" fillId="18" borderId="39" xfId="1" applyFont="1" applyFill="1" applyBorder="1" applyAlignment="1">
      <alignment horizontal="center"/>
    </xf>
    <xf numFmtId="0" fontId="48" fillId="18" borderId="31" xfId="1" applyFont="1" applyFill="1" applyBorder="1" applyAlignment="1">
      <alignment horizontal="center"/>
    </xf>
    <xf numFmtId="0" fontId="49" fillId="18" borderId="27" xfId="1" applyFont="1" applyFill="1" applyBorder="1" applyAlignment="1">
      <alignment horizontal="left"/>
    </xf>
    <xf numFmtId="0" fontId="47" fillId="18" borderId="32" xfId="1" applyFont="1" applyFill="1" applyBorder="1" applyAlignment="1">
      <alignment horizontal="left"/>
    </xf>
    <xf numFmtId="0" fontId="47" fillId="18" borderId="40" xfId="1" applyFont="1" applyFill="1" applyBorder="1" applyAlignment="1">
      <alignment horizontal="center"/>
    </xf>
    <xf numFmtId="0" fontId="48" fillId="18" borderId="37" xfId="1" applyFont="1" applyFill="1" applyBorder="1" applyAlignment="1">
      <alignment horizontal="center"/>
    </xf>
    <xf numFmtId="0" fontId="48" fillId="18" borderId="18" xfId="1" applyFont="1" applyFill="1" applyBorder="1" applyAlignment="1">
      <alignment horizontal="center"/>
    </xf>
    <xf numFmtId="0" fontId="49" fillId="18" borderId="31" xfId="1" applyFont="1" applyFill="1" applyBorder="1" applyAlignment="1">
      <alignment horizontal="left"/>
    </xf>
    <xf numFmtId="0" fontId="48" fillId="18" borderId="38" xfId="1" applyFont="1" applyFill="1" applyBorder="1" applyAlignment="1">
      <alignment horizontal="center"/>
    </xf>
    <xf numFmtId="0" fontId="48" fillId="18" borderId="41" xfId="1" applyFont="1" applyFill="1" applyBorder="1" applyAlignment="1">
      <alignment horizontal="center"/>
    </xf>
    <xf numFmtId="0" fontId="48" fillId="18" borderId="22" xfId="1" applyFont="1" applyFill="1" applyBorder="1" applyAlignment="1">
      <alignment horizontal="center"/>
    </xf>
    <xf numFmtId="0" fontId="47" fillId="18" borderId="30" xfId="35" applyFont="1" applyFill="1" applyBorder="1" applyAlignment="1">
      <alignment horizontal="center"/>
    </xf>
    <xf numFmtId="2" fontId="47" fillId="18" borderId="15" xfId="35" applyNumberFormat="1" applyFont="1" applyFill="1" applyBorder="1" applyAlignment="1">
      <alignment horizontal="center"/>
    </xf>
    <xf numFmtId="0" fontId="48" fillId="18" borderId="15" xfId="1" applyFont="1" applyFill="1" applyBorder="1" applyAlignment="1">
      <alignment horizontal="center"/>
    </xf>
    <xf numFmtId="166" fontId="47" fillId="18" borderId="15" xfId="36" applyNumberFormat="1" applyFont="1" applyFill="1" applyBorder="1" applyAlignment="1"/>
    <xf numFmtId="0" fontId="47" fillId="18" borderId="19" xfId="1" applyFont="1" applyFill="1" applyBorder="1" applyAlignment="1">
      <alignment horizontal="center"/>
    </xf>
    <xf numFmtId="0" fontId="47" fillId="18" borderId="30" xfId="1" applyFont="1" applyFill="1" applyBorder="1" applyAlignment="1">
      <alignment horizontal="center"/>
    </xf>
    <xf numFmtId="169" fontId="47" fillId="18" borderId="15" xfId="45" applyNumberFormat="1" applyFont="1" applyFill="1" applyBorder="1"/>
    <xf numFmtId="14" fontId="49" fillId="18" borderId="20" xfId="1" applyNumberFormat="1" applyFont="1" applyFill="1" applyBorder="1" applyAlignment="1">
      <alignment horizontal="center"/>
    </xf>
    <xf numFmtId="170" fontId="47" fillId="18" borderId="15" xfId="45" applyNumberFormat="1" applyFont="1" applyFill="1" applyBorder="1"/>
    <xf numFmtId="0" fontId="49" fillId="18" borderId="16" xfId="1" applyFont="1" applyFill="1" applyBorder="1" applyAlignment="1">
      <alignment horizontal="center"/>
    </xf>
    <xf numFmtId="0" fontId="49" fillId="18" borderId="15" xfId="1" applyFont="1" applyFill="1" applyBorder="1" applyAlignment="1">
      <alignment horizontal="center"/>
    </xf>
    <xf numFmtId="14" fontId="49" fillId="18" borderId="11" xfId="1" applyNumberFormat="1" applyFont="1" applyFill="1" applyBorder="1" applyAlignment="1">
      <alignment horizontal="center"/>
    </xf>
    <xf numFmtId="0" fontId="47" fillId="18" borderId="35" xfId="35" applyFont="1" applyFill="1" applyBorder="1" applyAlignment="1">
      <alignment horizontal="center"/>
    </xf>
    <xf numFmtId="2" fontId="47" fillId="18" borderId="14" xfId="35" applyNumberFormat="1" applyFont="1" applyFill="1" applyBorder="1" applyAlignment="1">
      <alignment horizontal="center"/>
    </xf>
    <xf numFmtId="0" fontId="48" fillId="18" borderId="14" xfId="1" applyFont="1" applyFill="1" applyBorder="1" applyAlignment="1">
      <alignment horizontal="center"/>
    </xf>
    <xf numFmtId="0" fontId="47" fillId="18" borderId="14" xfId="1" applyFont="1" applyFill="1" applyBorder="1" applyAlignment="1">
      <alignment horizontal="center"/>
    </xf>
    <xf numFmtId="14" fontId="47" fillId="18" borderId="16" xfId="1" applyNumberFormat="1" applyFont="1" applyFill="1" applyBorder="1" applyAlignment="1">
      <alignment horizontal="center"/>
    </xf>
    <xf numFmtId="0" fontId="47" fillId="18" borderId="35" xfId="1" applyFont="1" applyFill="1" applyBorder="1" applyAlignment="1">
      <alignment horizontal="center"/>
    </xf>
    <xf numFmtId="14" fontId="47" fillId="18" borderId="17" xfId="1" applyNumberFormat="1" applyFont="1" applyFill="1" applyBorder="1" applyAlignment="1">
      <alignment horizontal="center"/>
    </xf>
    <xf numFmtId="0" fontId="49" fillId="18" borderId="14" xfId="1" applyFont="1" applyFill="1" applyBorder="1" applyAlignment="1">
      <alignment horizontal="center"/>
    </xf>
    <xf numFmtId="14" fontId="49" fillId="18" borderId="17" xfId="1" applyNumberFormat="1" applyFont="1" applyFill="1" applyBorder="1" applyAlignment="1">
      <alignment horizontal="center"/>
    </xf>
    <xf numFmtId="0" fontId="47" fillId="18" borderId="16" xfId="1" applyFont="1" applyFill="1" applyBorder="1" applyAlignment="1">
      <alignment horizontal="center"/>
    </xf>
    <xf numFmtId="14" fontId="49" fillId="18" borderId="16" xfId="1" applyNumberFormat="1" applyFont="1" applyFill="1" applyBorder="1" applyAlignment="1">
      <alignment horizontal="center"/>
    </xf>
    <xf numFmtId="171" fontId="47" fillId="18" borderId="35" xfId="45" applyNumberFormat="1" applyFont="1" applyFill="1" applyBorder="1" applyAlignment="1">
      <alignment horizontal="center"/>
    </xf>
    <xf numFmtId="0" fontId="47" fillId="18" borderId="35" xfId="1" applyNumberFormat="1" applyFont="1" applyFill="1" applyBorder="1" applyAlignment="1">
      <alignment horizontal="center"/>
    </xf>
    <xf numFmtId="1" fontId="49" fillId="18" borderId="14" xfId="1" applyNumberFormat="1" applyFont="1" applyFill="1" applyBorder="1" applyAlignment="1">
      <alignment horizontal="center"/>
    </xf>
    <xf numFmtId="2" fontId="47" fillId="18" borderId="26" xfId="35" applyNumberFormat="1" applyFont="1" applyFill="1" applyBorder="1" applyAlignment="1">
      <alignment horizontal="center"/>
    </xf>
    <xf numFmtId="0" fontId="48" fillId="18" borderId="26" xfId="1" applyFont="1" applyFill="1" applyBorder="1" applyAlignment="1">
      <alignment horizontal="center"/>
    </xf>
    <xf numFmtId="169" fontId="47" fillId="18" borderId="14" xfId="45" applyNumberFormat="1" applyFont="1" applyFill="1" applyBorder="1"/>
    <xf numFmtId="0" fontId="49" fillId="18" borderId="39" xfId="1" applyFont="1" applyFill="1" applyBorder="1" applyAlignment="1">
      <alignment horizontal="center"/>
    </xf>
    <xf numFmtId="43" fontId="49" fillId="18" borderId="39" xfId="36" applyNumberFormat="1" applyFont="1" applyFill="1" applyBorder="1"/>
    <xf numFmtId="168" fontId="49" fillId="18" borderId="39" xfId="1" applyNumberFormat="1" applyFont="1" applyFill="1" applyBorder="1"/>
    <xf numFmtId="167" fontId="49" fillId="18" borderId="32" xfId="1" applyNumberFormat="1" applyFont="1" applyFill="1" applyBorder="1" applyAlignment="1"/>
    <xf numFmtId="0" fontId="49" fillId="18" borderId="31" xfId="1" applyFont="1" applyFill="1" applyBorder="1" applyAlignment="1">
      <alignment horizontal="center"/>
    </xf>
    <xf numFmtId="0" fontId="49" fillId="18" borderId="32" xfId="1" applyFont="1" applyFill="1" applyBorder="1" applyAlignment="1">
      <alignment horizontal="center"/>
    </xf>
    <xf numFmtId="0" fontId="49" fillId="18" borderId="40" xfId="1" applyFont="1" applyFill="1" applyBorder="1" applyAlignment="1">
      <alignment horizontal="center"/>
    </xf>
    <xf numFmtId="0" fontId="49" fillId="18" borderId="38" xfId="1" applyFont="1" applyFill="1" applyBorder="1" applyAlignment="1">
      <alignment horizontal="center"/>
    </xf>
    <xf numFmtId="43" fontId="49" fillId="18" borderId="38" xfId="36" applyNumberFormat="1" applyFont="1" applyFill="1" applyBorder="1"/>
    <xf numFmtId="168" fontId="49" fillId="18" borderId="38" xfId="1" applyNumberFormat="1" applyFont="1" applyFill="1" applyBorder="1"/>
    <xf numFmtId="166" fontId="49" fillId="18" borderId="22" xfId="36" applyNumberFormat="1" applyFont="1" applyFill="1" applyBorder="1" applyAlignment="1"/>
    <xf numFmtId="172" fontId="49" fillId="18" borderId="23" xfId="36" applyNumberFormat="1" applyFont="1" applyFill="1" applyBorder="1" applyAlignment="1"/>
    <xf numFmtId="169" fontId="47" fillId="18" borderId="38" xfId="45" applyNumberFormat="1" applyFont="1" applyFill="1" applyBorder="1"/>
    <xf numFmtId="0" fontId="46" fillId="0" borderId="41" xfId="0" applyFont="1" applyBorder="1"/>
    <xf numFmtId="1" fontId="47" fillId="18" borderId="35" xfId="1" applyNumberFormat="1" applyFont="1" applyFill="1" applyBorder="1" applyAlignment="1">
      <alignment horizontal="center"/>
    </xf>
    <xf numFmtId="0" fontId="47" fillId="18" borderId="43" xfId="35" applyFont="1" applyFill="1" applyBorder="1" applyAlignment="1">
      <alignment horizontal="center"/>
    </xf>
    <xf numFmtId="2" fontId="47" fillId="18" borderId="10" xfId="35" applyNumberFormat="1" applyFont="1" applyFill="1" applyBorder="1" applyAlignment="1">
      <alignment horizontal="center"/>
    </xf>
    <xf numFmtId="0" fontId="48" fillId="18" borderId="10" xfId="1" applyFont="1" applyFill="1" applyBorder="1" applyAlignment="1">
      <alignment horizontal="center"/>
    </xf>
    <xf numFmtId="0" fontId="47" fillId="18" borderId="36" xfId="35" applyFont="1" applyFill="1" applyBorder="1" applyAlignment="1">
      <alignment horizontal="center"/>
    </xf>
    <xf numFmtId="2" fontId="47" fillId="18" borderId="33" xfId="35" applyNumberFormat="1" applyFont="1" applyFill="1" applyBorder="1" applyAlignment="1">
      <alignment horizontal="center"/>
    </xf>
    <xf numFmtId="0" fontId="47" fillId="18" borderId="33" xfId="1" applyFont="1" applyFill="1" applyBorder="1" applyAlignment="1">
      <alignment horizontal="center"/>
    </xf>
    <xf numFmtId="43" fontId="49" fillId="18" borderId="32" xfId="36" applyNumberFormat="1" applyFont="1" applyFill="1" applyBorder="1"/>
    <xf numFmtId="169" fontId="47" fillId="18" borderId="39" xfId="45" applyNumberFormat="1" applyFont="1" applyFill="1" applyBorder="1"/>
    <xf numFmtId="43" fontId="49" fillId="18" borderId="23" xfId="1" applyNumberFormat="1" applyFont="1" applyFill="1" applyBorder="1"/>
    <xf numFmtId="43" fontId="49" fillId="18" borderId="38" xfId="1" applyNumberFormat="1" applyFont="1" applyFill="1" applyBorder="1"/>
    <xf numFmtId="0" fontId="47" fillId="18" borderId="0" xfId="35" applyFont="1" applyFill="1" applyBorder="1" applyAlignment="1">
      <alignment horizontal="center"/>
    </xf>
    <xf numFmtId="166" fontId="49" fillId="18" borderId="0" xfId="36" applyNumberFormat="1" applyFont="1" applyFill="1" applyBorder="1" applyAlignment="1"/>
    <xf numFmtId="43" fontId="49" fillId="18" borderId="40" xfId="36" applyNumberFormat="1" applyFont="1" applyFill="1" applyBorder="1"/>
    <xf numFmtId="0" fontId="47" fillId="18" borderId="0" xfId="1" applyFont="1" applyFill="1" applyBorder="1" applyAlignment="1">
      <alignment horizontal="center"/>
    </xf>
    <xf numFmtId="43" fontId="49" fillId="18" borderId="41" xfId="36" applyNumberFormat="1" applyFont="1" applyFill="1" applyBorder="1"/>
    <xf numFmtId="43" fontId="49" fillId="18" borderId="38" xfId="1" applyNumberFormat="1" applyFont="1" applyFill="1" applyBorder="1" applyAlignment="1">
      <alignment horizontal="center"/>
    </xf>
    <xf numFmtId="169" fontId="47" fillId="18" borderId="0" xfId="45" applyNumberFormat="1" applyFont="1" applyFill="1" applyBorder="1"/>
    <xf numFmtId="14" fontId="47" fillId="18" borderId="0" xfId="1" applyNumberFormat="1" applyFont="1" applyFill="1" applyBorder="1" applyAlignment="1">
      <alignment horizontal="center"/>
    </xf>
    <xf numFmtId="2" fontId="47" fillId="18" borderId="0" xfId="35" applyNumberFormat="1" applyFont="1" applyFill="1" applyBorder="1" applyAlignment="1">
      <alignment horizontal="center"/>
    </xf>
    <xf numFmtId="43" fontId="49" fillId="18" borderId="0" xfId="36" applyNumberFormat="1" applyFont="1" applyFill="1" applyBorder="1"/>
    <xf numFmtId="168" fontId="49" fillId="18" borderId="0" xfId="1" applyNumberFormat="1" applyFont="1" applyFill="1" applyBorder="1"/>
    <xf numFmtId="171" fontId="47" fillId="18" borderId="0" xfId="45" applyNumberFormat="1" applyFont="1" applyFill="1" applyBorder="1" applyAlignment="1">
      <alignment horizontal="center"/>
    </xf>
    <xf numFmtId="0" fontId="49" fillId="18" borderId="0" xfId="1" applyFont="1" applyFill="1" applyBorder="1" applyAlignment="1">
      <alignment horizontal="center"/>
    </xf>
    <xf numFmtId="43" fontId="49" fillId="18" borderId="0" xfId="1" applyNumberFormat="1" applyFont="1" applyFill="1" applyBorder="1"/>
    <xf numFmtId="0" fontId="45" fillId="18" borderId="0" xfId="1" applyFont="1" applyFill="1" applyBorder="1"/>
    <xf numFmtId="0" fontId="47" fillId="18" borderId="43" xfId="1" applyFont="1" applyFill="1" applyBorder="1" applyAlignment="1">
      <alignment horizontal="center"/>
    </xf>
    <xf numFmtId="43" fontId="47" fillId="18" borderId="10" xfId="36" applyNumberFormat="1" applyFont="1" applyFill="1" applyBorder="1" applyAlignment="1">
      <alignment horizontal="center"/>
    </xf>
    <xf numFmtId="0" fontId="47" fillId="18" borderId="10" xfId="1" applyFont="1" applyFill="1" applyBorder="1" applyAlignment="1">
      <alignment horizontal="center"/>
    </xf>
    <xf numFmtId="14" fontId="47" fillId="18" borderId="11" xfId="1" applyNumberFormat="1" applyFont="1" applyFill="1" applyBorder="1" applyAlignment="1">
      <alignment horizontal="center"/>
    </xf>
    <xf numFmtId="14" fontId="47" fillId="18" borderId="20" xfId="1" applyNumberFormat="1" applyFont="1" applyFill="1" applyBorder="1" applyAlignment="1">
      <alignment horizontal="right"/>
    </xf>
    <xf numFmtId="165" fontId="47" fillId="18" borderId="35" xfId="1" applyNumberFormat="1" applyFont="1" applyFill="1" applyBorder="1" applyAlignment="1">
      <alignment horizontal="center"/>
    </xf>
    <xf numFmtId="43" fontId="47" fillId="18" borderId="14" xfId="36" applyNumberFormat="1" applyFont="1" applyFill="1" applyBorder="1" applyAlignment="1">
      <alignment horizontal="center"/>
    </xf>
    <xf numFmtId="14" fontId="47" fillId="18" borderId="17" xfId="1" applyNumberFormat="1" applyFont="1" applyFill="1" applyBorder="1"/>
    <xf numFmtId="43" fontId="49" fillId="18" borderId="38" xfId="1" applyNumberFormat="1" applyFont="1" applyFill="1" applyBorder="1" applyAlignment="1"/>
    <xf numFmtId="0" fontId="45" fillId="18" borderId="32" xfId="1" applyFont="1" applyFill="1" applyBorder="1"/>
    <xf numFmtId="0" fontId="45" fillId="18" borderId="40" xfId="1" applyFont="1" applyFill="1" applyBorder="1"/>
    <xf numFmtId="0" fontId="45" fillId="18" borderId="34" xfId="1" applyFont="1" applyFill="1" applyBorder="1"/>
    <xf numFmtId="0" fontId="46" fillId="18" borderId="32" xfId="0" applyFont="1" applyFill="1" applyBorder="1"/>
    <xf numFmtId="0" fontId="46" fillId="18" borderId="40" xfId="0" applyFont="1" applyFill="1" applyBorder="1"/>
    <xf numFmtId="0" fontId="47" fillId="18" borderId="28" xfId="1" applyFont="1" applyFill="1" applyBorder="1"/>
    <xf numFmtId="0" fontId="50" fillId="18" borderId="28" xfId="1" applyFont="1" applyFill="1" applyBorder="1"/>
    <xf numFmtId="0" fontId="47" fillId="18" borderId="28" xfId="1" applyFont="1" applyFill="1" applyBorder="1" applyAlignment="1">
      <alignment horizontal="left"/>
    </xf>
    <xf numFmtId="0" fontId="47" fillId="18" borderId="29" xfId="1" applyFont="1" applyFill="1" applyBorder="1" applyAlignment="1">
      <alignment horizontal="center"/>
    </xf>
    <xf numFmtId="0" fontId="46" fillId="18" borderId="23" xfId="0" applyFont="1" applyFill="1" applyBorder="1"/>
    <xf numFmtId="0" fontId="51" fillId="18" borderId="0" xfId="1" applyFont="1" applyFill="1" applyBorder="1" applyAlignment="1">
      <alignment horizontal="left"/>
    </xf>
    <xf numFmtId="0" fontId="51" fillId="18" borderId="0" xfId="1" applyFont="1" applyFill="1" applyBorder="1"/>
    <xf numFmtId="43" fontId="49" fillId="18" borderId="35" xfId="36" applyNumberFormat="1" applyFont="1" applyFill="1" applyBorder="1" applyAlignment="1">
      <alignment horizontal="center"/>
    </xf>
    <xf numFmtId="43" fontId="49" fillId="18" borderId="14" xfId="36" applyNumberFormat="1" applyFont="1" applyFill="1" applyBorder="1" applyAlignment="1">
      <alignment horizontal="center"/>
    </xf>
    <xf numFmtId="169" fontId="49" fillId="18" borderId="14" xfId="36" applyNumberFormat="1" applyFont="1" applyFill="1" applyBorder="1" applyAlignment="1">
      <alignment horizontal="center"/>
    </xf>
    <xf numFmtId="169" fontId="49" fillId="18" borderId="17" xfId="36" applyNumberFormat="1" applyFont="1" applyFill="1" applyBorder="1" applyAlignment="1">
      <alignment horizontal="center"/>
    </xf>
    <xf numFmtId="0" fontId="51" fillId="18" borderId="12" xfId="1" applyFont="1" applyFill="1" applyBorder="1" applyAlignment="1">
      <alignment horizontal="left"/>
    </xf>
    <xf numFmtId="0" fontId="51" fillId="18" borderId="12" xfId="1" applyFont="1" applyFill="1" applyBorder="1"/>
    <xf numFmtId="170" fontId="49" fillId="18" borderId="16" xfId="36" applyNumberFormat="1" applyFont="1" applyFill="1" applyBorder="1" applyAlignment="1">
      <alignment horizontal="center"/>
    </xf>
    <xf numFmtId="0" fontId="48" fillId="18" borderId="0" xfId="1" applyFont="1" applyFill="1" applyBorder="1" applyAlignment="1">
      <alignment horizontal="left"/>
    </xf>
    <xf numFmtId="0" fontId="48" fillId="18" borderId="0" xfId="1" applyFont="1" applyFill="1" applyBorder="1"/>
    <xf numFmtId="0" fontId="48" fillId="18" borderId="12" xfId="1" applyFont="1" applyFill="1" applyBorder="1" applyAlignment="1">
      <alignment horizontal="left"/>
    </xf>
    <xf numFmtId="0" fontId="48" fillId="18" borderId="12" xfId="1" applyFont="1" applyFill="1" applyBorder="1"/>
    <xf numFmtId="0" fontId="48" fillId="18" borderId="45" xfId="1" applyFont="1" applyFill="1" applyBorder="1" applyAlignment="1">
      <alignment horizontal="left"/>
    </xf>
    <xf numFmtId="0" fontId="48" fillId="18" borderId="45" xfId="1" applyFont="1" applyFill="1" applyBorder="1"/>
    <xf numFmtId="43" fontId="49" fillId="18" borderId="42" xfId="36" applyNumberFormat="1" applyFont="1" applyFill="1" applyBorder="1" applyAlignment="1">
      <alignment horizontal="center"/>
    </xf>
    <xf numFmtId="169" fontId="49" fillId="18" borderId="21" xfId="36" applyNumberFormat="1" applyFont="1" applyFill="1" applyBorder="1" applyAlignment="1">
      <alignment horizontal="center"/>
    </xf>
    <xf numFmtId="43" fontId="49" fillId="18" borderId="0" xfId="36" applyNumberFormat="1" applyFont="1" applyFill="1" applyBorder="1" applyAlignment="1">
      <alignment horizontal="center"/>
    </xf>
    <xf numFmtId="0" fontId="49" fillId="18" borderId="0" xfId="1" applyFont="1" applyFill="1" applyBorder="1" applyAlignment="1">
      <alignment horizontal="left"/>
    </xf>
    <xf numFmtId="0" fontId="47" fillId="18" borderId="0" xfId="1" applyFont="1" applyFill="1" applyBorder="1" applyAlignment="1">
      <alignment horizontal="left"/>
    </xf>
    <xf numFmtId="0" fontId="48" fillId="18" borderId="0" xfId="1" applyFont="1" applyFill="1" applyBorder="1" applyAlignment="1">
      <alignment horizontal="center"/>
    </xf>
    <xf numFmtId="0" fontId="48" fillId="18" borderId="0" xfId="1" applyFont="1" applyFill="1" applyBorder="1" applyAlignment="1">
      <alignment vertical="center"/>
    </xf>
    <xf numFmtId="170" fontId="49" fillId="18" borderId="0" xfId="36" applyNumberFormat="1" applyFont="1" applyFill="1" applyBorder="1" applyAlignment="1">
      <alignment horizontal="center"/>
    </xf>
    <xf numFmtId="169" fontId="49" fillId="18" borderId="0" xfId="36" applyNumberFormat="1" applyFont="1" applyFill="1" applyBorder="1" applyAlignment="1">
      <alignment horizontal="center"/>
    </xf>
    <xf numFmtId="0" fontId="47" fillId="18" borderId="42" xfId="1" applyFont="1" applyFill="1" applyBorder="1" applyAlignment="1">
      <alignment horizontal="center"/>
    </xf>
    <xf numFmtId="43" fontId="47" fillId="18" borderId="26" xfId="36" applyNumberFormat="1" applyFont="1" applyFill="1" applyBorder="1" applyAlignment="1">
      <alignment horizontal="center"/>
    </xf>
    <xf numFmtId="0" fontId="47" fillId="18" borderId="26" xfId="1" applyFont="1" applyFill="1" applyBorder="1" applyAlignment="1">
      <alignment horizontal="center"/>
    </xf>
    <xf numFmtId="14" fontId="47" fillId="18" borderId="44" xfId="1" applyNumberFormat="1" applyFont="1" applyFill="1" applyBorder="1" applyAlignment="1">
      <alignment horizontal="center"/>
    </xf>
    <xf numFmtId="0" fontId="47" fillId="18" borderId="36" xfId="1" applyFont="1" applyFill="1" applyBorder="1" applyAlignment="1">
      <alignment horizontal="center"/>
    </xf>
    <xf numFmtId="43" fontId="47" fillId="18" borderId="33" xfId="36" applyNumberFormat="1" applyFont="1" applyFill="1" applyBorder="1" applyAlignment="1">
      <alignment horizontal="center"/>
    </xf>
    <xf numFmtId="14" fontId="47" fillId="18" borderId="24" xfId="1" applyNumberFormat="1" applyFont="1" applyFill="1" applyBorder="1" applyAlignment="1">
      <alignment horizontal="center"/>
    </xf>
    <xf numFmtId="0" fontId="49" fillId="18" borderId="37" xfId="1" applyFont="1" applyFill="1" applyBorder="1" applyAlignment="1">
      <alignment horizontal="center"/>
    </xf>
    <xf numFmtId="43" fontId="49" fillId="18" borderId="37" xfId="36" applyNumberFormat="1" applyFont="1" applyFill="1" applyBorder="1"/>
    <xf numFmtId="0" fontId="49" fillId="18" borderId="39" xfId="1" applyFont="1" applyFill="1" applyBorder="1" applyAlignment="1">
      <alignment horizontal="right"/>
    </xf>
    <xf numFmtId="167" fontId="49" fillId="18" borderId="39" xfId="1" applyNumberFormat="1" applyFont="1" applyFill="1" applyBorder="1" applyAlignment="1"/>
    <xf numFmtId="166" fontId="47" fillId="18" borderId="38" xfId="36" applyNumberFormat="1" applyFont="1" applyFill="1" applyBorder="1" applyAlignment="1"/>
    <xf numFmtId="170" fontId="48" fillId="18" borderId="0" xfId="45" applyNumberFormat="1" applyFont="1" applyFill="1" applyBorder="1" applyAlignment="1">
      <alignment horizontal="center"/>
    </xf>
    <xf numFmtId="171" fontId="48" fillId="18" borderId="0" xfId="36" applyNumberFormat="1" applyFont="1" applyFill="1" applyBorder="1" applyAlignment="1">
      <alignment horizontal="center"/>
    </xf>
    <xf numFmtId="166" fontId="52" fillId="18" borderId="38" xfId="36" applyNumberFormat="1" applyFont="1" applyFill="1" applyBorder="1" applyAlignment="1"/>
    <xf numFmtId="170" fontId="53" fillId="18" borderId="44" xfId="45" applyNumberFormat="1" applyFont="1" applyFill="1" applyBorder="1" applyAlignment="1">
      <alignment horizontal="center"/>
    </xf>
    <xf numFmtId="166" fontId="52" fillId="18" borderId="23" xfId="36" applyNumberFormat="1" applyFont="1" applyFill="1" applyBorder="1" applyAlignment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14" fontId="2" fillId="18" borderId="0" xfId="0" applyNumberFormat="1" applyFont="1" applyFill="1" applyBorder="1" applyAlignment="1">
      <alignment horizontal="center"/>
    </xf>
    <xf numFmtId="0" fontId="2" fillId="18" borderId="0" xfId="0" applyFont="1" applyFill="1" applyBorder="1" applyAlignment="1">
      <alignment horizontal="center"/>
    </xf>
    <xf numFmtId="2" fontId="2" fillId="18" borderId="0" xfId="0" applyNumberFormat="1" applyFont="1" applyFill="1" applyBorder="1" applyAlignment="1">
      <alignment horizontal="center"/>
    </xf>
    <xf numFmtId="173" fontId="2" fillId="18" borderId="0" xfId="0" applyNumberFormat="1" applyFont="1" applyFill="1" applyBorder="1" applyAlignment="1">
      <alignment horizontal="center"/>
    </xf>
    <xf numFmtId="0" fontId="32" fillId="18" borderId="29" xfId="1" applyFont="1" applyFill="1" applyBorder="1" applyAlignment="1">
      <alignment horizontal="center"/>
    </xf>
    <xf numFmtId="14" fontId="49" fillId="18" borderId="21" xfId="1" applyNumberFormat="1" applyFont="1" applyFill="1" applyBorder="1" applyAlignment="1">
      <alignment horizontal="center"/>
    </xf>
    <xf numFmtId="0" fontId="47" fillId="18" borderId="35" xfId="45" applyNumberFormat="1" applyFont="1" applyFill="1" applyBorder="1" applyAlignment="1">
      <alignment horizontal="center"/>
    </xf>
    <xf numFmtId="0" fontId="49" fillId="18" borderId="12" xfId="1" applyFont="1" applyFill="1" applyBorder="1" applyAlignment="1">
      <alignment horizontal="center"/>
    </xf>
    <xf numFmtId="166" fontId="47" fillId="18" borderId="20" xfId="36" applyNumberFormat="1" applyFont="1" applyFill="1" applyBorder="1" applyAlignment="1"/>
    <xf numFmtId="0" fontId="48" fillId="18" borderId="33" xfId="1" applyFont="1" applyFill="1" applyBorder="1" applyAlignment="1">
      <alignment horizontal="center"/>
    </xf>
    <xf numFmtId="43" fontId="49" fillId="18" borderId="15" xfId="36" applyNumberFormat="1" applyFont="1" applyFill="1" applyBorder="1" applyAlignment="1">
      <alignment horizontal="center"/>
    </xf>
    <xf numFmtId="169" fontId="49" fillId="18" borderId="15" xfId="36" applyNumberFormat="1" applyFont="1" applyFill="1" applyBorder="1" applyAlignment="1">
      <alignment horizontal="center"/>
    </xf>
    <xf numFmtId="0" fontId="48" fillId="18" borderId="47" xfId="1" applyFont="1" applyFill="1" applyBorder="1" applyAlignment="1">
      <alignment horizontal="center"/>
    </xf>
    <xf numFmtId="0" fontId="48" fillId="18" borderId="56" xfId="1" applyFont="1" applyFill="1" applyBorder="1" applyAlignment="1">
      <alignment horizontal="center"/>
    </xf>
    <xf numFmtId="0" fontId="48" fillId="18" borderId="54" xfId="1" applyFont="1" applyFill="1" applyBorder="1" applyAlignment="1">
      <alignment horizontal="center"/>
    </xf>
    <xf numFmtId="167" fontId="22" fillId="18" borderId="40" xfId="1" applyNumberFormat="1" applyFont="1" applyFill="1" applyBorder="1" applyAlignment="1"/>
    <xf numFmtId="170" fontId="23" fillId="18" borderId="20" xfId="45" applyNumberFormat="1" applyFont="1" applyFill="1" applyBorder="1"/>
    <xf numFmtId="166" fontId="28" fillId="18" borderId="41" xfId="36" applyNumberFormat="1" applyFont="1" applyFill="1" applyBorder="1" applyAlignment="1"/>
    <xf numFmtId="0" fontId="51" fillId="18" borderId="32" xfId="1" applyFont="1" applyFill="1" applyBorder="1"/>
    <xf numFmtId="43" fontId="49" fillId="18" borderId="10" xfId="36" applyNumberFormat="1" applyFont="1" applyFill="1" applyBorder="1" applyAlignment="1">
      <alignment horizontal="center"/>
    </xf>
    <xf numFmtId="43" fontId="49" fillId="18" borderId="33" xfId="36" applyNumberFormat="1" applyFont="1" applyFill="1" applyBorder="1" applyAlignment="1">
      <alignment horizontal="center"/>
    </xf>
    <xf numFmtId="0" fontId="51" fillId="18" borderId="58" xfId="1" applyFont="1" applyFill="1" applyBorder="1"/>
    <xf numFmtId="0" fontId="2" fillId="18" borderId="16" xfId="0" applyFont="1" applyFill="1" applyBorder="1" applyAlignment="1">
      <alignment horizontal="center"/>
    </xf>
    <xf numFmtId="171" fontId="32" fillId="18" borderId="54" xfId="45" applyNumberFormat="1" applyFont="1" applyFill="1" applyBorder="1"/>
    <xf numFmtId="171" fontId="33" fillId="18" borderId="54" xfId="45" applyNumberFormat="1" applyFont="1" applyFill="1" applyBorder="1"/>
    <xf numFmtId="169" fontId="55" fillId="18" borderId="11" xfId="36" applyNumberFormat="1" applyFont="1" applyFill="1" applyBorder="1" applyAlignment="1">
      <alignment horizontal="center"/>
    </xf>
    <xf numFmtId="169" fontId="56" fillId="18" borderId="24" xfId="36" applyNumberFormat="1" applyFont="1" applyFill="1" applyBorder="1" applyAlignment="1">
      <alignment horizontal="center"/>
    </xf>
    <xf numFmtId="43" fontId="49" fillId="18" borderId="44" xfId="36" applyNumberFormat="1" applyFont="1" applyFill="1" applyBorder="1" applyAlignment="1">
      <alignment horizontal="center"/>
    </xf>
    <xf numFmtId="0" fontId="2" fillId="18" borderId="19" xfId="0" applyFont="1" applyFill="1" applyBorder="1" applyAlignment="1">
      <alignment horizontal="center"/>
    </xf>
    <xf numFmtId="0" fontId="0" fillId="18" borderId="59" xfId="0" applyFill="1" applyBorder="1"/>
    <xf numFmtId="14" fontId="2" fillId="18" borderId="36" xfId="0" applyNumberFormat="1" applyFont="1" applyFill="1" applyBorder="1" applyAlignment="1">
      <alignment horizontal="center"/>
    </xf>
    <xf numFmtId="0" fontId="2" fillId="18" borderId="24" xfId="0" applyFont="1" applyFill="1" applyBorder="1" applyAlignment="1">
      <alignment horizontal="center"/>
    </xf>
    <xf numFmtId="2" fontId="47" fillId="18" borderId="17" xfId="35" applyNumberFormat="1" applyFont="1" applyFill="1" applyBorder="1" applyAlignment="1">
      <alignment horizontal="center"/>
    </xf>
    <xf numFmtId="166" fontId="47" fillId="18" borderId="59" xfId="36" applyNumberFormat="1" applyFont="1" applyFill="1" applyBorder="1" applyAlignment="1"/>
    <xf numFmtId="2" fontId="47" fillId="18" borderId="49" xfId="35" applyNumberFormat="1" applyFont="1" applyFill="1" applyBorder="1" applyAlignment="1">
      <alignment horizontal="center"/>
    </xf>
    <xf numFmtId="14" fontId="47" fillId="18" borderId="63" xfId="1" applyNumberFormat="1" applyFont="1" applyFill="1" applyBorder="1" applyAlignment="1">
      <alignment horizontal="center"/>
    </xf>
    <xf numFmtId="166" fontId="47" fillId="18" borderId="14" xfId="36" applyNumberFormat="1" applyFont="1" applyFill="1" applyBorder="1" applyAlignment="1"/>
    <xf numFmtId="14" fontId="47" fillId="18" borderId="14" xfId="1" applyNumberFormat="1" applyFont="1" applyFill="1" applyBorder="1" applyAlignment="1">
      <alignment horizontal="center"/>
    </xf>
    <xf numFmtId="167" fontId="49" fillId="18" borderId="0" xfId="1" applyNumberFormat="1" applyFont="1" applyFill="1" applyBorder="1" applyAlignment="1"/>
    <xf numFmtId="0" fontId="57" fillId="0" borderId="0" xfId="52" applyFont="1" applyAlignment="1">
      <alignment horizontal="center" vertical="center"/>
    </xf>
    <xf numFmtId="0" fontId="59" fillId="0" borderId="0" xfId="52" applyFont="1" applyAlignment="1">
      <alignment horizontal="right" vertical="center"/>
    </xf>
    <xf numFmtId="0" fontId="60" fillId="0" borderId="0" xfId="52" applyFont="1" applyAlignment="1">
      <alignment vertical="center"/>
    </xf>
    <xf numFmtId="0" fontId="59" fillId="0" borderId="0" xfId="52" applyFont="1" applyAlignment="1">
      <alignment vertical="center"/>
    </xf>
    <xf numFmtId="0" fontId="59" fillId="0" borderId="0" xfId="52" applyFont="1" applyAlignment="1">
      <alignment horizontal="center" vertical="center"/>
    </xf>
    <xf numFmtId="0" fontId="59" fillId="0" borderId="14" xfId="52" applyFont="1" applyBorder="1" applyAlignment="1">
      <alignment horizontal="center" vertical="center" wrapText="1"/>
    </xf>
    <xf numFmtId="0" fontId="59" fillId="0" borderId="14" xfId="52" applyFont="1" applyBorder="1" applyAlignment="1">
      <alignment horizontal="left" vertical="center" wrapText="1"/>
    </xf>
    <xf numFmtId="2" fontId="57" fillId="0" borderId="14" xfId="52" applyNumberFormat="1" applyFont="1" applyBorder="1" applyAlignment="1">
      <alignment horizontal="center" vertical="center"/>
    </xf>
    <xf numFmtId="0" fontId="57" fillId="0" borderId="14" xfId="52" applyFont="1" applyBorder="1" applyAlignment="1">
      <alignment horizontal="center" vertical="center"/>
    </xf>
    <xf numFmtId="0" fontId="59" fillId="0" borderId="14" xfId="52" applyFont="1" applyBorder="1" applyAlignment="1">
      <alignment horizontal="left" vertical="center"/>
    </xf>
    <xf numFmtId="2" fontId="59" fillId="0" borderId="14" xfId="52" applyNumberFormat="1" applyFont="1" applyBorder="1" applyAlignment="1">
      <alignment horizontal="center" vertical="center"/>
    </xf>
    <xf numFmtId="0" fontId="57" fillId="0" borderId="0" xfId="52" applyFont="1" applyBorder="1" applyAlignment="1">
      <alignment horizontal="center" vertical="center"/>
    </xf>
    <xf numFmtId="0" fontId="59" fillId="0" borderId="14" xfId="52" applyFont="1" applyBorder="1" applyAlignment="1">
      <alignment horizontal="center" vertical="center"/>
    </xf>
    <xf numFmtId="0" fontId="57" fillId="0" borderId="0" xfId="52" applyFont="1" applyAlignment="1">
      <alignment vertical="center"/>
    </xf>
    <xf numFmtId="0" fontId="2" fillId="18" borderId="0" xfId="1" applyFont="1" applyFill="1" applyBorder="1" applyAlignment="1">
      <alignment horizontal="center"/>
    </xf>
    <xf numFmtId="168" fontId="2" fillId="18" borderId="0" xfId="1" applyNumberFormat="1" applyFont="1" applyFill="1" applyBorder="1"/>
    <xf numFmtId="166" fontId="28" fillId="18" borderId="0" xfId="36" applyNumberFormat="1" applyFont="1" applyFill="1" applyBorder="1" applyAlignment="1"/>
    <xf numFmtId="2" fontId="47" fillId="18" borderId="52" xfId="35" applyNumberFormat="1" applyFont="1" applyFill="1" applyBorder="1" applyAlignment="1">
      <alignment horizontal="center"/>
    </xf>
    <xf numFmtId="0" fontId="48" fillId="18" borderId="52" xfId="1" applyFont="1" applyFill="1" applyBorder="1" applyAlignment="1">
      <alignment horizontal="center"/>
    </xf>
    <xf numFmtId="0" fontId="49" fillId="18" borderId="44" xfId="1" applyFont="1" applyFill="1" applyBorder="1" applyAlignment="1">
      <alignment horizontal="center"/>
    </xf>
    <xf numFmtId="166" fontId="47" fillId="18" borderId="17" xfId="36" applyNumberFormat="1" applyFont="1" applyFill="1" applyBorder="1" applyAlignment="1"/>
    <xf numFmtId="43" fontId="2" fillId="18" borderId="0" xfId="36" applyNumberFormat="1" applyFont="1" applyFill="1" applyBorder="1"/>
    <xf numFmtId="2" fontId="47" fillId="18" borderId="59" xfId="35" applyNumberFormat="1" applyFont="1" applyFill="1" applyBorder="1" applyAlignment="1">
      <alignment horizontal="center"/>
    </xf>
    <xf numFmtId="0" fontId="0" fillId="0" borderId="10" xfId="0" applyBorder="1"/>
    <xf numFmtId="43" fontId="49" fillId="18" borderId="31" xfId="36" applyNumberFormat="1" applyFont="1" applyFill="1" applyBorder="1"/>
    <xf numFmtId="0" fontId="45" fillId="18" borderId="31" xfId="1" applyFont="1" applyFill="1" applyBorder="1"/>
    <xf numFmtId="0" fontId="48" fillId="18" borderId="27" xfId="1" applyFont="1" applyFill="1" applyBorder="1" applyAlignment="1">
      <alignment horizontal="left"/>
    </xf>
    <xf numFmtId="0" fontId="48" fillId="18" borderId="29" xfId="1" applyFont="1" applyFill="1" applyBorder="1" applyAlignment="1">
      <alignment horizontal="center"/>
    </xf>
    <xf numFmtId="0" fontId="0" fillId="0" borderId="29" xfId="0" applyBorder="1"/>
    <xf numFmtId="0" fontId="49" fillId="0" borderId="32" xfId="0" applyFont="1" applyBorder="1" applyAlignment="1">
      <alignment horizontal="left"/>
    </xf>
    <xf numFmtId="14" fontId="49" fillId="18" borderId="0" xfId="1" applyNumberFormat="1" applyFont="1" applyFill="1" applyBorder="1" applyAlignment="1">
      <alignment horizontal="center"/>
    </xf>
    <xf numFmtId="171" fontId="47" fillId="18" borderId="30" xfId="45" applyNumberFormat="1" applyFont="1" applyFill="1" applyBorder="1" applyAlignment="1">
      <alignment horizontal="center"/>
    </xf>
    <xf numFmtId="1" fontId="47" fillId="18" borderId="30" xfId="1" applyNumberFormat="1" applyFont="1" applyFill="1" applyBorder="1" applyAlignment="1">
      <alignment horizontal="center"/>
    </xf>
    <xf numFmtId="0" fontId="47" fillId="18" borderId="0" xfId="45" applyNumberFormat="1" applyFont="1" applyFill="1" applyBorder="1" applyAlignment="1">
      <alignment horizontal="center"/>
    </xf>
    <xf numFmtId="0" fontId="47" fillId="18" borderId="30" xfId="1" applyNumberFormat="1" applyFont="1" applyFill="1" applyBorder="1" applyAlignment="1">
      <alignment horizontal="center"/>
    </xf>
    <xf numFmtId="1" fontId="47" fillId="18" borderId="0" xfId="1" applyNumberFormat="1" applyFont="1" applyFill="1" applyBorder="1" applyAlignment="1">
      <alignment horizontal="center"/>
    </xf>
    <xf numFmtId="43" fontId="49" fillId="18" borderId="22" xfId="1" applyNumberFormat="1" applyFont="1" applyFill="1" applyBorder="1" applyAlignment="1">
      <alignment horizontal="center"/>
    </xf>
    <xf numFmtId="172" fontId="49" fillId="18" borderId="38" xfId="36" applyNumberFormat="1" applyFont="1" applyFill="1" applyBorder="1" applyAlignment="1"/>
    <xf numFmtId="2" fontId="48" fillId="18" borderId="14" xfId="1" applyNumberFormat="1" applyFont="1" applyFill="1" applyBorder="1" applyAlignment="1">
      <alignment horizontal="center"/>
    </xf>
    <xf numFmtId="2" fontId="48" fillId="18" borderId="26" xfId="1" applyNumberFormat="1" applyFont="1" applyFill="1" applyBorder="1" applyAlignment="1">
      <alignment horizontal="center"/>
    </xf>
    <xf numFmtId="14" fontId="49" fillId="18" borderId="15" xfId="45" applyNumberFormat="1" applyFont="1" applyFill="1" applyBorder="1" applyAlignment="1">
      <alignment horizontal="center"/>
    </xf>
    <xf numFmtId="166" fontId="28" fillId="18" borderId="22" xfId="36" applyNumberFormat="1" applyFont="1" applyFill="1" applyBorder="1" applyAlignment="1"/>
    <xf numFmtId="0" fontId="49" fillId="18" borderId="33" xfId="1" applyNumberFormat="1" applyFont="1" applyFill="1" applyBorder="1" applyAlignment="1">
      <alignment horizontal="center"/>
    </xf>
    <xf numFmtId="1" fontId="49" fillId="18" borderId="0" xfId="1" applyNumberFormat="1" applyFont="1" applyFill="1" applyBorder="1" applyAlignment="1">
      <alignment horizontal="center"/>
    </xf>
    <xf numFmtId="0" fontId="49" fillId="18" borderId="0" xfId="1" applyNumberFormat="1" applyFont="1" applyFill="1" applyBorder="1" applyAlignment="1">
      <alignment horizontal="center"/>
    </xf>
    <xf numFmtId="1" fontId="49" fillId="18" borderId="43" xfId="1" applyNumberFormat="1" applyFont="1" applyFill="1" applyBorder="1" applyAlignment="1">
      <alignment horizontal="center"/>
    </xf>
    <xf numFmtId="169" fontId="47" fillId="18" borderId="10" xfId="45" applyNumberFormat="1" applyFont="1" applyFill="1" applyBorder="1"/>
    <xf numFmtId="0" fontId="49" fillId="18" borderId="35" xfId="1" applyFont="1" applyFill="1" applyBorder="1" applyAlignment="1">
      <alignment horizontal="center"/>
    </xf>
    <xf numFmtId="0" fontId="49" fillId="18" borderId="36" xfId="1" applyFont="1" applyFill="1" applyBorder="1" applyAlignment="1">
      <alignment horizontal="center"/>
    </xf>
    <xf numFmtId="169" fontId="47" fillId="18" borderId="49" xfId="45" applyNumberFormat="1" applyFont="1" applyFill="1" applyBorder="1"/>
    <xf numFmtId="14" fontId="49" fillId="18" borderId="50" xfId="1" applyNumberFormat="1" applyFont="1" applyFill="1" applyBorder="1" applyAlignment="1">
      <alignment horizontal="center"/>
    </xf>
    <xf numFmtId="0" fontId="47" fillId="18" borderId="39" xfId="1" applyFont="1" applyFill="1" applyBorder="1" applyAlignment="1">
      <alignment horizontal="left"/>
    </xf>
    <xf numFmtId="2" fontId="48" fillId="18" borderId="15" xfId="1" applyNumberFormat="1" applyFont="1" applyFill="1" applyBorder="1" applyAlignment="1">
      <alignment horizontal="center"/>
    </xf>
    <xf numFmtId="14" fontId="61" fillId="0" borderId="16" xfId="0" applyNumberFormat="1" applyFont="1" applyBorder="1" applyAlignment="1">
      <alignment horizontal="center"/>
    </xf>
    <xf numFmtId="170" fontId="47" fillId="18" borderId="19" xfId="45" applyNumberFormat="1" applyFont="1" applyFill="1" applyBorder="1"/>
    <xf numFmtId="167" fontId="47" fillId="18" borderId="64" xfId="1" applyNumberFormat="1" applyFont="1" applyFill="1" applyBorder="1" applyAlignment="1">
      <alignment horizontal="right"/>
    </xf>
    <xf numFmtId="0" fontId="49" fillId="18" borderId="65" xfId="1" applyFont="1" applyFill="1" applyBorder="1" applyAlignment="1">
      <alignment horizontal="center"/>
    </xf>
    <xf numFmtId="0" fontId="49" fillId="18" borderId="46" xfId="1" applyFont="1" applyFill="1" applyBorder="1" applyAlignment="1">
      <alignment horizontal="center"/>
    </xf>
    <xf numFmtId="0" fontId="49" fillId="18" borderId="17" xfId="1" applyFont="1" applyFill="1" applyBorder="1" applyAlignment="1">
      <alignment horizontal="center"/>
    </xf>
    <xf numFmtId="0" fontId="49" fillId="18" borderId="57" xfId="1" applyFont="1" applyFill="1" applyBorder="1" applyAlignment="1">
      <alignment horizontal="center"/>
    </xf>
    <xf numFmtId="0" fontId="49" fillId="18" borderId="66" xfId="1" applyFont="1" applyFill="1" applyBorder="1" applyAlignment="1">
      <alignment horizontal="center"/>
    </xf>
    <xf numFmtId="170" fontId="47" fillId="18" borderId="38" xfId="45" applyNumberFormat="1" applyFont="1" applyFill="1" applyBorder="1" applyAlignment="1"/>
    <xf numFmtId="169" fontId="47" fillId="18" borderId="25" xfId="48" applyNumberFormat="1" applyFont="1" applyFill="1" applyBorder="1"/>
    <xf numFmtId="169" fontId="47" fillId="18" borderId="13" xfId="48" applyNumberFormat="1" applyFont="1" applyFill="1" applyBorder="1"/>
    <xf numFmtId="169" fontId="47" fillId="18" borderId="0" xfId="48" applyNumberFormat="1" applyFont="1" applyFill="1" applyBorder="1"/>
    <xf numFmtId="14" fontId="47" fillId="18" borderId="0" xfId="1" applyNumberFormat="1" applyFont="1" applyFill="1" applyBorder="1" applyAlignment="1">
      <alignment horizontal="right"/>
    </xf>
    <xf numFmtId="14" fontId="47" fillId="18" borderId="0" xfId="1" applyNumberFormat="1" applyFont="1" applyFill="1" applyBorder="1"/>
    <xf numFmtId="0" fontId="49" fillId="18" borderId="18" xfId="1" applyFont="1" applyFill="1" applyBorder="1" applyAlignment="1">
      <alignment horizontal="center"/>
    </xf>
    <xf numFmtId="0" fontId="48" fillId="18" borderId="51" xfId="1" applyFont="1" applyFill="1" applyBorder="1" applyAlignment="1">
      <alignment horizontal="center"/>
    </xf>
    <xf numFmtId="0" fontId="48" fillId="18" borderId="35" xfId="1" applyFont="1" applyFill="1" applyBorder="1" applyAlignment="1">
      <alignment horizontal="center"/>
    </xf>
    <xf numFmtId="0" fontId="48" fillId="18" borderId="36" xfId="1" applyFont="1" applyFill="1" applyBorder="1" applyAlignment="1">
      <alignment horizontal="center"/>
    </xf>
    <xf numFmtId="166" fontId="47" fillId="18" borderId="33" xfId="36" applyNumberFormat="1" applyFont="1" applyFill="1" applyBorder="1" applyAlignment="1"/>
    <xf numFmtId="0" fontId="49" fillId="18" borderId="24" xfId="1" applyFont="1" applyFill="1" applyBorder="1" applyAlignment="1">
      <alignment horizontal="center"/>
    </xf>
    <xf numFmtId="14" fontId="49" fillId="18" borderId="63" xfId="36" applyNumberFormat="1" applyFont="1" applyFill="1" applyBorder="1" applyAlignment="1">
      <alignment horizontal="center"/>
    </xf>
    <xf numFmtId="14" fontId="49" fillId="18" borderId="16" xfId="36" applyNumberFormat="1" applyFont="1" applyFill="1" applyBorder="1" applyAlignment="1">
      <alignment horizontal="center"/>
    </xf>
    <xf numFmtId="14" fontId="49" fillId="18" borderId="19" xfId="36" applyNumberFormat="1" applyFont="1" applyFill="1" applyBorder="1" applyAlignment="1">
      <alignment horizontal="center"/>
    </xf>
    <xf numFmtId="174" fontId="49" fillId="18" borderId="38" xfId="1" applyNumberFormat="1" applyFont="1" applyFill="1" applyBorder="1" applyAlignment="1">
      <alignment horizontal="center"/>
    </xf>
    <xf numFmtId="0" fontId="49" fillId="18" borderId="64" xfId="1" applyFont="1" applyFill="1" applyBorder="1" applyAlignment="1">
      <alignment horizontal="center"/>
    </xf>
    <xf numFmtId="169" fontId="47" fillId="18" borderId="43" xfId="36" applyNumberFormat="1" applyFont="1" applyFill="1" applyBorder="1"/>
    <xf numFmtId="169" fontId="47" fillId="18" borderId="52" xfId="45" applyNumberFormat="1" applyFont="1" applyFill="1" applyBorder="1"/>
    <xf numFmtId="14" fontId="47" fillId="18" borderId="53" xfId="1" applyNumberFormat="1" applyFont="1" applyFill="1" applyBorder="1" applyAlignment="1">
      <alignment horizontal="center"/>
    </xf>
    <xf numFmtId="169" fontId="47" fillId="18" borderId="35" xfId="48" applyNumberFormat="1" applyFont="1" applyFill="1" applyBorder="1"/>
    <xf numFmtId="169" fontId="47" fillId="18" borderId="35" xfId="36" applyNumberFormat="1" applyFont="1" applyFill="1" applyBorder="1"/>
    <xf numFmtId="169" fontId="47" fillId="18" borderId="18" xfId="48" applyNumberFormat="1" applyFont="1" applyFill="1" applyBorder="1"/>
    <xf numFmtId="169" fontId="47" fillId="18" borderId="36" xfId="36" applyNumberFormat="1" applyFont="1" applyFill="1" applyBorder="1"/>
    <xf numFmtId="17" fontId="47" fillId="18" borderId="14" xfId="36" applyNumberFormat="1" applyFont="1" applyFill="1" applyBorder="1" applyAlignment="1">
      <alignment horizontal="center"/>
    </xf>
    <xf numFmtId="43" fontId="49" fillId="18" borderId="45" xfId="36" applyNumberFormat="1" applyFont="1" applyFill="1" applyBorder="1" applyAlignment="1">
      <alignment horizontal="center"/>
    </xf>
    <xf numFmtId="170" fontId="52" fillId="18" borderId="67" xfId="45" applyNumberFormat="1" applyFont="1" applyFill="1" applyBorder="1" applyAlignment="1">
      <alignment horizontal="center"/>
    </xf>
    <xf numFmtId="170" fontId="52" fillId="18" borderId="64" xfId="36" applyNumberFormat="1" applyFont="1" applyFill="1" applyBorder="1" applyAlignment="1">
      <alignment horizontal="center"/>
    </xf>
    <xf numFmtId="43" fontId="49" fillId="18" borderId="30" xfId="36" applyNumberFormat="1" applyFont="1" applyFill="1" applyBorder="1" applyAlignment="1">
      <alignment horizontal="center"/>
    </xf>
    <xf numFmtId="43" fontId="49" fillId="18" borderId="35" xfId="48" applyNumberFormat="1" applyFont="1" applyFill="1" applyBorder="1" applyAlignment="1">
      <alignment horizontal="center"/>
    </xf>
    <xf numFmtId="0" fontId="45" fillId="18" borderId="13" xfId="1" applyFont="1" applyFill="1" applyBorder="1" applyAlignment="1">
      <alignment horizontal="left"/>
    </xf>
    <xf numFmtId="0" fontId="45" fillId="18" borderId="16" xfId="1" applyFont="1" applyFill="1" applyBorder="1"/>
    <xf numFmtId="14" fontId="47" fillId="18" borderId="20" xfId="1" applyNumberFormat="1" applyFont="1" applyFill="1" applyBorder="1" applyAlignment="1">
      <alignment horizontal="center"/>
    </xf>
    <xf numFmtId="166" fontId="47" fillId="18" borderId="49" xfId="36" applyNumberFormat="1" applyFont="1" applyFill="1" applyBorder="1" applyAlignment="1"/>
    <xf numFmtId="0" fontId="47" fillId="18" borderId="36" xfId="1" applyNumberFormat="1" applyFont="1" applyFill="1" applyBorder="1" applyAlignment="1">
      <alignment horizontal="center"/>
    </xf>
    <xf numFmtId="0" fontId="47" fillId="18" borderId="65" xfId="1" applyFont="1" applyFill="1" applyBorder="1" applyAlignment="1">
      <alignment horizontal="left"/>
    </xf>
    <xf numFmtId="0" fontId="46" fillId="18" borderId="61" xfId="0" applyFont="1" applyFill="1" applyBorder="1"/>
    <xf numFmtId="0" fontId="47" fillId="18" borderId="67" xfId="0" applyFont="1" applyFill="1" applyBorder="1"/>
    <xf numFmtId="0" fontId="48" fillId="18" borderId="61" xfId="1" applyFont="1" applyFill="1" applyBorder="1" applyAlignment="1">
      <alignment horizontal="center"/>
    </xf>
    <xf numFmtId="0" fontId="47" fillId="18" borderId="67" xfId="1" applyFont="1" applyFill="1" applyBorder="1"/>
    <xf numFmtId="0" fontId="48" fillId="18" borderId="68" xfId="1" applyFont="1" applyFill="1" applyBorder="1" applyAlignment="1">
      <alignment horizontal="center"/>
    </xf>
    <xf numFmtId="0" fontId="47" fillId="18" borderId="46" xfId="1" applyFont="1" applyFill="1" applyBorder="1" applyAlignment="1">
      <alignment vertical="center"/>
    </xf>
    <xf numFmtId="0" fontId="47" fillId="18" borderId="57" xfId="1" applyFont="1" applyFill="1" applyBorder="1" applyAlignment="1">
      <alignment vertical="center"/>
    </xf>
    <xf numFmtId="0" fontId="45" fillId="18" borderId="55" xfId="1" applyFont="1" applyFill="1" applyBorder="1" applyAlignment="1">
      <alignment horizontal="left"/>
    </xf>
    <xf numFmtId="0" fontId="45" fillId="18" borderId="64" xfId="1" applyFont="1" applyFill="1" applyBorder="1"/>
    <xf numFmtId="2" fontId="50" fillId="18" borderId="16" xfId="1" applyNumberFormat="1" applyFont="1" applyFill="1" applyBorder="1"/>
    <xf numFmtId="175" fontId="49" fillId="18" borderId="13" xfId="36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49" fillId="18" borderId="55" xfId="36" applyNumberFormat="1" applyFont="1" applyFill="1" applyBorder="1" applyAlignment="1">
      <alignment horizontal="left"/>
    </xf>
    <xf numFmtId="175" fontId="49" fillId="18" borderId="69" xfId="36" applyNumberFormat="1" applyFont="1" applyFill="1" applyBorder="1" applyAlignment="1">
      <alignment horizontal="left"/>
    </xf>
    <xf numFmtId="2" fontId="62" fillId="18" borderId="16" xfId="1" applyNumberFormat="1" applyFont="1" applyFill="1" applyBorder="1"/>
    <xf numFmtId="175" fontId="28" fillId="18" borderId="13" xfId="36" applyNumberFormat="1" applyFont="1" applyFill="1" applyBorder="1" applyAlignment="1">
      <alignment horizontal="left"/>
    </xf>
    <xf numFmtId="0" fontId="63" fillId="18" borderId="16" xfId="1" applyFont="1" applyFill="1" applyBorder="1"/>
    <xf numFmtId="175" fontId="28" fillId="18" borderId="69" xfId="36" applyNumberFormat="1" applyFont="1" applyFill="1" applyBorder="1" applyAlignment="1">
      <alignment horizontal="left"/>
    </xf>
    <xf numFmtId="0" fontId="63" fillId="18" borderId="64" xfId="1" applyFont="1" applyFill="1" applyBorder="1"/>
    <xf numFmtId="0" fontId="45" fillId="18" borderId="12" xfId="1" applyFont="1" applyFill="1" applyBorder="1" applyAlignment="1">
      <alignment horizontal="left"/>
    </xf>
    <xf numFmtId="49" fontId="50" fillId="18" borderId="12" xfId="45" applyNumberFormat="1" applyFont="1" applyFill="1" applyBorder="1" applyAlignment="1"/>
    <xf numFmtId="0" fontId="45" fillId="18" borderId="44" xfId="1" applyFont="1" applyFill="1" applyBorder="1"/>
    <xf numFmtId="175" fontId="49" fillId="18" borderId="60" xfId="36" applyNumberFormat="1" applyFont="1" applyFill="1" applyBorder="1" applyAlignment="1">
      <alignment horizontal="left"/>
    </xf>
    <xf numFmtId="0" fontId="45" fillId="18" borderId="70" xfId="1" applyFont="1" applyFill="1" applyBorder="1"/>
    <xf numFmtId="0" fontId="49" fillId="18" borderId="62" xfId="36" applyNumberFormat="1" applyFont="1" applyFill="1" applyBorder="1" applyAlignment="1">
      <alignment horizontal="left"/>
    </xf>
    <xf numFmtId="175" fontId="28" fillId="18" borderId="16" xfId="36" applyNumberFormat="1" applyFont="1" applyFill="1" applyBorder="1" applyAlignment="1">
      <alignment horizontal="left"/>
    </xf>
    <xf numFmtId="175" fontId="21" fillId="18" borderId="13" xfId="36" applyNumberFormat="1" applyFont="1" applyFill="1" applyBorder="1" applyAlignment="1">
      <alignment horizontal="left"/>
    </xf>
    <xf numFmtId="171" fontId="21" fillId="18" borderId="13" xfId="36" applyNumberFormat="1" applyFont="1" applyFill="1" applyBorder="1" applyAlignment="1">
      <alignment horizontal="left"/>
    </xf>
    <xf numFmtId="0" fontId="63" fillId="18" borderId="44" xfId="1" applyFont="1" applyFill="1" applyBorder="1"/>
    <xf numFmtId="0" fontId="63" fillId="18" borderId="70" xfId="1" applyFont="1" applyFill="1" applyBorder="1"/>
    <xf numFmtId="171" fontId="28" fillId="18" borderId="12" xfId="36" applyNumberFormat="1" applyFont="1" applyFill="1" applyBorder="1" applyAlignment="1">
      <alignment horizontal="left"/>
    </xf>
    <xf numFmtId="175" fontId="28" fillId="18" borderId="71" xfId="36" applyNumberFormat="1" applyFont="1" applyFill="1" applyBorder="1" applyAlignment="1">
      <alignment horizontal="left"/>
    </xf>
    <xf numFmtId="176" fontId="28" fillId="18" borderId="69" xfId="36" applyNumberFormat="1" applyFont="1" applyFill="1" applyBorder="1" applyAlignment="1">
      <alignment horizontal="left"/>
    </xf>
    <xf numFmtId="171" fontId="28" fillId="18" borderId="13" xfId="36" applyNumberFormat="1" applyFont="1" applyFill="1" applyBorder="1" applyAlignment="1">
      <alignment horizontal="left"/>
    </xf>
    <xf numFmtId="171" fontId="28" fillId="18" borderId="55" xfId="36" applyNumberFormat="1" applyFont="1" applyFill="1" applyBorder="1" applyAlignment="1">
      <alignment horizontal="left"/>
    </xf>
    <xf numFmtId="176" fontId="28" fillId="18" borderId="66" xfId="36" applyNumberFormat="1" applyFont="1" applyFill="1" applyBorder="1" applyAlignment="1">
      <alignment horizontal="left"/>
    </xf>
    <xf numFmtId="167" fontId="28" fillId="18" borderId="55" xfId="36" applyNumberFormat="1" applyFont="1" applyFill="1" applyBorder="1" applyAlignment="1">
      <alignment horizontal="left"/>
    </xf>
    <xf numFmtId="167" fontId="28" fillId="18" borderId="41" xfId="36" applyNumberFormat="1" applyFont="1" applyFill="1" applyBorder="1" applyAlignment="1">
      <alignment horizontal="left"/>
    </xf>
    <xf numFmtId="176" fontId="21" fillId="18" borderId="66" xfId="36" applyNumberFormat="1" applyFont="1" applyFill="1" applyBorder="1" applyAlignment="1">
      <alignment horizontal="left"/>
    </xf>
    <xf numFmtId="167" fontId="49" fillId="18" borderId="66" xfId="36" applyNumberFormat="1" applyFont="1" applyFill="1" applyBorder="1" applyAlignment="1">
      <alignment horizontal="left"/>
    </xf>
    <xf numFmtId="0" fontId="44" fillId="18" borderId="31" xfId="1" applyFont="1" applyFill="1" applyBorder="1"/>
    <xf numFmtId="0" fontId="44" fillId="18" borderId="18" xfId="1" applyFont="1" applyFill="1" applyBorder="1"/>
    <xf numFmtId="0" fontId="46" fillId="18" borderId="31" xfId="0" applyFont="1" applyFill="1" applyBorder="1"/>
    <xf numFmtId="0" fontId="46" fillId="18" borderId="22" xfId="0" applyFont="1" applyFill="1" applyBorder="1"/>
    <xf numFmtId="0" fontId="48" fillId="18" borderId="18" xfId="1" applyFont="1" applyFill="1" applyBorder="1" applyAlignment="1">
      <alignment vertical="center"/>
    </xf>
    <xf numFmtId="0" fontId="48" fillId="18" borderId="46" xfId="1" applyFont="1" applyFill="1" applyBorder="1" applyAlignment="1">
      <alignment vertical="center"/>
    </xf>
    <xf numFmtId="0" fontId="48" fillId="18" borderId="72" xfId="1" applyFont="1" applyFill="1" applyBorder="1" applyAlignment="1">
      <alignment vertical="center"/>
    </xf>
    <xf numFmtId="0" fontId="49" fillId="18" borderId="57" xfId="1" applyFont="1" applyFill="1" applyBorder="1" applyAlignment="1">
      <alignment horizontal="left"/>
    </xf>
    <xf numFmtId="0" fontId="47" fillId="18" borderId="51" xfId="35" applyFont="1" applyFill="1" applyBorder="1" applyAlignment="1">
      <alignment horizontal="center"/>
    </xf>
    <xf numFmtId="0" fontId="22" fillId="18" borderId="26" xfId="0" applyFont="1" applyFill="1" applyBorder="1" applyAlignment="1">
      <alignment horizontal="center"/>
    </xf>
    <xf numFmtId="2" fontId="47" fillId="18" borderId="16" xfId="35" applyNumberFormat="1" applyFont="1" applyFill="1" applyBorder="1" applyAlignment="1">
      <alignment horizontal="center"/>
    </xf>
    <xf numFmtId="0" fontId="65" fillId="18" borderId="31" xfId="1" applyFont="1" applyFill="1" applyBorder="1" applyAlignment="1">
      <alignment horizontal="center"/>
    </xf>
    <xf numFmtId="0" fontId="65" fillId="18" borderId="39" xfId="1" applyFont="1" applyFill="1" applyBorder="1" applyAlignment="1">
      <alignment horizontal="center"/>
    </xf>
    <xf numFmtId="0" fontId="65" fillId="18" borderId="18" xfId="1" applyFont="1" applyFill="1" applyBorder="1" applyAlignment="1">
      <alignment horizontal="center"/>
    </xf>
    <xf numFmtId="0" fontId="65" fillId="18" borderId="37" xfId="1" applyFont="1" applyFill="1" applyBorder="1" applyAlignment="1">
      <alignment horizontal="center"/>
    </xf>
    <xf numFmtId="0" fontId="65" fillId="18" borderId="22" xfId="1" applyFont="1" applyFill="1" applyBorder="1" applyAlignment="1">
      <alignment horizontal="center"/>
    </xf>
    <xf numFmtId="0" fontId="65" fillId="18" borderId="38" xfId="1" applyFont="1" applyFill="1" applyBorder="1" applyAlignment="1">
      <alignment horizontal="center"/>
    </xf>
    <xf numFmtId="169" fontId="47" fillId="18" borderId="38" xfId="45" applyNumberFormat="1" applyFont="1" applyFill="1" applyBorder="1" applyAlignment="1">
      <alignment horizontal="center"/>
    </xf>
    <xf numFmtId="169" fontId="47" fillId="18" borderId="14" xfId="48" applyNumberFormat="1" applyFont="1" applyFill="1" applyBorder="1" applyAlignment="1">
      <alignment horizontal="center"/>
    </xf>
    <xf numFmtId="169" fontId="47" fillId="18" borderId="10" xfId="48" applyNumberFormat="1" applyFont="1" applyFill="1" applyBorder="1" applyAlignment="1">
      <alignment horizontal="center"/>
    </xf>
    <xf numFmtId="14" fontId="47" fillId="18" borderId="11" xfId="45" applyNumberFormat="1" applyFont="1" applyFill="1" applyBorder="1" applyAlignment="1">
      <alignment horizontal="center"/>
    </xf>
    <xf numFmtId="14" fontId="47" fillId="18" borderId="17" xfId="45" applyNumberFormat="1" applyFont="1" applyFill="1" applyBorder="1" applyAlignment="1">
      <alignment horizontal="center"/>
    </xf>
    <xf numFmtId="169" fontId="47" fillId="18" borderId="33" xfId="48" applyNumberFormat="1" applyFont="1" applyFill="1" applyBorder="1" applyAlignment="1">
      <alignment horizontal="center"/>
    </xf>
    <xf numFmtId="14" fontId="47" fillId="18" borderId="24" xfId="45" applyNumberFormat="1" applyFont="1" applyFill="1" applyBorder="1" applyAlignment="1">
      <alignment horizontal="center"/>
    </xf>
    <xf numFmtId="14" fontId="47" fillId="18" borderId="67" xfId="1" applyNumberFormat="1" applyFont="1" applyFill="1" applyBorder="1" applyAlignment="1">
      <alignment horizontal="center"/>
    </xf>
    <xf numFmtId="2" fontId="47" fillId="18" borderId="61" xfId="35" applyNumberFormat="1" applyFont="1" applyFill="1" applyBorder="1" applyAlignment="1">
      <alignment horizontal="center"/>
    </xf>
    <xf numFmtId="2" fontId="47" fillId="18" borderId="13" xfId="35" applyNumberFormat="1" applyFont="1" applyFill="1" applyBorder="1" applyAlignment="1">
      <alignment horizontal="center"/>
    </xf>
    <xf numFmtId="2" fontId="47" fillId="18" borderId="55" xfId="35" applyNumberFormat="1" applyFont="1" applyFill="1" applyBorder="1" applyAlignment="1">
      <alignment horizontal="center"/>
    </xf>
    <xf numFmtId="43" fontId="49" fillId="18" borderId="34" xfId="36" applyNumberFormat="1" applyFont="1" applyFill="1" applyBorder="1"/>
    <xf numFmtId="168" fontId="49" fillId="18" borderId="37" xfId="1" applyNumberFormat="1" applyFont="1" applyFill="1" applyBorder="1"/>
    <xf numFmtId="14" fontId="61" fillId="0" borderId="14" xfId="0" applyNumberFormat="1" applyFont="1" applyBorder="1" applyAlignment="1">
      <alignment horizontal="center"/>
    </xf>
    <xf numFmtId="14" fontId="61" fillId="0" borderId="10" xfId="0" applyNumberFormat="1" applyFont="1" applyBorder="1" applyAlignment="1">
      <alignment horizontal="center"/>
    </xf>
    <xf numFmtId="14" fontId="61" fillId="0" borderId="33" xfId="0" applyNumberFormat="1" applyFont="1" applyBorder="1" applyAlignment="1">
      <alignment horizontal="center"/>
    </xf>
    <xf numFmtId="14" fontId="49" fillId="18" borderId="24" xfId="1" applyNumberFormat="1" applyFont="1" applyFill="1" applyBorder="1" applyAlignment="1">
      <alignment horizontal="center"/>
    </xf>
    <xf numFmtId="2" fontId="47" fillId="18" borderId="67" xfId="35" applyNumberFormat="1" applyFont="1" applyFill="1" applyBorder="1" applyAlignment="1">
      <alignment horizontal="center"/>
    </xf>
    <xf numFmtId="2" fontId="47" fillId="18" borderId="64" xfId="35" applyNumberFormat="1" applyFont="1" applyFill="1" applyBorder="1" applyAlignment="1">
      <alignment horizontal="center"/>
    </xf>
    <xf numFmtId="2" fontId="48" fillId="18" borderId="43" xfId="1" applyNumberFormat="1" applyFont="1" applyFill="1" applyBorder="1" applyAlignment="1">
      <alignment horizontal="center"/>
    </xf>
    <xf numFmtId="2" fontId="48" fillId="18" borderId="35" xfId="1" applyNumberFormat="1" applyFont="1" applyFill="1" applyBorder="1" applyAlignment="1">
      <alignment horizontal="center"/>
    </xf>
    <xf numFmtId="0" fontId="46" fillId="0" borderId="0" xfId="0" applyFont="1" applyBorder="1"/>
    <xf numFmtId="0" fontId="46" fillId="18" borderId="0" xfId="0" applyFont="1" applyFill="1" applyBorder="1"/>
    <xf numFmtId="0" fontId="47" fillId="18" borderId="0" xfId="0" applyFont="1" applyFill="1" applyBorder="1"/>
    <xf numFmtId="0" fontId="47" fillId="18" borderId="0" xfId="1" applyFont="1" applyFill="1" applyBorder="1"/>
    <xf numFmtId="0" fontId="47" fillId="18" borderId="0" xfId="1" applyFont="1" applyFill="1" applyBorder="1" applyAlignment="1">
      <alignment vertical="center"/>
    </xf>
    <xf numFmtId="0" fontId="45" fillId="18" borderId="0" xfId="1" applyFont="1" applyFill="1" applyBorder="1" applyAlignment="1">
      <alignment horizontal="left"/>
    </xf>
    <xf numFmtId="2" fontId="50" fillId="18" borderId="0" xfId="1" applyNumberFormat="1" applyFont="1" applyFill="1" applyBorder="1"/>
    <xf numFmtId="175" fontId="21" fillId="18" borderId="0" xfId="36" applyNumberFormat="1" applyFont="1" applyFill="1" applyBorder="1" applyAlignment="1">
      <alignment horizontal="left"/>
    </xf>
    <xf numFmtId="175" fontId="49" fillId="18" borderId="0" xfId="36" applyNumberFormat="1" applyFont="1" applyFill="1" applyBorder="1" applyAlignment="1">
      <alignment horizontal="left"/>
    </xf>
    <xf numFmtId="175" fontId="28" fillId="18" borderId="0" xfId="36" applyNumberFormat="1" applyFont="1" applyFill="1" applyBorder="1" applyAlignment="1">
      <alignment horizontal="left"/>
    </xf>
    <xf numFmtId="171" fontId="21" fillId="18" borderId="0" xfId="36" applyNumberFormat="1" applyFont="1" applyFill="1" applyBorder="1" applyAlignment="1">
      <alignment horizontal="left"/>
    </xf>
    <xf numFmtId="49" fontId="50" fillId="18" borderId="0" xfId="45" applyNumberFormat="1" applyFont="1" applyFill="1" applyBorder="1" applyAlignment="1"/>
    <xf numFmtId="0" fontId="49" fillId="18" borderId="0" xfId="36" applyNumberFormat="1" applyFont="1" applyFill="1" applyBorder="1" applyAlignment="1">
      <alignment horizontal="left"/>
    </xf>
    <xf numFmtId="2" fontId="62" fillId="18" borderId="0" xfId="1" applyNumberFormat="1" applyFont="1" applyFill="1" applyBorder="1"/>
    <xf numFmtId="0" fontId="63" fillId="18" borderId="0" xfId="1" applyFont="1" applyFill="1" applyBorder="1"/>
    <xf numFmtId="171" fontId="28" fillId="18" borderId="0" xfId="36" applyNumberFormat="1" applyFont="1" applyFill="1" applyBorder="1" applyAlignment="1">
      <alignment horizontal="left"/>
    </xf>
    <xf numFmtId="167" fontId="28" fillId="18" borderId="0" xfId="36" applyNumberFormat="1" applyFont="1" applyFill="1" applyBorder="1" applyAlignment="1">
      <alignment horizontal="left"/>
    </xf>
    <xf numFmtId="14" fontId="48" fillId="18" borderId="14" xfId="1" applyNumberFormat="1" applyFont="1" applyFill="1" applyBorder="1" applyAlignment="1">
      <alignment horizontal="center"/>
    </xf>
    <xf numFmtId="2" fontId="48" fillId="18" borderId="15" xfId="35" applyNumberFormat="1" applyFont="1" applyFill="1" applyBorder="1" applyAlignment="1">
      <alignment horizontal="center"/>
    </xf>
    <xf numFmtId="0" fontId="45" fillId="18" borderId="41" xfId="1" applyFont="1" applyFill="1" applyBorder="1"/>
    <xf numFmtId="2" fontId="48" fillId="18" borderId="33" xfId="1" applyNumberFormat="1" applyFont="1" applyFill="1" applyBorder="1" applyAlignment="1">
      <alignment horizontal="center"/>
    </xf>
    <xf numFmtId="169" fontId="47" fillId="18" borderId="50" xfId="45" applyNumberFormat="1" applyFont="1" applyFill="1" applyBorder="1"/>
    <xf numFmtId="169" fontId="47" fillId="18" borderId="20" xfId="45" applyNumberFormat="1" applyFont="1" applyFill="1" applyBorder="1"/>
    <xf numFmtId="0" fontId="49" fillId="18" borderId="58" xfId="1" applyFont="1" applyFill="1" applyBorder="1" applyAlignment="1">
      <alignment horizontal="center"/>
    </xf>
    <xf numFmtId="2" fontId="47" fillId="18" borderId="25" xfId="35" applyNumberFormat="1" applyFont="1" applyFill="1" applyBorder="1" applyAlignment="1">
      <alignment horizontal="center"/>
    </xf>
    <xf numFmtId="2" fontId="47" fillId="18" borderId="35" xfId="35" applyNumberFormat="1" applyFont="1" applyFill="1" applyBorder="1" applyAlignment="1">
      <alignment horizontal="center"/>
    </xf>
    <xf numFmtId="2" fontId="48" fillId="19" borderId="14" xfId="1" applyNumberFormat="1" applyFont="1" applyFill="1" applyBorder="1" applyAlignment="1">
      <alignment horizontal="center"/>
    </xf>
    <xf numFmtId="14" fontId="61" fillId="19" borderId="14" xfId="0" applyNumberFormat="1" applyFont="1" applyFill="1" applyBorder="1" applyAlignment="1">
      <alignment horizontal="center"/>
    </xf>
    <xf numFmtId="2" fontId="28" fillId="18" borderId="22" xfId="36" applyNumberFormat="1" applyFont="1" applyFill="1" applyBorder="1" applyAlignment="1"/>
    <xf numFmtId="0" fontId="46" fillId="0" borderId="40" xfId="0" applyFont="1" applyBorder="1"/>
    <xf numFmtId="0" fontId="49" fillId="18" borderId="18" xfId="1" applyFont="1" applyFill="1" applyBorder="1" applyAlignment="1">
      <alignment horizontal="left"/>
    </xf>
    <xf numFmtId="0" fontId="48" fillId="18" borderId="13" xfId="1" applyFont="1" applyFill="1" applyBorder="1"/>
    <xf numFmtId="0" fontId="48" fillId="18" borderId="31" xfId="1" applyFont="1" applyFill="1" applyBorder="1" applyAlignment="1">
      <alignment vertical="center"/>
    </xf>
    <xf numFmtId="0" fontId="51" fillId="18" borderId="32" xfId="1" applyFont="1" applyFill="1" applyBorder="1" applyAlignment="1">
      <alignment horizontal="left"/>
    </xf>
    <xf numFmtId="0" fontId="48" fillId="18" borderId="32" xfId="1" applyFont="1" applyFill="1" applyBorder="1" applyAlignment="1">
      <alignment horizontal="center"/>
    </xf>
    <xf numFmtId="0" fontId="48" fillId="18" borderId="40" xfId="1" applyFont="1" applyFill="1" applyBorder="1" applyAlignment="1">
      <alignment horizontal="center"/>
    </xf>
    <xf numFmtId="0" fontId="48" fillId="18" borderId="34" xfId="1" applyFont="1" applyFill="1" applyBorder="1" applyAlignment="1">
      <alignment horizontal="center"/>
    </xf>
    <xf numFmtId="0" fontId="65" fillId="18" borderId="0" xfId="1" applyFont="1" applyFill="1" applyBorder="1" applyAlignment="1">
      <alignment horizontal="center"/>
    </xf>
    <xf numFmtId="0" fontId="65" fillId="18" borderId="32" xfId="1" applyFont="1" applyFill="1" applyBorder="1" applyAlignment="1">
      <alignment horizontal="center"/>
    </xf>
    <xf numFmtId="0" fontId="65" fillId="18" borderId="40" xfId="1" applyFont="1" applyFill="1" applyBorder="1" applyAlignment="1">
      <alignment horizontal="center"/>
    </xf>
    <xf numFmtId="0" fontId="65" fillId="18" borderId="34" xfId="1" applyFont="1" applyFill="1" applyBorder="1" applyAlignment="1">
      <alignment horizontal="center"/>
    </xf>
    <xf numFmtId="43" fontId="28" fillId="18" borderId="14" xfId="36" applyNumberFormat="1" applyFont="1" applyFill="1" applyBorder="1" applyAlignment="1">
      <alignment horizontal="center"/>
    </xf>
    <xf numFmtId="43" fontId="28" fillId="18" borderId="33" xfId="36" applyNumberFormat="1" applyFont="1" applyFill="1" applyBorder="1" applyAlignment="1">
      <alignment horizontal="center"/>
    </xf>
    <xf numFmtId="43" fontId="28" fillId="18" borderId="17" xfId="36" applyNumberFormat="1" applyFont="1" applyFill="1" applyBorder="1" applyAlignment="1">
      <alignment horizontal="center"/>
    </xf>
    <xf numFmtId="43" fontId="49" fillId="18" borderId="67" xfId="36" applyNumberFormat="1" applyFont="1" applyFill="1" applyBorder="1" applyAlignment="1">
      <alignment horizontal="center"/>
    </xf>
    <xf numFmtId="43" fontId="49" fillId="18" borderId="16" xfId="36" applyNumberFormat="1" applyFont="1" applyFill="1" applyBorder="1" applyAlignment="1">
      <alignment horizontal="center"/>
    </xf>
    <xf numFmtId="43" fontId="28" fillId="18" borderId="16" xfId="36" applyNumberFormat="1" applyFont="1" applyFill="1" applyBorder="1" applyAlignment="1">
      <alignment horizontal="center"/>
    </xf>
    <xf numFmtId="43" fontId="28" fillId="18" borderId="64" xfId="36" applyNumberFormat="1" applyFont="1" applyFill="1" applyBorder="1" applyAlignment="1">
      <alignment horizontal="center"/>
    </xf>
    <xf numFmtId="172" fontId="49" fillId="18" borderId="11" xfId="36" applyNumberFormat="1" applyFont="1" applyFill="1" applyBorder="1" applyAlignment="1"/>
    <xf numFmtId="164" fontId="49" fillId="18" borderId="17" xfId="36" applyNumberFormat="1" applyFont="1" applyFill="1" applyBorder="1" applyAlignment="1"/>
    <xf numFmtId="164" fontId="28" fillId="18" borderId="17" xfId="36" applyNumberFormat="1" applyFont="1" applyFill="1" applyBorder="1" applyAlignment="1"/>
    <xf numFmtId="164" fontId="49" fillId="18" borderId="24" xfId="36" applyNumberFormat="1" applyFont="1" applyFill="1" applyBorder="1" applyAlignment="1"/>
    <xf numFmtId="0" fontId="47" fillId="18" borderId="61" xfId="35" applyFont="1" applyFill="1" applyBorder="1" applyAlignment="1">
      <alignment horizontal="center"/>
    </xf>
    <xf numFmtId="0" fontId="47" fillId="18" borderId="13" xfId="35" applyFont="1" applyFill="1" applyBorder="1" applyAlignment="1">
      <alignment horizontal="center"/>
    </xf>
    <xf numFmtId="0" fontId="47" fillId="18" borderId="25" xfId="35" applyFont="1" applyFill="1" applyBorder="1" applyAlignment="1">
      <alignment horizontal="center"/>
    </xf>
    <xf numFmtId="0" fontId="47" fillId="18" borderId="55" xfId="35" applyFont="1" applyFill="1" applyBorder="1" applyAlignment="1">
      <alignment horizontal="center"/>
    </xf>
    <xf numFmtId="0" fontId="49" fillId="18" borderId="41" xfId="1" applyFont="1" applyFill="1" applyBorder="1" applyAlignment="1">
      <alignment horizontal="center"/>
    </xf>
    <xf numFmtId="2" fontId="49" fillId="18" borderId="18" xfId="1" applyNumberFormat="1" applyFont="1" applyFill="1" applyBorder="1" applyAlignment="1">
      <alignment horizontal="center"/>
    </xf>
    <xf numFmtId="169" fontId="47" fillId="18" borderId="37" xfId="45" applyNumberFormat="1" applyFont="1" applyFill="1" applyBorder="1"/>
    <xf numFmtId="0" fontId="47" fillId="18" borderId="34" xfId="1" applyFont="1" applyFill="1" applyBorder="1" applyAlignment="1">
      <alignment horizontal="center"/>
    </xf>
    <xf numFmtId="14" fontId="0" fillId="0" borderId="67" xfId="0" applyNumberFormat="1" applyBorder="1" applyAlignment="1">
      <alignment horizontal="center"/>
    </xf>
    <xf numFmtId="2" fontId="47" fillId="18" borderId="43" xfId="35" applyNumberFormat="1" applyFont="1" applyFill="1" applyBorder="1" applyAlignment="1">
      <alignment horizontal="center"/>
    </xf>
    <xf numFmtId="2" fontId="47" fillId="18" borderId="35" xfId="1" applyNumberFormat="1" applyFont="1" applyFill="1" applyBorder="1" applyAlignment="1">
      <alignment horizontal="center"/>
    </xf>
    <xf numFmtId="164" fontId="28" fillId="18" borderId="22" xfId="36" applyNumberFormat="1" applyFont="1" applyFill="1" applyBorder="1" applyAlignment="1"/>
    <xf numFmtId="0" fontId="49" fillId="18" borderId="33" xfId="1" applyFont="1" applyFill="1" applyBorder="1" applyAlignment="1">
      <alignment horizontal="center"/>
    </xf>
    <xf numFmtId="169" fontId="47" fillId="18" borderId="33" xfId="36" applyNumberFormat="1" applyFont="1" applyFill="1" applyBorder="1"/>
    <xf numFmtId="169" fontId="47" fillId="18" borderId="24" xfId="45" applyNumberFormat="1" applyFont="1" applyFill="1" applyBorder="1"/>
    <xf numFmtId="0" fontId="0" fillId="0" borderId="0" xfId="0" quotePrefix="1"/>
    <xf numFmtId="2" fontId="47" fillId="19" borderId="14" xfId="35" applyNumberFormat="1" applyFont="1" applyFill="1" applyBorder="1" applyAlignment="1">
      <alignment horizontal="center"/>
    </xf>
    <xf numFmtId="2" fontId="47" fillId="19" borderId="33" xfId="35" applyNumberFormat="1" applyFont="1" applyFill="1" applyBorder="1" applyAlignment="1">
      <alignment horizontal="center"/>
    </xf>
    <xf numFmtId="2" fontId="47" fillId="20" borderId="14" xfId="35" applyNumberFormat="1" applyFont="1" applyFill="1" applyBorder="1" applyAlignment="1">
      <alignment horizontal="center"/>
    </xf>
    <xf numFmtId="14" fontId="47" fillId="18" borderId="20" xfId="45" applyNumberFormat="1" applyFont="1" applyFill="1" applyBorder="1" applyAlignment="1">
      <alignment horizontal="center"/>
    </xf>
    <xf numFmtId="2" fontId="47" fillId="18" borderId="42" xfId="35" applyNumberFormat="1" applyFont="1" applyFill="1" applyBorder="1" applyAlignment="1">
      <alignment horizontal="center"/>
    </xf>
    <xf numFmtId="2" fontId="47" fillId="18" borderId="48" xfId="35" applyNumberFormat="1" applyFont="1" applyFill="1" applyBorder="1" applyAlignment="1">
      <alignment horizontal="center"/>
    </xf>
    <xf numFmtId="14" fontId="66" fillId="19" borderId="14" xfId="0" applyNumberFormat="1" applyFont="1" applyFill="1" applyBorder="1" applyAlignment="1">
      <alignment horizontal="center"/>
    </xf>
    <xf numFmtId="2" fontId="21" fillId="18" borderId="35" xfId="1" applyNumberFormat="1" applyFont="1" applyFill="1" applyBorder="1" applyAlignment="1">
      <alignment horizontal="center"/>
    </xf>
    <xf numFmtId="2" fontId="48" fillId="18" borderId="16" xfId="1" applyNumberFormat="1" applyFont="1" applyFill="1" applyBorder="1" applyAlignment="1">
      <alignment horizontal="center"/>
    </xf>
    <xf numFmtId="14" fontId="61" fillId="0" borderId="26" xfId="0" applyNumberFormat="1" applyFont="1" applyBorder="1" applyAlignment="1">
      <alignment horizontal="center"/>
    </xf>
    <xf numFmtId="14" fontId="49" fillId="18" borderId="44" xfId="1" applyNumberFormat="1" applyFont="1" applyFill="1" applyBorder="1" applyAlignment="1">
      <alignment horizontal="center"/>
    </xf>
    <xf numFmtId="170" fontId="47" fillId="18" borderId="22" xfId="45" applyNumberFormat="1" applyFont="1" applyFill="1" applyBorder="1" applyAlignment="1"/>
    <xf numFmtId="2" fontId="47" fillId="20" borderId="36" xfId="35" applyNumberFormat="1" applyFont="1" applyFill="1" applyBorder="1" applyAlignment="1">
      <alignment horizontal="center"/>
    </xf>
    <xf numFmtId="0" fontId="48" fillId="18" borderId="45" xfId="1" applyFont="1" applyFill="1" applyBorder="1" applyAlignment="1">
      <alignment horizontal="center"/>
    </xf>
    <xf numFmtId="0" fontId="48" fillId="18" borderId="58" xfId="1" applyFont="1" applyFill="1" applyBorder="1" applyAlignment="1">
      <alignment horizontal="center"/>
    </xf>
    <xf numFmtId="14" fontId="49" fillId="18" borderId="14" xfId="36" applyNumberFormat="1" applyFont="1" applyFill="1" applyBorder="1" applyAlignment="1">
      <alignment horizontal="center"/>
    </xf>
    <xf numFmtId="2" fontId="47" fillId="18" borderId="30" xfId="35" applyNumberFormat="1" applyFont="1" applyFill="1" applyBorder="1" applyAlignment="1">
      <alignment horizontal="center"/>
    </xf>
    <xf numFmtId="169" fontId="47" fillId="18" borderId="15" xfId="48" applyNumberFormat="1" applyFont="1" applyFill="1" applyBorder="1" applyAlignment="1">
      <alignment horizontal="center"/>
    </xf>
    <xf numFmtId="14" fontId="47" fillId="18" borderId="20" xfId="36" applyNumberFormat="1" applyFont="1" applyFill="1" applyBorder="1" applyAlignment="1">
      <alignment horizontal="center"/>
    </xf>
    <xf numFmtId="0" fontId="21" fillId="18" borderId="14" xfId="1" applyFont="1" applyFill="1" applyBorder="1" applyAlignment="1">
      <alignment horizontal="center"/>
    </xf>
    <xf numFmtId="175" fontId="21" fillId="18" borderId="69" xfId="36" applyNumberFormat="1" applyFont="1" applyFill="1" applyBorder="1" applyAlignment="1">
      <alignment horizontal="left"/>
    </xf>
    <xf numFmtId="176" fontId="21" fillId="18" borderId="55" xfId="36" applyNumberFormat="1" applyFont="1" applyFill="1" applyBorder="1" applyAlignment="1">
      <alignment horizontal="left"/>
    </xf>
    <xf numFmtId="171" fontId="21" fillId="18" borderId="69" xfId="36" applyNumberFormat="1" applyFont="1" applyFill="1" applyBorder="1" applyAlignment="1">
      <alignment horizontal="left"/>
    </xf>
    <xf numFmtId="175" fontId="49" fillId="18" borderId="71" xfId="36" applyNumberFormat="1" applyFont="1" applyFill="1" applyBorder="1" applyAlignment="1">
      <alignment horizontal="left"/>
    </xf>
    <xf numFmtId="171" fontId="28" fillId="18" borderId="69" xfId="36" applyNumberFormat="1" applyFont="1" applyFill="1" applyBorder="1" applyAlignment="1">
      <alignment horizontal="left"/>
    </xf>
    <xf numFmtId="0" fontId="26" fillId="18" borderId="37" xfId="1" applyFont="1" applyFill="1" applyBorder="1"/>
    <xf numFmtId="0" fontId="26" fillId="18" borderId="37" xfId="1" applyFont="1" applyFill="1" applyBorder="1" applyAlignment="1">
      <alignment horizontal="center"/>
    </xf>
    <xf numFmtId="0" fontId="25" fillId="18" borderId="37" xfId="1" applyFont="1" applyFill="1" applyBorder="1" applyAlignment="1">
      <alignment horizontal="center"/>
    </xf>
    <xf numFmtId="166" fontId="47" fillId="18" borderId="11" xfId="36" applyNumberFormat="1" applyFont="1" applyFill="1" applyBorder="1" applyAlignment="1"/>
    <xf numFmtId="166" fontId="21" fillId="18" borderId="11" xfId="36" applyNumberFormat="1" applyFont="1" applyFill="1" applyBorder="1" applyAlignment="1"/>
    <xf numFmtId="166" fontId="21" fillId="18" borderId="17" xfId="36" applyNumberFormat="1" applyFont="1" applyFill="1" applyBorder="1" applyAlignment="1"/>
    <xf numFmtId="170" fontId="23" fillId="18" borderId="17" xfId="45" applyNumberFormat="1" applyFont="1" applyFill="1" applyBorder="1"/>
    <xf numFmtId="0" fontId="2" fillId="18" borderId="36" xfId="1" applyFont="1" applyFill="1" applyBorder="1" applyAlignment="1">
      <alignment horizontal="center"/>
    </xf>
    <xf numFmtId="43" fontId="49" fillId="18" borderId="33" xfId="1" applyNumberFormat="1" applyFont="1" applyFill="1" applyBorder="1"/>
    <xf numFmtId="168" fontId="49" fillId="18" borderId="33" xfId="1" applyNumberFormat="1" applyFont="1" applyFill="1" applyBorder="1"/>
    <xf numFmtId="166" fontId="28" fillId="18" borderId="24" xfId="36" applyNumberFormat="1" applyFont="1" applyFill="1" applyBorder="1" applyAlignment="1"/>
    <xf numFmtId="170" fontId="23" fillId="18" borderId="11" xfId="45" applyNumberFormat="1" applyFont="1" applyFill="1" applyBorder="1"/>
    <xf numFmtId="43" fontId="2" fillId="18" borderId="33" xfId="36" applyNumberFormat="1" applyFont="1" applyFill="1" applyBorder="1"/>
    <xf numFmtId="168" fontId="2" fillId="18" borderId="33" xfId="1" applyNumberFormat="1" applyFont="1" applyFill="1" applyBorder="1"/>
    <xf numFmtId="0" fontId="2" fillId="18" borderId="48" xfId="1" applyFont="1" applyFill="1" applyBorder="1" applyAlignment="1">
      <alignment horizontal="center"/>
    </xf>
    <xf numFmtId="43" fontId="2" fillId="18" borderId="49" xfId="36" applyNumberFormat="1" applyFont="1" applyFill="1" applyBorder="1"/>
    <xf numFmtId="168" fontId="2" fillId="18" borderId="49" xfId="1" applyNumberFormat="1" applyFont="1" applyFill="1" applyBorder="1"/>
    <xf numFmtId="166" fontId="28" fillId="18" borderId="50" xfId="36" applyNumberFormat="1" applyFont="1" applyFill="1" applyBorder="1" applyAlignment="1"/>
    <xf numFmtId="43" fontId="2" fillId="18" borderId="49" xfId="36" applyNumberFormat="1" applyFont="1" applyFill="1" applyBorder="1" applyAlignment="1">
      <alignment horizontal="right"/>
    </xf>
    <xf numFmtId="164" fontId="65" fillId="18" borderId="42" xfId="48" applyFont="1" applyFill="1" applyBorder="1" applyAlignment="1">
      <alignment horizontal="center"/>
    </xf>
    <xf numFmtId="4" fontId="55" fillId="18" borderId="43" xfId="45" applyNumberFormat="1" applyFont="1" applyFill="1" applyBorder="1" applyAlignment="1">
      <alignment horizontal="right"/>
    </xf>
    <xf numFmtId="4" fontId="55" fillId="18" borderId="36" xfId="45" applyNumberFormat="1" applyFont="1" applyFill="1" applyBorder="1" applyAlignment="1">
      <alignment horizontal="right"/>
    </xf>
    <xf numFmtId="169" fontId="54" fillId="18" borderId="59" xfId="45" applyNumberFormat="1" applyFont="1" applyFill="1" applyBorder="1" applyAlignment="1">
      <alignment horizontal="center"/>
    </xf>
    <xf numFmtId="169" fontId="55" fillId="18" borderId="33" xfId="36" applyNumberFormat="1" applyFont="1" applyFill="1" applyBorder="1" applyAlignment="1">
      <alignment horizontal="center"/>
    </xf>
    <xf numFmtId="169" fontId="65" fillId="18" borderId="33" xfId="45" applyNumberFormat="1" applyFont="1" applyFill="1" applyBorder="1" applyAlignment="1">
      <alignment horizontal="center"/>
    </xf>
    <xf numFmtId="0" fontId="28" fillId="18" borderId="14" xfId="0" applyFont="1" applyFill="1" applyBorder="1" applyAlignment="1">
      <alignment horizontal="center"/>
    </xf>
    <xf numFmtId="0" fontId="59" fillId="0" borderId="14" xfId="52" applyFont="1" applyBorder="1" applyAlignment="1">
      <alignment horizontal="center" vertical="center"/>
    </xf>
    <xf numFmtId="0" fontId="59" fillId="0" borderId="16" xfId="52" applyFont="1" applyBorder="1" applyAlignment="1">
      <alignment horizontal="center" vertical="center"/>
    </xf>
    <xf numFmtId="0" fontId="57" fillId="0" borderId="0" xfId="52" applyFont="1" applyAlignment="1">
      <alignment horizontal="left" vertical="center"/>
    </xf>
    <xf numFmtId="0" fontId="58" fillId="0" borderId="0" xfId="52" applyFont="1" applyAlignment="1">
      <alignment horizontal="center" vertical="center" wrapText="1"/>
    </xf>
    <xf numFmtId="0" fontId="59" fillId="0" borderId="0" xfId="52" applyFont="1" applyAlignment="1">
      <alignment horizontal="center" vertical="center"/>
    </xf>
    <xf numFmtId="0" fontId="57" fillId="0" borderId="45" xfId="52" applyFont="1" applyBorder="1" applyAlignment="1">
      <alignment horizontal="center" vertical="center"/>
    </xf>
  </cellXfs>
  <cellStyles count="53">
    <cellStyle name="20% - Ênfase1 2" xfId="2" xr:uid="{00000000-0005-0000-0000-000000000000}"/>
    <cellStyle name="20% - Ênfase2 2" xfId="3" xr:uid="{00000000-0005-0000-0000-000001000000}"/>
    <cellStyle name="20% - Ênfase3 2" xfId="4" xr:uid="{00000000-0005-0000-0000-000002000000}"/>
    <cellStyle name="20% - Ênfase4 2" xfId="5" xr:uid="{00000000-0005-0000-0000-000003000000}"/>
    <cellStyle name="20% - Ênfase5 2" xfId="6" xr:uid="{00000000-0005-0000-0000-000004000000}"/>
    <cellStyle name="20% - Ênfase6 2" xfId="7" xr:uid="{00000000-0005-0000-0000-000005000000}"/>
    <cellStyle name="40% - Ênfase1 2" xfId="8" xr:uid="{00000000-0005-0000-0000-000006000000}"/>
    <cellStyle name="40% - Ênfase2 2" xfId="9" xr:uid="{00000000-0005-0000-0000-000007000000}"/>
    <cellStyle name="40% - Ênfase3 2" xfId="10" xr:uid="{00000000-0005-0000-0000-000008000000}"/>
    <cellStyle name="40% - Ênfase4 2" xfId="11" xr:uid="{00000000-0005-0000-0000-000009000000}"/>
    <cellStyle name="40% - Ênfase5 2" xfId="12" xr:uid="{00000000-0005-0000-0000-00000A000000}"/>
    <cellStyle name="40% - Ênfase6 2" xfId="13" xr:uid="{00000000-0005-0000-0000-00000B000000}"/>
    <cellStyle name="60% - Ênfase1 2" xfId="14" xr:uid="{00000000-0005-0000-0000-00000C000000}"/>
    <cellStyle name="60% - Ênfase2 2" xfId="15" xr:uid="{00000000-0005-0000-0000-00000D000000}"/>
    <cellStyle name="60% - Ênfase3 2" xfId="16" xr:uid="{00000000-0005-0000-0000-00000E000000}"/>
    <cellStyle name="60% - Ênfase4 2" xfId="17" xr:uid="{00000000-0005-0000-0000-00000F000000}"/>
    <cellStyle name="60% - Ênfase5 2" xfId="18" xr:uid="{00000000-0005-0000-0000-000010000000}"/>
    <cellStyle name="60% - Ênfase6 2" xfId="19" xr:uid="{00000000-0005-0000-0000-000011000000}"/>
    <cellStyle name="Bom 2" xfId="20" xr:uid="{00000000-0005-0000-0000-000012000000}"/>
    <cellStyle name="Cálculo 2" xfId="21" xr:uid="{00000000-0005-0000-0000-000013000000}"/>
    <cellStyle name="Célula de Verificação 2" xfId="22" xr:uid="{00000000-0005-0000-0000-000014000000}"/>
    <cellStyle name="Célula Vinculada 2" xfId="23" xr:uid="{00000000-0005-0000-0000-000015000000}"/>
    <cellStyle name="Ênfase1 2" xfId="24" xr:uid="{00000000-0005-0000-0000-000016000000}"/>
    <cellStyle name="Ênfase2 2" xfId="25" xr:uid="{00000000-0005-0000-0000-000017000000}"/>
    <cellStyle name="Ênfase3 2" xfId="26" xr:uid="{00000000-0005-0000-0000-000018000000}"/>
    <cellStyle name="Ênfase4 2" xfId="27" xr:uid="{00000000-0005-0000-0000-000019000000}"/>
    <cellStyle name="Ênfase5 2" xfId="28" xr:uid="{00000000-0005-0000-0000-00001A000000}"/>
    <cellStyle name="Ênfase6 2" xfId="29" xr:uid="{00000000-0005-0000-0000-00001B000000}"/>
    <cellStyle name="Entrada 2" xfId="30" xr:uid="{00000000-0005-0000-0000-00001C000000}"/>
    <cellStyle name="Incorreto 2" xfId="31" xr:uid="{00000000-0005-0000-0000-00001D000000}"/>
    <cellStyle name="Neutra 2" xfId="32" xr:uid="{00000000-0005-0000-0000-00001E000000}"/>
    <cellStyle name="Normal" xfId="0" builtinId="0"/>
    <cellStyle name="Normal 2" xfId="33" xr:uid="{00000000-0005-0000-0000-000020000000}"/>
    <cellStyle name="Normal 2 2" xfId="46" xr:uid="{00000000-0005-0000-0000-000021000000}"/>
    <cellStyle name="Normal 2 3" xfId="49" xr:uid="{00000000-0005-0000-0000-000022000000}"/>
    <cellStyle name="Normal 3" xfId="1" xr:uid="{00000000-0005-0000-0000-000023000000}"/>
    <cellStyle name="Normal 4" xfId="52" xr:uid="{00000000-0005-0000-0000-000024000000}"/>
    <cellStyle name="Nota 2" xfId="34" xr:uid="{00000000-0005-0000-0000-000025000000}"/>
    <cellStyle name="Nota 2 2" xfId="47" xr:uid="{00000000-0005-0000-0000-000026000000}"/>
    <cellStyle name="Nota 2 3" xfId="50" xr:uid="{00000000-0005-0000-0000-000027000000}"/>
    <cellStyle name="Saída 2" xfId="35" xr:uid="{00000000-0005-0000-0000-000028000000}"/>
    <cellStyle name="Separador de milhares 2" xfId="36" xr:uid="{00000000-0005-0000-0000-000029000000}"/>
    <cellStyle name="Separador de milhares 2 2" xfId="48" xr:uid="{00000000-0005-0000-0000-00002A000000}"/>
    <cellStyle name="Separador de milhares 2 3" xfId="51" xr:uid="{00000000-0005-0000-0000-00002B000000}"/>
    <cellStyle name="Texto de Aviso 2" xfId="37" xr:uid="{00000000-0005-0000-0000-00002C000000}"/>
    <cellStyle name="Texto Explicativo 2" xfId="38" xr:uid="{00000000-0005-0000-0000-00002D000000}"/>
    <cellStyle name="Título 1 2" xfId="40" xr:uid="{00000000-0005-0000-0000-00002E000000}"/>
    <cellStyle name="Título 2 2" xfId="41" xr:uid="{00000000-0005-0000-0000-00002F000000}"/>
    <cellStyle name="Título 3 2" xfId="42" xr:uid="{00000000-0005-0000-0000-000030000000}"/>
    <cellStyle name="Título 4 2" xfId="43" xr:uid="{00000000-0005-0000-0000-000031000000}"/>
    <cellStyle name="Título 5" xfId="39" xr:uid="{00000000-0005-0000-0000-000032000000}"/>
    <cellStyle name="Total 2" xfId="44" xr:uid="{00000000-0005-0000-0000-000033000000}"/>
    <cellStyle name="Vírgula" xfId="45" builtinId="3"/>
  </cellStyles>
  <dxfs count="0"/>
  <tableStyles count="0" defaultTableStyle="TableStyleMedium9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3"/>
  <sheetViews>
    <sheetView topLeftCell="A110" workbookViewId="0">
      <selection sqref="A1:I131"/>
    </sheetView>
  </sheetViews>
  <sheetFormatPr defaultRowHeight="15" x14ac:dyDescent="0.25"/>
  <cols>
    <col min="2" max="2" width="11.85546875" customWidth="1"/>
    <col min="4" max="4" width="14.42578125" customWidth="1"/>
  </cols>
  <sheetData>
    <row r="1" spans="1:4" ht="18.75" x14ac:dyDescent="0.3">
      <c r="A1" s="9" t="s">
        <v>1</v>
      </c>
      <c r="B1" s="10"/>
    </row>
    <row r="2" spans="1:4" ht="19.5" thickBot="1" x14ac:dyDescent="0.35">
      <c r="A2" s="11" t="s">
        <v>145</v>
      </c>
      <c r="B2" s="10"/>
    </row>
    <row r="3" spans="1:4" ht="15.75" x14ac:dyDescent="0.25">
      <c r="A3" s="21"/>
      <c r="B3" s="15" t="s">
        <v>16</v>
      </c>
      <c r="C3" s="16"/>
      <c r="D3" s="14" t="s">
        <v>2</v>
      </c>
    </row>
    <row r="4" spans="1:4" ht="16.5" thickBot="1" x14ac:dyDescent="0.3">
      <c r="A4" s="532" t="s">
        <v>4</v>
      </c>
      <c r="B4" s="533" t="s">
        <v>27</v>
      </c>
      <c r="C4" s="533" t="s">
        <v>6</v>
      </c>
      <c r="D4" s="18" t="s">
        <v>7</v>
      </c>
    </row>
    <row r="5" spans="1:4" ht="15.75" x14ac:dyDescent="0.25">
      <c r="A5" s="8">
        <v>50</v>
      </c>
      <c r="B5" s="138">
        <v>4.8</v>
      </c>
      <c r="C5" s="139">
        <v>35</v>
      </c>
      <c r="D5" s="536">
        <f>SUM(C5*B5)</f>
        <v>168</v>
      </c>
    </row>
    <row r="6" spans="1:4" ht="15.75" x14ac:dyDescent="0.25">
      <c r="A6" s="1">
        <v>51</v>
      </c>
      <c r="B6" s="106">
        <v>3.2</v>
      </c>
      <c r="C6" s="107">
        <v>20</v>
      </c>
      <c r="D6" s="537">
        <f>SUM(C6*B6)</f>
        <v>64</v>
      </c>
    </row>
    <row r="7" spans="1:4" ht="15.75" x14ac:dyDescent="0.25">
      <c r="A7" s="1">
        <v>52</v>
      </c>
      <c r="B7" s="106">
        <v>7</v>
      </c>
      <c r="C7" s="107">
        <v>42</v>
      </c>
      <c r="D7" s="537">
        <f t="shared" ref="D7:D34" si="0">SUM(C7*B7)</f>
        <v>294</v>
      </c>
    </row>
    <row r="8" spans="1:4" ht="15.75" x14ac:dyDescent="0.25">
      <c r="A8" s="1">
        <v>53</v>
      </c>
      <c r="B8" s="106">
        <v>0.3</v>
      </c>
      <c r="C8" s="107">
        <v>40</v>
      </c>
      <c r="D8" s="537">
        <f t="shared" si="0"/>
        <v>12</v>
      </c>
    </row>
    <row r="9" spans="1:4" ht="15.75" x14ac:dyDescent="0.25">
      <c r="A9" s="1">
        <v>55</v>
      </c>
      <c r="B9" s="106">
        <v>1.4</v>
      </c>
      <c r="C9" s="107">
        <v>50</v>
      </c>
      <c r="D9" s="537">
        <f t="shared" si="0"/>
        <v>70</v>
      </c>
    </row>
    <row r="10" spans="1:4" ht="15.75" x14ac:dyDescent="0.25">
      <c r="A10" s="1">
        <v>56</v>
      </c>
      <c r="B10" s="106">
        <v>1.1000000000000001</v>
      </c>
      <c r="C10" s="107">
        <v>45</v>
      </c>
      <c r="D10" s="537">
        <f t="shared" si="0"/>
        <v>49.500000000000007</v>
      </c>
    </row>
    <row r="11" spans="1:4" ht="15.75" x14ac:dyDescent="0.25">
      <c r="A11" s="1">
        <v>60</v>
      </c>
      <c r="B11" s="106">
        <v>6.7</v>
      </c>
      <c r="C11" s="107">
        <v>65</v>
      </c>
      <c r="D11" s="537">
        <f t="shared" si="0"/>
        <v>435.5</v>
      </c>
    </row>
    <row r="12" spans="1:4" ht="15.75" x14ac:dyDescent="0.25">
      <c r="A12" s="1">
        <v>61</v>
      </c>
      <c r="B12" s="106">
        <v>5</v>
      </c>
      <c r="C12" s="107">
        <v>50</v>
      </c>
      <c r="D12" s="537">
        <f t="shared" si="0"/>
        <v>250</v>
      </c>
    </row>
    <row r="13" spans="1:4" ht="15.75" x14ac:dyDescent="0.25">
      <c r="A13" s="1">
        <v>62</v>
      </c>
      <c r="B13" s="106">
        <v>3.2</v>
      </c>
      <c r="C13" s="107">
        <v>41</v>
      </c>
      <c r="D13" s="537">
        <f t="shared" si="0"/>
        <v>131.20000000000002</v>
      </c>
    </row>
    <row r="14" spans="1:4" ht="15.75" x14ac:dyDescent="0.25">
      <c r="A14" s="1">
        <v>63</v>
      </c>
      <c r="B14" s="106">
        <v>2.1</v>
      </c>
      <c r="C14" s="107">
        <v>52</v>
      </c>
      <c r="D14" s="537">
        <f t="shared" si="0"/>
        <v>109.2</v>
      </c>
    </row>
    <row r="15" spans="1:4" ht="15.75" x14ac:dyDescent="0.25">
      <c r="A15" s="1">
        <v>64</v>
      </c>
      <c r="B15" s="106">
        <v>2.5</v>
      </c>
      <c r="C15" s="107">
        <v>50</v>
      </c>
      <c r="D15" s="537">
        <f t="shared" si="0"/>
        <v>125</v>
      </c>
    </row>
    <row r="16" spans="1:4" ht="15.75" x14ac:dyDescent="0.25">
      <c r="A16" s="1">
        <v>65</v>
      </c>
      <c r="B16" s="106">
        <v>1.2</v>
      </c>
      <c r="C16" s="107">
        <v>55</v>
      </c>
      <c r="D16" s="537">
        <f t="shared" si="0"/>
        <v>66</v>
      </c>
    </row>
    <row r="17" spans="1:4" ht="15.75" x14ac:dyDescent="0.25">
      <c r="A17" s="1">
        <v>66</v>
      </c>
      <c r="B17" s="106">
        <v>3</v>
      </c>
      <c r="C17" s="107">
        <v>55</v>
      </c>
      <c r="D17" s="537">
        <f t="shared" si="0"/>
        <v>165</v>
      </c>
    </row>
    <row r="18" spans="1:4" ht="15.75" x14ac:dyDescent="0.25">
      <c r="A18" s="1">
        <v>67</v>
      </c>
      <c r="B18" s="106">
        <v>7.6</v>
      </c>
      <c r="C18" s="107">
        <v>52</v>
      </c>
      <c r="D18" s="537">
        <f t="shared" si="0"/>
        <v>395.2</v>
      </c>
    </row>
    <row r="19" spans="1:4" ht="15.75" x14ac:dyDescent="0.25">
      <c r="A19" s="1">
        <v>68</v>
      </c>
      <c r="B19" s="106">
        <v>1.9</v>
      </c>
      <c r="C19" s="107">
        <v>45</v>
      </c>
      <c r="D19" s="537">
        <f t="shared" si="0"/>
        <v>85.5</v>
      </c>
    </row>
    <row r="20" spans="1:4" ht="15.75" x14ac:dyDescent="0.25">
      <c r="A20" s="1">
        <v>69</v>
      </c>
      <c r="B20" s="106">
        <v>2</v>
      </c>
      <c r="C20" s="107">
        <v>40</v>
      </c>
      <c r="D20" s="537">
        <f t="shared" si="0"/>
        <v>80</v>
      </c>
    </row>
    <row r="21" spans="1:4" ht="15.75" x14ac:dyDescent="0.25">
      <c r="A21" s="1">
        <v>72</v>
      </c>
      <c r="B21" s="106">
        <v>4.2</v>
      </c>
      <c r="C21" s="107">
        <v>60</v>
      </c>
      <c r="D21" s="537">
        <f t="shared" si="0"/>
        <v>252</v>
      </c>
    </row>
    <row r="22" spans="1:4" ht="15.75" x14ac:dyDescent="0.25">
      <c r="A22" s="1">
        <v>73</v>
      </c>
      <c r="B22" s="106">
        <v>9.1</v>
      </c>
      <c r="C22" s="107">
        <v>45</v>
      </c>
      <c r="D22" s="537">
        <f t="shared" si="0"/>
        <v>409.5</v>
      </c>
    </row>
    <row r="23" spans="1:4" ht="15.75" x14ac:dyDescent="0.25">
      <c r="A23" s="1">
        <v>74</v>
      </c>
      <c r="B23" s="106">
        <v>2.6</v>
      </c>
      <c r="C23" s="107">
        <v>40</v>
      </c>
      <c r="D23" s="537">
        <f t="shared" si="0"/>
        <v>104</v>
      </c>
    </row>
    <row r="24" spans="1:4" ht="15.75" x14ac:dyDescent="0.25">
      <c r="A24" s="1">
        <v>75</v>
      </c>
      <c r="B24" s="106">
        <v>4.2</v>
      </c>
      <c r="C24" s="107">
        <v>52</v>
      </c>
      <c r="D24" s="537">
        <f t="shared" si="0"/>
        <v>218.4</v>
      </c>
    </row>
    <row r="25" spans="1:4" ht="15.75" x14ac:dyDescent="0.25">
      <c r="A25" s="1">
        <v>76</v>
      </c>
      <c r="B25" s="106">
        <v>6.2</v>
      </c>
      <c r="C25" s="107">
        <v>55</v>
      </c>
      <c r="D25" s="537">
        <f t="shared" si="0"/>
        <v>341</v>
      </c>
    </row>
    <row r="26" spans="1:4" ht="15.75" x14ac:dyDescent="0.25">
      <c r="A26" s="1">
        <v>77</v>
      </c>
      <c r="B26" s="106">
        <v>6.2</v>
      </c>
      <c r="C26" s="107">
        <v>55</v>
      </c>
      <c r="D26" s="537">
        <f t="shared" si="0"/>
        <v>341</v>
      </c>
    </row>
    <row r="27" spans="1:4" ht="15.75" x14ac:dyDescent="0.25">
      <c r="A27" s="1">
        <v>78</v>
      </c>
      <c r="B27" s="106">
        <v>1.9</v>
      </c>
      <c r="C27" s="107">
        <v>50</v>
      </c>
      <c r="D27" s="537">
        <f t="shared" si="0"/>
        <v>95</v>
      </c>
    </row>
    <row r="28" spans="1:4" ht="15.75" x14ac:dyDescent="0.25">
      <c r="A28" s="1">
        <v>79</v>
      </c>
      <c r="B28" s="106">
        <v>1.1000000000000001</v>
      </c>
      <c r="C28" s="107">
        <v>50</v>
      </c>
      <c r="D28" s="537">
        <f t="shared" si="0"/>
        <v>55.000000000000007</v>
      </c>
    </row>
    <row r="29" spans="1:4" ht="15.75" x14ac:dyDescent="0.25">
      <c r="A29" s="1">
        <v>80</v>
      </c>
      <c r="B29" s="106">
        <v>3.4</v>
      </c>
      <c r="C29" s="107">
        <v>55</v>
      </c>
      <c r="D29" s="537">
        <f t="shared" si="0"/>
        <v>187</v>
      </c>
    </row>
    <row r="30" spans="1:4" ht="15.75" x14ac:dyDescent="0.25">
      <c r="A30" s="1">
        <v>81</v>
      </c>
      <c r="B30" s="106">
        <v>8.6</v>
      </c>
      <c r="C30" s="107">
        <v>70</v>
      </c>
      <c r="D30" s="537">
        <f t="shared" si="0"/>
        <v>602</v>
      </c>
    </row>
    <row r="31" spans="1:4" ht="15.75" x14ac:dyDescent="0.25">
      <c r="A31" s="1">
        <v>82</v>
      </c>
      <c r="B31" s="106">
        <v>2.4</v>
      </c>
      <c r="C31" s="107">
        <v>55</v>
      </c>
      <c r="D31" s="537">
        <f t="shared" si="0"/>
        <v>132</v>
      </c>
    </row>
    <row r="32" spans="1:4" ht="15.75" x14ac:dyDescent="0.25">
      <c r="A32" s="1">
        <v>83</v>
      </c>
      <c r="B32" s="106">
        <v>3.2</v>
      </c>
      <c r="C32" s="107">
        <v>45</v>
      </c>
      <c r="D32" s="537">
        <f t="shared" si="0"/>
        <v>144</v>
      </c>
    </row>
    <row r="33" spans="1:4" ht="15.75" x14ac:dyDescent="0.25">
      <c r="A33" s="1">
        <v>84</v>
      </c>
      <c r="B33" s="106">
        <v>3.2</v>
      </c>
      <c r="C33" s="107">
        <v>45</v>
      </c>
      <c r="D33" s="537">
        <f t="shared" si="0"/>
        <v>144</v>
      </c>
    </row>
    <row r="34" spans="1:4" ht="15.75" x14ac:dyDescent="0.25">
      <c r="A34" s="1">
        <v>85</v>
      </c>
      <c r="B34" s="106">
        <v>4.0999999999999996</v>
      </c>
      <c r="C34" s="107">
        <v>50</v>
      </c>
      <c r="D34" s="537">
        <f t="shared" si="0"/>
        <v>204.99999999999997</v>
      </c>
    </row>
    <row r="35" spans="1:4" ht="15.75" x14ac:dyDescent="0.25">
      <c r="A35" s="1">
        <v>86</v>
      </c>
      <c r="B35" s="106">
        <v>2.4</v>
      </c>
      <c r="C35" s="107">
        <v>60</v>
      </c>
      <c r="D35" s="537">
        <f t="shared" ref="D35:D36" si="1">SUM(C35*B35)</f>
        <v>144</v>
      </c>
    </row>
    <row r="36" spans="1:4" ht="15.75" x14ac:dyDescent="0.25">
      <c r="A36" s="1">
        <v>87</v>
      </c>
      <c r="B36" s="106">
        <v>5</v>
      </c>
      <c r="C36" s="107">
        <v>50</v>
      </c>
      <c r="D36" s="537">
        <f t="shared" si="1"/>
        <v>250</v>
      </c>
    </row>
    <row r="37" spans="1:4" x14ac:dyDescent="0.25">
      <c r="A37" s="1">
        <v>93</v>
      </c>
      <c r="B37" s="106">
        <v>2.5</v>
      </c>
      <c r="C37" s="112">
        <v>65</v>
      </c>
      <c r="D37" s="538">
        <f>SUM(C37*B37)</f>
        <v>162.5</v>
      </c>
    </row>
    <row r="38" spans="1:4" x14ac:dyDescent="0.25">
      <c r="A38" s="1">
        <v>94</v>
      </c>
      <c r="B38" s="106">
        <v>13.7</v>
      </c>
      <c r="C38" s="112">
        <v>90</v>
      </c>
      <c r="D38" s="538">
        <f t="shared" ref="D38:D42" si="2">SUM(C38*B38)</f>
        <v>1233</v>
      </c>
    </row>
    <row r="39" spans="1:4" x14ac:dyDescent="0.25">
      <c r="A39" s="1">
        <v>95</v>
      </c>
      <c r="B39" s="106">
        <v>5.2</v>
      </c>
      <c r="C39" s="112">
        <v>62</v>
      </c>
      <c r="D39" s="538">
        <f t="shared" si="2"/>
        <v>322.40000000000003</v>
      </c>
    </row>
    <row r="40" spans="1:4" x14ac:dyDescent="0.25">
      <c r="A40" s="1">
        <v>96</v>
      </c>
      <c r="B40" s="106">
        <v>5.3</v>
      </c>
      <c r="C40" s="112">
        <v>50</v>
      </c>
      <c r="D40" s="538">
        <f t="shared" si="2"/>
        <v>265</v>
      </c>
    </row>
    <row r="41" spans="1:4" x14ac:dyDescent="0.25">
      <c r="A41" s="1">
        <v>97</v>
      </c>
      <c r="B41" s="106">
        <v>7.1</v>
      </c>
      <c r="C41" s="112">
        <v>50</v>
      </c>
      <c r="D41" s="538">
        <f t="shared" si="2"/>
        <v>355</v>
      </c>
    </row>
    <row r="42" spans="1:4" x14ac:dyDescent="0.25">
      <c r="A42" s="1">
        <v>98</v>
      </c>
      <c r="B42" s="106">
        <v>6.1</v>
      </c>
      <c r="C42" s="112">
        <v>60</v>
      </c>
      <c r="D42" s="538">
        <f t="shared" si="2"/>
        <v>366</v>
      </c>
    </row>
    <row r="43" spans="1:4" ht="15.75" thickBot="1" x14ac:dyDescent="0.3">
      <c r="A43" s="539" t="s">
        <v>17</v>
      </c>
      <c r="B43" s="540">
        <f>SUM(B5:B42)</f>
        <v>160.70000000000002</v>
      </c>
      <c r="C43" s="541"/>
      <c r="D43" s="542">
        <f>SUM(D5:D42)</f>
        <v>8827.9</v>
      </c>
    </row>
    <row r="45" spans="1:4" ht="18.75" x14ac:dyDescent="0.3">
      <c r="A45" s="9" t="s">
        <v>1</v>
      </c>
      <c r="B45" s="10"/>
    </row>
    <row r="46" spans="1:4" ht="19.5" thickBot="1" x14ac:dyDescent="0.35">
      <c r="A46" s="11" t="s">
        <v>145</v>
      </c>
      <c r="B46" s="10"/>
    </row>
    <row r="47" spans="1:4" ht="16.5" thickBot="1" x14ac:dyDescent="0.3">
      <c r="A47" s="12"/>
      <c r="B47" s="13" t="s">
        <v>1</v>
      </c>
      <c r="C47" s="20"/>
      <c r="D47" s="14" t="s">
        <v>2</v>
      </c>
    </row>
    <row r="48" spans="1:4" ht="15.75" x14ac:dyDescent="0.25">
      <c r="A48" s="21"/>
      <c r="B48" s="15" t="s">
        <v>16</v>
      </c>
      <c r="C48" s="16"/>
      <c r="D48" s="18"/>
    </row>
    <row r="49" spans="1:4" ht="16.5" thickBot="1" x14ac:dyDescent="0.3">
      <c r="A49" s="22" t="s">
        <v>4</v>
      </c>
      <c r="B49" s="17" t="s">
        <v>25</v>
      </c>
      <c r="C49" s="17" t="s">
        <v>6</v>
      </c>
      <c r="D49" s="19" t="s">
        <v>7</v>
      </c>
    </row>
    <row r="50" spans="1:4" ht="15.75" x14ac:dyDescent="0.25">
      <c r="A50" s="137">
        <v>104</v>
      </c>
      <c r="B50" s="138">
        <v>4.3</v>
      </c>
      <c r="C50" s="139">
        <v>50</v>
      </c>
      <c r="D50" s="543">
        <f>SUM(C50*B50)</f>
        <v>215</v>
      </c>
    </row>
    <row r="51" spans="1:4" ht="15.75" x14ac:dyDescent="0.25">
      <c r="A51" s="105">
        <v>105</v>
      </c>
      <c r="B51" s="106">
        <v>4.3</v>
      </c>
      <c r="C51" s="107">
        <v>65</v>
      </c>
      <c r="D51" s="241">
        <f t="shared" ref="D51:D66" si="3">SUM(C51*B51)</f>
        <v>279.5</v>
      </c>
    </row>
    <row r="52" spans="1:4" ht="15.75" x14ac:dyDescent="0.25">
      <c r="A52" s="93">
        <v>106</v>
      </c>
      <c r="B52" s="106">
        <v>3.4</v>
      </c>
      <c r="C52" s="107">
        <v>65</v>
      </c>
      <c r="D52" s="241">
        <f t="shared" si="3"/>
        <v>221</v>
      </c>
    </row>
    <row r="53" spans="1:4" ht="15.75" x14ac:dyDescent="0.25">
      <c r="A53" s="105">
        <v>107</v>
      </c>
      <c r="B53" s="106">
        <v>7.3</v>
      </c>
      <c r="C53" s="107">
        <v>65</v>
      </c>
      <c r="D53" s="241">
        <f t="shared" si="3"/>
        <v>474.5</v>
      </c>
    </row>
    <row r="54" spans="1:4" ht="15.75" x14ac:dyDescent="0.25">
      <c r="A54" s="93">
        <v>108</v>
      </c>
      <c r="B54" s="106">
        <v>2.6</v>
      </c>
      <c r="C54" s="107">
        <v>65</v>
      </c>
      <c r="D54" s="241">
        <f t="shared" si="3"/>
        <v>169</v>
      </c>
    </row>
    <row r="55" spans="1:4" ht="15.75" x14ac:dyDescent="0.25">
      <c r="A55" s="93">
        <v>110</v>
      </c>
      <c r="B55" s="106">
        <v>5.9</v>
      </c>
      <c r="C55" s="107">
        <v>42</v>
      </c>
      <c r="D55" s="241">
        <f t="shared" si="3"/>
        <v>247.8</v>
      </c>
    </row>
    <row r="56" spans="1:4" ht="15.75" x14ac:dyDescent="0.25">
      <c r="A56" s="93">
        <v>112</v>
      </c>
      <c r="B56" s="106">
        <v>2.7</v>
      </c>
      <c r="C56" s="107">
        <v>55</v>
      </c>
      <c r="D56" s="241">
        <f t="shared" si="3"/>
        <v>148.5</v>
      </c>
    </row>
    <row r="57" spans="1:4" ht="15.75" x14ac:dyDescent="0.25">
      <c r="A57" s="105">
        <v>113</v>
      </c>
      <c r="B57" s="106">
        <v>4.2</v>
      </c>
      <c r="C57" s="107">
        <v>45</v>
      </c>
      <c r="D57" s="241">
        <f t="shared" si="3"/>
        <v>189</v>
      </c>
    </row>
    <row r="58" spans="1:4" ht="15.75" x14ac:dyDescent="0.25">
      <c r="A58" s="93">
        <v>114</v>
      </c>
      <c r="B58" s="106">
        <v>5.3</v>
      </c>
      <c r="C58" s="107">
        <v>50</v>
      </c>
      <c r="D58" s="241">
        <f t="shared" si="3"/>
        <v>265</v>
      </c>
    </row>
    <row r="59" spans="1:4" ht="15.75" x14ac:dyDescent="0.25">
      <c r="A59" s="105">
        <v>115</v>
      </c>
      <c r="B59" s="106">
        <v>5.8</v>
      </c>
      <c r="C59" s="107">
        <v>45</v>
      </c>
      <c r="D59" s="241">
        <f t="shared" si="3"/>
        <v>261</v>
      </c>
    </row>
    <row r="60" spans="1:4" ht="15.75" x14ac:dyDescent="0.25">
      <c r="A60" s="93">
        <v>116</v>
      </c>
      <c r="B60" s="106">
        <v>7</v>
      </c>
      <c r="C60" s="107">
        <v>50</v>
      </c>
      <c r="D60" s="241">
        <f t="shared" si="3"/>
        <v>350</v>
      </c>
    </row>
    <row r="61" spans="1:4" ht="15.75" x14ac:dyDescent="0.25">
      <c r="A61" s="105">
        <v>117</v>
      </c>
      <c r="B61" s="106">
        <v>1</v>
      </c>
      <c r="C61" s="107">
        <v>50</v>
      </c>
      <c r="D61" s="241">
        <f t="shared" si="3"/>
        <v>50</v>
      </c>
    </row>
    <row r="62" spans="1:4" ht="15.75" x14ac:dyDescent="0.25">
      <c r="A62" s="93">
        <v>118</v>
      </c>
      <c r="B62" s="106">
        <v>5.7</v>
      </c>
      <c r="C62" s="107">
        <v>55</v>
      </c>
      <c r="D62" s="241">
        <f t="shared" si="3"/>
        <v>313.5</v>
      </c>
    </row>
    <row r="63" spans="1:4" ht="15.75" x14ac:dyDescent="0.25">
      <c r="A63" s="105">
        <v>119</v>
      </c>
      <c r="B63" s="106">
        <v>1.2</v>
      </c>
      <c r="C63" s="107">
        <v>55</v>
      </c>
      <c r="D63" s="241">
        <f t="shared" si="3"/>
        <v>66</v>
      </c>
    </row>
    <row r="64" spans="1:4" ht="15.75" x14ac:dyDescent="0.25">
      <c r="A64" s="93">
        <v>120</v>
      </c>
      <c r="B64" s="106">
        <v>4.4000000000000004</v>
      </c>
      <c r="C64" s="107">
        <v>55</v>
      </c>
      <c r="D64" s="241">
        <f t="shared" si="3"/>
        <v>242.00000000000003</v>
      </c>
    </row>
    <row r="65" spans="1:4" ht="15.75" x14ac:dyDescent="0.25">
      <c r="A65" s="93">
        <v>121</v>
      </c>
      <c r="B65" s="119">
        <v>3.3</v>
      </c>
      <c r="C65" s="120">
        <v>45</v>
      </c>
      <c r="D65" s="241">
        <f t="shared" si="3"/>
        <v>148.5</v>
      </c>
    </row>
    <row r="66" spans="1:4" ht="15.75" x14ac:dyDescent="0.25">
      <c r="A66" s="105">
        <v>122</v>
      </c>
      <c r="B66" s="106">
        <v>3.6</v>
      </c>
      <c r="C66" s="107">
        <v>45</v>
      </c>
      <c r="D66" s="241">
        <f t="shared" si="3"/>
        <v>162</v>
      </c>
    </row>
    <row r="67" spans="1:4" ht="15.75" thickBot="1" x14ac:dyDescent="0.3">
      <c r="A67" s="539" t="s">
        <v>17</v>
      </c>
      <c r="B67" s="544">
        <f>SUM(B50:B66)</f>
        <v>72</v>
      </c>
      <c r="C67" s="545"/>
      <c r="D67" s="542">
        <f>SUM(D50:D66)</f>
        <v>3802.3</v>
      </c>
    </row>
    <row r="71" spans="1:4" x14ac:dyDescent="0.25">
      <c r="A71" s="278"/>
      <c r="B71" s="285"/>
      <c r="C71" s="279"/>
      <c r="D71" s="280"/>
    </row>
    <row r="72" spans="1:4" x14ac:dyDescent="0.25">
      <c r="A72" s="278"/>
      <c r="B72" s="285"/>
      <c r="C72" s="279"/>
      <c r="D72" s="280"/>
    </row>
    <row r="73" spans="1:4" x14ac:dyDescent="0.25">
      <c r="A73" s="278"/>
      <c r="B73" s="285"/>
      <c r="C73" s="279"/>
      <c r="D73" s="280"/>
    </row>
    <row r="74" spans="1:4" x14ac:dyDescent="0.25">
      <c r="A74" s="278"/>
      <c r="B74" s="285"/>
      <c r="C74" s="279"/>
      <c r="D74" s="280"/>
    </row>
    <row r="75" spans="1:4" x14ac:dyDescent="0.25">
      <c r="A75" s="278"/>
      <c r="B75" s="285"/>
      <c r="C75" s="279"/>
      <c r="D75" s="280"/>
    </row>
    <row r="76" spans="1:4" x14ac:dyDescent="0.25">
      <c r="A76" s="278"/>
      <c r="B76" s="285"/>
      <c r="C76" s="279"/>
      <c r="D76" s="280"/>
    </row>
    <row r="77" spans="1:4" x14ac:dyDescent="0.25">
      <c r="A77" s="278"/>
      <c r="B77" s="285"/>
      <c r="C77" s="279"/>
      <c r="D77" s="280"/>
    </row>
    <row r="78" spans="1:4" x14ac:dyDescent="0.25">
      <c r="A78" s="278"/>
      <c r="B78" s="285"/>
      <c r="C78" s="279"/>
      <c r="D78" s="280"/>
    </row>
    <row r="79" spans="1:4" x14ac:dyDescent="0.25">
      <c r="A79" s="278"/>
      <c r="B79" s="285"/>
      <c r="C79" s="279"/>
      <c r="D79" s="280"/>
    </row>
    <row r="80" spans="1:4" x14ac:dyDescent="0.25">
      <c r="A80" s="278"/>
      <c r="B80" s="285"/>
      <c r="C80" s="279"/>
      <c r="D80" s="280"/>
    </row>
    <row r="81" spans="1:4" x14ac:dyDescent="0.25">
      <c r="A81" s="278"/>
      <c r="B81" s="285"/>
      <c r="C81" s="279"/>
      <c r="D81" s="280"/>
    </row>
    <row r="82" spans="1:4" x14ac:dyDescent="0.25">
      <c r="A82" s="278"/>
      <c r="B82" s="285"/>
      <c r="C82" s="279"/>
      <c r="D82" s="280"/>
    </row>
    <row r="83" spans="1:4" x14ac:dyDescent="0.25">
      <c r="A83" s="278"/>
      <c r="B83" s="285"/>
      <c r="C83" s="279"/>
      <c r="D83" s="280"/>
    </row>
    <row r="84" spans="1:4" x14ac:dyDescent="0.25">
      <c r="A84" s="278"/>
      <c r="B84" s="285"/>
      <c r="C84" s="279"/>
      <c r="D84" s="280"/>
    </row>
    <row r="85" spans="1:4" x14ac:dyDescent="0.25">
      <c r="A85" s="278"/>
      <c r="B85" s="285"/>
      <c r="C85" s="279"/>
      <c r="D85" s="280"/>
    </row>
    <row r="86" spans="1:4" x14ac:dyDescent="0.25">
      <c r="A86" s="278"/>
      <c r="B86" s="285"/>
      <c r="C86" s="279"/>
      <c r="D86" s="280"/>
    </row>
    <row r="87" spans="1:4" x14ac:dyDescent="0.25">
      <c r="A87" s="278"/>
      <c r="B87" s="285"/>
      <c r="C87" s="279"/>
      <c r="D87" s="280"/>
    </row>
    <row r="88" spans="1:4" x14ac:dyDescent="0.25">
      <c r="A88" s="278"/>
      <c r="B88" s="285"/>
      <c r="C88" s="279"/>
      <c r="D88" s="280"/>
    </row>
    <row r="89" spans="1:4" ht="18.75" x14ac:dyDescent="0.3">
      <c r="A89" s="9" t="s">
        <v>1</v>
      </c>
      <c r="B89" s="10"/>
    </row>
    <row r="90" spans="1:4" ht="18.75" x14ac:dyDescent="0.3">
      <c r="A90" s="9" t="s">
        <v>191</v>
      </c>
      <c r="B90" s="10"/>
    </row>
    <row r="91" spans="1:4" ht="19.5" thickBot="1" x14ac:dyDescent="0.35">
      <c r="A91" s="11" t="s">
        <v>190</v>
      </c>
      <c r="B91" s="10"/>
    </row>
    <row r="92" spans="1:4" ht="16.5" thickBot="1" x14ac:dyDescent="0.3">
      <c r="A92" s="12"/>
      <c r="B92" s="13" t="s">
        <v>1</v>
      </c>
      <c r="C92" s="20"/>
      <c r="D92" s="14" t="s">
        <v>2</v>
      </c>
    </row>
    <row r="93" spans="1:4" ht="15.75" x14ac:dyDescent="0.25">
      <c r="A93" s="21"/>
      <c r="B93" s="15" t="s">
        <v>16</v>
      </c>
      <c r="C93" s="16"/>
      <c r="D93" s="534"/>
    </row>
    <row r="94" spans="1:4" ht="16.5" thickBot="1" x14ac:dyDescent="0.3">
      <c r="A94" s="532" t="s">
        <v>4</v>
      </c>
      <c r="B94" s="533" t="s">
        <v>27</v>
      </c>
      <c r="C94" s="533" t="s">
        <v>6</v>
      </c>
      <c r="D94" s="534" t="s">
        <v>7</v>
      </c>
    </row>
    <row r="95" spans="1:4" ht="15.75" x14ac:dyDescent="0.25">
      <c r="A95" s="137">
        <v>57</v>
      </c>
      <c r="B95" s="138">
        <v>4.5</v>
      </c>
      <c r="C95" s="139">
        <v>50</v>
      </c>
      <c r="D95" s="535">
        <f t="shared" ref="D95:D99" si="4">SUM(C95*B95)</f>
        <v>225</v>
      </c>
    </row>
    <row r="96" spans="1:4" ht="15.75" x14ac:dyDescent="0.25">
      <c r="A96" s="105">
        <v>58</v>
      </c>
      <c r="B96" s="106">
        <v>9.3000000000000007</v>
      </c>
      <c r="C96" s="107">
        <v>42</v>
      </c>
      <c r="D96" s="284">
        <f t="shared" si="4"/>
        <v>390.6</v>
      </c>
    </row>
    <row r="97" spans="1:4" ht="15.75" x14ac:dyDescent="0.25">
      <c r="A97" s="105">
        <v>59</v>
      </c>
      <c r="B97" s="106">
        <v>6</v>
      </c>
      <c r="C97" s="107">
        <v>60</v>
      </c>
      <c r="D97" s="284">
        <f t="shared" si="4"/>
        <v>360</v>
      </c>
    </row>
    <row r="98" spans="1:4" ht="15.75" x14ac:dyDescent="0.25">
      <c r="A98" s="105">
        <v>70</v>
      </c>
      <c r="B98" s="106">
        <v>7.3</v>
      </c>
      <c r="C98" s="107">
        <v>35</v>
      </c>
      <c r="D98" s="284">
        <f t="shared" si="4"/>
        <v>255.5</v>
      </c>
    </row>
    <row r="99" spans="1:4" ht="15.75" x14ac:dyDescent="0.25">
      <c r="A99" s="105">
        <v>71</v>
      </c>
      <c r="B99" s="106">
        <v>7.7</v>
      </c>
      <c r="C99" s="107">
        <v>50</v>
      </c>
      <c r="D99" s="284">
        <f t="shared" si="4"/>
        <v>385</v>
      </c>
    </row>
    <row r="100" spans="1:4" ht="15.75" x14ac:dyDescent="0.25">
      <c r="A100" s="1">
        <v>88</v>
      </c>
      <c r="B100" s="106">
        <v>0.7</v>
      </c>
      <c r="C100" s="107">
        <v>45</v>
      </c>
      <c r="D100" s="284">
        <f>SUM(C100*B100)</f>
        <v>31.499999999999996</v>
      </c>
    </row>
    <row r="101" spans="1:4" ht="15.75" x14ac:dyDescent="0.25">
      <c r="A101" s="1">
        <v>89</v>
      </c>
      <c r="B101" s="106">
        <v>5</v>
      </c>
      <c r="C101" s="107">
        <v>50</v>
      </c>
      <c r="D101" s="284">
        <f>SUM(C101*B101)</f>
        <v>250</v>
      </c>
    </row>
    <row r="102" spans="1:4" ht="15.75" x14ac:dyDescent="0.25">
      <c r="A102" s="1">
        <v>90</v>
      </c>
      <c r="B102" s="106">
        <v>5.7</v>
      </c>
      <c r="C102" s="107">
        <v>50</v>
      </c>
      <c r="D102" s="284">
        <f>SUM(C102*B102)</f>
        <v>285</v>
      </c>
    </row>
    <row r="103" spans="1:4" ht="15.75" x14ac:dyDescent="0.25">
      <c r="A103" s="1">
        <v>91</v>
      </c>
      <c r="B103" s="106">
        <v>5.8</v>
      </c>
      <c r="C103" s="107">
        <v>75</v>
      </c>
      <c r="D103" s="284">
        <f>SUM(C103*B103)</f>
        <v>435</v>
      </c>
    </row>
    <row r="104" spans="1:4" ht="15.75" thickBot="1" x14ac:dyDescent="0.3">
      <c r="A104" s="546" t="s">
        <v>17</v>
      </c>
      <c r="B104" s="547">
        <f>SUM(B95:B103)</f>
        <v>52.000000000000007</v>
      </c>
      <c r="C104" s="548"/>
      <c r="D104" s="549">
        <f>SUM(D95:D103)</f>
        <v>2617.6</v>
      </c>
    </row>
    <row r="106" spans="1:4" ht="18.75" x14ac:dyDescent="0.3">
      <c r="A106" s="9" t="s">
        <v>1</v>
      </c>
      <c r="B106" s="285"/>
      <c r="C106" s="279"/>
      <c r="D106" s="280"/>
    </row>
    <row r="107" spans="1:4" ht="18.75" x14ac:dyDescent="0.3">
      <c r="A107" s="9" t="s">
        <v>192</v>
      </c>
      <c r="B107" s="285"/>
      <c r="C107" s="279"/>
      <c r="D107" s="280"/>
    </row>
    <row r="108" spans="1:4" ht="19.5" thickBot="1" x14ac:dyDescent="0.35">
      <c r="A108" s="11" t="s">
        <v>146</v>
      </c>
      <c r="B108" s="10"/>
      <c r="C108" s="10"/>
      <c r="D108" s="10"/>
    </row>
    <row r="109" spans="1:4" ht="16.5" thickBot="1" x14ac:dyDescent="0.3">
      <c r="A109" s="12"/>
      <c r="B109" s="13" t="s">
        <v>1</v>
      </c>
      <c r="C109" s="20"/>
      <c r="D109" s="14" t="s">
        <v>2</v>
      </c>
    </row>
    <row r="110" spans="1:4" ht="15.75" x14ac:dyDescent="0.25">
      <c r="A110" s="21"/>
      <c r="B110" s="15" t="s">
        <v>16</v>
      </c>
      <c r="C110" s="16"/>
      <c r="D110" s="18"/>
    </row>
    <row r="111" spans="1:4" ht="16.5" thickBot="1" x14ac:dyDescent="0.3">
      <c r="A111" s="532" t="s">
        <v>4</v>
      </c>
      <c r="B111" s="533" t="s">
        <v>25</v>
      </c>
      <c r="C111" s="533" t="s">
        <v>6</v>
      </c>
      <c r="D111" s="18" t="s">
        <v>7</v>
      </c>
    </row>
    <row r="112" spans="1:4" ht="15.75" x14ac:dyDescent="0.25">
      <c r="A112" s="8">
        <v>99</v>
      </c>
      <c r="B112" s="138">
        <v>3.3</v>
      </c>
      <c r="C112" s="139">
        <v>50</v>
      </c>
      <c r="D112" s="543">
        <f>SUM(C112*B112)</f>
        <v>165</v>
      </c>
    </row>
    <row r="113" spans="1:4" ht="15.75" x14ac:dyDescent="0.25">
      <c r="A113" s="1">
        <v>101</v>
      </c>
      <c r="B113" s="106">
        <v>2.9</v>
      </c>
      <c r="C113" s="107">
        <v>45</v>
      </c>
      <c r="D113" s="538">
        <f t="shared" ref="D113:D114" si="5">SUM(C113*B113)</f>
        <v>130.5</v>
      </c>
    </row>
    <row r="114" spans="1:4" ht="15.75" x14ac:dyDescent="0.25">
      <c r="A114" s="1">
        <v>102</v>
      </c>
      <c r="B114" s="106">
        <v>6.5</v>
      </c>
      <c r="C114" s="107">
        <v>55</v>
      </c>
      <c r="D114" s="538">
        <f t="shared" si="5"/>
        <v>357.5</v>
      </c>
    </row>
    <row r="115" spans="1:4" ht="15.75" thickBot="1" x14ac:dyDescent="0.3">
      <c r="A115" s="546" t="s">
        <v>17</v>
      </c>
      <c r="B115" s="550">
        <f>SUM(B112:B114)</f>
        <v>12.7</v>
      </c>
      <c r="C115" s="548"/>
      <c r="D115" s="549">
        <f>SUM(D112:D114)</f>
        <v>653</v>
      </c>
    </row>
    <row r="116" spans="1:4" ht="15.75" thickBot="1" x14ac:dyDescent="0.3"/>
    <row r="117" spans="1:4" x14ac:dyDescent="0.25">
      <c r="A117" s="5" t="s">
        <v>116</v>
      </c>
      <c r="B117" s="7"/>
      <c r="C117" s="6"/>
      <c r="D117" s="240"/>
    </row>
    <row r="118" spans="1:4" ht="15.75" thickBot="1" x14ac:dyDescent="0.3">
      <c r="A118" s="4" t="s">
        <v>17</v>
      </c>
      <c r="B118" s="2">
        <f>SUM(B43+B67+B104+B115)</f>
        <v>297.40000000000003</v>
      </c>
      <c r="C118" s="3"/>
      <c r="D118" s="242">
        <f>SUM(D43+D67+D104+D115)</f>
        <v>15900.800000000001</v>
      </c>
    </row>
    <row r="133" spans="5:5" x14ac:dyDescent="0.25">
      <c r="E133" s="10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53"/>
  <sheetViews>
    <sheetView topLeftCell="M31" zoomScale="90" zoomScaleNormal="90" workbookViewId="0">
      <selection activeCell="V20" sqref="V20"/>
    </sheetView>
  </sheetViews>
  <sheetFormatPr defaultRowHeight="15" x14ac:dyDescent="0.25"/>
  <cols>
    <col min="1" max="1" width="12.28515625" customWidth="1"/>
    <col min="2" max="2" width="18.42578125" customWidth="1"/>
    <col min="3" max="3" width="16" customWidth="1"/>
    <col min="6" max="6" width="14" customWidth="1"/>
    <col min="7" max="7" width="12.28515625" customWidth="1"/>
    <col min="8" max="8" width="17" customWidth="1"/>
    <col min="9" max="9" width="11.5703125" customWidth="1"/>
    <col min="10" max="10" width="25.140625" customWidth="1"/>
    <col min="11" max="11" width="15.28515625" customWidth="1"/>
    <col min="12" max="12" width="16.85546875" customWidth="1"/>
    <col min="13" max="13" width="14.7109375" customWidth="1"/>
    <col min="14" max="14" width="16" customWidth="1"/>
    <col min="15" max="15" width="20.42578125" customWidth="1"/>
    <col min="17" max="17" width="10.85546875" customWidth="1"/>
    <col min="18" max="18" width="14" customWidth="1"/>
    <col min="20" max="20" width="15.28515625" customWidth="1"/>
    <col min="21" max="21" width="13.5703125" customWidth="1"/>
    <col min="22" max="22" width="24.28515625" customWidth="1"/>
    <col min="23" max="23" width="11.7109375" customWidth="1"/>
    <col min="24" max="24" width="14.42578125" customWidth="1"/>
    <col min="26" max="26" width="14.7109375" customWidth="1"/>
    <col min="27" max="27" width="14" customWidth="1"/>
    <col min="28" max="28" width="19.85546875" customWidth="1"/>
    <col min="29" max="29" width="6.7109375" customWidth="1"/>
    <col min="30" max="30" width="13.42578125" customWidth="1"/>
    <col min="31" max="31" width="15.42578125" customWidth="1"/>
    <col min="33" max="33" width="16.28515625" customWidth="1"/>
    <col min="34" max="34" width="14.28515625" customWidth="1"/>
    <col min="35" max="35" width="13.85546875" customWidth="1"/>
    <col min="36" max="36" width="13.5703125" customWidth="1"/>
    <col min="37" max="37" width="13.85546875" customWidth="1"/>
    <col min="40" max="40" width="14.140625" customWidth="1"/>
    <col min="41" max="41" width="14.7109375" customWidth="1"/>
    <col min="42" max="42" width="14.28515625" customWidth="1"/>
    <col min="44" max="44" width="11.7109375" customWidth="1"/>
    <col min="45" max="45" width="12.140625" customWidth="1"/>
    <col min="47" max="47" width="12.85546875" customWidth="1"/>
    <col min="48" max="49" width="13" customWidth="1"/>
    <col min="50" max="50" width="10.85546875" customWidth="1"/>
    <col min="51" max="51" width="14.5703125" customWidth="1"/>
    <col min="55" max="55" width="16.140625" customWidth="1"/>
    <col min="56" max="56" width="13.140625" customWidth="1"/>
    <col min="57" max="57" width="16.42578125" customWidth="1"/>
    <col min="63" max="63" width="13.85546875" customWidth="1"/>
    <col min="64" max="64" width="14.42578125" customWidth="1"/>
    <col min="65" max="65" width="12.85546875" customWidth="1"/>
    <col min="66" max="66" width="11.28515625" customWidth="1"/>
    <col min="67" max="67" width="14" customWidth="1"/>
  </cols>
  <sheetData>
    <row r="1" spans="1:67" ht="20.25" x14ac:dyDescent="0.3">
      <c r="A1" s="23" t="s">
        <v>37</v>
      </c>
      <c r="H1" s="43" t="s">
        <v>45</v>
      </c>
      <c r="I1" s="25"/>
      <c r="J1" s="25"/>
      <c r="K1" s="25"/>
      <c r="L1" s="25"/>
      <c r="M1" s="23" t="s">
        <v>37</v>
      </c>
      <c r="T1" s="43" t="s">
        <v>45</v>
      </c>
      <c r="U1" s="25"/>
      <c r="V1" s="25"/>
      <c r="W1" s="25"/>
      <c r="X1" s="25"/>
      <c r="Z1" s="23" t="s">
        <v>37</v>
      </c>
      <c r="AG1" s="43" t="s">
        <v>45</v>
      </c>
      <c r="AH1" s="25"/>
      <c r="AI1" s="25"/>
      <c r="AJ1" s="25"/>
      <c r="AK1" s="25"/>
      <c r="AN1" s="23" t="s">
        <v>37</v>
      </c>
      <c r="AU1" s="43" t="s">
        <v>45</v>
      </c>
      <c r="AV1" s="25"/>
      <c r="AW1" s="25"/>
      <c r="AX1" s="25"/>
      <c r="AY1" s="25"/>
      <c r="BC1" s="23" t="s">
        <v>37</v>
      </c>
      <c r="BK1" s="43" t="s">
        <v>45</v>
      </c>
      <c r="BL1" s="25"/>
      <c r="BM1" s="25"/>
      <c r="BN1" s="25"/>
      <c r="BO1" s="25"/>
    </row>
    <row r="2" spans="1:67" ht="15.75" thickBot="1" x14ac:dyDescent="0.3">
      <c r="A2" s="24" t="s">
        <v>135</v>
      </c>
      <c r="B2" s="25"/>
      <c r="C2" s="25"/>
      <c r="H2" s="24" t="s">
        <v>94</v>
      </c>
      <c r="I2" s="25"/>
      <c r="J2" s="25"/>
      <c r="K2" s="25"/>
      <c r="L2" s="25"/>
      <c r="M2" s="24" t="s">
        <v>137</v>
      </c>
      <c r="N2" s="25"/>
      <c r="O2" s="25"/>
      <c r="T2" s="24" t="s">
        <v>94</v>
      </c>
      <c r="U2" s="25"/>
      <c r="V2" s="25"/>
      <c r="W2" s="25"/>
      <c r="X2" s="25"/>
      <c r="Z2" s="24" t="s">
        <v>139</v>
      </c>
      <c r="AA2" s="25"/>
      <c r="AB2" s="25"/>
      <c r="AG2" s="24" t="s">
        <v>94</v>
      </c>
      <c r="AH2" s="25"/>
      <c r="AI2" s="25"/>
      <c r="AJ2" s="25"/>
      <c r="AK2" s="25"/>
      <c r="AN2" s="24" t="s">
        <v>141</v>
      </c>
      <c r="AO2" s="25"/>
      <c r="AP2" s="25"/>
      <c r="AU2" s="24" t="s">
        <v>94</v>
      </c>
      <c r="AV2" s="25"/>
      <c r="AW2" s="25"/>
      <c r="AX2" s="25"/>
      <c r="AY2" s="25"/>
      <c r="BC2" s="24" t="s">
        <v>143</v>
      </c>
      <c r="BD2" s="25"/>
      <c r="BE2" s="25"/>
      <c r="BK2" s="24" t="s">
        <v>94</v>
      </c>
      <c r="BL2" s="25"/>
      <c r="BM2" s="25"/>
      <c r="BN2" s="25"/>
      <c r="BO2" s="25"/>
    </row>
    <row r="3" spans="1:67" ht="18.75" x14ac:dyDescent="0.3">
      <c r="A3" s="26" t="s">
        <v>38</v>
      </c>
      <c r="B3" s="27" t="s">
        <v>39</v>
      </c>
      <c r="C3" s="28" t="s">
        <v>40</v>
      </c>
      <c r="H3" s="43" t="s">
        <v>46</v>
      </c>
      <c r="I3" s="25"/>
      <c r="J3" s="25"/>
      <c r="K3" s="25"/>
      <c r="L3" s="25"/>
      <c r="M3" s="26" t="s">
        <v>38</v>
      </c>
      <c r="N3" s="27" t="s">
        <v>39</v>
      </c>
      <c r="O3" s="28" t="s">
        <v>40</v>
      </c>
      <c r="T3" s="43" t="s">
        <v>46</v>
      </c>
      <c r="U3" s="25"/>
      <c r="V3" s="25"/>
      <c r="W3" s="25"/>
      <c r="X3" s="25"/>
      <c r="Z3" s="26" t="s">
        <v>38</v>
      </c>
      <c r="AA3" s="27" t="s">
        <v>39</v>
      </c>
      <c r="AB3" s="28" t="s">
        <v>40</v>
      </c>
      <c r="AG3" s="43" t="s">
        <v>46</v>
      </c>
      <c r="AH3" s="25"/>
      <c r="AI3" s="25"/>
      <c r="AJ3" s="25"/>
      <c r="AK3" s="25"/>
      <c r="AN3" s="26" t="s">
        <v>38</v>
      </c>
      <c r="AO3" s="27" t="s">
        <v>39</v>
      </c>
      <c r="AP3" s="28" t="s">
        <v>40</v>
      </c>
      <c r="AU3" s="43" t="s">
        <v>46</v>
      </c>
      <c r="AV3" s="25"/>
      <c r="AW3" s="25"/>
      <c r="AX3" s="25"/>
      <c r="AY3" s="25"/>
      <c r="BC3" s="26" t="s">
        <v>38</v>
      </c>
      <c r="BD3" s="27" t="s">
        <v>39</v>
      </c>
      <c r="BE3" s="28" t="s">
        <v>40</v>
      </c>
      <c r="BK3" s="43" t="s">
        <v>46</v>
      </c>
      <c r="BL3" s="25"/>
      <c r="BM3" s="25"/>
      <c r="BN3" s="25"/>
      <c r="BO3" s="25"/>
    </row>
    <row r="4" spans="1:67" ht="21" customHeight="1" x14ac:dyDescent="0.3">
      <c r="A4" s="29"/>
      <c r="B4" s="30" t="s">
        <v>41</v>
      </c>
      <c r="C4" s="31"/>
      <c r="H4" s="44" t="s">
        <v>47</v>
      </c>
      <c r="I4" s="45"/>
      <c r="J4" s="45"/>
      <c r="K4" s="45"/>
      <c r="L4" s="25"/>
      <c r="M4" s="29"/>
      <c r="N4" s="30" t="s">
        <v>41</v>
      </c>
      <c r="O4" s="31"/>
      <c r="T4" s="44" t="s">
        <v>92</v>
      </c>
      <c r="U4" s="45"/>
      <c r="V4" s="45"/>
      <c r="W4" s="45"/>
      <c r="X4" s="25"/>
      <c r="Z4" s="29"/>
      <c r="AA4" s="30" t="s">
        <v>41</v>
      </c>
      <c r="AB4" s="31"/>
      <c r="AG4" s="44" t="s">
        <v>92</v>
      </c>
      <c r="AH4" s="45"/>
      <c r="AI4" s="45"/>
      <c r="AJ4" s="45"/>
      <c r="AK4" s="25"/>
      <c r="AN4" s="29"/>
      <c r="AO4" s="30" t="s">
        <v>41</v>
      </c>
      <c r="AP4" s="31"/>
      <c r="AU4" s="44" t="s">
        <v>92</v>
      </c>
      <c r="AV4" s="45"/>
      <c r="AW4" s="45"/>
      <c r="AX4" s="45"/>
      <c r="AY4" s="25"/>
      <c r="BC4" s="29"/>
      <c r="BD4" s="30" t="s">
        <v>41</v>
      </c>
      <c r="BE4" s="31"/>
      <c r="BK4" s="44" t="s">
        <v>92</v>
      </c>
      <c r="BL4" s="45"/>
      <c r="BM4" s="45"/>
      <c r="BN4" s="45"/>
      <c r="BO4" s="25"/>
    </row>
    <row r="5" spans="1:67" ht="18.75" x14ac:dyDescent="0.3">
      <c r="A5" s="32">
        <v>44781</v>
      </c>
      <c r="B5" s="33">
        <v>212000</v>
      </c>
      <c r="C5" s="34" t="s">
        <v>193</v>
      </c>
      <c r="H5" s="24" t="s">
        <v>48</v>
      </c>
      <c r="I5" s="25"/>
      <c r="J5" s="25"/>
      <c r="K5" s="25"/>
      <c r="L5" s="25"/>
      <c r="M5" s="32">
        <v>44805</v>
      </c>
      <c r="N5" s="557">
        <v>310000</v>
      </c>
      <c r="O5" s="34" t="s">
        <v>195</v>
      </c>
      <c r="T5" s="24" t="s">
        <v>88</v>
      </c>
      <c r="U5" s="25"/>
      <c r="V5" s="25"/>
      <c r="W5" s="25"/>
      <c r="X5" s="25"/>
      <c r="Z5" s="32"/>
      <c r="AA5" s="33"/>
      <c r="AB5" s="34"/>
      <c r="AG5" s="24" t="s">
        <v>88</v>
      </c>
      <c r="AH5" s="25"/>
      <c r="AI5" s="25"/>
      <c r="AJ5" s="25"/>
      <c r="AK5" s="25"/>
      <c r="AN5" s="32"/>
      <c r="AO5" s="33"/>
      <c r="AP5" s="34"/>
      <c r="AU5" s="24" t="s">
        <v>88</v>
      </c>
      <c r="AV5" s="25"/>
      <c r="AW5" s="25"/>
      <c r="AX5" s="25"/>
      <c r="AY5" s="25"/>
      <c r="BC5" s="32"/>
      <c r="BD5" s="33"/>
      <c r="BE5" s="34"/>
      <c r="BK5" s="24" t="s">
        <v>88</v>
      </c>
      <c r="BL5" s="25"/>
      <c r="BM5" s="25"/>
      <c r="BN5" s="25"/>
      <c r="BO5" s="25"/>
    </row>
    <row r="6" spans="1:67" ht="15.75" x14ac:dyDescent="0.25">
      <c r="A6" s="32">
        <v>44782</v>
      </c>
      <c r="B6" s="35">
        <v>200000</v>
      </c>
      <c r="C6" s="34" t="s">
        <v>193</v>
      </c>
      <c r="H6" s="24" t="s">
        <v>49</v>
      </c>
      <c r="I6" s="25"/>
      <c r="J6" s="25"/>
      <c r="K6" s="25"/>
      <c r="L6" s="25"/>
      <c r="M6" s="32">
        <v>44806</v>
      </c>
      <c r="N6" s="35">
        <v>215000</v>
      </c>
      <c r="O6" s="34" t="s">
        <v>194</v>
      </c>
      <c r="T6" s="24" t="s">
        <v>89</v>
      </c>
      <c r="U6" s="25"/>
      <c r="V6" s="25"/>
      <c r="W6" s="25"/>
      <c r="X6" s="25"/>
      <c r="Z6" s="32"/>
      <c r="AA6" s="33"/>
      <c r="AB6" s="34"/>
      <c r="AG6" s="24" t="s">
        <v>89</v>
      </c>
      <c r="AH6" s="25"/>
      <c r="AI6" s="25"/>
      <c r="AJ6" s="25"/>
      <c r="AK6" s="25"/>
      <c r="AN6" s="32"/>
      <c r="AO6" s="33"/>
      <c r="AP6" s="34"/>
      <c r="AU6" s="24" t="s">
        <v>89</v>
      </c>
      <c r="AV6" s="25"/>
      <c r="AW6" s="25"/>
      <c r="AX6" s="25"/>
      <c r="AY6" s="25"/>
      <c r="BC6" s="32"/>
      <c r="BD6" s="33"/>
      <c r="BE6" s="34"/>
      <c r="BK6" s="24" t="s">
        <v>89</v>
      </c>
      <c r="BL6" s="25"/>
      <c r="BM6" s="25"/>
      <c r="BN6" s="25"/>
      <c r="BO6" s="25"/>
    </row>
    <row r="7" spans="1:67" ht="18.75" x14ac:dyDescent="0.3">
      <c r="A7" s="32">
        <v>44783</v>
      </c>
      <c r="B7" s="33">
        <v>220000</v>
      </c>
      <c r="C7" s="34" t="s">
        <v>193</v>
      </c>
      <c r="H7" s="24" t="s">
        <v>50</v>
      </c>
      <c r="I7" s="25"/>
      <c r="J7" s="25"/>
      <c r="K7" s="25"/>
      <c r="L7" s="25"/>
      <c r="M7" s="32">
        <v>44807</v>
      </c>
      <c r="N7" s="33">
        <v>120000</v>
      </c>
      <c r="O7" s="34" t="s">
        <v>194</v>
      </c>
      <c r="T7" s="24" t="s">
        <v>90</v>
      </c>
      <c r="U7" s="25"/>
      <c r="V7" s="25"/>
      <c r="W7" s="25"/>
      <c r="X7" s="25"/>
      <c r="Z7" s="32"/>
      <c r="AA7" s="35"/>
      <c r="AB7" s="34"/>
      <c r="AG7" s="24" t="s">
        <v>90</v>
      </c>
      <c r="AH7" s="25"/>
      <c r="AI7" s="25"/>
      <c r="AJ7" s="25"/>
      <c r="AK7" s="25"/>
      <c r="AN7" s="32"/>
      <c r="AO7" s="35"/>
      <c r="AP7" s="34"/>
      <c r="AU7" s="24" t="s">
        <v>90</v>
      </c>
      <c r="AV7" s="25"/>
      <c r="AW7" s="25"/>
      <c r="AX7" s="25"/>
      <c r="AY7" s="25"/>
      <c r="BC7" s="32"/>
      <c r="BD7" s="35"/>
      <c r="BE7" s="34"/>
      <c r="BK7" s="24" t="s">
        <v>90</v>
      </c>
      <c r="BL7" s="25"/>
      <c r="BM7" s="25"/>
      <c r="BN7" s="25"/>
      <c r="BO7" s="25"/>
    </row>
    <row r="8" spans="1:67" ht="15.75" x14ac:dyDescent="0.25">
      <c r="A8" s="32">
        <v>44784</v>
      </c>
      <c r="B8" s="33">
        <v>271000</v>
      </c>
      <c r="C8" s="34" t="s">
        <v>193</v>
      </c>
      <c r="H8" s="46" t="s">
        <v>51</v>
      </c>
      <c r="I8" s="47"/>
      <c r="J8" s="47"/>
      <c r="K8" s="25"/>
      <c r="L8" s="25"/>
      <c r="M8" s="32">
        <v>44808</v>
      </c>
      <c r="N8" s="33"/>
      <c r="O8" s="34"/>
      <c r="T8" s="46" t="s">
        <v>91</v>
      </c>
      <c r="U8" s="47"/>
      <c r="V8" s="47"/>
      <c r="W8" s="25"/>
      <c r="X8" s="25"/>
      <c r="Z8" s="32"/>
      <c r="AA8" s="33"/>
      <c r="AB8" s="34"/>
      <c r="AG8" s="46" t="s">
        <v>91</v>
      </c>
      <c r="AH8" s="47"/>
      <c r="AI8" s="47"/>
      <c r="AJ8" s="25"/>
      <c r="AK8" s="25"/>
      <c r="AN8" s="32"/>
      <c r="AO8" s="33"/>
      <c r="AP8" s="34"/>
      <c r="AU8" s="46" t="s">
        <v>91</v>
      </c>
      <c r="AV8" s="47"/>
      <c r="AW8" s="47"/>
      <c r="AX8" s="25"/>
      <c r="AY8" s="25"/>
      <c r="BC8" s="32"/>
      <c r="BD8" s="33"/>
      <c r="BE8" s="34"/>
      <c r="BK8" s="46" t="s">
        <v>91</v>
      </c>
      <c r="BL8" s="47"/>
      <c r="BM8" s="47"/>
      <c r="BN8" s="25"/>
      <c r="BO8" s="25"/>
    </row>
    <row r="9" spans="1:67" ht="15.75" thickBot="1" x14ac:dyDescent="0.3">
      <c r="A9" s="32">
        <v>44785</v>
      </c>
      <c r="B9" s="35">
        <v>250000</v>
      </c>
      <c r="C9" s="34" t="s">
        <v>193</v>
      </c>
      <c r="H9" s="24" t="s">
        <v>52</v>
      </c>
      <c r="I9" s="25"/>
      <c r="J9" s="25"/>
      <c r="K9" s="25"/>
      <c r="L9" s="25"/>
      <c r="M9" s="32">
        <v>44809</v>
      </c>
      <c r="N9" s="35"/>
      <c r="O9" s="34"/>
      <c r="T9" s="24" t="s">
        <v>56</v>
      </c>
      <c r="U9" s="25"/>
      <c r="V9" s="25"/>
      <c r="W9" s="25"/>
      <c r="X9" s="25"/>
      <c r="Z9" s="32"/>
      <c r="AA9" s="33"/>
      <c r="AB9" s="34"/>
      <c r="AG9" s="24" t="s">
        <v>140</v>
      </c>
      <c r="AH9" s="25"/>
      <c r="AI9" s="25"/>
      <c r="AJ9" s="25"/>
      <c r="AK9" s="25"/>
      <c r="AN9" s="32"/>
      <c r="AO9" s="33"/>
      <c r="AP9" s="34"/>
      <c r="AU9" s="24" t="s">
        <v>59</v>
      </c>
      <c r="AV9" s="25"/>
      <c r="AW9" s="25"/>
      <c r="AX9" s="25"/>
      <c r="AY9" s="25"/>
      <c r="BC9" s="32"/>
      <c r="BD9" s="33"/>
      <c r="BE9" s="34"/>
      <c r="BK9" s="24" t="s">
        <v>59</v>
      </c>
      <c r="BL9" s="25"/>
      <c r="BM9" s="25"/>
      <c r="BN9" s="25"/>
      <c r="BO9" s="25"/>
    </row>
    <row r="10" spans="1:67" ht="15.75" thickBot="1" x14ac:dyDescent="0.3">
      <c r="A10" s="32">
        <v>44786</v>
      </c>
      <c r="B10" s="33">
        <v>110000</v>
      </c>
      <c r="C10" s="34" t="s">
        <v>193</v>
      </c>
      <c r="H10" s="24" t="s">
        <v>136</v>
      </c>
      <c r="I10" s="25"/>
      <c r="J10" s="25"/>
      <c r="K10" s="25"/>
      <c r="L10" s="25"/>
      <c r="M10" s="32">
        <v>44810</v>
      </c>
      <c r="N10" s="33"/>
      <c r="O10" s="34"/>
      <c r="T10" s="24" t="s">
        <v>138</v>
      </c>
      <c r="U10" s="25"/>
      <c r="V10" s="25"/>
      <c r="W10" s="25"/>
      <c r="X10" s="25"/>
      <c r="Z10" s="32"/>
      <c r="AA10" s="35"/>
      <c r="AB10" s="34"/>
      <c r="AG10" s="26" t="s">
        <v>38</v>
      </c>
      <c r="AH10" s="27" t="s">
        <v>86</v>
      </c>
      <c r="AI10" s="27" t="s">
        <v>40</v>
      </c>
      <c r="AJ10" s="27" t="s">
        <v>53</v>
      </c>
      <c r="AK10" s="28" t="s">
        <v>17</v>
      </c>
      <c r="AN10" s="32"/>
      <c r="AO10" s="35"/>
      <c r="AP10" s="34"/>
      <c r="AU10" s="24" t="s">
        <v>142</v>
      </c>
      <c r="AV10" s="25"/>
      <c r="AW10" s="25"/>
      <c r="AX10" s="25"/>
      <c r="AY10" s="25"/>
      <c r="BC10" s="32"/>
      <c r="BD10" s="35"/>
      <c r="BE10" s="34"/>
      <c r="BK10" s="24" t="s">
        <v>144</v>
      </c>
      <c r="BL10" s="25"/>
      <c r="BM10" s="25"/>
      <c r="BN10" s="25"/>
      <c r="BO10" s="25"/>
    </row>
    <row r="11" spans="1:67" x14ac:dyDescent="0.25">
      <c r="A11" s="32">
        <v>44787</v>
      </c>
      <c r="B11" s="33"/>
      <c r="C11" s="34"/>
      <c r="H11" s="26" t="s">
        <v>38</v>
      </c>
      <c r="I11" s="27" t="s">
        <v>86</v>
      </c>
      <c r="J11" s="27" t="s">
        <v>40</v>
      </c>
      <c r="K11" s="27" t="s">
        <v>53</v>
      </c>
      <c r="L11" s="28" t="s">
        <v>17</v>
      </c>
      <c r="M11" s="32">
        <v>44811</v>
      </c>
      <c r="N11" s="33"/>
      <c r="O11" s="34"/>
      <c r="T11" s="26" t="s">
        <v>38</v>
      </c>
      <c r="U11" s="27" t="s">
        <v>86</v>
      </c>
      <c r="V11" s="27" t="s">
        <v>40</v>
      </c>
      <c r="W11" s="27" t="s">
        <v>53</v>
      </c>
      <c r="X11" s="28" t="s">
        <v>17</v>
      </c>
      <c r="Z11" s="32"/>
      <c r="AA11" s="33"/>
      <c r="AB11" s="34"/>
      <c r="AG11" s="29"/>
      <c r="AH11" s="30" t="s">
        <v>87</v>
      </c>
      <c r="AI11" s="254"/>
      <c r="AJ11" s="30" t="s">
        <v>54</v>
      </c>
      <c r="AK11" s="49" t="s">
        <v>55</v>
      </c>
      <c r="AN11" s="32"/>
      <c r="AO11" s="33"/>
      <c r="AP11" s="34"/>
      <c r="AU11" s="26" t="s">
        <v>38</v>
      </c>
      <c r="AV11" s="27" t="s">
        <v>86</v>
      </c>
      <c r="AW11" s="27" t="s">
        <v>40</v>
      </c>
      <c r="AX11" s="27" t="s">
        <v>53</v>
      </c>
      <c r="AY11" s="28" t="s">
        <v>17</v>
      </c>
      <c r="BC11" s="32"/>
      <c r="BD11" s="33"/>
      <c r="BE11" s="34"/>
      <c r="BK11" s="26" t="s">
        <v>38</v>
      </c>
      <c r="BL11" s="27" t="s">
        <v>86</v>
      </c>
      <c r="BM11" s="27" t="s">
        <v>40</v>
      </c>
      <c r="BN11" s="27" t="s">
        <v>53</v>
      </c>
      <c r="BO11" s="28" t="s">
        <v>17</v>
      </c>
    </row>
    <row r="12" spans="1:67" x14ac:dyDescent="0.25">
      <c r="A12" s="32">
        <v>44788</v>
      </c>
      <c r="B12" s="410">
        <v>185000</v>
      </c>
      <c r="C12" s="34" t="s">
        <v>193</v>
      </c>
      <c r="H12" s="29"/>
      <c r="I12" s="30" t="s">
        <v>87</v>
      </c>
      <c r="J12" s="48"/>
      <c r="K12" s="30" t="s">
        <v>54</v>
      </c>
      <c r="L12" s="49" t="s">
        <v>55</v>
      </c>
      <c r="M12" s="32">
        <v>44812</v>
      </c>
      <c r="N12" s="35"/>
      <c r="O12" s="34"/>
      <c r="T12" s="29"/>
      <c r="U12" s="30" t="s">
        <v>87</v>
      </c>
      <c r="V12" s="48"/>
      <c r="W12" s="30" t="s">
        <v>54</v>
      </c>
      <c r="X12" s="49" t="s">
        <v>55</v>
      </c>
      <c r="Z12" s="32"/>
      <c r="AA12" s="33"/>
      <c r="AB12" s="34"/>
      <c r="AG12" s="60"/>
      <c r="AH12" s="247"/>
      <c r="AI12" s="33"/>
      <c r="AJ12" s="67"/>
      <c r="AK12" s="51"/>
      <c r="AN12" s="32"/>
      <c r="AO12" s="33"/>
      <c r="AP12" s="34"/>
      <c r="AU12" s="29"/>
      <c r="AV12" s="30" t="s">
        <v>87</v>
      </c>
      <c r="AW12" s="48"/>
      <c r="AX12" s="30" t="s">
        <v>54</v>
      </c>
      <c r="AY12" s="49" t="s">
        <v>55</v>
      </c>
      <c r="BC12" s="32"/>
      <c r="BD12" s="33"/>
      <c r="BE12" s="34"/>
      <c r="BK12" s="29"/>
      <c r="BL12" s="30" t="s">
        <v>87</v>
      </c>
      <c r="BM12" s="48"/>
      <c r="BN12" s="30" t="s">
        <v>54</v>
      </c>
      <c r="BO12" s="49" t="s">
        <v>55</v>
      </c>
    </row>
    <row r="13" spans="1:67" x14ac:dyDescent="0.25">
      <c r="A13" s="32">
        <v>44789</v>
      </c>
      <c r="B13" s="33">
        <v>228000</v>
      </c>
      <c r="C13" s="34" t="s">
        <v>193</v>
      </c>
      <c r="H13" s="60">
        <v>44781</v>
      </c>
      <c r="I13" s="30">
        <v>86020</v>
      </c>
      <c r="J13" s="247" t="s">
        <v>193</v>
      </c>
      <c r="K13" s="50"/>
      <c r="L13" s="51"/>
      <c r="M13" s="32">
        <v>44813</v>
      </c>
      <c r="N13" s="33"/>
      <c r="O13" s="34"/>
      <c r="T13" s="32">
        <v>44805</v>
      </c>
      <c r="U13" s="30">
        <v>92320</v>
      </c>
      <c r="V13" s="247" t="s">
        <v>194</v>
      </c>
      <c r="W13" s="50"/>
      <c r="X13" s="51"/>
      <c r="Z13" s="32"/>
      <c r="AA13" s="35"/>
      <c r="AB13" s="34"/>
      <c r="AG13" s="60"/>
      <c r="AH13" s="247"/>
      <c r="AI13" s="33"/>
      <c r="AJ13" s="67"/>
      <c r="AK13" s="51"/>
      <c r="AN13" s="32"/>
      <c r="AO13" s="35"/>
      <c r="AP13" s="34"/>
      <c r="AU13" s="60"/>
      <c r="AV13" s="33"/>
      <c r="AW13" s="33"/>
      <c r="AX13" s="50"/>
      <c r="AY13" s="51"/>
      <c r="BC13" s="32"/>
      <c r="BD13" s="35"/>
      <c r="BE13" s="34"/>
      <c r="BK13" s="60"/>
      <c r="BL13" s="33"/>
      <c r="BM13" s="247"/>
      <c r="BN13" s="50"/>
      <c r="BO13" s="51"/>
    </row>
    <row r="14" spans="1:67" x14ac:dyDescent="0.25">
      <c r="A14" s="32">
        <v>44790</v>
      </c>
      <c r="B14" s="33">
        <v>183000</v>
      </c>
      <c r="C14" s="34" t="s">
        <v>193</v>
      </c>
      <c r="H14" s="60">
        <v>44782</v>
      </c>
      <c r="I14" s="30">
        <v>80220</v>
      </c>
      <c r="J14" s="247" t="s">
        <v>193</v>
      </c>
      <c r="K14" s="50"/>
      <c r="L14" s="51"/>
      <c r="M14" s="32">
        <v>44814</v>
      </c>
      <c r="N14" s="33"/>
      <c r="O14" s="34"/>
      <c r="T14" s="32">
        <v>44806</v>
      </c>
      <c r="U14" s="30">
        <v>174020</v>
      </c>
      <c r="V14" s="247" t="s">
        <v>195</v>
      </c>
      <c r="W14" s="50"/>
      <c r="X14" s="51"/>
      <c r="Z14" s="32"/>
      <c r="AA14" s="33"/>
      <c r="AB14" s="34"/>
      <c r="AG14" s="60"/>
      <c r="AH14" s="253"/>
      <c r="AI14" s="33"/>
      <c r="AJ14" s="67"/>
      <c r="AK14" s="51"/>
      <c r="AN14" s="32"/>
      <c r="AO14" s="33"/>
      <c r="AP14" s="34"/>
      <c r="AU14" s="60"/>
      <c r="AV14" s="33"/>
      <c r="AW14" s="33"/>
      <c r="AX14" s="50"/>
      <c r="AY14" s="51"/>
      <c r="BC14" s="32"/>
      <c r="BD14" s="33"/>
      <c r="BE14" s="34"/>
      <c r="BK14" s="60"/>
      <c r="BL14" s="33"/>
      <c r="BM14" s="247"/>
      <c r="BN14" s="50"/>
      <c r="BO14" s="51"/>
    </row>
    <row r="15" spans="1:67" x14ac:dyDescent="0.25">
      <c r="A15" s="32">
        <v>44791</v>
      </c>
      <c r="B15" s="35">
        <v>186000</v>
      </c>
      <c r="C15" s="34" t="s">
        <v>193</v>
      </c>
      <c r="H15" s="60">
        <v>44783</v>
      </c>
      <c r="I15" s="30">
        <v>146840</v>
      </c>
      <c r="J15" s="247" t="s">
        <v>193</v>
      </c>
      <c r="K15" s="50"/>
      <c r="L15" s="51"/>
      <c r="M15" s="32">
        <v>44815</v>
      </c>
      <c r="N15" s="35"/>
      <c r="O15" s="34"/>
      <c r="T15" s="32">
        <v>44807</v>
      </c>
      <c r="U15" s="30">
        <v>114340</v>
      </c>
      <c r="V15" s="247" t="s">
        <v>195</v>
      </c>
      <c r="W15" s="50"/>
      <c r="X15" s="51"/>
      <c r="Z15" s="32"/>
      <c r="AA15" s="33"/>
      <c r="AB15" s="34"/>
      <c r="AG15" s="60"/>
      <c r="AH15" s="253"/>
      <c r="AI15" s="33"/>
      <c r="AJ15" s="67"/>
      <c r="AK15" s="51"/>
      <c r="AN15" s="32"/>
      <c r="AO15" s="33"/>
      <c r="AP15" s="34"/>
      <c r="AU15" s="60"/>
      <c r="AV15" s="30"/>
      <c r="AW15" s="33"/>
      <c r="AX15" s="50"/>
      <c r="AY15" s="51"/>
      <c r="BC15" s="32"/>
      <c r="BD15" s="33"/>
      <c r="BE15" s="34"/>
      <c r="BK15" s="60"/>
      <c r="BL15" s="30"/>
      <c r="BM15" s="247"/>
      <c r="BN15" s="50"/>
      <c r="BO15" s="51"/>
    </row>
    <row r="16" spans="1:67" x14ac:dyDescent="0.25">
      <c r="A16" s="32">
        <v>44792</v>
      </c>
      <c r="B16" s="33">
        <v>164000</v>
      </c>
      <c r="C16" s="34" t="s">
        <v>193</v>
      </c>
      <c r="H16" s="60">
        <v>44784</v>
      </c>
      <c r="I16" s="30">
        <v>185900</v>
      </c>
      <c r="J16" s="247" t="s">
        <v>193</v>
      </c>
      <c r="K16" s="50"/>
      <c r="L16" s="51"/>
      <c r="M16" s="32">
        <v>44816</v>
      </c>
      <c r="N16" s="33"/>
      <c r="O16" s="34"/>
      <c r="T16" s="32">
        <v>44808</v>
      </c>
      <c r="U16" s="30">
        <v>173740</v>
      </c>
      <c r="V16" s="247" t="s">
        <v>194</v>
      </c>
      <c r="W16" s="50"/>
      <c r="X16" s="51"/>
      <c r="Z16" s="32"/>
      <c r="AA16" s="35"/>
      <c r="AB16" s="34"/>
      <c r="AG16" s="60"/>
      <c r="AH16" s="253"/>
      <c r="AI16" s="33"/>
      <c r="AJ16" s="67"/>
      <c r="AK16" s="51"/>
      <c r="AN16" s="32"/>
      <c r="AO16" s="35"/>
      <c r="AP16" s="34"/>
      <c r="AU16" s="60"/>
      <c r="AV16" s="30"/>
      <c r="AW16" s="33"/>
      <c r="AX16" s="50"/>
      <c r="AY16" s="51"/>
      <c r="BC16" s="32"/>
      <c r="BD16" s="35"/>
      <c r="BE16" s="34"/>
      <c r="BK16" s="60"/>
      <c r="BL16" s="30"/>
      <c r="BM16" s="33"/>
      <c r="BN16" s="50"/>
      <c r="BO16" s="51"/>
    </row>
    <row r="17" spans="1:67" x14ac:dyDescent="0.25">
      <c r="A17" s="32">
        <v>44793</v>
      </c>
      <c r="B17" s="33"/>
      <c r="C17" s="34"/>
      <c r="H17" s="60">
        <v>44785</v>
      </c>
      <c r="I17" s="30">
        <v>143320</v>
      </c>
      <c r="J17" s="247" t="s">
        <v>193</v>
      </c>
      <c r="K17" s="50"/>
      <c r="L17" s="51"/>
      <c r="M17" s="32">
        <v>44817</v>
      </c>
      <c r="N17" s="33"/>
      <c r="O17" s="34"/>
      <c r="T17" s="32">
        <v>44809</v>
      </c>
      <c r="U17" s="30"/>
      <c r="V17" s="247"/>
      <c r="W17" s="50"/>
      <c r="X17" s="51"/>
      <c r="Z17" s="32"/>
      <c r="AA17" s="33"/>
      <c r="AB17" s="34"/>
      <c r="AG17" s="60"/>
      <c r="AH17" s="253"/>
      <c r="AI17" s="33"/>
      <c r="AJ17" s="67"/>
      <c r="AK17" s="51"/>
      <c r="AN17" s="32"/>
      <c r="AO17" s="33"/>
      <c r="AP17" s="34"/>
      <c r="AU17" s="60"/>
      <c r="AV17" s="30"/>
      <c r="AW17" s="33"/>
      <c r="AX17" s="50"/>
      <c r="AY17" s="51"/>
      <c r="BC17" s="32"/>
      <c r="BD17" s="33"/>
      <c r="BE17" s="34"/>
      <c r="BK17" s="60"/>
      <c r="BL17" s="30"/>
      <c r="BM17" s="33"/>
      <c r="BN17" s="50"/>
      <c r="BO17" s="51"/>
    </row>
    <row r="18" spans="1:67" x14ac:dyDescent="0.25">
      <c r="A18" s="32">
        <v>44794</v>
      </c>
      <c r="B18" s="35"/>
      <c r="C18" s="34"/>
      <c r="H18" s="60">
        <v>44786</v>
      </c>
      <c r="I18" s="30">
        <v>196320</v>
      </c>
      <c r="J18" s="247" t="s">
        <v>193</v>
      </c>
      <c r="K18" s="50"/>
      <c r="L18" s="51"/>
      <c r="M18" s="32">
        <v>44818</v>
      </c>
      <c r="N18" s="35"/>
      <c r="O18" s="34"/>
      <c r="T18" s="32">
        <v>44810</v>
      </c>
      <c r="U18" s="30"/>
      <c r="V18" s="247"/>
      <c r="W18" s="50"/>
      <c r="X18" s="51"/>
      <c r="Z18" s="32"/>
      <c r="AA18" s="33"/>
      <c r="AB18" s="34"/>
      <c r="AG18" s="60"/>
      <c r="AH18" s="253"/>
      <c r="AI18" s="33"/>
      <c r="AJ18" s="67"/>
      <c r="AK18" s="51"/>
      <c r="AN18" s="32"/>
      <c r="AO18" s="33"/>
      <c r="AP18" s="34"/>
      <c r="AU18" s="60"/>
      <c r="AV18" s="30"/>
      <c r="AW18" s="33"/>
      <c r="AX18" s="50"/>
      <c r="AY18" s="51"/>
      <c r="BC18" s="32"/>
      <c r="BD18" s="33"/>
      <c r="BE18" s="34"/>
      <c r="BK18" s="60"/>
      <c r="BL18" s="30"/>
      <c r="BM18" s="33"/>
      <c r="BN18" s="50"/>
      <c r="BO18" s="51"/>
    </row>
    <row r="19" spans="1:67" x14ac:dyDescent="0.25">
      <c r="A19" s="32">
        <v>44795</v>
      </c>
      <c r="B19" s="33">
        <v>210000</v>
      </c>
      <c r="C19" s="34" t="s">
        <v>194</v>
      </c>
      <c r="H19" s="60">
        <v>44787</v>
      </c>
      <c r="I19" s="30">
        <v>369540</v>
      </c>
      <c r="J19" s="247" t="s">
        <v>193</v>
      </c>
      <c r="K19" s="50"/>
      <c r="L19" s="51"/>
      <c r="M19" s="32">
        <v>44819</v>
      </c>
      <c r="N19" s="33"/>
      <c r="O19" s="34"/>
      <c r="T19" s="32">
        <v>44811</v>
      </c>
      <c r="U19" s="30"/>
      <c r="V19" s="247"/>
      <c r="W19" s="50"/>
      <c r="X19" s="51"/>
      <c r="Z19" s="32"/>
      <c r="AA19" s="35"/>
      <c r="AB19" s="34"/>
      <c r="AG19" s="60"/>
      <c r="AH19" s="30"/>
      <c r="AI19" s="247"/>
      <c r="AJ19" s="50"/>
      <c r="AK19" s="51"/>
      <c r="AN19" s="32"/>
      <c r="AO19" s="35"/>
      <c r="AP19" s="34"/>
      <c r="AU19" s="60"/>
      <c r="AV19" s="30"/>
      <c r="AW19" s="33"/>
      <c r="AX19" s="50"/>
      <c r="AY19" s="51"/>
      <c r="BC19" s="32"/>
      <c r="BD19" s="35"/>
      <c r="BE19" s="34"/>
      <c r="BK19" s="60"/>
      <c r="BL19" s="30"/>
      <c r="BM19" s="33"/>
      <c r="BN19" s="50"/>
      <c r="BO19" s="51"/>
    </row>
    <row r="20" spans="1:67" x14ac:dyDescent="0.25">
      <c r="A20" s="32">
        <v>44796</v>
      </c>
      <c r="B20" s="33">
        <v>283000</v>
      </c>
      <c r="C20" s="34" t="s">
        <v>194</v>
      </c>
      <c r="H20" s="60">
        <v>44788</v>
      </c>
      <c r="I20" s="72"/>
      <c r="J20" s="247"/>
      <c r="K20" s="50"/>
      <c r="L20" s="51"/>
      <c r="M20" s="32">
        <v>44820</v>
      </c>
      <c r="N20" s="33"/>
      <c r="O20" s="34"/>
      <c r="T20" s="32">
        <v>44812</v>
      </c>
      <c r="U20" s="30"/>
      <c r="V20" s="247"/>
      <c r="W20" s="50"/>
      <c r="X20" s="51"/>
      <c r="Z20" s="32"/>
      <c r="AA20" s="33"/>
      <c r="AB20" s="34"/>
      <c r="AG20" s="60"/>
      <c r="AH20" s="30"/>
      <c r="AI20" s="247"/>
      <c r="AJ20" s="50"/>
      <c r="AK20" s="51"/>
      <c r="AN20" s="32"/>
      <c r="AO20" s="33"/>
      <c r="AP20" s="34"/>
      <c r="AU20" s="60"/>
      <c r="AV20" s="30"/>
      <c r="AW20" s="33"/>
      <c r="AX20" s="50"/>
      <c r="AY20" s="51"/>
      <c r="BC20" s="32"/>
      <c r="BD20" s="33"/>
      <c r="BE20" s="34"/>
      <c r="BK20" s="60"/>
      <c r="BL20" s="30"/>
      <c r="BM20" s="33"/>
      <c r="BN20" s="63"/>
      <c r="BO20" s="51"/>
    </row>
    <row r="21" spans="1:67" x14ac:dyDescent="0.25">
      <c r="A21" s="32">
        <v>44797</v>
      </c>
      <c r="B21" s="35">
        <v>177000</v>
      </c>
      <c r="C21" s="34" t="s">
        <v>194</v>
      </c>
      <c r="H21" s="60">
        <v>44789</v>
      </c>
      <c r="I21" s="30">
        <v>249900</v>
      </c>
      <c r="J21" s="247" t="s">
        <v>193</v>
      </c>
      <c r="K21" s="50"/>
      <c r="L21" s="51"/>
      <c r="M21" s="32">
        <v>44821</v>
      </c>
      <c r="N21" s="35"/>
      <c r="O21" s="34"/>
      <c r="T21" s="32">
        <v>44813</v>
      </c>
      <c r="U21" s="72"/>
      <c r="V21" s="247"/>
      <c r="W21" s="50"/>
      <c r="X21" s="51"/>
      <c r="Z21" s="32"/>
      <c r="AA21" s="33"/>
      <c r="AB21" s="34"/>
      <c r="AG21" s="60"/>
      <c r="AH21" s="30"/>
      <c r="AI21" s="33"/>
      <c r="AJ21" s="50"/>
      <c r="AK21" s="51"/>
      <c r="AN21" s="32"/>
      <c r="AO21" s="33"/>
      <c r="AP21" s="34"/>
      <c r="AU21" s="60"/>
      <c r="AV21" s="30"/>
      <c r="AW21" s="33"/>
      <c r="AX21" s="50"/>
      <c r="AY21" s="51"/>
      <c r="BC21" s="32"/>
      <c r="BD21" s="33"/>
      <c r="BE21" s="34"/>
      <c r="BK21" s="60"/>
      <c r="BL21" s="30"/>
      <c r="BM21" s="33"/>
      <c r="BN21" s="63"/>
      <c r="BO21" s="51"/>
    </row>
    <row r="22" spans="1:67" x14ac:dyDescent="0.25">
      <c r="A22" s="32">
        <v>44798</v>
      </c>
      <c r="B22" s="33">
        <v>247000</v>
      </c>
      <c r="C22" s="34" t="s">
        <v>194</v>
      </c>
      <c r="H22" s="60">
        <v>44790</v>
      </c>
      <c r="I22" s="30">
        <v>141460</v>
      </c>
      <c r="J22" s="247" t="s">
        <v>193</v>
      </c>
      <c r="K22" s="50"/>
      <c r="L22" s="51"/>
      <c r="M22" s="32">
        <v>44822</v>
      </c>
      <c r="N22" s="33"/>
      <c r="O22" s="34"/>
      <c r="T22" s="32">
        <v>44814</v>
      </c>
      <c r="U22" s="30"/>
      <c r="V22" s="247"/>
      <c r="W22" s="50"/>
      <c r="X22" s="51"/>
      <c r="Z22" s="32"/>
      <c r="AA22" s="35"/>
      <c r="AB22" s="34"/>
      <c r="AG22" s="60"/>
      <c r="AH22" s="30"/>
      <c r="AI22" s="33"/>
      <c r="AJ22" s="50"/>
      <c r="AK22" s="51"/>
      <c r="AN22" s="32"/>
      <c r="AO22" s="35"/>
      <c r="AP22" s="34"/>
      <c r="AU22" s="60"/>
      <c r="AV22" s="30"/>
      <c r="AW22" s="33"/>
      <c r="AX22" s="50"/>
      <c r="AY22" s="51"/>
      <c r="BC22" s="32"/>
      <c r="BD22" s="35"/>
      <c r="BE22" s="34"/>
      <c r="BK22" s="60"/>
      <c r="BL22" s="30"/>
      <c r="BM22" s="33"/>
      <c r="BN22" s="63"/>
      <c r="BO22" s="51"/>
    </row>
    <row r="23" spans="1:67" x14ac:dyDescent="0.25">
      <c r="A23" s="32">
        <v>44799</v>
      </c>
      <c r="B23" s="33"/>
      <c r="C23" s="34"/>
      <c r="H23" s="60">
        <v>44791</v>
      </c>
      <c r="I23" s="30">
        <v>302480</v>
      </c>
      <c r="J23" s="247" t="s">
        <v>193</v>
      </c>
      <c r="K23" s="50"/>
      <c r="L23" s="51"/>
      <c r="M23" s="32">
        <v>44823</v>
      </c>
      <c r="N23" s="33"/>
      <c r="O23" s="34"/>
      <c r="T23" s="32">
        <v>44815</v>
      </c>
      <c r="U23" s="30"/>
      <c r="V23" s="247"/>
      <c r="W23" s="50"/>
      <c r="X23" s="51"/>
      <c r="Z23" s="32"/>
      <c r="AA23" s="33"/>
      <c r="AB23" s="34"/>
      <c r="AG23" s="60"/>
      <c r="AH23" s="30"/>
      <c r="AI23" s="33"/>
      <c r="AJ23" s="50"/>
      <c r="AK23" s="51"/>
      <c r="AN23" s="32"/>
      <c r="AO23" s="33"/>
      <c r="AP23" s="34"/>
      <c r="AU23" s="60"/>
      <c r="AV23" s="30"/>
      <c r="AW23" s="33"/>
      <c r="AX23" s="50"/>
      <c r="AY23" s="51"/>
      <c r="BC23" s="32"/>
      <c r="BD23" s="33"/>
      <c r="BE23" s="34"/>
      <c r="BK23" s="60"/>
      <c r="BL23" s="30"/>
      <c r="BM23" s="33"/>
      <c r="BN23" s="63"/>
      <c r="BO23" s="51"/>
    </row>
    <row r="24" spans="1:67" x14ac:dyDescent="0.25">
      <c r="A24" s="32">
        <v>44800</v>
      </c>
      <c r="B24" s="35"/>
      <c r="C24" s="34"/>
      <c r="H24" s="60">
        <v>44792</v>
      </c>
      <c r="I24" s="30">
        <v>188540</v>
      </c>
      <c r="J24" s="247" t="s">
        <v>193</v>
      </c>
      <c r="K24" s="50"/>
      <c r="L24" s="51"/>
      <c r="M24" s="32">
        <v>44824</v>
      </c>
      <c r="N24" s="33"/>
      <c r="O24" s="34"/>
      <c r="T24" s="32">
        <v>44816</v>
      </c>
      <c r="U24" s="30"/>
      <c r="V24" s="247"/>
      <c r="W24" s="50"/>
      <c r="X24" s="51"/>
      <c r="Z24" s="32"/>
      <c r="AA24" s="35"/>
      <c r="AB24" s="34"/>
      <c r="AG24" s="60"/>
      <c r="AH24" s="30"/>
      <c r="AI24" s="33"/>
      <c r="AJ24" s="50"/>
      <c r="AK24" s="51"/>
      <c r="AN24" s="32"/>
      <c r="AO24" s="33"/>
      <c r="AP24" s="34"/>
      <c r="AU24" s="60"/>
      <c r="AV24" s="30"/>
      <c r="AW24" s="33"/>
      <c r="AX24" s="50"/>
      <c r="AY24" s="51"/>
      <c r="BC24" s="32"/>
      <c r="BD24" s="33"/>
      <c r="BE24" s="34"/>
      <c r="BK24" s="60"/>
      <c r="BL24" s="30"/>
      <c r="BM24" s="33"/>
      <c r="BN24" s="63"/>
      <c r="BO24" s="51"/>
    </row>
    <row r="25" spans="1:67" x14ac:dyDescent="0.25">
      <c r="A25" s="32">
        <v>44801</v>
      </c>
      <c r="B25" s="33"/>
      <c r="C25" s="34"/>
      <c r="H25" s="60">
        <v>44793</v>
      </c>
      <c r="I25" s="30">
        <v>127580</v>
      </c>
      <c r="J25" s="247" t="s">
        <v>193</v>
      </c>
      <c r="K25" s="50"/>
      <c r="L25" s="51"/>
      <c r="M25" s="32">
        <v>44825</v>
      </c>
      <c r="N25" s="33"/>
      <c r="O25" s="34"/>
      <c r="T25" s="32">
        <v>44817</v>
      </c>
      <c r="U25" s="30"/>
      <c r="V25" s="247"/>
      <c r="W25" s="50"/>
      <c r="X25" s="51"/>
      <c r="Z25" s="32"/>
      <c r="AA25" s="35"/>
      <c r="AB25" s="34"/>
      <c r="AG25" s="60"/>
      <c r="AH25" s="30"/>
      <c r="AI25" s="33"/>
      <c r="AJ25" s="50"/>
      <c r="AK25" s="51"/>
      <c r="AN25" s="32"/>
      <c r="AO25" s="35"/>
      <c r="AP25" s="34"/>
      <c r="AU25" s="60"/>
      <c r="AV25" s="30"/>
      <c r="AW25" s="33"/>
      <c r="AX25" s="50"/>
      <c r="AY25" s="51"/>
      <c r="BC25" s="32"/>
      <c r="BD25" s="35"/>
      <c r="BE25" s="34"/>
      <c r="BK25" s="60"/>
      <c r="BL25" s="30"/>
      <c r="BM25" s="33"/>
      <c r="BN25" s="63"/>
      <c r="BO25" s="51"/>
    </row>
    <row r="26" spans="1:67" x14ac:dyDescent="0.25">
      <c r="A26" s="32">
        <v>44802</v>
      </c>
      <c r="B26" s="33"/>
      <c r="C26" s="34"/>
      <c r="H26" s="60">
        <v>44794</v>
      </c>
      <c r="I26" s="30"/>
      <c r="J26" s="33"/>
      <c r="K26" s="67"/>
      <c r="L26" s="51"/>
      <c r="M26" s="32">
        <v>44826</v>
      </c>
      <c r="N26" s="33"/>
      <c r="O26" s="34"/>
      <c r="T26" s="32">
        <v>44818</v>
      </c>
      <c r="U26" s="30"/>
      <c r="V26" s="247"/>
      <c r="W26" s="50"/>
      <c r="X26" s="51"/>
      <c r="Z26" s="32"/>
      <c r="AA26" s="33"/>
      <c r="AB26" s="34"/>
      <c r="AG26" s="60"/>
      <c r="AH26" s="30"/>
      <c r="AI26" s="33"/>
      <c r="AJ26" s="50"/>
      <c r="AK26" s="51"/>
      <c r="AN26" s="32"/>
      <c r="AO26" s="33"/>
      <c r="AP26" s="34"/>
      <c r="AU26" s="60"/>
      <c r="AV26" s="30"/>
      <c r="AW26" s="33"/>
      <c r="AX26" s="50"/>
      <c r="AY26" s="51"/>
      <c r="BC26" s="32"/>
      <c r="BD26" s="33"/>
      <c r="BE26" s="34"/>
      <c r="BK26" s="60"/>
      <c r="BL26" s="30"/>
      <c r="BM26" s="33"/>
      <c r="BN26" s="62"/>
      <c r="BO26" s="51"/>
    </row>
    <row r="27" spans="1:67" x14ac:dyDescent="0.25">
      <c r="A27" s="32">
        <v>44803</v>
      </c>
      <c r="B27" s="33">
        <v>191000</v>
      </c>
      <c r="C27" s="34" t="s">
        <v>194</v>
      </c>
      <c r="H27" s="60">
        <v>44795</v>
      </c>
      <c r="I27" s="30"/>
      <c r="J27" s="33"/>
      <c r="K27" s="67"/>
      <c r="L27" s="51"/>
      <c r="M27" s="32">
        <v>44827</v>
      </c>
      <c r="N27" s="33"/>
      <c r="O27" s="34"/>
      <c r="T27" s="32">
        <v>44819</v>
      </c>
      <c r="U27" s="30"/>
      <c r="V27" s="247"/>
      <c r="W27" s="50"/>
      <c r="X27" s="51"/>
      <c r="Z27" s="32"/>
      <c r="AA27" s="33"/>
      <c r="AB27" s="34"/>
      <c r="AG27" s="60"/>
      <c r="AH27" s="30"/>
      <c r="AI27" s="33"/>
      <c r="AJ27" s="50"/>
      <c r="AK27" s="51"/>
      <c r="AN27" s="32"/>
      <c r="AO27" s="33"/>
      <c r="AP27" s="34"/>
      <c r="AU27" s="60"/>
      <c r="AV27" s="30"/>
      <c r="AW27" s="33"/>
      <c r="AX27" s="50"/>
      <c r="AY27" s="51"/>
      <c r="BC27" s="32"/>
      <c r="BD27" s="33"/>
      <c r="BE27" s="34"/>
      <c r="BK27" s="60"/>
      <c r="BL27" s="30"/>
      <c r="BM27" s="33"/>
      <c r="BN27" s="62"/>
      <c r="BO27" s="51"/>
    </row>
    <row r="28" spans="1:67" ht="15.75" thickBot="1" x14ac:dyDescent="0.3">
      <c r="A28" s="32">
        <v>44804</v>
      </c>
      <c r="B28" s="33">
        <v>180000</v>
      </c>
      <c r="C28" s="34" t="s">
        <v>194</v>
      </c>
      <c r="H28" s="60">
        <v>44796</v>
      </c>
      <c r="I28" s="30">
        <v>151060</v>
      </c>
      <c r="J28" s="33" t="s">
        <v>194</v>
      </c>
      <c r="K28" s="67"/>
      <c r="L28" s="51"/>
      <c r="M28" s="32">
        <v>44828</v>
      </c>
      <c r="N28" s="33"/>
      <c r="O28" s="34"/>
      <c r="T28" s="32">
        <v>44820</v>
      </c>
      <c r="U28" s="30"/>
      <c r="V28" s="247"/>
      <c r="W28" s="50"/>
      <c r="X28" s="51"/>
      <c r="Z28" s="32"/>
      <c r="AA28" s="33"/>
      <c r="AB28" s="34"/>
      <c r="AG28" s="60"/>
      <c r="AH28" s="30"/>
      <c r="AI28" s="33"/>
      <c r="AJ28" s="50"/>
      <c r="AK28" s="51"/>
      <c r="AN28" s="32"/>
      <c r="AO28" s="33"/>
      <c r="AP28" s="34"/>
      <c r="AU28" s="60"/>
      <c r="AV28" s="30"/>
      <c r="AW28" s="33"/>
      <c r="AX28" s="50"/>
      <c r="AY28" s="51"/>
      <c r="BC28" s="32"/>
      <c r="BD28" s="33"/>
      <c r="BE28" s="34"/>
      <c r="BK28" s="60"/>
      <c r="BL28" s="30"/>
      <c r="BM28" s="33"/>
      <c r="BN28" s="62"/>
      <c r="BO28" s="51"/>
    </row>
    <row r="29" spans="1:67" ht="19.5" thickBot="1" x14ac:dyDescent="0.35">
      <c r="A29" s="36" t="s">
        <v>17</v>
      </c>
      <c r="B29" s="37">
        <f>SUM(B5:B28)</f>
        <v>3497000</v>
      </c>
      <c r="C29" s="38"/>
      <c r="H29" s="60">
        <v>44797</v>
      </c>
      <c r="I29" s="30">
        <v>119440</v>
      </c>
      <c r="J29" s="33" t="s">
        <v>194</v>
      </c>
      <c r="K29" s="67"/>
      <c r="L29" s="51"/>
      <c r="M29" s="32">
        <v>44829</v>
      </c>
      <c r="N29" s="33"/>
      <c r="O29" s="34"/>
      <c r="T29" s="32">
        <v>44821</v>
      </c>
      <c r="U29" s="30"/>
      <c r="V29" s="247"/>
      <c r="W29" s="62"/>
      <c r="X29" s="51"/>
      <c r="Z29" s="32"/>
      <c r="AA29" s="33"/>
      <c r="AB29" s="34"/>
      <c r="AG29" s="60"/>
      <c r="AH29" s="30"/>
      <c r="AI29" s="33"/>
      <c r="AJ29" s="50"/>
      <c r="AK29" s="51"/>
      <c r="AN29" s="32"/>
      <c r="AO29" s="33"/>
      <c r="AP29" s="34"/>
      <c r="AU29" s="60"/>
      <c r="AV29" s="30"/>
      <c r="AW29" s="33"/>
      <c r="AX29" s="50"/>
      <c r="AY29" s="51"/>
      <c r="BC29" s="32"/>
      <c r="BD29" s="33"/>
      <c r="BE29" s="34"/>
      <c r="BK29" s="60"/>
      <c r="BL29" s="30"/>
      <c r="BM29" s="33"/>
      <c r="BN29" s="62"/>
      <c r="BO29" s="51"/>
    </row>
    <row r="30" spans="1:67" ht="16.5" thickBot="1" x14ac:dyDescent="0.3">
      <c r="A30" s="39" t="s">
        <v>42</v>
      </c>
      <c r="B30" s="229"/>
      <c r="C30" s="248">
        <f>SUM(B29)</f>
        <v>3497000</v>
      </c>
      <c r="H30" s="60">
        <v>44798</v>
      </c>
      <c r="I30" s="30">
        <v>149600</v>
      </c>
      <c r="J30" s="33" t="s">
        <v>194</v>
      </c>
      <c r="K30" s="67"/>
      <c r="L30" s="51"/>
      <c r="M30" s="32">
        <v>44830</v>
      </c>
      <c r="N30" s="33"/>
      <c r="O30" s="34"/>
      <c r="T30" s="32">
        <v>44822</v>
      </c>
      <c r="U30" s="30"/>
      <c r="V30" s="247"/>
      <c r="W30" s="62"/>
      <c r="X30" s="51"/>
      <c r="Z30" s="32"/>
      <c r="AA30" s="33"/>
      <c r="AB30" s="34"/>
      <c r="AG30" s="60"/>
      <c r="AH30" s="30"/>
      <c r="AI30" s="33"/>
      <c r="AJ30" s="50"/>
      <c r="AK30" s="51"/>
      <c r="AN30" s="32"/>
      <c r="AO30" s="33"/>
      <c r="AP30" s="34"/>
      <c r="AU30" s="60"/>
      <c r="AV30" s="30"/>
      <c r="AW30" s="33"/>
      <c r="AX30" s="50"/>
      <c r="AY30" s="51"/>
      <c r="BC30" s="32"/>
      <c r="BD30" s="33"/>
      <c r="BE30" s="34"/>
      <c r="BK30" s="60"/>
      <c r="BL30" s="30"/>
      <c r="BM30" s="33"/>
      <c r="BN30" s="62"/>
      <c r="BO30" s="51"/>
    </row>
    <row r="31" spans="1:67" ht="16.5" thickBot="1" x14ac:dyDescent="0.3">
      <c r="A31" s="39" t="s">
        <v>43</v>
      </c>
      <c r="B31" s="229"/>
      <c r="C31" s="248">
        <f>SUM(C30-C32)</f>
        <v>105600</v>
      </c>
      <c r="H31" s="60">
        <v>44799</v>
      </c>
      <c r="I31" s="30">
        <v>145040</v>
      </c>
      <c r="J31" s="33" t="s">
        <v>194</v>
      </c>
      <c r="K31" s="67"/>
      <c r="L31" s="51"/>
      <c r="M31" s="32">
        <v>44831</v>
      </c>
      <c r="N31" s="33"/>
      <c r="O31" s="34"/>
      <c r="T31" s="32">
        <v>44823</v>
      </c>
      <c r="U31" s="30"/>
      <c r="V31" s="247"/>
      <c r="W31" s="62"/>
      <c r="X31" s="51"/>
      <c r="Z31" s="32"/>
      <c r="AA31" s="33"/>
      <c r="AB31" s="34"/>
      <c r="AG31" s="60"/>
      <c r="AH31" s="30"/>
      <c r="AI31" s="33"/>
      <c r="AJ31" s="50"/>
      <c r="AK31" s="51"/>
      <c r="AN31" s="32"/>
      <c r="AO31" s="33"/>
      <c r="AP31" s="34"/>
      <c r="AU31" s="60"/>
      <c r="AV31" s="30"/>
      <c r="AW31" s="33"/>
      <c r="AX31" s="50"/>
      <c r="AY31" s="51"/>
      <c r="BC31" s="32"/>
      <c r="BD31" s="33"/>
      <c r="BE31" s="34"/>
      <c r="BK31" s="60"/>
      <c r="BL31" s="30"/>
      <c r="BM31" s="33"/>
      <c r="BN31" s="62"/>
      <c r="BO31" s="51"/>
    </row>
    <row r="32" spans="1:67" ht="16.5" thickBot="1" x14ac:dyDescent="0.3">
      <c r="A32" s="39" t="s">
        <v>44</v>
      </c>
      <c r="B32" s="229"/>
      <c r="C32" s="249">
        <f>SUM(I37)</f>
        <v>3391400</v>
      </c>
      <c r="H32" s="60">
        <v>44800</v>
      </c>
      <c r="I32" s="30">
        <v>97300</v>
      </c>
      <c r="J32" s="33" t="s">
        <v>194</v>
      </c>
      <c r="K32" s="67"/>
      <c r="L32" s="51"/>
      <c r="M32" s="32">
        <v>44832</v>
      </c>
      <c r="N32" s="33"/>
      <c r="O32" s="34"/>
      <c r="T32" s="32">
        <v>44824</v>
      </c>
      <c r="U32" s="30"/>
      <c r="V32" s="247"/>
      <c r="W32" s="62"/>
      <c r="X32" s="51"/>
      <c r="Z32" s="32"/>
      <c r="AA32" s="33"/>
      <c r="AB32" s="34"/>
      <c r="AG32" s="60"/>
      <c r="AH32" s="30"/>
      <c r="AI32" s="33"/>
      <c r="AJ32" s="50"/>
      <c r="AK32" s="51"/>
      <c r="AN32" s="32"/>
      <c r="AO32" s="33"/>
      <c r="AP32" s="34"/>
      <c r="AU32" s="60"/>
      <c r="AV32" s="30"/>
      <c r="AW32" s="33"/>
      <c r="AX32" s="50"/>
      <c r="AY32" s="51"/>
      <c r="BC32" s="32"/>
      <c r="BD32" s="33"/>
      <c r="BE32" s="34"/>
      <c r="BK32" s="60"/>
      <c r="BL32" s="30"/>
      <c r="BM32" s="33"/>
      <c r="BN32" s="62"/>
      <c r="BO32" s="51"/>
    </row>
    <row r="33" spans="1:67" ht="16.5" thickBot="1" x14ac:dyDescent="0.3">
      <c r="A33" s="68" t="s">
        <v>57</v>
      </c>
      <c r="B33" s="69"/>
      <c r="C33" s="248"/>
      <c r="H33" s="60">
        <v>44801</v>
      </c>
      <c r="I33" s="30">
        <v>138220</v>
      </c>
      <c r="J33" s="33" t="s">
        <v>194</v>
      </c>
      <c r="K33" s="67"/>
      <c r="L33" s="51"/>
      <c r="M33" s="32">
        <v>44833</v>
      </c>
      <c r="N33" s="33"/>
      <c r="O33" s="34"/>
      <c r="T33" s="32">
        <v>44825</v>
      </c>
      <c r="U33" s="30"/>
      <c r="V33" s="247"/>
      <c r="W33" s="62"/>
      <c r="X33" s="51"/>
      <c r="Z33" s="32"/>
      <c r="AA33" s="33"/>
      <c r="AB33" s="34"/>
      <c r="AG33" s="60"/>
      <c r="AH33" s="30"/>
      <c r="AI33" s="33"/>
      <c r="AJ33" s="50"/>
      <c r="AK33" s="51"/>
      <c r="AN33" s="32"/>
      <c r="AO33" s="33"/>
      <c r="AP33" s="34"/>
      <c r="AU33" s="60"/>
      <c r="AV33" s="30"/>
      <c r="AW33" s="33"/>
      <c r="AX33" s="50"/>
      <c r="AY33" s="51"/>
      <c r="BC33" s="32"/>
      <c r="BD33" s="33"/>
      <c r="BE33" s="34"/>
      <c r="BK33" s="60"/>
      <c r="BL33" s="30"/>
      <c r="BM33" s="33"/>
      <c r="BN33" s="62"/>
      <c r="BO33" s="51"/>
    </row>
    <row r="34" spans="1:67" ht="19.5" thickBot="1" x14ac:dyDescent="0.35">
      <c r="A34" s="68" t="s">
        <v>58</v>
      </c>
      <c r="B34" s="69"/>
      <c r="C34" s="249"/>
      <c r="H34" s="60">
        <v>44802</v>
      </c>
      <c r="I34" s="30">
        <v>131500</v>
      </c>
      <c r="J34" s="33" t="s">
        <v>194</v>
      </c>
      <c r="K34" s="67"/>
      <c r="L34" s="51"/>
      <c r="M34" s="36" t="s">
        <v>17</v>
      </c>
      <c r="N34" s="37">
        <f>SUM(N5:N33)</f>
        <v>645000</v>
      </c>
      <c r="O34" s="38">
        <v>524620</v>
      </c>
      <c r="T34" s="32">
        <v>44826</v>
      </c>
      <c r="U34" s="30"/>
      <c r="V34" s="247"/>
      <c r="W34" s="62"/>
      <c r="X34" s="51"/>
      <c r="Z34" s="32"/>
      <c r="AA34" s="33"/>
      <c r="AB34" s="34"/>
      <c r="AG34" s="60"/>
      <c r="AH34" s="30"/>
      <c r="AI34" s="33"/>
      <c r="AJ34" s="50"/>
      <c r="AK34" s="51"/>
      <c r="AN34" s="32"/>
      <c r="AO34" s="33"/>
      <c r="AP34" s="34"/>
      <c r="AU34" s="60"/>
      <c r="AV34" s="30"/>
      <c r="AW34" s="33"/>
      <c r="AX34" s="50"/>
      <c r="AY34" s="51"/>
      <c r="BC34" s="255"/>
      <c r="BD34" s="61"/>
      <c r="BE34" s="256"/>
      <c r="BK34" s="60"/>
      <c r="BL34" s="30"/>
      <c r="BM34" s="33"/>
      <c r="BN34" s="62"/>
      <c r="BO34" s="51"/>
    </row>
    <row r="35" spans="1:67" ht="19.5" thickBot="1" x14ac:dyDescent="0.35">
      <c r="H35" s="60">
        <v>44803</v>
      </c>
      <c r="I35" s="30">
        <v>93600</v>
      </c>
      <c r="J35" s="33" t="s">
        <v>194</v>
      </c>
      <c r="K35" s="67"/>
      <c r="L35" s="51"/>
      <c r="M35" s="39" t="s">
        <v>42</v>
      </c>
      <c r="N35" s="229"/>
      <c r="O35" s="41">
        <f>SUM(N34)</f>
        <v>645000</v>
      </c>
      <c r="T35" s="32">
        <v>44827</v>
      </c>
      <c r="U35" s="30"/>
      <c r="V35" s="33"/>
      <c r="W35" s="63"/>
      <c r="X35" s="51"/>
      <c r="Z35" s="32"/>
      <c r="AA35" s="33"/>
      <c r="AB35" s="34"/>
      <c r="AG35" s="60"/>
      <c r="AH35" s="33"/>
      <c r="AI35" s="33"/>
      <c r="AJ35" s="50"/>
      <c r="AK35" s="51"/>
      <c r="AN35" s="36" t="s">
        <v>17</v>
      </c>
      <c r="AO35" s="37">
        <f>SUM(AO5:AO34)</f>
        <v>0</v>
      </c>
      <c r="AP35" s="38">
        <v>524620</v>
      </c>
      <c r="AU35" s="60"/>
      <c r="AV35" s="30"/>
      <c r="AW35" s="33"/>
      <c r="AX35" s="50"/>
      <c r="AY35" s="51"/>
      <c r="BC35" s="36"/>
      <c r="BD35" s="37">
        <f>SUM(BD5:BD34)</f>
        <v>0</v>
      </c>
      <c r="BE35" s="38"/>
      <c r="BK35" s="60"/>
      <c r="BL35" s="30"/>
      <c r="BM35" s="33"/>
      <c r="BN35" s="62"/>
      <c r="BO35" s="51"/>
    </row>
    <row r="36" spans="1:67" ht="19.5" thickBot="1" x14ac:dyDescent="0.35">
      <c r="H36" s="60">
        <v>44804</v>
      </c>
      <c r="I36" s="30">
        <v>147520</v>
      </c>
      <c r="J36" s="33" t="s">
        <v>194</v>
      </c>
      <c r="K36" s="67"/>
      <c r="L36" s="51"/>
      <c r="M36" s="39" t="s">
        <v>43</v>
      </c>
      <c r="N36" s="229"/>
      <c r="O36" s="41">
        <f>SUM(N34-U43)</f>
        <v>90580</v>
      </c>
      <c r="T36" s="32">
        <v>44828</v>
      </c>
      <c r="U36" s="33"/>
      <c r="V36" s="33"/>
      <c r="W36" s="67"/>
      <c r="X36" s="51"/>
      <c r="Z36" s="36" t="s">
        <v>17</v>
      </c>
      <c r="AA36" s="37">
        <f>SUM(AA5:AA35)</f>
        <v>0</v>
      </c>
      <c r="AB36" s="38">
        <v>524620</v>
      </c>
      <c r="AG36" s="60"/>
      <c r="AH36" s="33"/>
      <c r="AI36" s="33"/>
      <c r="AJ36" s="50"/>
      <c r="AK36" s="51"/>
      <c r="AN36" s="39" t="s">
        <v>42</v>
      </c>
      <c r="AO36" s="40"/>
      <c r="AP36" s="41">
        <f>SUM(AO35)</f>
        <v>0</v>
      </c>
      <c r="AU36" s="60"/>
      <c r="AV36" s="33"/>
      <c r="AW36" s="33"/>
      <c r="AX36" s="50"/>
      <c r="AY36" s="51"/>
      <c r="BC36" s="39" t="s">
        <v>42</v>
      </c>
      <c r="BD36" s="40"/>
      <c r="BE36" s="41">
        <f>SUM(BD35)</f>
        <v>0</v>
      </c>
      <c r="BK36" s="60"/>
      <c r="BL36" s="33"/>
      <c r="BM36" s="33"/>
      <c r="BN36" s="50"/>
      <c r="BO36" s="51"/>
    </row>
    <row r="37" spans="1:67" ht="16.5" thickBot="1" x14ac:dyDescent="0.3">
      <c r="H37" s="52" t="s">
        <v>17</v>
      </c>
      <c r="I37" s="53">
        <f>SUM(I13:I36)</f>
        <v>3391400</v>
      </c>
      <c r="J37" s="61"/>
      <c r="K37" s="54">
        <v>22.5</v>
      </c>
      <c r="L37" s="55">
        <f>SUM(K37*I37)</f>
        <v>76306500</v>
      </c>
      <c r="M37" s="39" t="s">
        <v>44</v>
      </c>
      <c r="N37" s="229"/>
      <c r="O37" s="42">
        <f>SUM(O35-O36+C32)</f>
        <v>3945820</v>
      </c>
      <c r="T37" s="32">
        <v>44829</v>
      </c>
      <c r="U37" s="33"/>
      <c r="V37" s="33"/>
      <c r="W37" s="50"/>
      <c r="X37" s="51"/>
      <c r="Z37" s="39" t="s">
        <v>42</v>
      </c>
      <c r="AA37" s="40"/>
      <c r="AB37" s="41">
        <f>SUM(AA36)</f>
        <v>0</v>
      </c>
      <c r="AG37" s="60"/>
      <c r="AH37" s="33"/>
      <c r="AI37" s="33"/>
      <c r="AJ37" s="50"/>
      <c r="AK37" s="51"/>
      <c r="AN37" s="39" t="s">
        <v>43</v>
      </c>
      <c r="AO37" s="40"/>
      <c r="AP37" s="41">
        <f>SUM(AO35-AV43)</f>
        <v>0</v>
      </c>
      <c r="AU37" s="60"/>
      <c r="AV37" s="33"/>
      <c r="AW37" s="33"/>
      <c r="AX37" s="50"/>
      <c r="AY37" s="51"/>
      <c r="BC37" s="39" t="s">
        <v>43</v>
      </c>
      <c r="BD37" s="40"/>
      <c r="BE37" s="41">
        <f>SUM(BD35-BL43)</f>
        <v>0</v>
      </c>
      <c r="BK37" s="60"/>
      <c r="BL37" s="33"/>
      <c r="BM37" s="33"/>
      <c r="BN37" s="50"/>
      <c r="BO37" s="51"/>
    </row>
    <row r="38" spans="1:67" ht="16.5" thickBot="1" x14ac:dyDescent="0.3">
      <c r="H38" s="225"/>
      <c r="I38" s="226"/>
      <c r="J38" s="226"/>
      <c r="K38" s="227"/>
      <c r="L38" s="228"/>
      <c r="M38" s="68" t="s">
        <v>57</v>
      </c>
      <c r="N38" s="69"/>
      <c r="O38" s="41"/>
      <c r="T38" s="32">
        <v>44830</v>
      </c>
      <c r="U38" s="33"/>
      <c r="V38" s="33"/>
      <c r="W38" s="50"/>
      <c r="X38" s="51"/>
      <c r="Z38" s="39" t="s">
        <v>43</v>
      </c>
      <c r="AA38" s="40"/>
      <c r="AB38" s="41">
        <f>SUM(AA36-AH43)</f>
        <v>0</v>
      </c>
      <c r="AG38" s="60"/>
      <c r="AH38" s="33"/>
      <c r="AI38" s="33"/>
      <c r="AJ38" s="50"/>
      <c r="AK38" s="51"/>
      <c r="AN38" s="39" t="s">
        <v>44</v>
      </c>
      <c r="AO38" s="40"/>
      <c r="AP38" s="42">
        <f>SUM(AP36-AP37+AB39)</f>
        <v>3945820</v>
      </c>
      <c r="AU38" s="60"/>
      <c r="AV38" s="33"/>
      <c r="AW38" s="33"/>
      <c r="AX38" s="50"/>
      <c r="AY38" s="51"/>
      <c r="BC38" s="39" t="s">
        <v>44</v>
      </c>
      <c r="BD38" s="40"/>
      <c r="BE38" s="42">
        <f>SUM(BE36-BE37+AP38)</f>
        <v>3945820</v>
      </c>
      <c r="BK38" s="60"/>
      <c r="BL38" s="33"/>
      <c r="BM38" s="33"/>
      <c r="BN38" s="50"/>
      <c r="BO38" s="51"/>
    </row>
    <row r="39" spans="1:67" ht="16.5" thickBot="1" x14ac:dyDescent="0.3">
      <c r="H39" s="225"/>
      <c r="I39" s="226"/>
      <c r="J39" s="226"/>
      <c r="K39" s="227"/>
      <c r="L39" s="228"/>
      <c r="M39" s="68" t="s">
        <v>58</v>
      </c>
      <c r="N39" s="69"/>
      <c r="O39" s="42"/>
      <c r="T39" s="32">
        <v>44831</v>
      </c>
      <c r="U39" s="33"/>
      <c r="V39" s="33"/>
      <c r="W39" s="50"/>
      <c r="X39" s="51"/>
      <c r="Z39" s="39" t="s">
        <v>44</v>
      </c>
      <c r="AA39" s="40"/>
      <c r="AB39" s="42">
        <f>SUM(AB37-AB38+O37)</f>
        <v>3945820</v>
      </c>
      <c r="AG39" s="60"/>
      <c r="AH39" s="33"/>
      <c r="AI39" s="33"/>
      <c r="AJ39" s="50"/>
      <c r="AK39" s="51"/>
      <c r="AN39" s="68" t="s">
        <v>57</v>
      </c>
      <c r="AO39" s="69"/>
      <c r="AP39" s="41">
        <f>SUM(AV43/AP41)</f>
        <v>0</v>
      </c>
      <c r="AU39" s="60"/>
      <c r="AV39" s="33"/>
      <c r="AW39" s="33"/>
      <c r="AX39" s="50"/>
      <c r="AY39" s="51"/>
      <c r="BC39" s="68" t="s">
        <v>57</v>
      </c>
      <c r="BD39" s="69"/>
      <c r="BE39" s="41">
        <f>SUM(BL43/BE41)</f>
        <v>0</v>
      </c>
      <c r="BK39" s="60"/>
      <c r="BL39" s="33"/>
      <c r="BM39" s="33"/>
      <c r="BN39" s="50"/>
      <c r="BO39" s="51"/>
    </row>
    <row r="40" spans="1:67" ht="16.5" thickBot="1" x14ac:dyDescent="0.3">
      <c r="H40" s="225"/>
      <c r="I40" s="226"/>
      <c r="J40" s="226"/>
      <c r="K40" s="227"/>
      <c r="L40" s="228"/>
      <c r="O40" s="70"/>
      <c r="T40" s="32">
        <v>44832</v>
      </c>
      <c r="U40" s="33"/>
      <c r="V40" s="33"/>
      <c r="W40" s="50"/>
      <c r="X40" s="51"/>
      <c r="Z40" s="68" t="s">
        <v>57</v>
      </c>
      <c r="AA40" s="69"/>
      <c r="AB40" s="41">
        <f>SUM(AH43/AB42)</f>
        <v>0</v>
      </c>
      <c r="AG40" s="60"/>
      <c r="AH40" s="33"/>
      <c r="AI40" s="33"/>
      <c r="AJ40" s="50"/>
      <c r="AK40" s="51"/>
      <c r="AN40" s="68" t="s">
        <v>58</v>
      </c>
      <c r="AO40" s="69"/>
      <c r="AP40" s="42">
        <f>SUM(AP39*AP42)</f>
        <v>0</v>
      </c>
      <c r="AU40" s="60"/>
      <c r="AV40" s="33"/>
      <c r="AW40" s="33"/>
      <c r="AX40" s="50"/>
      <c r="AY40" s="51"/>
      <c r="BC40" s="68" t="s">
        <v>58</v>
      </c>
      <c r="BD40" s="69"/>
      <c r="BE40" s="42">
        <f>SUM(BE39*BE42)</f>
        <v>0</v>
      </c>
      <c r="BK40" s="60"/>
      <c r="BL40" s="33"/>
      <c r="BM40" s="33"/>
      <c r="BN40" s="50"/>
      <c r="BO40" s="51"/>
    </row>
    <row r="41" spans="1:67" ht="16.5" thickBot="1" x14ac:dyDescent="0.3">
      <c r="H41" s="225"/>
      <c r="I41" s="226"/>
      <c r="J41" s="226"/>
      <c r="K41" s="227"/>
      <c r="L41" s="228"/>
      <c r="O41" s="71">
        <v>30</v>
      </c>
      <c r="T41" s="32">
        <v>44833</v>
      </c>
      <c r="U41" s="33"/>
      <c r="V41" s="33"/>
      <c r="W41" s="50"/>
      <c r="X41" s="51"/>
      <c r="Z41" s="68" t="s">
        <v>58</v>
      </c>
      <c r="AA41" s="69"/>
      <c r="AB41" s="42">
        <f>SUM(AB40*AB43)</f>
        <v>0</v>
      </c>
      <c r="AG41" s="60"/>
      <c r="AH41" s="33"/>
      <c r="AI41" s="33"/>
      <c r="AJ41" s="50"/>
      <c r="AK41" s="51"/>
      <c r="AP41" s="70">
        <v>30</v>
      </c>
      <c r="AU41" s="60"/>
      <c r="AV41" s="33"/>
      <c r="AW41" s="33"/>
      <c r="AX41" s="50"/>
      <c r="AY41" s="51"/>
      <c r="BE41" s="71">
        <v>24</v>
      </c>
      <c r="BK41" s="60"/>
      <c r="BL41" s="33"/>
      <c r="BM41" s="33"/>
      <c r="BN41" s="50"/>
      <c r="BO41" s="51"/>
    </row>
    <row r="42" spans="1:67" x14ac:dyDescent="0.25">
      <c r="T42" s="32">
        <v>44834</v>
      </c>
      <c r="U42" s="33"/>
      <c r="V42" s="33"/>
      <c r="W42" s="50"/>
      <c r="X42" s="51"/>
      <c r="AB42" s="70">
        <v>31</v>
      </c>
      <c r="AG42" s="60"/>
      <c r="AH42" s="33"/>
      <c r="AI42" s="33"/>
      <c r="AJ42" s="50"/>
      <c r="AK42" s="51"/>
      <c r="AP42" s="71">
        <v>30</v>
      </c>
      <c r="AU42" s="60"/>
      <c r="AV42" s="33"/>
      <c r="AW42" s="33"/>
      <c r="AX42" s="50"/>
      <c r="AY42" s="51"/>
      <c r="BE42" s="71">
        <v>24</v>
      </c>
      <c r="BK42" s="60"/>
      <c r="BL42" s="33"/>
      <c r="BM42" s="33"/>
      <c r="BN42" s="50"/>
      <c r="BO42" s="51"/>
    </row>
    <row r="43" spans="1:67" ht="15.75" thickBot="1" x14ac:dyDescent="0.3">
      <c r="H43" s="66"/>
      <c r="I43" s="57"/>
      <c r="K43" s="56"/>
      <c r="T43" s="52" t="s">
        <v>17</v>
      </c>
      <c r="U43" s="53">
        <f>SUM(U13:U42)</f>
        <v>554420</v>
      </c>
      <c r="V43" s="61"/>
      <c r="W43" s="54">
        <v>22.5</v>
      </c>
      <c r="X43" s="55">
        <f>SUM(W43*U43)</f>
        <v>12474450</v>
      </c>
      <c r="AB43" s="71">
        <v>31</v>
      </c>
      <c r="AG43" s="52" t="s">
        <v>17</v>
      </c>
      <c r="AH43" s="53">
        <f>SUM(AH12:AH42)</f>
        <v>0</v>
      </c>
      <c r="AI43" s="61"/>
      <c r="AJ43" s="54">
        <v>22.5</v>
      </c>
      <c r="AK43" s="55">
        <f>SUM(AJ43*AH43)</f>
        <v>0</v>
      </c>
      <c r="AU43" s="52" t="s">
        <v>17</v>
      </c>
      <c r="AV43" s="53">
        <f>SUM(AV13:AV42)</f>
        <v>0</v>
      </c>
      <c r="AW43" s="61"/>
      <c r="AX43" s="54">
        <v>22.5</v>
      </c>
      <c r="AY43" s="55">
        <f>SUM(AX43*AV43)</f>
        <v>0</v>
      </c>
      <c r="BK43" s="52" t="s">
        <v>17</v>
      </c>
      <c r="BL43" s="53">
        <f>SUM(BL13:BL42)</f>
        <v>0</v>
      </c>
      <c r="BM43" s="61"/>
      <c r="BN43" s="54">
        <v>22.5</v>
      </c>
      <c r="BO43" s="55">
        <f>SUM(BN43*BL43)</f>
        <v>0</v>
      </c>
    </row>
    <row r="44" spans="1:67" x14ac:dyDescent="0.25">
      <c r="H44" s="65"/>
      <c r="I44" s="57"/>
      <c r="J44" s="57"/>
      <c r="K44" s="58"/>
      <c r="L44" s="58"/>
      <c r="T44" s="65"/>
      <c r="U44" s="57"/>
      <c r="W44" s="66"/>
      <c r="Y44" s="56"/>
      <c r="AE44" s="71">
        <v>30</v>
      </c>
      <c r="AL44" s="56"/>
      <c r="AS44" s="71">
        <v>30</v>
      </c>
    </row>
    <row r="45" spans="1:67" ht="18.75" x14ac:dyDescent="0.3">
      <c r="A45" s="9"/>
      <c r="B45" s="222"/>
      <c r="C45" s="222"/>
      <c r="D45" s="222"/>
      <c r="J45" s="57"/>
      <c r="K45" s="58"/>
      <c r="L45" s="58"/>
    </row>
    <row r="46" spans="1:67" x14ac:dyDescent="0.25">
      <c r="A46" s="223"/>
      <c r="B46" s="222"/>
      <c r="C46" s="222"/>
      <c r="D46" s="222"/>
      <c r="F46" s="57"/>
      <c r="G46" s="57"/>
      <c r="H46" s="57"/>
      <c r="I46" s="59"/>
      <c r="J46" s="59"/>
    </row>
    <row r="47" spans="1:67" x14ac:dyDescent="0.25">
      <c r="A47" s="223"/>
      <c r="B47" s="222"/>
      <c r="C47" s="222"/>
      <c r="D47" s="222"/>
    </row>
    <row r="48" spans="1:67" x14ac:dyDescent="0.25">
      <c r="A48" s="222"/>
      <c r="B48" s="222"/>
      <c r="C48" s="222"/>
      <c r="D48" s="222"/>
    </row>
    <row r="49" spans="1:4" x14ac:dyDescent="0.25">
      <c r="A49" s="222"/>
      <c r="B49" s="222"/>
      <c r="C49" s="224"/>
      <c r="D49" s="222"/>
    </row>
    <row r="50" spans="1:4" x14ac:dyDescent="0.25">
      <c r="A50" s="222"/>
      <c r="B50" s="222"/>
      <c r="C50" s="222"/>
      <c r="D50" s="222"/>
    </row>
    <row r="51" spans="1:4" x14ac:dyDescent="0.25">
      <c r="A51" s="222"/>
      <c r="B51" s="222"/>
      <c r="C51" s="222"/>
      <c r="D51" s="222"/>
    </row>
    <row r="52" spans="1:4" x14ac:dyDescent="0.25">
      <c r="A52" s="222"/>
      <c r="B52" s="222"/>
      <c r="C52" s="224"/>
      <c r="D52" s="222"/>
    </row>
    <row r="53" spans="1:4" x14ac:dyDescent="0.25">
      <c r="A53" s="222"/>
      <c r="B53" s="222"/>
      <c r="C53" s="222"/>
      <c r="D53" s="222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68"/>
  <sheetViews>
    <sheetView tabSelected="1" topLeftCell="G91" zoomScale="90" zoomScaleNormal="90" workbookViewId="0">
      <selection activeCell="V24" sqref="V24"/>
    </sheetView>
  </sheetViews>
  <sheetFormatPr defaultRowHeight="15" x14ac:dyDescent="0.25"/>
  <cols>
    <col min="2" max="2" width="12" customWidth="1"/>
    <col min="3" max="3" width="10.7109375" customWidth="1"/>
    <col min="4" max="4" width="12.140625" customWidth="1"/>
    <col min="5" max="5" width="12.42578125" customWidth="1"/>
    <col min="6" max="6" width="11.140625" customWidth="1"/>
    <col min="7" max="7" width="12.140625" customWidth="1"/>
    <col min="8" max="8" width="12.7109375" customWidth="1"/>
    <col min="9" max="9" width="11.85546875" customWidth="1"/>
    <col min="11" max="11" width="12.42578125" customWidth="1"/>
    <col min="12" max="12" width="9" customWidth="1"/>
    <col min="13" max="13" width="9.85546875" customWidth="1"/>
    <col min="14" max="14" width="10.42578125" customWidth="1"/>
    <col min="15" max="15" width="13" customWidth="1"/>
    <col min="16" max="16" width="12.85546875" customWidth="1"/>
    <col min="17" max="17" width="12.28515625" customWidth="1"/>
    <col min="18" max="18" width="12.140625" customWidth="1"/>
    <col min="19" max="19" width="13" customWidth="1"/>
    <col min="20" max="20" width="11.28515625" customWidth="1"/>
    <col min="21" max="21" width="8.7109375" customWidth="1"/>
    <col min="22" max="22" width="11.5703125" customWidth="1"/>
    <col min="26" max="26" width="13.28515625" customWidth="1"/>
    <col min="27" max="27" width="12.5703125" customWidth="1"/>
  </cols>
  <sheetData>
    <row r="1" spans="1:27" ht="18.75" x14ac:dyDescent="0.3">
      <c r="A1" s="76" t="s">
        <v>0</v>
      </c>
      <c r="B1" s="77"/>
      <c r="C1" s="77"/>
      <c r="D1" s="77"/>
      <c r="E1" s="77"/>
      <c r="F1" s="78"/>
      <c r="G1" s="78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7" ht="19.5" thickBot="1" x14ac:dyDescent="0.35">
      <c r="A2" s="79" t="s">
        <v>177</v>
      </c>
      <c r="B2" s="77"/>
      <c r="C2" s="77"/>
      <c r="D2" s="77"/>
      <c r="E2" s="77"/>
      <c r="F2" s="78"/>
      <c r="G2" s="78"/>
      <c r="H2" s="77"/>
      <c r="I2" s="80"/>
      <c r="J2" s="77"/>
      <c r="K2" s="77"/>
      <c r="L2" s="79" t="s">
        <v>130</v>
      </c>
      <c r="M2" s="77"/>
      <c r="N2" s="77"/>
      <c r="O2" s="77"/>
      <c r="P2" s="77"/>
      <c r="Q2" s="78"/>
      <c r="R2" s="78"/>
      <c r="S2" s="77"/>
      <c r="T2" s="80"/>
      <c r="U2" s="77"/>
      <c r="V2" s="77"/>
    </row>
    <row r="3" spans="1:27" ht="16.5" thickBot="1" x14ac:dyDescent="0.3">
      <c r="A3" s="82" t="s">
        <v>117</v>
      </c>
      <c r="B3" s="83" t="s">
        <v>119</v>
      </c>
      <c r="C3" s="83" t="s">
        <v>119</v>
      </c>
      <c r="D3" s="83" t="s">
        <v>119</v>
      </c>
      <c r="E3" s="82" t="s">
        <v>38</v>
      </c>
      <c r="F3" s="290" t="s">
        <v>126</v>
      </c>
      <c r="G3" s="291"/>
      <c r="H3" s="292"/>
      <c r="I3" s="293" t="s">
        <v>129</v>
      </c>
      <c r="J3" s="85"/>
      <c r="K3" s="86"/>
      <c r="L3" s="82" t="s">
        <v>117</v>
      </c>
      <c r="M3" s="83" t="s">
        <v>119</v>
      </c>
      <c r="N3" s="83" t="s">
        <v>119</v>
      </c>
      <c r="O3" s="83" t="s">
        <v>119</v>
      </c>
      <c r="P3" s="82" t="s">
        <v>38</v>
      </c>
      <c r="Q3" s="290" t="s">
        <v>126</v>
      </c>
      <c r="R3" s="291"/>
      <c r="S3" s="292"/>
      <c r="T3" s="293" t="s">
        <v>129</v>
      </c>
      <c r="U3" s="85"/>
      <c r="V3" s="86"/>
    </row>
    <row r="4" spans="1:27" ht="15.75" x14ac:dyDescent="0.25">
      <c r="A4" s="87"/>
      <c r="B4" s="88" t="s">
        <v>17</v>
      </c>
      <c r="C4" s="88" t="s">
        <v>27</v>
      </c>
      <c r="D4" s="87" t="s">
        <v>24</v>
      </c>
      <c r="E4" s="87" t="s">
        <v>118</v>
      </c>
      <c r="F4" s="289"/>
      <c r="G4" s="82" t="s">
        <v>2</v>
      </c>
      <c r="H4" s="82" t="s">
        <v>3</v>
      </c>
      <c r="I4" s="89"/>
      <c r="J4" s="315"/>
      <c r="K4" s="86"/>
      <c r="L4" s="87"/>
      <c r="M4" s="88" t="s">
        <v>17</v>
      </c>
      <c r="N4" s="88" t="s">
        <v>27</v>
      </c>
      <c r="O4" s="87" t="s">
        <v>24</v>
      </c>
      <c r="P4" s="87" t="s">
        <v>118</v>
      </c>
      <c r="Q4" s="289"/>
      <c r="R4" s="82" t="s">
        <v>2</v>
      </c>
      <c r="S4" s="82" t="s">
        <v>3</v>
      </c>
      <c r="T4" s="89"/>
      <c r="U4" s="315"/>
      <c r="V4" s="86"/>
    </row>
    <row r="5" spans="1:27" ht="16.5" thickBot="1" x14ac:dyDescent="0.3">
      <c r="A5" s="90" t="s">
        <v>93</v>
      </c>
      <c r="B5" s="92" t="s">
        <v>5</v>
      </c>
      <c r="C5" s="92" t="s">
        <v>5</v>
      </c>
      <c r="D5" s="90" t="s">
        <v>127</v>
      </c>
      <c r="E5" s="90" t="s">
        <v>24</v>
      </c>
      <c r="F5" s="92" t="s">
        <v>6</v>
      </c>
      <c r="G5" s="90" t="s">
        <v>120</v>
      </c>
      <c r="H5" s="91" t="s">
        <v>8</v>
      </c>
      <c r="I5" s="92" t="s">
        <v>2</v>
      </c>
      <c r="J5" s="90" t="s">
        <v>6</v>
      </c>
      <c r="K5" s="91" t="s">
        <v>9</v>
      </c>
      <c r="L5" s="90" t="s">
        <v>93</v>
      </c>
      <c r="M5" s="92" t="s">
        <v>5</v>
      </c>
      <c r="N5" s="92" t="s">
        <v>5</v>
      </c>
      <c r="O5" s="90" t="s">
        <v>127</v>
      </c>
      <c r="P5" s="90" t="s">
        <v>24</v>
      </c>
      <c r="Q5" s="92" t="s">
        <v>6</v>
      </c>
      <c r="R5" s="90" t="s">
        <v>120</v>
      </c>
      <c r="S5" s="91" t="s">
        <v>8</v>
      </c>
      <c r="T5" s="92" t="s">
        <v>2</v>
      </c>
      <c r="U5" s="90" t="s">
        <v>6</v>
      </c>
      <c r="V5" s="91" t="s">
        <v>9</v>
      </c>
      <c r="X5" s="222"/>
      <c r="Y5" s="222"/>
      <c r="Z5" s="222"/>
      <c r="AA5" s="222"/>
    </row>
    <row r="6" spans="1:27" ht="15.75" x14ac:dyDescent="0.25">
      <c r="A6" s="93">
        <v>50</v>
      </c>
      <c r="B6" s="94">
        <v>4.8</v>
      </c>
      <c r="C6" s="94">
        <v>4.8</v>
      </c>
      <c r="D6" s="94"/>
      <c r="E6" s="287"/>
      <c r="F6" s="95">
        <v>35</v>
      </c>
      <c r="G6" s="96">
        <f>SUM(F6*C6)</f>
        <v>168</v>
      </c>
      <c r="H6" s="108" t="s">
        <v>11</v>
      </c>
      <c r="I6" s="98"/>
      <c r="J6" s="99">
        <f>SUM(I6/C6)</f>
        <v>0</v>
      </c>
      <c r="K6" s="100"/>
      <c r="L6" s="93">
        <v>104</v>
      </c>
      <c r="M6" s="94">
        <v>7.3</v>
      </c>
      <c r="N6" s="94">
        <v>4.3</v>
      </c>
      <c r="O6" s="95"/>
      <c r="P6" s="101"/>
      <c r="Q6" s="95">
        <v>50</v>
      </c>
      <c r="R6" s="96">
        <f>SUM(Q6*N6)</f>
        <v>215</v>
      </c>
      <c r="S6" s="102" t="s">
        <v>11</v>
      </c>
      <c r="T6" s="103">
        <v>226180</v>
      </c>
      <c r="U6" s="99">
        <f>SUM(T6/N6)</f>
        <v>52600</v>
      </c>
      <c r="V6" s="104">
        <v>44797</v>
      </c>
      <c r="X6" s="155"/>
      <c r="Y6" s="159"/>
      <c r="Z6" s="153"/>
      <c r="AA6" s="294"/>
    </row>
    <row r="7" spans="1:27" ht="15.75" x14ac:dyDescent="0.25">
      <c r="A7" s="105">
        <v>51</v>
      </c>
      <c r="B7" s="106">
        <v>3.2</v>
      </c>
      <c r="C7" s="106">
        <v>3.2</v>
      </c>
      <c r="D7" s="106"/>
      <c r="E7" s="97"/>
      <c r="F7" s="107">
        <v>20</v>
      </c>
      <c r="G7" s="96">
        <f>SUM(F7*C7)</f>
        <v>64</v>
      </c>
      <c r="H7" s="108" t="s">
        <v>15</v>
      </c>
      <c r="I7" s="110"/>
      <c r="J7" s="99">
        <f t="shared" ref="J7:J43" si="0">SUM(I7/C7)</f>
        <v>0</v>
      </c>
      <c r="K7" s="100"/>
      <c r="L7" s="105">
        <v>105</v>
      </c>
      <c r="M7" s="106">
        <v>4.3</v>
      </c>
      <c r="N7" s="106">
        <v>4.3</v>
      </c>
      <c r="O7" s="106"/>
      <c r="P7" s="115"/>
      <c r="Q7" s="107">
        <v>65</v>
      </c>
      <c r="R7" s="96">
        <f t="shared" ref="R7:R24" si="1">SUM(Q7*N7)</f>
        <v>279.5</v>
      </c>
      <c r="S7" s="102" t="s">
        <v>26</v>
      </c>
      <c r="T7" s="112">
        <v>388940</v>
      </c>
      <c r="U7" s="99">
        <f t="shared" ref="U7:U24" si="2">SUM(T7/N7)</f>
        <v>90451.162790697679</v>
      </c>
      <c r="V7" s="100">
        <v>44800</v>
      </c>
      <c r="X7" s="155"/>
      <c r="Y7" s="159"/>
      <c r="Z7" s="153"/>
      <c r="AA7" s="294"/>
    </row>
    <row r="8" spans="1:27" ht="15.75" x14ac:dyDescent="0.25">
      <c r="A8" s="93">
        <v>52</v>
      </c>
      <c r="B8" s="106">
        <v>7</v>
      </c>
      <c r="C8" s="106">
        <v>7</v>
      </c>
      <c r="D8" s="106"/>
      <c r="E8" s="109"/>
      <c r="F8" s="107">
        <v>42</v>
      </c>
      <c r="G8" s="96">
        <f t="shared" ref="G8:G41" si="3">SUM(F8*C8)</f>
        <v>294</v>
      </c>
      <c r="H8" s="114" t="s">
        <v>180</v>
      </c>
      <c r="I8" s="98"/>
      <c r="J8" s="99">
        <f t="shared" si="0"/>
        <v>0</v>
      </c>
      <c r="K8" s="113"/>
      <c r="L8" s="93">
        <v>106</v>
      </c>
      <c r="M8" s="106">
        <v>3.4</v>
      </c>
      <c r="N8" s="106">
        <v>3.4</v>
      </c>
      <c r="O8" s="106"/>
      <c r="P8" s="115"/>
      <c r="Q8" s="107">
        <v>65</v>
      </c>
      <c r="R8" s="96">
        <f t="shared" si="1"/>
        <v>221</v>
      </c>
      <c r="S8" s="102" t="s">
        <v>26</v>
      </c>
      <c r="T8" s="112">
        <v>358820</v>
      </c>
      <c r="U8" s="99">
        <f t="shared" si="2"/>
        <v>105535.29411764706</v>
      </c>
      <c r="V8" s="100">
        <v>44803</v>
      </c>
      <c r="X8" s="155"/>
      <c r="Y8" s="159"/>
      <c r="Z8" s="153"/>
      <c r="AA8" s="294"/>
    </row>
    <row r="9" spans="1:27" ht="15.75" x14ac:dyDescent="0.25">
      <c r="A9" s="105">
        <v>53</v>
      </c>
      <c r="B9" s="106">
        <v>0.3</v>
      </c>
      <c r="C9" s="106">
        <v>0.3</v>
      </c>
      <c r="D9" s="106"/>
      <c r="E9" s="109"/>
      <c r="F9" s="107">
        <v>40</v>
      </c>
      <c r="G9" s="96">
        <f t="shared" si="3"/>
        <v>12</v>
      </c>
      <c r="H9" s="108" t="s">
        <v>26</v>
      </c>
      <c r="I9" s="110"/>
      <c r="J9" s="99">
        <f t="shared" si="0"/>
        <v>0</v>
      </c>
      <c r="K9" s="113"/>
      <c r="L9" s="105">
        <v>107</v>
      </c>
      <c r="M9" s="106">
        <v>7.3</v>
      </c>
      <c r="N9" s="106">
        <v>7.3</v>
      </c>
      <c r="O9" s="302"/>
      <c r="P9" s="304"/>
      <c r="Q9" s="107">
        <v>65</v>
      </c>
      <c r="R9" s="96">
        <f t="shared" si="1"/>
        <v>474.5</v>
      </c>
      <c r="S9" s="114" t="s">
        <v>179</v>
      </c>
      <c r="T9" s="112"/>
      <c r="U9" s="99">
        <f t="shared" si="2"/>
        <v>0</v>
      </c>
      <c r="V9" s="100"/>
      <c r="X9" s="155"/>
      <c r="Y9" s="159"/>
      <c r="Z9" s="153"/>
      <c r="AA9" s="294"/>
    </row>
    <row r="10" spans="1:27" ht="15.75" x14ac:dyDescent="0.25">
      <c r="A10" s="93">
        <v>54</v>
      </c>
      <c r="B10" s="106">
        <v>3.2</v>
      </c>
      <c r="C10" s="106"/>
      <c r="D10" s="106">
        <v>3.2</v>
      </c>
      <c r="E10" s="109">
        <v>44741</v>
      </c>
      <c r="F10" s="107"/>
      <c r="G10" s="96">
        <f t="shared" si="3"/>
        <v>0</v>
      </c>
      <c r="H10" s="108"/>
      <c r="I10" s="110"/>
      <c r="J10" s="99"/>
      <c r="K10" s="113"/>
      <c r="L10" s="93">
        <v>108</v>
      </c>
      <c r="M10" s="106">
        <v>2.6</v>
      </c>
      <c r="N10" s="106">
        <v>2.6</v>
      </c>
      <c r="O10" s="302"/>
      <c r="P10" s="304"/>
      <c r="Q10" s="107">
        <v>65</v>
      </c>
      <c r="R10" s="96">
        <f t="shared" si="1"/>
        <v>169</v>
      </c>
      <c r="S10" s="102" t="s">
        <v>26</v>
      </c>
      <c r="T10" s="112"/>
      <c r="U10" s="99">
        <f t="shared" si="2"/>
        <v>0</v>
      </c>
      <c r="V10" s="113"/>
      <c r="X10" s="155"/>
      <c r="Y10" s="159"/>
      <c r="Z10" s="153"/>
      <c r="AA10" s="294"/>
    </row>
    <row r="11" spans="1:27" ht="15.75" x14ac:dyDescent="0.25">
      <c r="A11" s="105">
        <v>55</v>
      </c>
      <c r="B11" s="106">
        <v>1.4</v>
      </c>
      <c r="C11" s="106">
        <v>1.4</v>
      </c>
      <c r="D11" s="106"/>
      <c r="E11" s="114"/>
      <c r="F11" s="107">
        <v>50</v>
      </c>
      <c r="G11" s="96">
        <f t="shared" si="3"/>
        <v>70</v>
      </c>
      <c r="H11" s="108" t="s">
        <v>11</v>
      </c>
      <c r="I11" s="295"/>
      <c r="J11" s="99">
        <f t="shared" si="0"/>
        <v>0</v>
      </c>
      <c r="K11" s="113"/>
      <c r="L11" s="105">
        <v>109</v>
      </c>
      <c r="M11" s="106">
        <v>1.2</v>
      </c>
      <c r="N11" s="106"/>
      <c r="O11" s="106">
        <v>1.2</v>
      </c>
      <c r="P11" s="304">
        <v>44681</v>
      </c>
      <c r="Q11" s="107"/>
      <c r="R11" s="96">
        <f t="shared" si="1"/>
        <v>0</v>
      </c>
      <c r="S11" s="102"/>
      <c r="T11" s="112"/>
      <c r="U11" s="99"/>
      <c r="V11" s="113"/>
      <c r="X11" s="155"/>
      <c r="Y11" s="159"/>
      <c r="Z11" s="153"/>
      <c r="AA11" s="294"/>
    </row>
    <row r="12" spans="1:27" ht="15.75" x14ac:dyDescent="0.25">
      <c r="A12" s="93">
        <v>56</v>
      </c>
      <c r="B12" s="106">
        <v>1.1000000000000001</v>
      </c>
      <c r="C12" s="106">
        <v>1.1000000000000001</v>
      </c>
      <c r="D12" s="106"/>
      <c r="E12" s="114"/>
      <c r="F12" s="107">
        <v>45</v>
      </c>
      <c r="G12" s="96">
        <f t="shared" si="3"/>
        <v>49.500000000000007</v>
      </c>
      <c r="H12" s="108" t="s">
        <v>181</v>
      </c>
      <c r="I12" s="110"/>
      <c r="J12" s="99">
        <f t="shared" si="0"/>
        <v>0</v>
      </c>
      <c r="K12" s="113"/>
      <c r="L12" s="93">
        <v>110</v>
      </c>
      <c r="M12" s="106">
        <v>5.9</v>
      </c>
      <c r="N12" s="106">
        <v>5.9</v>
      </c>
      <c r="O12" s="302"/>
      <c r="P12" s="304"/>
      <c r="Q12" s="107">
        <v>42</v>
      </c>
      <c r="R12" s="96">
        <f t="shared" si="1"/>
        <v>247.8</v>
      </c>
      <c r="S12" s="102" t="s">
        <v>10</v>
      </c>
      <c r="T12" s="112"/>
      <c r="U12" s="99">
        <f t="shared" si="2"/>
        <v>0</v>
      </c>
      <c r="V12" s="113"/>
      <c r="X12" s="155"/>
      <c r="Y12" s="159"/>
      <c r="Z12" s="153"/>
      <c r="AA12" s="294"/>
    </row>
    <row r="13" spans="1:27" ht="15.75" x14ac:dyDescent="0.25">
      <c r="A13" s="105">
        <v>57</v>
      </c>
      <c r="B13" s="106">
        <v>4.5</v>
      </c>
      <c r="C13" s="106">
        <v>4.5</v>
      </c>
      <c r="D13" s="106"/>
      <c r="E13" s="114"/>
      <c r="F13" s="107">
        <v>50</v>
      </c>
      <c r="G13" s="96">
        <f t="shared" si="3"/>
        <v>225</v>
      </c>
      <c r="H13" s="108" t="s">
        <v>11</v>
      </c>
      <c r="I13" s="110">
        <v>201020</v>
      </c>
      <c r="J13" s="99">
        <f t="shared" si="0"/>
        <v>44671.111111111109</v>
      </c>
      <c r="K13" s="113">
        <v>44807</v>
      </c>
      <c r="L13" s="105">
        <v>111</v>
      </c>
      <c r="M13" s="106">
        <v>1.9</v>
      </c>
      <c r="N13" s="106"/>
      <c r="O13" s="302"/>
      <c r="P13" s="304"/>
      <c r="Q13" s="107"/>
      <c r="R13" s="96">
        <f t="shared" si="1"/>
        <v>0</v>
      </c>
      <c r="S13" s="102" t="s">
        <v>95</v>
      </c>
      <c r="T13" s="112"/>
      <c r="U13" s="99"/>
      <c r="V13" s="113"/>
      <c r="X13" s="155"/>
      <c r="Y13" s="159"/>
      <c r="Z13" s="153"/>
      <c r="AA13" s="294"/>
    </row>
    <row r="14" spans="1:27" ht="15.75" x14ac:dyDescent="0.25">
      <c r="A14" s="93">
        <v>58</v>
      </c>
      <c r="B14" s="106">
        <v>9.3000000000000007</v>
      </c>
      <c r="C14" s="106">
        <v>9.3000000000000007</v>
      </c>
      <c r="D14" s="106"/>
      <c r="E14" s="109"/>
      <c r="F14" s="107">
        <v>42</v>
      </c>
      <c r="G14" s="96">
        <f t="shared" si="3"/>
        <v>390.6</v>
      </c>
      <c r="H14" s="108" t="s">
        <v>10</v>
      </c>
      <c r="I14" s="117"/>
      <c r="J14" s="99">
        <f t="shared" si="0"/>
        <v>0</v>
      </c>
      <c r="K14" s="113"/>
      <c r="L14" s="93">
        <v>112</v>
      </c>
      <c r="M14" s="106">
        <v>2.7</v>
      </c>
      <c r="N14" s="106">
        <v>2.7</v>
      </c>
      <c r="O14" s="302"/>
      <c r="P14" s="304"/>
      <c r="Q14" s="107">
        <v>55</v>
      </c>
      <c r="R14" s="96">
        <f t="shared" si="1"/>
        <v>148.5</v>
      </c>
      <c r="S14" s="102" t="s">
        <v>13</v>
      </c>
      <c r="T14" s="112"/>
      <c r="U14" s="99">
        <f>SUM(T14/M14)</f>
        <v>0</v>
      </c>
      <c r="V14" s="113"/>
      <c r="X14" s="155"/>
      <c r="Y14" s="159"/>
      <c r="Z14" s="153"/>
      <c r="AA14" s="294"/>
    </row>
    <row r="15" spans="1:27" ht="15.75" x14ac:dyDescent="0.25">
      <c r="A15" s="105">
        <v>59</v>
      </c>
      <c r="B15" s="106">
        <v>6</v>
      </c>
      <c r="C15" s="106">
        <v>6</v>
      </c>
      <c r="D15" s="106"/>
      <c r="E15" s="109"/>
      <c r="F15" s="107">
        <v>60</v>
      </c>
      <c r="G15" s="96">
        <f t="shared" si="3"/>
        <v>360</v>
      </c>
      <c r="H15" s="108" t="s">
        <v>14</v>
      </c>
      <c r="I15" s="110"/>
      <c r="J15" s="99">
        <f t="shared" si="0"/>
        <v>0</v>
      </c>
      <c r="K15" s="113"/>
      <c r="L15" s="105">
        <v>113</v>
      </c>
      <c r="M15" s="106">
        <v>4.2</v>
      </c>
      <c r="N15" s="106">
        <v>4.2</v>
      </c>
      <c r="O15" s="302"/>
      <c r="P15" s="304"/>
      <c r="Q15" s="107">
        <v>45</v>
      </c>
      <c r="R15" s="96">
        <f t="shared" si="1"/>
        <v>189</v>
      </c>
      <c r="S15" s="102" t="s">
        <v>11</v>
      </c>
      <c r="T15" s="112"/>
      <c r="U15" s="99">
        <f t="shared" si="2"/>
        <v>0</v>
      </c>
      <c r="V15" s="113"/>
      <c r="X15" s="155"/>
      <c r="Y15" s="159"/>
      <c r="Z15" s="153"/>
      <c r="AA15" s="294"/>
    </row>
    <row r="16" spans="1:27" ht="15.75" x14ac:dyDescent="0.25">
      <c r="A16" s="93">
        <v>60</v>
      </c>
      <c r="B16" s="106">
        <v>6.7</v>
      </c>
      <c r="C16" s="106">
        <v>6</v>
      </c>
      <c r="D16" s="106"/>
      <c r="E16" s="109"/>
      <c r="F16" s="107">
        <v>65</v>
      </c>
      <c r="G16" s="96">
        <f t="shared" si="3"/>
        <v>390</v>
      </c>
      <c r="H16" s="108" t="s">
        <v>14</v>
      </c>
      <c r="I16" s="110"/>
      <c r="J16" s="99">
        <f t="shared" si="0"/>
        <v>0</v>
      </c>
      <c r="K16" s="113"/>
      <c r="L16" s="93">
        <v>114</v>
      </c>
      <c r="M16" s="106">
        <v>5.8</v>
      </c>
      <c r="N16" s="106">
        <v>5.3</v>
      </c>
      <c r="O16" s="302"/>
      <c r="P16" s="304"/>
      <c r="Q16" s="107">
        <v>50</v>
      </c>
      <c r="R16" s="96">
        <f t="shared" si="1"/>
        <v>265</v>
      </c>
      <c r="S16" s="102" t="s">
        <v>12</v>
      </c>
      <c r="T16" s="112"/>
      <c r="U16" s="99">
        <f t="shared" si="2"/>
        <v>0</v>
      </c>
      <c r="V16" s="113"/>
      <c r="X16" s="155"/>
      <c r="Y16" s="159"/>
      <c r="Z16" s="153"/>
      <c r="AA16" s="294"/>
    </row>
    <row r="17" spans="1:27" ht="15.75" x14ac:dyDescent="0.25">
      <c r="A17" s="105">
        <v>61</v>
      </c>
      <c r="B17" s="106">
        <v>5</v>
      </c>
      <c r="C17" s="106">
        <v>5</v>
      </c>
      <c r="D17" s="106"/>
      <c r="E17" s="109"/>
      <c r="F17" s="107">
        <v>50</v>
      </c>
      <c r="G17" s="96">
        <f t="shared" si="3"/>
        <v>250</v>
      </c>
      <c r="H17" s="108" t="s">
        <v>26</v>
      </c>
      <c r="I17" s="110"/>
      <c r="J17" s="99">
        <f t="shared" si="0"/>
        <v>0</v>
      </c>
      <c r="K17" s="113"/>
      <c r="L17" s="105">
        <v>115</v>
      </c>
      <c r="M17" s="106">
        <v>5.8</v>
      </c>
      <c r="N17" s="106">
        <v>5.8</v>
      </c>
      <c r="O17" s="302"/>
      <c r="P17" s="304"/>
      <c r="Q17" s="107">
        <v>45</v>
      </c>
      <c r="R17" s="96">
        <f t="shared" si="1"/>
        <v>261</v>
      </c>
      <c r="S17" s="102" t="s">
        <v>12</v>
      </c>
      <c r="T17" s="112"/>
      <c r="U17" s="99">
        <f t="shared" si="2"/>
        <v>0</v>
      </c>
      <c r="V17" s="113"/>
      <c r="X17" s="155"/>
      <c r="Y17" s="159"/>
      <c r="Z17" s="153"/>
      <c r="AA17" s="294"/>
    </row>
    <row r="18" spans="1:27" ht="15.75" x14ac:dyDescent="0.25">
      <c r="A18" s="93">
        <v>62</v>
      </c>
      <c r="B18" s="106">
        <v>3.2</v>
      </c>
      <c r="C18" s="106">
        <v>3.2</v>
      </c>
      <c r="D18" s="106"/>
      <c r="E18" s="109"/>
      <c r="F18" s="107">
        <v>41</v>
      </c>
      <c r="G18" s="96">
        <f t="shared" si="3"/>
        <v>131.20000000000002</v>
      </c>
      <c r="H18" s="526" t="s">
        <v>11</v>
      </c>
      <c r="I18" s="110"/>
      <c r="J18" s="99">
        <f t="shared" si="0"/>
        <v>0</v>
      </c>
      <c r="K18" s="113"/>
      <c r="L18" s="93">
        <v>116</v>
      </c>
      <c r="M18" s="106">
        <v>7</v>
      </c>
      <c r="N18" s="106">
        <v>7</v>
      </c>
      <c r="O18" s="302"/>
      <c r="P18" s="304"/>
      <c r="Q18" s="107">
        <v>50</v>
      </c>
      <c r="R18" s="96">
        <f t="shared" si="1"/>
        <v>350</v>
      </c>
      <c r="S18" s="102" t="s">
        <v>15</v>
      </c>
      <c r="T18" s="112">
        <v>379000</v>
      </c>
      <c r="U18" s="99">
        <f>SUM(T18/N18)</f>
        <v>54142.857142857145</v>
      </c>
      <c r="V18" s="113">
        <v>44806</v>
      </c>
      <c r="X18" s="155"/>
      <c r="Y18" s="159"/>
      <c r="Z18" s="153"/>
      <c r="AA18" s="294"/>
    </row>
    <row r="19" spans="1:27" ht="15.75" x14ac:dyDescent="0.25">
      <c r="A19" s="105">
        <v>63</v>
      </c>
      <c r="B19" s="106">
        <v>2.1</v>
      </c>
      <c r="C19" s="106">
        <v>2.1</v>
      </c>
      <c r="D19" s="106"/>
      <c r="E19" s="114"/>
      <c r="F19" s="107">
        <v>52</v>
      </c>
      <c r="G19" s="96">
        <f t="shared" si="3"/>
        <v>109.2</v>
      </c>
      <c r="H19" s="108" t="s">
        <v>11</v>
      </c>
      <c r="I19" s="110"/>
      <c r="J19" s="99">
        <f t="shared" si="0"/>
        <v>0</v>
      </c>
      <c r="K19" s="113"/>
      <c r="L19" s="105">
        <v>117</v>
      </c>
      <c r="M19" s="106">
        <v>1</v>
      </c>
      <c r="N19" s="106">
        <v>1</v>
      </c>
      <c r="O19" s="302"/>
      <c r="P19" s="304"/>
      <c r="Q19" s="107">
        <v>50</v>
      </c>
      <c r="R19" s="96">
        <f t="shared" si="1"/>
        <v>50</v>
      </c>
      <c r="S19" s="102" t="s">
        <v>12</v>
      </c>
      <c r="T19" s="112"/>
      <c r="U19" s="99">
        <f t="shared" si="2"/>
        <v>0</v>
      </c>
      <c r="V19" s="113"/>
      <c r="X19" s="155"/>
      <c r="Y19" s="159"/>
      <c r="Z19" s="153"/>
      <c r="AA19" s="294"/>
    </row>
    <row r="20" spans="1:27" ht="15.75" x14ac:dyDescent="0.25">
      <c r="A20" s="93">
        <v>64</v>
      </c>
      <c r="B20" s="106">
        <v>2.5</v>
      </c>
      <c r="C20" s="106">
        <v>2.5</v>
      </c>
      <c r="D20" s="106"/>
      <c r="E20" s="114"/>
      <c r="F20" s="107">
        <v>50</v>
      </c>
      <c r="G20" s="96">
        <f t="shared" si="3"/>
        <v>125</v>
      </c>
      <c r="H20" s="108" t="s">
        <v>11</v>
      </c>
      <c r="I20" s="110"/>
      <c r="J20" s="99">
        <f t="shared" si="0"/>
        <v>0</v>
      </c>
      <c r="K20" s="113"/>
      <c r="L20" s="93">
        <v>118</v>
      </c>
      <c r="M20" s="106">
        <v>5.7</v>
      </c>
      <c r="N20" s="106">
        <v>5.7</v>
      </c>
      <c r="O20" s="302"/>
      <c r="P20" s="304"/>
      <c r="Q20" s="107">
        <v>55</v>
      </c>
      <c r="R20" s="96">
        <f t="shared" si="1"/>
        <v>313.5</v>
      </c>
      <c r="S20" s="102" t="s">
        <v>13</v>
      </c>
      <c r="T20" s="112"/>
      <c r="U20" s="99">
        <f t="shared" si="2"/>
        <v>0</v>
      </c>
      <c r="V20" s="113"/>
      <c r="X20" s="155"/>
      <c r="Y20" s="159"/>
      <c r="Z20" s="153"/>
      <c r="AA20" s="294"/>
    </row>
    <row r="21" spans="1:27" ht="15.75" x14ac:dyDescent="0.25">
      <c r="A21" s="105">
        <v>65</v>
      </c>
      <c r="B21" s="106">
        <v>1.2</v>
      </c>
      <c r="C21" s="106">
        <v>1.2</v>
      </c>
      <c r="D21" s="106"/>
      <c r="E21" s="114"/>
      <c r="F21" s="107">
        <v>55</v>
      </c>
      <c r="G21" s="96">
        <f t="shared" si="3"/>
        <v>66</v>
      </c>
      <c r="H21" s="108" t="s">
        <v>11</v>
      </c>
      <c r="I21" s="110"/>
      <c r="J21" s="99">
        <f t="shared" si="0"/>
        <v>0</v>
      </c>
      <c r="K21" s="113"/>
      <c r="L21" s="105">
        <v>119</v>
      </c>
      <c r="M21" s="106">
        <v>1.2</v>
      </c>
      <c r="N21" s="106">
        <v>1.2</v>
      </c>
      <c r="O21" s="302"/>
      <c r="P21" s="304"/>
      <c r="Q21" s="107">
        <v>55</v>
      </c>
      <c r="R21" s="96">
        <f t="shared" si="1"/>
        <v>66</v>
      </c>
      <c r="S21" s="102" t="s">
        <v>13</v>
      </c>
      <c r="T21" s="112"/>
      <c r="U21" s="99">
        <f t="shared" si="2"/>
        <v>0</v>
      </c>
      <c r="V21" s="113"/>
      <c r="X21" s="155"/>
      <c r="Y21" s="159"/>
      <c r="Z21" s="153"/>
      <c r="AA21" s="294"/>
    </row>
    <row r="22" spans="1:27" ht="15.75" x14ac:dyDescent="0.25">
      <c r="A22" s="93">
        <v>66</v>
      </c>
      <c r="B22" s="106">
        <v>3</v>
      </c>
      <c r="C22" s="106">
        <v>3</v>
      </c>
      <c r="D22" s="106"/>
      <c r="E22" s="109"/>
      <c r="F22" s="107">
        <v>55</v>
      </c>
      <c r="G22" s="96">
        <f t="shared" si="3"/>
        <v>165</v>
      </c>
      <c r="H22" s="108" t="s">
        <v>11</v>
      </c>
      <c r="I22" s="116"/>
      <c r="J22" s="99">
        <f t="shared" si="0"/>
        <v>0</v>
      </c>
      <c r="K22" s="113"/>
      <c r="L22" s="93">
        <v>120</v>
      </c>
      <c r="M22" s="106">
        <v>4.4000000000000004</v>
      </c>
      <c r="N22" s="106">
        <v>4.4000000000000004</v>
      </c>
      <c r="O22" s="302"/>
      <c r="P22" s="304"/>
      <c r="Q22" s="107">
        <v>55</v>
      </c>
      <c r="R22" s="96">
        <f t="shared" si="1"/>
        <v>242.00000000000003</v>
      </c>
      <c r="S22" s="108" t="s">
        <v>11</v>
      </c>
      <c r="T22" s="112">
        <v>173740</v>
      </c>
      <c r="U22" s="99">
        <f t="shared" si="2"/>
        <v>39486.363636363632</v>
      </c>
      <c r="V22" s="113"/>
      <c r="X22" s="155"/>
      <c r="Y22" s="307"/>
      <c r="Z22" s="153"/>
      <c r="AA22" s="294"/>
    </row>
    <row r="23" spans="1:27" ht="15.75" x14ac:dyDescent="0.25">
      <c r="A23" s="105">
        <v>67</v>
      </c>
      <c r="B23" s="106">
        <v>7.6</v>
      </c>
      <c r="C23" s="106">
        <v>7.6</v>
      </c>
      <c r="D23" s="106"/>
      <c r="E23" s="109"/>
      <c r="F23" s="107">
        <v>52</v>
      </c>
      <c r="G23" s="96">
        <f t="shared" si="3"/>
        <v>395.2</v>
      </c>
      <c r="H23" s="108" t="s">
        <v>26</v>
      </c>
      <c r="I23" s="110"/>
      <c r="J23" s="99">
        <f t="shared" si="0"/>
        <v>0</v>
      </c>
      <c r="K23" s="113"/>
      <c r="L23" s="105">
        <v>121</v>
      </c>
      <c r="M23" s="119">
        <v>3.3</v>
      </c>
      <c r="N23" s="119">
        <v>3.3</v>
      </c>
      <c r="O23" s="303"/>
      <c r="P23" s="304"/>
      <c r="Q23" s="120">
        <v>45</v>
      </c>
      <c r="R23" s="96">
        <f t="shared" si="1"/>
        <v>148.5</v>
      </c>
      <c r="S23" s="108" t="s">
        <v>15</v>
      </c>
      <c r="T23" s="118"/>
      <c r="U23" s="99">
        <f t="shared" si="2"/>
        <v>0</v>
      </c>
      <c r="V23" s="113"/>
      <c r="X23" s="155"/>
      <c r="Y23" s="308"/>
      <c r="Z23" s="153"/>
      <c r="AA23" s="294"/>
    </row>
    <row r="24" spans="1:27" ht="16.5" thickBot="1" x14ac:dyDescent="0.3">
      <c r="A24" s="93">
        <v>68</v>
      </c>
      <c r="B24" s="106">
        <v>1.9</v>
      </c>
      <c r="C24" s="106">
        <v>1.9</v>
      </c>
      <c r="D24" s="106"/>
      <c r="E24" s="109"/>
      <c r="F24" s="107">
        <v>45</v>
      </c>
      <c r="G24" s="96">
        <f t="shared" si="3"/>
        <v>85.5</v>
      </c>
      <c r="H24" s="108" t="s">
        <v>26</v>
      </c>
      <c r="I24" s="98"/>
      <c r="J24" s="99">
        <f t="shared" si="0"/>
        <v>0</v>
      </c>
      <c r="K24" s="113"/>
      <c r="L24" s="105">
        <v>122</v>
      </c>
      <c r="M24" s="119">
        <v>3.6</v>
      </c>
      <c r="N24" s="119">
        <v>3.6</v>
      </c>
      <c r="O24" s="303"/>
      <c r="P24" s="304"/>
      <c r="Q24" s="120">
        <v>45</v>
      </c>
      <c r="R24" s="96">
        <f t="shared" si="1"/>
        <v>162</v>
      </c>
      <c r="S24" s="108" t="s">
        <v>15</v>
      </c>
      <c r="T24" s="306"/>
      <c r="U24" s="99">
        <f t="shared" si="2"/>
        <v>0</v>
      </c>
      <c r="V24" s="113"/>
      <c r="X24" s="155"/>
      <c r="Y24" s="150"/>
      <c r="Z24" s="153"/>
      <c r="AA24" s="294"/>
    </row>
    <row r="25" spans="1:27" ht="15.75" x14ac:dyDescent="0.25">
      <c r="A25" s="105">
        <v>69</v>
      </c>
      <c r="B25" s="106">
        <v>2</v>
      </c>
      <c r="C25" s="106">
        <v>2</v>
      </c>
      <c r="D25" s="106"/>
      <c r="E25" s="109"/>
      <c r="F25" s="107">
        <v>40</v>
      </c>
      <c r="G25" s="96">
        <f t="shared" si="3"/>
        <v>80</v>
      </c>
      <c r="H25" s="108" t="s">
        <v>15</v>
      </c>
      <c r="I25" s="110"/>
      <c r="J25" s="99">
        <f t="shared" si="0"/>
        <v>0</v>
      </c>
      <c r="K25" s="113"/>
      <c r="L25" s="122" t="s">
        <v>16</v>
      </c>
      <c r="M25" s="123"/>
      <c r="N25" s="123"/>
      <c r="O25" s="124"/>
      <c r="P25" s="125"/>
      <c r="Q25" s="126"/>
      <c r="R25" s="126"/>
      <c r="S25" s="123"/>
      <c r="T25" s="127"/>
      <c r="U25" s="122"/>
      <c r="V25" s="128"/>
      <c r="X25" s="155"/>
      <c r="Y25" s="150"/>
      <c r="Z25" s="153"/>
      <c r="AA25" s="294"/>
    </row>
    <row r="26" spans="1:27" ht="16.5" thickBot="1" x14ac:dyDescent="0.3">
      <c r="A26" s="93">
        <v>70</v>
      </c>
      <c r="B26" s="106">
        <v>7.3</v>
      </c>
      <c r="C26" s="106">
        <v>7.3</v>
      </c>
      <c r="D26" s="106"/>
      <c r="E26" s="114"/>
      <c r="F26" s="107">
        <v>35</v>
      </c>
      <c r="G26" s="96">
        <f t="shared" si="3"/>
        <v>255.5</v>
      </c>
      <c r="H26" s="108" t="s">
        <v>12</v>
      </c>
      <c r="I26" s="110"/>
      <c r="J26" s="99">
        <f t="shared" si="0"/>
        <v>0</v>
      </c>
      <c r="K26" s="113"/>
      <c r="L26" s="129" t="s">
        <v>17</v>
      </c>
      <c r="M26" s="130">
        <f>SUM(M6:M25)</f>
        <v>78.599999999999994</v>
      </c>
      <c r="N26" s="130">
        <f>SUM(N6:N25)</f>
        <v>72</v>
      </c>
      <c r="O26" s="131"/>
      <c r="P26" s="221"/>
      <c r="Q26" s="131">
        <f>SUM(R26/N26)</f>
        <v>52.809722222222227</v>
      </c>
      <c r="R26" s="305">
        <f>SUM(R6:R25)</f>
        <v>3802.3</v>
      </c>
      <c r="S26" s="130"/>
      <c r="T26" s="133">
        <f>SUM(T6:T25)</f>
        <v>1526680</v>
      </c>
      <c r="U26" s="134">
        <f>SUM(T26/N26)</f>
        <v>21203.888888888891</v>
      </c>
      <c r="V26" s="135"/>
      <c r="X26" s="155"/>
      <c r="Y26" s="150"/>
      <c r="Z26" s="153"/>
      <c r="AA26" s="294"/>
    </row>
    <row r="27" spans="1:27" ht="15.75" x14ac:dyDescent="0.25">
      <c r="A27" s="105">
        <v>71</v>
      </c>
      <c r="B27" s="106">
        <v>7.7</v>
      </c>
      <c r="C27" s="106">
        <v>7.7</v>
      </c>
      <c r="D27" s="106"/>
      <c r="E27" s="114"/>
      <c r="F27" s="107">
        <v>50</v>
      </c>
      <c r="G27" s="96">
        <f t="shared" si="3"/>
        <v>385</v>
      </c>
      <c r="H27" s="108" t="s">
        <v>15</v>
      </c>
      <c r="I27" s="231"/>
      <c r="J27" s="99">
        <f t="shared" si="0"/>
        <v>0</v>
      </c>
      <c r="K27" s="113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X27" s="155"/>
      <c r="Y27" s="297"/>
      <c r="Z27" s="153"/>
      <c r="AA27" s="294"/>
    </row>
    <row r="28" spans="1:27" ht="15.75" x14ac:dyDescent="0.25">
      <c r="A28" s="93">
        <v>72</v>
      </c>
      <c r="B28" s="106">
        <v>4.2</v>
      </c>
      <c r="C28" s="106">
        <v>4.2</v>
      </c>
      <c r="D28" s="106"/>
      <c r="E28" s="114"/>
      <c r="F28" s="107">
        <v>60</v>
      </c>
      <c r="G28" s="96">
        <f t="shared" si="3"/>
        <v>252</v>
      </c>
      <c r="H28" s="108" t="s">
        <v>14</v>
      </c>
      <c r="I28" s="110"/>
      <c r="J28" s="99">
        <f t="shared" si="0"/>
        <v>0</v>
      </c>
      <c r="K28" s="113"/>
      <c r="L28" s="77"/>
      <c r="M28" s="77"/>
      <c r="N28" s="77"/>
      <c r="O28" s="77"/>
      <c r="P28" s="77"/>
      <c r="Q28" s="77"/>
      <c r="R28" s="77"/>
      <c r="S28" s="77"/>
      <c r="T28" s="77"/>
      <c r="U28" s="77" t="s">
        <v>35</v>
      </c>
      <c r="V28" s="77"/>
      <c r="X28" s="155"/>
      <c r="Y28" s="150"/>
      <c r="Z28" s="153"/>
      <c r="AA28" s="294"/>
    </row>
    <row r="29" spans="1:27" ht="15.75" x14ac:dyDescent="0.25">
      <c r="A29" s="105">
        <v>73</v>
      </c>
      <c r="B29" s="106">
        <v>9.1</v>
      </c>
      <c r="C29" s="106">
        <v>9.1</v>
      </c>
      <c r="D29" s="106"/>
      <c r="E29" s="109"/>
      <c r="F29" s="107">
        <v>45</v>
      </c>
      <c r="G29" s="96">
        <f t="shared" si="3"/>
        <v>409.5</v>
      </c>
      <c r="H29" s="108" t="s">
        <v>18</v>
      </c>
      <c r="I29" s="110"/>
      <c r="J29" s="99">
        <f t="shared" si="0"/>
        <v>0</v>
      </c>
      <c r="K29" s="113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X29" s="155"/>
      <c r="Y29" s="150"/>
      <c r="Z29" s="153"/>
      <c r="AA29" s="294"/>
    </row>
    <row r="30" spans="1:27" ht="15.75" x14ac:dyDescent="0.25">
      <c r="A30" s="93">
        <v>74</v>
      </c>
      <c r="B30" s="106">
        <v>2.6</v>
      </c>
      <c r="C30" s="106">
        <v>2.6</v>
      </c>
      <c r="D30" s="106"/>
      <c r="E30" s="109"/>
      <c r="F30" s="107">
        <v>40</v>
      </c>
      <c r="G30" s="96">
        <f t="shared" si="3"/>
        <v>104</v>
      </c>
      <c r="H30" s="108" t="s">
        <v>18</v>
      </c>
      <c r="I30" s="296"/>
      <c r="J30" s="99">
        <f t="shared" si="0"/>
        <v>0</v>
      </c>
      <c r="K30" s="113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X30" s="155"/>
      <c r="Y30" s="299"/>
      <c r="Z30" s="153"/>
      <c r="AA30" s="294"/>
    </row>
    <row r="31" spans="1:27" ht="18.75" x14ac:dyDescent="0.3">
      <c r="A31" s="105">
        <v>75</v>
      </c>
      <c r="B31" s="106">
        <v>4.2</v>
      </c>
      <c r="C31" s="106">
        <v>4.2</v>
      </c>
      <c r="D31" s="106"/>
      <c r="E31" s="109"/>
      <c r="F31" s="107">
        <v>52</v>
      </c>
      <c r="G31" s="96">
        <f t="shared" si="3"/>
        <v>218.4</v>
      </c>
      <c r="H31" s="108" t="s">
        <v>13</v>
      </c>
      <c r="I31" s="110"/>
      <c r="J31" s="99">
        <f t="shared" si="0"/>
        <v>0</v>
      </c>
      <c r="K31" s="113"/>
      <c r="L31" s="79"/>
      <c r="M31" s="77"/>
      <c r="N31" s="77"/>
      <c r="O31" s="77"/>
      <c r="P31" s="77"/>
      <c r="Q31" s="77"/>
      <c r="R31" s="77"/>
      <c r="S31" s="77"/>
      <c r="T31" s="77"/>
      <c r="U31" s="77"/>
      <c r="V31" s="77"/>
      <c r="X31" s="155"/>
      <c r="Y31" s="150"/>
      <c r="Z31" s="153"/>
      <c r="AA31" s="294"/>
    </row>
    <row r="32" spans="1:27" ht="19.5" thickBot="1" x14ac:dyDescent="0.35">
      <c r="A32" s="93">
        <v>76</v>
      </c>
      <c r="B32" s="106">
        <v>6.2</v>
      </c>
      <c r="C32" s="106">
        <v>6.2</v>
      </c>
      <c r="D32" s="106"/>
      <c r="E32" s="109"/>
      <c r="F32" s="107">
        <v>55</v>
      </c>
      <c r="G32" s="96">
        <f t="shared" si="3"/>
        <v>341</v>
      </c>
      <c r="H32" s="108" t="s">
        <v>13</v>
      </c>
      <c r="I32" s="110"/>
      <c r="J32" s="99">
        <f t="shared" si="0"/>
        <v>0</v>
      </c>
      <c r="K32" s="113"/>
      <c r="L32" s="79" t="s">
        <v>131</v>
      </c>
      <c r="M32" s="77"/>
      <c r="N32" s="77"/>
      <c r="O32" s="77"/>
      <c r="P32" s="77"/>
      <c r="Q32" s="78"/>
      <c r="R32" s="78"/>
      <c r="S32" s="77"/>
      <c r="T32" s="80"/>
      <c r="U32" s="77"/>
      <c r="V32" s="77"/>
      <c r="X32" s="155"/>
      <c r="Y32" s="150"/>
      <c r="Z32" s="153"/>
      <c r="AA32" s="294"/>
    </row>
    <row r="33" spans="1:27" ht="16.5" thickBot="1" x14ac:dyDescent="0.3">
      <c r="A33" s="105">
        <v>77</v>
      </c>
      <c r="B33" s="106">
        <v>6.2</v>
      </c>
      <c r="C33" s="106">
        <v>6.2</v>
      </c>
      <c r="D33" s="106"/>
      <c r="E33" s="109"/>
      <c r="F33" s="107">
        <v>55</v>
      </c>
      <c r="G33" s="96">
        <f t="shared" si="3"/>
        <v>341</v>
      </c>
      <c r="H33" s="108" t="s">
        <v>13</v>
      </c>
      <c r="I33" s="110"/>
      <c r="J33" s="99">
        <f t="shared" si="0"/>
        <v>0</v>
      </c>
      <c r="K33" s="113"/>
      <c r="L33" s="82" t="s">
        <v>117</v>
      </c>
      <c r="M33" s="83" t="s">
        <v>119</v>
      </c>
      <c r="N33" s="83" t="s">
        <v>119</v>
      </c>
      <c r="O33" s="83" t="s">
        <v>119</v>
      </c>
      <c r="P33" s="82" t="s">
        <v>38</v>
      </c>
      <c r="Q33" s="290" t="s">
        <v>126</v>
      </c>
      <c r="R33" s="291"/>
      <c r="S33" s="292"/>
      <c r="T33" s="293" t="s">
        <v>129</v>
      </c>
      <c r="U33" s="85"/>
      <c r="V33" s="86"/>
      <c r="X33" s="155"/>
      <c r="Y33" s="150"/>
      <c r="Z33" s="153"/>
      <c r="AA33" s="294"/>
    </row>
    <row r="34" spans="1:27" ht="15.75" x14ac:dyDescent="0.25">
      <c r="A34" s="93">
        <v>78</v>
      </c>
      <c r="B34" s="106">
        <v>1.9</v>
      </c>
      <c r="C34" s="106">
        <v>1.9</v>
      </c>
      <c r="D34" s="106"/>
      <c r="E34" s="109"/>
      <c r="F34" s="107">
        <v>50</v>
      </c>
      <c r="G34" s="96">
        <f t="shared" si="3"/>
        <v>95</v>
      </c>
      <c r="H34" s="108" t="s">
        <v>15</v>
      </c>
      <c r="I34" s="110"/>
      <c r="J34" s="99">
        <f t="shared" si="0"/>
        <v>0</v>
      </c>
      <c r="K34" s="113"/>
      <c r="L34" s="87"/>
      <c r="M34" s="88" t="s">
        <v>17</v>
      </c>
      <c r="N34" s="88" t="s">
        <v>27</v>
      </c>
      <c r="O34" s="87" t="s">
        <v>24</v>
      </c>
      <c r="P34" s="87" t="s">
        <v>118</v>
      </c>
      <c r="Q34" s="289"/>
      <c r="R34" s="82" t="s">
        <v>2</v>
      </c>
      <c r="S34" s="82" t="s">
        <v>3</v>
      </c>
      <c r="T34" s="89"/>
      <c r="U34" s="315"/>
      <c r="V34" s="86"/>
      <c r="X34" s="155"/>
      <c r="Y34" s="150"/>
      <c r="Z34" s="153"/>
      <c r="AA34" s="294"/>
    </row>
    <row r="35" spans="1:27" ht="16.5" thickBot="1" x14ac:dyDescent="0.3">
      <c r="A35" s="105">
        <v>79</v>
      </c>
      <c r="B35" s="106">
        <v>1.1000000000000001</v>
      </c>
      <c r="C35" s="106">
        <v>1.1000000000000001</v>
      </c>
      <c r="D35" s="106"/>
      <c r="E35" s="114"/>
      <c r="F35" s="107">
        <v>50</v>
      </c>
      <c r="G35" s="96">
        <f t="shared" si="3"/>
        <v>55.000000000000007</v>
      </c>
      <c r="H35" s="108" t="s">
        <v>10</v>
      </c>
      <c r="I35" s="110"/>
      <c r="J35" s="99">
        <f t="shared" si="0"/>
        <v>0</v>
      </c>
      <c r="K35" s="113"/>
      <c r="L35" s="90" t="s">
        <v>93</v>
      </c>
      <c r="M35" s="92" t="s">
        <v>5</v>
      </c>
      <c r="N35" s="92" t="s">
        <v>5</v>
      </c>
      <c r="O35" s="90" t="s">
        <v>127</v>
      </c>
      <c r="P35" s="90" t="s">
        <v>24</v>
      </c>
      <c r="Q35" s="92" t="s">
        <v>6</v>
      </c>
      <c r="R35" s="90" t="s">
        <v>120</v>
      </c>
      <c r="S35" s="91" t="s">
        <v>8</v>
      </c>
      <c r="T35" s="92" t="s">
        <v>2</v>
      </c>
      <c r="U35" s="90" t="s">
        <v>6</v>
      </c>
      <c r="V35" s="91" t="s">
        <v>9</v>
      </c>
      <c r="X35" s="155"/>
      <c r="Y35" s="150"/>
      <c r="Z35" s="153"/>
      <c r="AA35" s="294"/>
    </row>
    <row r="36" spans="1:27" ht="15.75" x14ac:dyDescent="0.25">
      <c r="A36" s="93">
        <v>80</v>
      </c>
      <c r="B36" s="106">
        <v>3.4</v>
      </c>
      <c r="C36" s="106">
        <v>3.4</v>
      </c>
      <c r="D36" s="106"/>
      <c r="E36" s="109"/>
      <c r="F36" s="107">
        <v>55</v>
      </c>
      <c r="G36" s="96">
        <f t="shared" si="3"/>
        <v>187</v>
      </c>
      <c r="H36" s="108" t="s">
        <v>13</v>
      </c>
      <c r="I36" s="110"/>
      <c r="J36" s="99">
        <f t="shared" si="0"/>
        <v>0</v>
      </c>
      <c r="K36" s="113"/>
      <c r="L36" s="137">
        <v>99</v>
      </c>
      <c r="M36" s="138">
        <v>3.3</v>
      </c>
      <c r="N36" s="138">
        <v>3.3</v>
      </c>
      <c r="O36" s="139"/>
      <c r="P36" s="233"/>
      <c r="Q36" s="139">
        <v>50</v>
      </c>
      <c r="R36" s="96">
        <f>SUM(Q36*N36)</f>
        <v>165</v>
      </c>
      <c r="S36" s="232" t="s">
        <v>11</v>
      </c>
      <c r="T36" s="309"/>
      <c r="U36" s="310">
        <f>SUM(T36/N36)</f>
        <v>0</v>
      </c>
      <c r="V36" s="104"/>
      <c r="X36" s="155"/>
      <c r="Y36" s="307"/>
      <c r="Z36" s="153"/>
      <c r="AA36" s="294"/>
    </row>
    <row r="37" spans="1:27" ht="15.75" x14ac:dyDescent="0.25">
      <c r="A37" s="105">
        <v>81</v>
      </c>
      <c r="B37" s="106">
        <v>8.6</v>
      </c>
      <c r="C37" s="106">
        <v>8.6</v>
      </c>
      <c r="D37" s="106"/>
      <c r="E37" s="109"/>
      <c r="F37" s="107">
        <v>70</v>
      </c>
      <c r="G37" s="96">
        <f t="shared" si="3"/>
        <v>602</v>
      </c>
      <c r="H37" s="108" t="s">
        <v>14</v>
      </c>
      <c r="I37" s="117"/>
      <c r="J37" s="99">
        <f t="shared" si="0"/>
        <v>0</v>
      </c>
      <c r="K37" s="113"/>
      <c r="L37" s="105">
        <v>100</v>
      </c>
      <c r="M37" s="106">
        <v>6.6</v>
      </c>
      <c r="N37" s="106"/>
      <c r="O37" s="106">
        <v>6.6</v>
      </c>
      <c r="P37" s="525">
        <v>44676</v>
      </c>
      <c r="Q37" s="107"/>
      <c r="R37" s="96">
        <f t="shared" ref="R37:R40" si="4">SUM(Q37*N37)</f>
        <v>0</v>
      </c>
      <c r="S37" s="232"/>
      <c r="T37" s="311"/>
      <c r="U37" s="99"/>
      <c r="V37" s="100"/>
      <c r="X37" s="155"/>
      <c r="Y37" s="159"/>
      <c r="Z37" s="153"/>
      <c r="AA37" s="294"/>
    </row>
    <row r="38" spans="1:27" ht="15.75" x14ac:dyDescent="0.25">
      <c r="A38" s="93">
        <v>82</v>
      </c>
      <c r="B38" s="106">
        <v>2.4</v>
      </c>
      <c r="C38" s="106">
        <v>2.4</v>
      </c>
      <c r="D38" s="106"/>
      <c r="E38" s="109"/>
      <c r="F38" s="107">
        <v>55</v>
      </c>
      <c r="G38" s="96">
        <f t="shared" si="3"/>
        <v>132</v>
      </c>
      <c r="H38" s="108" t="s">
        <v>26</v>
      </c>
      <c r="I38" s="298"/>
      <c r="J38" s="99">
        <f t="shared" si="0"/>
        <v>0</v>
      </c>
      <c r="K38" s="113"/>
      <c r="L38" s="105">
        <v>101</v>
      </c>
      <c r="M38" s="106">
        <v>2.9</v>
      </c>
      <c r="N38" s="106">
        <v>2.9</v>
      </c>
      <c r="O38" s="107"/>
      <c r="P38" s="525"/>
      <c r="Q38" s="107">
        <v>45</v>
      </c>
      <c r="R38" s="96">
        <f t="shared" si="4"/>
        <v>130.5</v>
      </c>
      <c r="S38" s="232" t="s">
        <v>13</v>
      </c>
      <c r="T38" s="311"/>
      <c r="U38" s="99">
        <f t="shared" ref="U38:U39" si="5">SUM(T38/N38)</f>
        <v>0</v>
      </c>
      <c r="V38" s="100"/>
      <c r="X38" s="155"/>
      <c r="Y38" s="159"/>
      <c r="Z38" s="153"/>
      <c r="AA38" s="294"/>
    </row>
    <row r="39" spans="1:27" ht="15.75" x14ac:dyDescent="0.25">
      <c r="A39" s="105">
        <v>83</v>
      </c>
      <c r="B39" s="106">
        <v>3.2</v>
      </c>
      <c r="C39" s="106">
        <v>3.2</v>
      </c>
      <c r="D39" s="106"/>
      <c r="E39" s="109"/>
      <c r="F39" s="107">
        <v>45</v>
      </c>
      <c r="G39" s="96">
        <f t="shared" si="3"/>
        <v>144</v>
      </c>
      <c r="H39" s="108" t="s">
        <v>15</v>
      </c>
      <c r="I39" s="117"/>
      <c r="J39" s="99">
        <f t="shared" si="0"/>
        <v>0</v>
      </c>
      <c r="K39" s="113"/>
      <c r="L39" s="105">
        <v>102</v>
      </c>
      <c r="M39" s="106">
        <v>6.5</v>
      </c>
      <c r="N39" s="106">
        <v>6.5</v>
      </c>
      <c r="O39" s="107"/>
      <c r="P39" s="525"/>
      <c r="Q39" s="107">
        <v>55</v>
      </c>
      <c r="R39" s="96">
        <f t="shared" si="4"/>
        <v>357.5</v>
      </c>
      <c r="S39" s="114" t="s">
        <v>178</v>
      </c>
      <c r="T39" s="311"/>
      <c r="U39" s="99">
        <f t="shared" si="5"/>
        <v>0</v>
      </c>
      <c r="V39" s="100"/>
      <c r="X39" s="155"/>
      <c r="Y39" s="159"/>
      <c r="Z39" s="153"/>
      <c r="AA39" s="294"/>
    </row>
    <row r="40" spans="1:27" ht="16.5" thickBot="1" x14ac:dyDescent="0.3">
      <c r="A40" s="93">
        <v>84</v>
      </c>
      <c r="B40" s="106">
        <v>3.2</v>
      </c>
      <c r="C40" s="106">
        <v>3.2</v>
      </c>
      <c r="D40" s="106"/>
      <c r="E40" s="109"/>
      <c r="F40" s="107">
        <v>45</v>
      </c>
      <c r="G40" s="96">
        <f t="shared" si="3"/>
        <v>144</v>
      </c>
      <c r="H40" s="108" t="s">
        <v>15</v>
      </c>
      <c r="I40" s="110"/>
      <c r="J40" s="99">
        <f t="shared" si="0"/>
        <v>0</v>
      </c>
      <c r="K40" s="113"/>
      <c r="L40" s="105">
        <v>103</v>
      </c>
      <c r="M40" s="106">
        <v>2.2000000000000002</v>
      </c>
      <c r="N40" s="106"/>
      <c r="O40" s="106">
        <v>2.2000000000000002</v>
      </c>
      <c r="P40" s="525">
        <v>44680</v>
      </c>
      <c r="Q40" s="107"/>
      <c r="R40" s="96">
        <f t="shared" si="4"/>
        <v>0</v>
      </c>
      <c r="S40" s="232"/>
      <c r="T40" s="312"/>
      <c r="U40" s="313"/>
      <c r="V40" s="314"/>
      <c r="X40" s="155"/>
      <c r="Y40" s="159"/>
      <c r="Z40" s="153"/>
      <c r="AA40" s="294"/>
    </row>
    <row r="41" spans="1:27" ht="15.75" x14ac:dyDescent="0.25">
      <c r="A41" s="105">
        <v>85</v>
      </c>
      <c r="B41" s="119">
        <v>4.0999999999999996</v>
      </c>
      <c r="C41" s="119">
        <v>4.0999999999999996</v>
      </c>
      <c r="D41" s="119"/>
      <c r="E41" s="208"/>
      <c r="F41" s="120">
        <v>50</v>
      </c>
      <c r="G41" s="258">
        <f t="shared" si="3"/>
        <v>204.99999999999997</v>
      </c>
      <c r="H41" s="108" t="s">
        <v>15</v>
      </c>
      <c r="I41" s="110"/>
      <c r="J41" s="99">
        <f t="shared" si="0"/>
        <v>0</v>
      </c>
      <c r="K41" s="230"/>
      <c r="L41" s="122" t="s">
        <v>16</v>
      </c>
      <c r="M41" s="123"/>
      <c r="N41" s="149"/>
      <c r="O41" s="124"/>
      <c r="P41" s="125"/>
      <c r="Q41" s="126"/>
      <c r="R41" s="126"/>
      <c r="S41" s="123"/>
      <c r="T41" s="127"/>
      <c r="U41" s="122"/>
      <c r="V41" s="128"/>
      <c r="X41" s="155"/>
      <c r="Y41" s="159"/>
      <c r="Z41" s="153"/>
      <c r="AA41" s="294"/>
    </row>
    <row r="42" spans="1:27" ht="16.5" thickBot="1" x14ac:dyDescent="0.3">
      <c r="A42" s="105">
        <v>86</v>
      </c>
      <c r="B42" s="106">
        <v>2.4</v>
      </c>
      <c r="C42" s="106">
        <v>2.4</v>
      </c>
      <c r="D42" s="106"/>
      <c r="E42" s="262"/>
      <c r="F42" s="107">
        <v>60</v>
      </c>
      <c r="G42" s="261">
        <f t="shared" ref="G42:G43" si="6">SUM(F42*C42)</f>
        <v>144</v>
      </c>
      <c r="H42" s="108" t="s">
        <v>26</v>
      </c>
      <c r="I42" s="205"/>
      <c r="J42" s="99">
        <f t="shared" si="0"/>
        <v>0</v>
      </c>
      <c r="K42" s="230"/>
      <c r="L42" s="129" t="s">
        <v>17</v>
      </c>
      <c r="M42" s="130">
        <f>SUM(M27:M41)</f>
        <v>21.499999999999996</v>
      </c>
      <c r="N42" s="151">
        <f>SUM(N36:N41)</f>
        <v>12.7</v>
      </c>
      <c r="O42" s="131"/>
      <c r="P42" s="221"/>
      <c r="Q42" s="325">
        <f>SUM(R42/N42)</f>
        <v>51.417322834645674</v>
      </c>
      <c r="R42" s="305">
        <f>SUM(R36:R41)</f>
        <v>653</v>
      </c>
      <c r="S42" s="152"/>
      <c r="T42" s="133">
        <f>SUM(T36:T41)</f>
        <v>0</v>
      </c>
      <c r="U42" s="134">
        <f>SUM(T42/N42)</f>
        <v>0</v>
      </c>
      <c r="V42" s="135"/>
      <c r="X42" s="155"/>
      <c r="Y42" s="159"/>
      <c r="Z42" s="153"/>
      <c r="AA42" s="294"/>
    </row>
    <row r="43" spans="1:27" ht="16.5" thickBot="1" x14ac:dyDescent="0.3">
      <c r="A43" s="105">
        <v>87</v>
      </c>
      <c r="B43" s="259">
        <v>5</v>
      </c>
      <c r="C43" s="259">
        <v>5</v>
      </c>
      <c r="D43" s="286"/>
      <c r="E43" s="260"/>
      <c r="F43" s="95">
        <v>50</v>
      </c>
      <c r="G43" s="96">
        <f t="shared" si="6"/>
        <v>250</v>
      </c>
      <c r="H43" s="108" t="s">
        <v>13</v>
      </c>
      <c r="I43" s="205"/>
      <c r="J43" s="99">
        <f t="shared" si="0"/>
        <v>0</v>
      </c>
      <c r="K43" s="230"/>
      <c r="X43" s="155"/>
      <c r="Y43" s="159"/>
      <c r="Z43" s="153"/>
      <c r="AA43" s="294"/>
    </row>
    <row r="44" spans="1:27" x14ac:dyDescent="0.25">
      <c r="A44" s="122" t="s">
        <v>16</v>
      </c>
      <c r="B44" s="143"/>
      <c r="C44" s="123"/>
      <c r="D44" s="288"/>
      <c r="E44" s="126"/>
      <c r="F44" s="124"/>
      <c r="G44" s="125"/>
      <c r="H44" s="126"/>
      <c r="I44" s="122"/>
      <c r="J44" s="144"/>
      <c r="K44" s="86"/>
    </row>
    <row r="45" spans="1:27" ht="15.75" thickBot="1" x14ac:dyDescent="0.3">
      <c r="A45" s="129" t="s">
        <v>17</v>
      </c>
      <c r="B45" s="145">
        <f>SUM(B6:B44)</f>
        <v>158.79999999999998</v>
      </c>
      <c r="C45" s="146">
        <f>SUM(C6:C44)</f>
        <v>154.9</v>
      </c>
      <c r="D45" s="300">
        <f>SUM(D6:D44)</f>
        <v>3.2</v>
      </c>
      <c r="E45" s="132"/>
      <c r="F45" s="131">
        <f>SUM(G45/C45)</f>
        <v>49.674628792769518</v>
      </c>
      <c r="G45" s="221">
        <f>SUM(G6:G44)</f>
        <v>7694.5999999999985</v>
      </c>
      <c r="H45" s="132"/>
      <c r="I45" s="301">
        <f>SUM(I6:I44)</f>
        <v>201020</v>
      </c>
      <c r="J45" s="134">
        <f>SUM(I45/C45)</f>
        <v>1297.740477727566</v>
      </c>
      <c r="K45" s="135"/>
    </row>
    <row r="46" spans="1:27" x14ac:dyDescent="0.25">
      <c r="A46" s="78"/>
      <c r="B46" s="78"/>
      <c r="C46" s="78"/>
      <c r="D46" s="78"/>
      <c r="E46" s="148"/>
      <c r="F46" s="78"/>
      <c r="G46" s="78"/>
      <c r="H46" s="78"/>
      <c r="I46" s="78"/>
      <c r="J46" s="147"/>
      <c r="K46" s="150"/>
      <c r="L46" s="153"/>
      <c r="M46" s="154"/>
      <c r="N46" s="78"/>
      <c r="O46" s="78"/>
      <c r="P46" s="78"/>
      <c r="Q46" s="78"/>
      <c r="R46" s="78"/>
      <c r="S46" s="78"/>
      <c r="T46" s="78"/>
      <c r="U46" s="78"/>
      <c r="V46" s="78"/>
    </row>
    <row r="47" spans="1:27" x14ac:dyDescent="0.25">
      <c r="A47" s="78"/>
      <c r="B47" s="78"/>
      <c r="C47" s="78"/>
      <c r="D47" s="78"/>
      <c r="E47" s="78"/>
      <c r="F47" s="78"/>
      <c r="G47" s="78"/>
      <c r="H47" s="78"/>
      <c r="I47" s="78"/>
      <c r="J47" s="155"/>
      <c r="K47" s="150"/>
      <c r="L47" s="153"/>
      <c r="M47" s="154"/>
      <c r="N47" s="78"/>
      <c r="O47" s="78"/>
      <c r="P47" s="78"/>
      <c r="Q47" s="78"/>
      <c r="R47" s="78"/>
      <c r="S47" s="78"/>
      <c r="T47" s="78"/>
      <c r="U47" s="78"/>
      <c r="V47" s="78"/>
    </row>
    <row r="48" spans="1:27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155"/>
      <c r="K48" s="150"/>
      <c r="L48" s="153"/>
      <c r="M48" s="154"/>
      <c r="N48" s="156"/>
      <c r="O48" s="157"/>
      <c r="P48" s="148"/>
      <c r="Q48" s="148"/>
      <c r="R48" s="148"/>
      <c r="S48" s="148"/>
      <c r="T48" s="148"/>
      <c r="U48" s="148"/>
      <c r="V48" s="148"/>
    </row>
    <row r="49" spans="1:22" x14ac:dyDescent="0.25">
      <c r="A49" s="78"/>
      <c r="B49" s="78"/>
      <c r="C49" s="78"/>
      <c r="D49" s="78"/>
      <c r="E49" s="78"/>
      <c r="F49" s="78"/>
      <c r="G49" s="78"/>
      <c r="H49" s="78"/>
      <c r="I49" s="78"/>
      <c r="J49" s="155"/>
      <c r="K49" s="158"/>
      <c r="L49" s="153"/>
      <c r="M49" s="154"/>
      <c r="N49" s="77"/>
      <c r="O49" s="77"/>
      <c r="P49" s="77"/>
      <c r="Q49" s="77"/>
      <c r="R49" s="77"/>
      <c r="S49" s="77"/>
      <c r="T49" s="77"/>
      <c r="U49" s="77"/>
      <c r="V49" s="77"/>
    </row>
    <row r="50" spans="1:22" x14ac:dyDescent="0.25">
      <c r="A50" s="159"/>
      <c r="B50" s="160"/>
      <c r="C50" s="160"/>
      <c r="D50" s="160"/>
      <c r="E50" s="160"/>
      <c r="F50" s="157"/>
      <c r="G50" s="148"/>
      <c r="H50" s="148"/>
      <c r="I50" s="148"/>
      <c r="J50" s="155"/>
      <c r="K50" s="150"/>
      <c r="L50" s="153"/>
      <c r="M50" s="154"/>
      <c r="N50" s="77"/>
      <c r="O50" s="77"/>
      <c r="P50" s="77"/>
      <c r="Q50" s="77"/>
      <c r="R50" s="77"/>
      <c r="S50" s="77"/>
      <c r="T50" s="77"/>
      <c r="U50" s="77"/>
      <c r="V50" s="77"/>
    </row>
    <row r="51" spans="1:22" x14ac:dyDescent="0.25">
      <c r="A51" s="159"/>
      <c r="B51" s="160"/>
      <c r="C51" s="160"/>
      <c r="D51" s="160"/>
      <c r="E51" s="160"/>
      <c r="F51" s="157"/>
      <c r="G51" s="148"/>
      <c r="H51" s="148"/>
      <c r="I51" s="148"/>
      <c r="J51" s="155"/>
      <c r="K51" s="150"/>
      <c r="L51" s="153"/>
      <c r="M51" s="154"/>
      <c r="N51" s="77"/>
      <c r="O51" s="77"/>
      <c r="P51" s="77"/>
      <c r="Q51" s="77"/>
      <c r="R51" s="77"/>
      <c r="S51" s="77"/>
      <c r="T51" s="77"/>
      <c r="U51" s="77"/>
      <c r="V51" s="77"/>
    </row>
    <row r="52" spans="1:22" x14ac:dyDescent="0.25">
      <c r="A52" s="159"/>
      <c r="B52" s="160"/>
      <c r="C52" s="160"/>
      <c r="D52" s="160"/>
      <c r="E52" s="160"/>
      <c r="F52" s="157"/>
      <c r="G52" s="148"/>
      <c r="H52" s="148"/>
      <c r="I52" s="148"/>
      <c r="J52" s="155"/>
      <c r="K52" s="154"/>
      <c r="L52" s="154"/>
      <c r="M52" s="154"/>
      <c r="N52" s="77"/>
      <c r="O52" s="77"/>
      <c r="P52" s="77"/>
      <c r="Q52" s="77"/>
      <c r="R52" s="77"/>
      <c r="S52" s="77"/>
      <c r="T52" s="77"/>
      <c r="U52" s="77"/>
      <c r="V52" s="77"/>
    </row>
    <row r="53" spans="1:22" x14ac:dyDescent="0.25">
      <c r="A53" s="159"/>
      <c r="B53" s="160"/>
      <c r="C53" s="160"/>
      <c r="D53" s="160"/>
      <c r="E53" s="160"/>
      <c r="F53" s="157"/>
      <c r="G53" s="148"/>
      <c r="H53" s="148"/>
      <c r="I53" s="148"/>
      <c r="J53" s="147"/>
      <c r="K53" s="150"/>
      <c r="L53" s="153"/>
      <c r="M53" s="154"/>
      <c r="N53" s="77"/>
      <c r="O53" s="77"/>
      <c r="P53" s="77"/>
      <c r="Q53" s="77"/>
      <c r="R53" s="77"/>
      <c r="S53" s="77"/>
      <c r="T53" s="77"/>
      <c r="U53" s="77"/>
      <c r="V53" s="77"/>
    </row>
    <row r="54" spans="1:22" x14ac:dyDescent="0.25">
      <c r="A54" s="159"/>
      <c r="B54" s="160"/>
      <c r="C54" s="160"/>
      <c r="D54" s="160"/>
      <c r="E54" s="160"/>
      <c r="F54" s="157"/>
      <c r="G54" s="148"/>
      <c r="H54" s="148"/>
      <c r="I54" s="148"/>
      <c r="J54" s="155"/>
      <c r="K54" s="150"/>
      <c r="L54" s="153"/>
      <c r="M54" s="154"/>
      <c r="N54" s="77"/>
      <c r="O54" s="77"/>
      <c r="P54" s="77"/>
      <c r="Q54" s="77"/>
      <c r="R54" s="77"/>
      <c r="S54" s="77"/>
      <c r="T54" s="77"/>
      <c r="U54" s="77"/>
      <c r="V54" s="77"/>
    </row>
    <row r="55" spans="1:22" x14ac:dyDescent="0.25">
      <c r="A55" s="159"/>
      <c r="B55" s="160"/>
      <c r="C55" s="160"/>
      <c r="D55" s="160"/>
      <c r="E55" s="160"/>
      <c r="F55" s="157"/>
      <c r="G55" s="148"/>
      <c r="H55" s="148"/>
      <c r="I55" s="148"/>
      <c r="J55" s="147"/>
      <c r="K55" s="150"/>
      <c r="L55" s="153"/>
      <c r="M55" s="154"/>
      <c r="N55" s="77"/>
      <c r="O55" s="77"/>
      <c r="P55" s="77"/>
      <c r="Q55" s="77"/>
      <c r="R55" s="77"/>
      <c r="S55" s="77"/>
      <c r="T55" s="77"/>
      <c r="U55" s="77"/>
      <c r="V55" s="77"/>
    </row>
    <row r="56" spans="1:22" x14ac:dyDescent="0.25">
      <c r="A56" s="159"/>
      <c r="B56" s="160"/>
      <c r="C56" s="160"/>
      <c r="D56" s="160"/>
      <c r="E56" s="160"/>
      <c r="F56" s="157"/>
      <c r="G56" s="148"/>
      <c r="H56" s="148"/>
      <c r="I56" s="148"/>
      <c r="J56" s="147"/>
      <c r="K56" s="150"/>
      <c r="L56" s="153"/>
      <c r="M56" s="154"/>
      <c r="N56" s="77"/>
      <c r="O56" s="77"/>
      <c r="P56" s="77"/>
      <c r="Q56" s="77"/>
      <c r="R56" s="77"/>
      <c r="S56" s="77"/>
      <c r="T56" s="77"/>
      <c r="U56" s="77"/>
      <c r="V56" s="77"/>
    </row>
    <row r="57" spans="1:22" x14ac:dyDescent="0.25">
      <c r="A57" s="159"/>
      <c r="B57" s="160"/>
      <c r="C57" s="160"/>
      <c r="D57" s="160"/>
      <c r="E57" s="160"/>
      <c r="F57" s="157"/>
      <c r="G57" s="148"/>
      <c r="H57" s="148"/>
      <c r="I57" s="148"/>
      <c r="J57" s="155"/>
      <c r="K57" s="150"/>
      <c r="L57" s="153"/>
      <c r="M57" s="154"/>
      <c r="N57" s="77"/>
      <c r="O57" s="77"/>
      <c r="P57" s="77"/>
      <c r="Q57" s="77"/>
      <c r="R57" s="77"/>
      <c r="S57" s="77"/>
      <c r="T57" s="77"/>
      <c r="U57" s="77"/>
      <c r="V57" s="77"/>
    </row>
    <row r="58" spans="1:22" x14ac:dyDescent="0.25">
      <c r="A58" s="159"/>
      <c r="B58" s="160"/>
      <c r="C58" s="160"/>
      <c r="D58" s="160"/>
      <c r="E58" s="160"/>
      <c r="F58" s="157"/>
      <c r="G58" s="148"/>
      <c r="H58" s="148"/>
      <c r="I58" s="148"/>
      <c r="J58" s="147"/>
      <c r="K58" s="150"/>
      <c r="L58" s="153"/>
      <c r="M58" s="154"/>
      <c r="N58" s="77"/>
      <c r="O58" s="77"/>
      <c r="P58" s="77"/>
      <c r="Q58" s="77"/>
      <c r="R58" s="77"/>
      <c r="S58" s="77"/>
      <c r="T58" s="77"/>
      <c r="U58" s="77"/>
      <c r="V58" s="77"/>
    </row>
    <row r="59" spans="1:22" x14ac:dyDescent="0.25">
      <c r="A59" s="159"/>
      <c r="B59" s="160"/>
      <c r="C59" s="160"/>
      <c r="D59" s="160"/>
      <c r="E59" s="160"/>
      <c r="F59" s="157"/>
      <c r="G59" s="148"/>
      <c r="H59" s="148"/>
      <c r="I59" s="148"/>
      <c r="J59" s="147"/>
      <c r="K59" s="150"/>
      <c r="L59" s="153"/>
      <c r="M59" s="154"/>
      <c r="N59" s="77"/>
      <c r="O59" s="77"/>
      <c r="P59" s="77"/>
      <c r="Q59" s="77"/>
      <c r="R59" s="77"/>
      <c r="S59" s="77"/>
      <c r="T59" s="77"/>
      <c r="U59" s="77"/>
      <c r="V59" s="77"/>
    </row>
    <row r="60" spans="1:22" x14ac:dyDescent="0.25">
      <c r="A60" s="159"/>
      <c r="B60" s="160"/>
      <c r="C60" s="160"/>
      <c r="D60" s="160"/>
      <c r="E60" s="160"/>
      <c r="F60" s="157"/>
      <c r="G60" s="148"/>
      <c r="H60" s="148"/>
      <c r="I60" s="148"/>
      <c r="J60" s="147"/>
      <c r="K60" s="158"/>
      <c r="L60" s="153"/>
      <c r="M60" s="154"/>
      <c r="N60" s="77"/>
      <c r="O60" s="77"/>
      <c r="P60" s="77"/>
      <c r="Q60" s="77"/>
      <c r="R60" s="77"/>
      <c r="S60" s="77"/>
      <c r="T60" s="77"/>
      <c r="U60" s="77"/>
      <c r="V60" s="77"/>
    </row>
    <row r="61" spans="1:22" ht="18.75" x14ac:dyDescent="0.3">
      <c r="A61" s="76" t="s">
        <v>0</v>
      </c>
      <c r="B61" s="77"/>
      <c r="C61" s="77"/>
      <c r="D61" s="77"/>
      <c r="E61" s="77"/>
      <c r="F61" s="78"/>
      <c r="G61" s="78"/>
      <c r="H61" s="77"/>
      <c r="I61" s="77"/>
      <c r="J61" s="77"/>
      <c r="K61" s="77"/>
      <c r="L61" s="153"/>
      <c r="M61" s="154"/>
      <c r="N61" s="77"/>
      <c r="O61" s="77"/>
      <c r="P61" s="77"/>
      <c r="Q61" s="77"/>
      <c r="R61" s="77"/>
      <c r="S61" s="77"/>
      <c r="T61" s="77"/>
      <c r="U61" s="77"/>
      <c r="V61" s="77"/>
    </row>
    <row r="62" spans="1:22" ht="19.5" thickBot="1" x14ac:dyDescent="0.35">
      <c r="A62" s="79" t="s">
        <v>128</v>
      </c>
      <c r="B62" s="77"/>
      <c r="C62" s="77"/>
      <c r="D62" s="77"/>
      <c r="E62" s="77"/>
      <c r="F62" s="78"/>
      <c r="G62" s="78"/>
      <c r="H62" s="77"/>
      <c r="I62" s="80"/>
      <c r="J62" s="77"/>
      <c r="K62" s="77"/>
      <c r="L62" s="79" t="s">
        <v>132</v>
      </c>
      <c r="M62" s="77"/>
      <c r="N62" s="77"/>
      <c r="O62" s="77"/>
      <c r="P62" s="77"/>
      <c r="Q62" s="78"/>
      <c r="R62" s="78"/>
      <c r="S62" s="77"/>
      <c r="T62" s="80"/>
      <c r="U62" s="77"/>
      <c r="V62" s="77"/>
    </row>
    <row r="63" spans="1:22" ht="16.5" thickBot="1" x14ac:dyDescent="0.3">
      <c r="A63" s="82" t="s">
        <v>117</v>
      </c>
      <c r="B63" s="83" t="s">
        <v>119</v>
      </c>
      <c r="C63" s="83" t="s">
        <v>119</v>
      </c>
      <c r="D63" s="83" t="s">
        <v>119</v>
      </c>
      <c r="E63" s="82" t="s">
        <v>38</v>
      </c>
      <c r="F63" s="290" t="s">
        <v>126</v>
      </c>
      <c r="G63" s="291"/>
      <c r="H63" s="292"/>
      <c r="I63" s="293" t="s">
        <v>129</v>
      </c>
      <c r="J63" s="85"/>
      <c r="K63" s="86"/>
      <c r="L63" s="82" t="s">
        <v>117</v>
      </c>
      <c r="M63" s="83" t="s">
        <v>119</v>
      </c>
      <c r="N63" s="83" t="s">
        <v>119</v>
      </c>
      <c r="O63" s="83" t="s">
        <v>119</v>
      </c>
      <c r="P63" s="82" t="s">
        <v>38</v>
      </c>
      <c r="Q63" s="290" t="s">
        <v>126</v>
      </c>
      <c r="R63" s="291"/>
      <c r="S63" s="292"/>
      <c r="T63" s="293" t="s">
        <v>129</v>
      </c>
      <c r="U63" s="85"/>
      <c r="V63" s="86"/>
    </row>
    <row r="64" spans="1:22" ht="15.75" x14ac:dyDescent="0.25">
      <c r="A64" s="87"/>
      <c r="B64" s="88" t="s">
        <v>17</v>
      </c>
      <c r="C64" s="88" t="s">
        <v>27</v>
      </c>
      <c r="D64" s="87" t="s">
        <v>24</v>
      </c>
      <c r="E64" s="87" t="s">
        <v>118</v>
      </c>
      <c r="F64" s="289"/>
      <c r="G64" s="82" t="s">
        <v>2</v>
      </c>
      <c r="H64" s="82" t="s">
        <v>3</v>
      </c>
      <c r="I64" s="89"/>
      <c r="J64" s="315"/>
      <c r="K64" s="86"/>
      <c r="L64" s="87"/>
      <c r="M64" s="88" t="s">
        <v>17</v>
      </c>
      <c r="N64" s="88" t="s">
        <v>27</v>
      </c>
      <c r="O64" s="87" t="s">
        <v>24</v>
      </c>
      <c r="P64" s="87" t="s">
        <v>118</v>
      </c>
      <c r="Q64" s="289"/>
      <c r="R64" s="82" t="s">
        <v>2</v>
      </c>
      <c r="S64" s="82" t="s">
        <v>3</v>
      </c>
      <c r="T64" s="89"/>
      <c r="U64" s="315"/>
      <c r="V64" s="86"/>
    </row>
    <row r="65" spans="1:26" ht="16.5" thickBot="1" x14ac:dyDescent="0.3">
      <c r="A65" s="90" t="s">
        <v>93</v>
      </c>
      <c r="B65" s="92" t="s">
        <v>5</v>
      </c>
      <c r="C65" s="92" t="s">
        <v>5</v>
      </c>
      <c r="D65" s="90" t="s">
        <v>127</v>
      </c>
      <c r="E65" s="90" t="s">
        <v>24</v>
      </c>
      <c r="F65" s="92" t="s">
        <v>6</v>
      </c>
      <c r="G65" s="90" t="s">
        <v>120</v>
      </c>
      <c r="H65" s="91" t="s">
        <v>8</v>
      </c>
      <c r="I65" s="92" t="s">
        <v>2</v>
      </c>
      <c r="J65" s="90" t="s">
        <v>6</v>
      </c>
      <c r="K65" s="91" t="s">
        <v>9</v>
      </c>
      <c r="L65" s="90" t="s">
        <v>93</v>
      </c>
      <c r="M65" s="92" t="s">
        <v>5</v>
      </c>
      <c r="N65" s="92" t="s">
        <v>5</v>
      </c>
      <c r="O65" s="90" t="s">
        <v>127</v>
      </c>
      <c r="P65" s="90" t="s">
        <v>24</v>
      </c>
      <c r="Q65" s="92" t="s">
        <v>6</v>
      </c>
      <c r="R65" s="90" t="s">
        <v>120</v>
      </c>
      <c r="S65" s="91" t="s">
        <v>8</v>
      </c>
      <c r="T65" s="92" t="s">
        <v>2</v>
      </c>
      <c r="U65" s="90" t="s">
        <v>6</v>
      </c>
      <c r="V65" s="91" t="s">
        <v>9</v>
      </c>
    </row>
    <row r="66" spans="1:26" ht="15.75" x14ac:dyDescent="0.25">
      <c r="A66" s="162">
        <v>1</v>
      </c>
      <c r="B66" s="163">
        <v>1.3</v>
      </c>
      <c r="C66" s="163">
        <v>1.3</v>
      </c>
      <c r="D66" s="163"/>
      <c r="E66" s="163"/>
      <c r="F66" s="164">
        <v>80</v>
      </c>
      <c r="G66" s="96">
        <f>SUM(F66*C66)</f>
        <v>104</v>
      </c>
      <c r="H66" s="114" t="s">
        <v>186</v>
      </c>
      <c r="I66" s="98"/>
      <c r="J66" s="99">
        <f>SUM(I66/B66)</f>
        <v>0</v>
      </c>
      <c r="K66" s="165"/>
      <c r="L66" s="105">
        <v>93</v>
      </c>
      <c r="M66" s="106">
        <v>2.5</v>
      </c>
      <c r="N66" s="106">
        <v>2.5</v>
      </c>
      <c r="O66" s="316"/>
      <c r="P66" s="317"/>
      <c r="Q66" s="320">
        <v>65</v>
      </c>
      <c r="R66" s="96">
        <f>SUM(Q66*N66)</f>
        <v>162.5</v>
      </c>
      <c r="S66" s="322" t="s">
        <v>26</v>
      </c>
      <c r="T66" s="326">
        <v>175160</v>
      </c>
      <c r="U66" s="99">
        <f t="shared" ref="U66:U71" si="7">SUM(T66/N66)</f>
        <v>70064</v>
      </c>
      <c r="V66" s="166">
        <v>44787</v>
      </c>
      <c r="X66" s="328"/>
      <c r="Y66" s="153"/>
      <c r="Z66" s="329"/>
    </row>
    <row r="67" spans="1:26" ht="15.75" x14ac:dyDescent="0.25">
      <c r="A67" s="167" t="s">
        <v>19</v>
      </c>
      <c r="B67" s="168">
        <v>6</v>
      </c>
      <c r="C67" s="168">
        <v>5</v>
      </c>
      <c r="D67" s="168"/>
      <c r="E67" s="168"/>
      <c r="F67" s="108">
        <v>45</v>
      </c>
      <c r="G67" s="96">
        <f>SUM(F67*C67)</f>
        <v>225</v>
      </c>
      <c r="H67" s="322" t="s">
        <v>10</v>
      </c>
      <c r="I67" s="117"/>
      <c r="J67" s="99">
        <f t="shared" ref="J67:J110" si="8">SUM(I67/B67)</f>
        <v>0</v>
      </c>
      <c r="K67" s="111"/>
      <c r="L67" s="105">
        <v>94</v>
      </c>
      <c r="M67" s="106">
        <v>13.7</v>
      </c>
      <c r="N67" s="106">
        <v>13.7</v>
      </c>
      <c r="O67" s="302"/>
      <c r="P67" s="317"/>
      <c r="Q67" s="321">
        <v>90</v>
      </c>
      <c r="R67" s="96">
        <f t="shared" ref="R67:R71" si="9">SUM(Q67*N67)</f>
        <v>1233</v>
      </c>
      <c r="S67" s="257" t="s">
        <v>14</v>
      </c>
      <c r="T67" s="327">
        <v>1373840</v>
      </c>
      <c r="U67" s="99">
        <f t="shared" si="7"/>
        <v>100280.29197080292</v>
      </c>
      <c r="V67" s="166">
        <v>44791</v>
      </c>
      <c r="X67" s="328"/>
      <c r="Y67" s="153"/>
      <c r="Z67" s="329"/>
    </row>
    <row r="68" spans="1:26" ht="15.75" x14ac:dyDescent="0.25">
      <c r="A68" s="136">
        <v>3</v>
      </c>
      <c r="B68" s="168">
        <v>3.4</v>
      </c>
      <c r="C68" s="168">
        <v>3.6</v>
      </c>
      <c r="D68" s="168"/>
      <c r="E68" s="168"/>
      <c r="F68" s="108">
        <v>45</v>
      </c>
      <c r="G68" s="96">
        <f t="shared" ref="G68:G110" si="10">SUM(F68*C68)</f>
        <v>162</v>
      </c>
      <c r="H68" s="322" t="s">
        <v>187</v>
      </c>
      <c r="I68" s="117"/>
      <c r="J68" s="99">
        <f t="shared" si="8"/>
        <v>0</v>
      </c>
      <c r="K68" s="111"/>
      <c r="L68" s="105">
        <v>95</v>
      </c>
      <c r="M68" s="106">
        <v>5.2</v>
      </c>
      <c r="N68" s="106">
        <v>5.2</v>
      </c>
      <c r="O68" s="302"/>
      <c r="P68" s="318"/>
      <c r="Q68" s="321">
        <v>62</v>
      </c>
      <c r="R68" s="96">
        <f t="shared" si="9"/>
        <v>322.40000000000003</v>
      </c>
      <c r="S68" s="322" t="s">
        <v>26</v>
      </c>
      <c r="T68" s="327">
        <v>333000</v>
      </c>
      <c r="U68" s="99">
        <f t="shared" si="7"/>
        <v>64038.461538461539</v>
      </c>
      <c r="V68" s="166">
        <v>44787</v>
      </c>
      <c r="X68" s="328"/>
      <c r="Y68" s="153"/>
      <c r="Z68" s="329"/>
    </row>
    <row r="69" spans="1:26" ht="15.75" x14ac:dyDescent="0.25">
      <c r="A69" s="110">
        <v>5</v>
      </c>
      <c r="B69" s="168">
        <v>5.3</v>
      </c>
      <c r="C69" s="168">
        <v>5.4</v>
      </c>
      <c r="D69" s="168"/>
      <c r="E69" s="168"/>
      <c r="F69" s="108">
        <v>60</v>
      </c>
      <c r="G69" s="96">
        <f t="shared" si="10"/>
        <v>324</v>
      </c>
      <c r="H69" s="322" t="s">
        <v>26</v>
      </c>
      <c r="I69" s="117"/>
      <c r="J69" s="99">
        <f t="shared" si="8"/>
        <v>0</v>
      </c>
      <c r="K69" s="111"/>
      <c r="L69" s="105">
        <v>96</v>
      </c>
      <c r="M69" s="106">
        <v>5.3</v>
      </c>
      <c r="N69" s="106">
        <v>5.3</v>
      </c>
      <c r="O69" s="302"/>
      <c r="P69" s="318"/>
      <c r="Q69" s="321">
        <v>50</v>
      </c>
      <c r="R69" s="96">
        <f t="shared" si="9"/>
        <v>265</v>
      </c>
      <c r="S69" s="322" t="s">
        <v>26</v>
      </c>
      <c r="T69" s="327"/>
      <c r="U69" s="99">
        <f t="shared" si="7"/>
        <v>0</v>
      </c>
      <c r="V69" s="166"/>
      <c r="X69" s="328"/>
      <c r="Y69" s="153"/>
      <c r="Z69" s="329"/>
    </row>
    <row r="70" spans="1:26" ht="15.75" x14ac:dyDescent="0.25">
      <c r="A70" s="110">
        <v>6</v>
      </c>
      <c r="B70" s="168">
        <v>8.1999999999999993</v>
      </c>
      <c r="C70" s="168">
        <v>7.6</v>
      </c>
      <c r="D70" s="168"/>
      <c r="E70" s="168"/>
      <c r="F70" s="108">
        <v>60</v>
      </c>
      <c r="G70" s="96">
        <f t="shared" si="10"/>
        <v>456</v>
      </c>
      <c r="H70" s="322" t="s">
        <v>11</v>
      </c>
      <c r="I70" s="117"/>
      <c r="J70" s="99">
        <f t="shared" si="8"/>
        <v>0</v>
      </c>
      <c r="K70" s="111"/>
      <c r="L70" s="105">
        <v>97</v>
      </c>
      <c r="M70" s="106">
        <v>7.1</v>
      </c>
      <c r="N70" s="106">
        <v>7.1</v>
      </c>
      <c r="O70" s="302"/>
      <c r="P70" s="318"/>
      <c r="Q70" s="321">
        <v>50</v>
      </c>
      <c r="R70" s="96">
        <f t="shared" si="9"/>
        <v>355</v>
      </c>
      <c r="S70" s="322" t="s">
        <v>15</v>
      </c>
      <c r="T70" s="327">
        <v>336120</v>
      </c>
      <c r="U70" s="99">
        <f t="shared" si="7"/>
        <v>47340.84507042254</v>
      </c>
      <c r="V70" s="169">
        <v>44793</v>
      </c>
      <c r="X70" s="328"/>
      <c r="Y70" s="153"/>
      <c r="Z70" s="330"/>
    </row>
    <row r="71" spans="1:26" ht="16.5" thickBot="1" x14ac:dyDescent="0.3">
      <c r="A71" s="110">
        <v>7</v>
      </c>
      <c r="B71" s="168">
        <v>4.2</v>
      </c>
      <c r="C71" s="168">
        <v>4.2</v>
      </c>
      <c r="D71" s="168"/>
      <c r="E71" s="168"/>
      <c r="F71" s="108">
        <v>90</v>
      </c>
      <c r="G71" s="96">
        <f t="shared" si="10"/>
        <v>378</v>
      </c>
      <c r="H71" s="108" t="s">
        <v>14</v>
      </c>
      <c r="I71" s="117"/>
      <c r="J71" s="99">
        <f t="shared" si="8"/>
        <v>0</v>
      </c>
      <c r="K71" s="111"/>
      <c r="L71" s="105">
        <v>98</v>
      </c>
      <c r="M71" s="119">
        <v>6.1</v>
      </c>
      <c r="N71" s="119">
        <v>6.1</v>
      </c>
      <c r="O71" s="302"/>
      <c r="P71" s="319"/>
      <c r="Q71" s="323">
        <v>60</v>
      </c>
      <c r="R71" s="96">
        <f t="shared" si="9"/>
        <v>366</v>
      </c>
      <c r="S71" s="324" t="s">
        <v>13</v>
      </c>
      <c r="T71" s="327"/>
      <c r="U71" s="99">
        <f t="shared" si="7"/>
        <v>0</v>
      </c>
      <c r="V71" s="169"/>
      <c r="X71" s="328"/>
      <c r="Y71" s="153"/>
      <c r="Z71" s="330"/>
    </row>
    <row r="72" spans="1:26" x14ac:dyDescent="0.25">
      <c r="A72" s="110">
        <v>8</v>
      </c>
      <c r="B72" s="168">
        <v>3</v>
      </c>
      <c r="C72" s="168">
        <v>3.2</v>
      </c>
      <c r="D72" s="168"/>
      <c r="E72" s="168"/>
      <c r="F72" s="108">
        <v>60</v>
      </c>
      <c r="G72" s="96">
        <f t="shared" si="10"/>
        <v>192</v>
      </c>
      <c r="H72" s="322" t="s">
        <v>15</v>
      </c>
      <c r="I72" s="117"/>
      <c r="J72" s="99">
        <f t="shared" si="8"/>
        <v>0</v>
      </c>
      <c r="K72" s="111"/>
      <c r="L72" s="122" t="s">
        <v>16</v>
      </c>
      <c r="M72" s="123"/>
      <c r="N72" s="149"/>
      <c r="O72" s="124"/>
      <c r="P72" s="263"/>
      <c r="Q72" s="126"/>
      <c r="R72" s="126"/>
      <c r="S72" s="123"/>
      <c r="T72" s="127"/>
      <c r="U72" s="122"/>
      <c r="V72" s="128"/>
    </row>
    <row r="73" spans="1:26" ht="15.75" thickBot="1" x14ac:dyDescent="0.3">
      <c r="A73" s="110">
        <v>9</v>
      </c>
      <c r="B73" s="168">
        <v>6.1</v>
      </c>
      <c r="C73" s="168">
        <v>6.1</v>
      </c>
      <c r="D73" s="168"/>
      <c r="E73" s="168"/>
      <c r="F73" s="108">
        <v>60</v>
      </c>
      <c r="G73" s="96">
        <f t="shared" si="10"/>
        <v>366</v>
      </c>
      <c r="H73" s="322" t="s">
        <v>18</v>
      </c>
      <c r="I73" s="117"/>
      <c r="J73" s="99">
        <f t="shared" si="8"/>
        <v>0</v>
      </c>
      <c r="K73" s="111"/>
      <c r="L73" s="129" t="s">
        <v>17</v>
      </c>
      <c r="M73" s="130">
        <f>SUM(M66:M72)</f>
        <v>39.9</v>
      </c>
      <c r="N73" s="151">
        <f>SUM(N66:N72)</f>
        <v>39.9</v>
      </c>
      <c r="O73" s="131">
        <f>SUM(O66:O72)</f>
        <v>0</v>
      </c>
      <c r="P73" s="221"/>
      <c r="Q73" s="325">
        <f>SUM(R73/N73)</f>
        <v>67.766917293233092</v>
      </c>
      <c r="R73" s="305">
        <f>SUM(R66:R72)</f>
        <v>2703.9</v>
      </c>
      <c r="S73" s="146"/>
      <c r="T73" s="133">
        <f>SUM(T66:T72)</f>
        <v>2218120</v>
      </c>
      <c r="U73" s="134">
        <f>SUM(T73/N73)</f>
        <v>55591.979949874687</v>
      </c>
      <c r="V73" s="135"/>
    </row>
    <row r="74" spans="1:26" x14ac:dyDescent="0.25">
      <c r="A74" s="110">
        <v>10</v>
      </c>
      <c r="B74" s="168">
        <v>3.1</v>
      </c>
      <c r="C74" s="168">
        <v>1.7</v>
      </c>
      <c r="D74" s="168"/>
      <c r="E74" s="168"/>
      <c r="F74" s="108">
        <v>50</v>
      </c>
      <c r="G74" s="96">
        <f t="shared" si="10"/>
        <v>85</v>
      </c>
      <c r="H74" s="322" t="s">
        <v>13</v>
      </c>
      <c r="I74" s="117"/>
      <c r="J74" s="99">
        <f t="shared" si="8"/>
        <v>0</v>
      </c>
      <c r="K74" s="111"/>
      <c r="L74" s="153"/>
      <c r="M74" s="154"/>
      <c r="N74" s="78"/>
      <c r="O74" s="78"/>
      <c r="P74" s="78"/>
      <c r="Q74" s="78"/>
      <c r="R74" s="78"/>
      <c r="S74" s="78"/>
      <c r="T74" s="78"/>
      <c r="U74" s="78"/>
      <c r="V74" s="78"/>
    </row>
    <row r="75" spans="1:26" x14ac:dyDescent="0.25">
      <c r="A75" s="110">
        <v>11</v>
      </c>
      <c r="B75" s="168">
        <v>4</v>
      </c>
      <c r="C75" s="168">
        <v>4.0999999999999996</v>
      </c>
      <c r="D75" s="168"/>
      <c r="E75" s="168"/>
      <c r="F75" s="108">
        <v>60</v>
      </c>
      <c r="G75" s="96">
        <f t="shared" si="10"/>
        <v>245.99999999999997</v>
      </c>
      <c r="H75" s="322" t="s">
        <v>26</v>
      </c>
      <c r="I75" s="117"/>
      <c r="J75" s="99">
        <f t="shared" si="8"/>
        <v>0</v>
      </c>
      <c r="K75" s="111"/>
      <c r="L75" s="153"/>
      <c r="M75" s="154"/>
      <c r="N75" s="78"/>
      <c r="O75" s="78"/>
      <c r="P75" s="78"/>
      <c r="Q75" s="78"/>
      <c r="R75" s="78"/>
      <c r="S75" s="78"/>
      <c r="T75" s="78"/>
      <c r="U75" s="78"/>
      <c r="V75" s="78"/>
    </row>
    <row r="76" spans="1:26" x14ac:dyDescent="0.25">
      <c r="A76" s="110">
        <v>12</v>
      </c>
      <c r="B76" s="168">
        <v>4.7</v>
      </c>
      <c r="C76" s="168">
        <v>5</v>
      </c>
      <c r="D76" s="168"/>
      <c r="E76" s="168"/>
      <c r="F76" s="108">
        <v>70</v>
      </c>
      <c r="G76" s="96">
        <f t="shared" si="10"/>
        <v>350</v>
      </c>
      <c r="H76" s="108" t="s">
        <v>14</v>
      </c>
      <c r="I76" s="117"/>
      <c r="J76" s="99">
        <f t="shared" si="8"/>
        <v>0</v>
      </c>
      <c r="K76" s="111"/>
      <c r="L76" s="153"/>
      <c r="M76" s="154"/>
      <c r="N76" s="161"/>
      <c r="O76" s="161"/>
      <c r="P76" s="161"/>
      <c r="Q76" s="161"/>
      <c r="R76" s="161"/>
      <c r="S76" s="161"/>
      <c r="T76" s="161"/>
      <c r="U76" s="161"/>
      <c r="V76" s="161"/>
    </row>
    <row r="77" spans="1:26" x14ac:dyDescent="0.25">
      <c r="A77" s="110">
        <v>13</v>
      </c>
      <c r="B77" s="168">
        <v>3</v>
      </c>
      <c r="C77" s="168">
        <v>3</v>
      </c>
      <c r="D77" s="168"/>
      <c r="E77" s="168"/>
      <c r="F77" s="108">
        <v>60</v>
      </c>
      <c r="G77" s="96">
        <f t="shared" si="10"/>
        <v>180</v>
      </c>
      <c r="H77" s="322" t="s">
        <v>15</v>
      </c>
      <c r="I77" s="117"/>
      <c r="J77" s="99">
        <f t="shared" si="8"/>
        <v>0</v>
      </c>
      <c r="K77" s="111"/>
      <c r="L77" s="153"/>
      <c r="M77" s="154"/>
      <c r="N77" s="77"/>
      <c r="O77" s="77" t="s">
        <v>35</v>
      </c>
      <c r="P77" s="77"/>
      <c r="Q77" s="77"/>
      <c r="R77" s="77"/>
      <c r="S77" s="77"/>
      <c r="T77" s="77"/>
      <c r="U77" s="77"/>
      <c r="V77" s="77"/>
    </row>
    <row r="78" spans="1:26" ht="19.5" thickBot="1" x14ac:dyDescent="0.35">
      <c r="A78" s="110" t="s">
        <v>20</v>
      </c>
      <c r="B78" s="168">
        <v>6.1</v>
      </c>
      <c r="C78" s="168">
        <v>5.7</v>
      </c>
      <c r="D78" s="168"/>
      <c r="E78" s="168"/>
      <c r="F78" s="108">
        <v>60</v>
      </c>
      <c r="G78" s="96">
        <f t="shared" si="10"/>
        <v>342</v>
      </c>
      <c r="H78" s="322" t="s">
        <v>13</v>
      </c>
      <c r="I78" s="117"/>
      <c r="J78" s="99">
        <f t="shared" si="8"/>
        <v>0</v>
      </c>
      <c r="K78" s="111"/>
      <c r="L78" s="79" t="s">
        <v>133</v>
      </c>
      <c r="M78" s="77"/>
      <c r="N78" s="77"/>
      <c r="O78" s="77"/>
      <c r="P78" s="77"/>
      <c r="Q78" s="78"/>
      <c r="R78" s="78"/>
      <c r="S78" s="77"/>
      <c r="T78" s="80"/>
      <c r="U78" s="77"/>
      <c r="V78" s="77"/>
    </row>
    <row r="79" spans="1:26" ht="16.5" thickBot="1" x14ac:dyDescent="0.3">
      <c r="A79" s="110">
        <v>16</v>
      </c>
      <c r="B79" s="168">
        <v>2.2999999999999998</v>
      </c>
      <c r="C79" s="168">
        <v>2.2999999999999998</v>
      </c>
      <c r="D79" s="168"/>
      <c r="E79" s="168"/>
      <c r="F79" s="108">
        <v>60</v>
      </c>
      <c r="G79" s="96">
        <f t="shared" si="10"/>
        <v>138</v>
      </c>
      <c r="H79" s="322" t="s">
        <v>13</v>
      </c>
      <c r="I79" s="117"/>
      <c r="J79" s="99">
        <f t="shared" si="8"/>
        <v>0</v>
      </c>
      <c r="K79" s="357"/>
      <c r="L79" s="82" t="s">
        <v>117</v>
      </c>
      <c r="M79" s="83" t="s">
        <v>119</v>
      </c>
      <c r="N79" s="83" t="s">
        <v>119</v>
      </c>
      <c r="O79" s="83" t="s">
        <v>119</v>
      </c>
      <c r="P79" s="82" t="s">
        <v>38</v>
      </c>
      <c r="Q79" s="290" t="s">
        <v>126</v>
      </c>
      <c r="R79" s="291"/>
      <c r="S79" s="292"/>
      <c r="T79" s="293" t="s">
        <v>129</v>
      </c>
      <c r="U79" s="85"/>
      <c r="V79" s="86"/>
    </row>
    <row r="80" spans="1:26" ht="15.75" x14ac:dyDescent="0.25">
      <c r="A80" s="110">
        <v>17</v>
      </c>
      <c r="B80" s="168">
        <v>6.7</v>
      </c>
      <c r="C80" s="168">
        <v>4.5999999999999996</v>
      </c>
      <c r="D80" s="168"/>
      <c r="E80" s="168"/>
      <c r="F80" s="108">
        <v>65</v>
      </c>
      <c r="G80" s="96">
        <f t="shared" si="10"/>
        <v>299</v>
      </c>
      <c r="H80" s="322" t="s">
        <v>13</v>
      </c>
      <c r="I80" s="117"/>
      <c r="J80" s="99">
        <f t="shared" si="8"/>
        <v>0</v>
      </c>
      <c r="K80" s="111"/>
      <c r="L80" s="87"/>
      <c r="M80" s="88" t="s">
        <v>17</v>
      </c>
      <c r="N80" s="88" t="s">
        <v>27</v>
      </c>
      <c r="O80" s="87" t="s">
        <v>24</v>
      </c>
      <c r="P80" s="87" t="s">
        <v>118</v>
      </c>
      <c r="Q80" s="289"/>
      <c r="R80" s="82" t="s">
        <v>2</v>
      </c>
      <c r="S80" s="82" t="s">
        <v>3</v>
      </c>
      <c r="T80" s="89"/>
      <c r="U80" s="315"/>
      <c r="V80" s="86"/>
    </row>
    <row r="81" spans="1:27" ht="16.5" thickBot="1" x14ac:dyDescent="0.3">
      <c r="A81" s="110">
        <v>18</v>
      </c>
      <c r="B81" s="168">
        <v>12.9</v>
      </c>
      <c r="C81" s="168">
        <v>12.7</v>
      </c>
      <c r="D81" s="168"/>
      <c r="E81" s="168"/>
      <c r="F81" s="108">
        <v>50</v>
      </c>
      <c r="G81" s="96">
        <f t="shared" si="10"/>
        <v>635</v>
      </c>
      <c r="H81" s="322" t="s">
        <v>10</v>
      </c>
      <c r="I81" s="117"/>
      <c r="J81" s="99">
        <f t="shared" si="8"/>
        <v>0</v>
      </c>
      <c r="K81" s="111"/>
      <c r="L81" s="90" t="s">
        <v>93</v>
      </c>
      <c r="M81" s="92" t="s">
        <v>5</v>
      </c>
      <c r="N81" s="92" t="s">
        <v>5</v>
      </c>
      <c r="O81" s="90" t="s">
        <v>127</v>
      </c>
      <c r="P81" s="90" t="s">
        <v>24</v>
      </c>
      <c r="Q81" s="92" t="s">
        <v>6</v>
      </c>
      <c r="R81" s="90" t="s">
        <v>120</v>
      </c>
      <c r="S81" s="91" t="s">
        <v>8</v>
      </c>
      <c r="T81" s="92" t="s">
        <v>2</v>
      </c>
      <c r="U81" s="90" t="s">
        <v>6</v>
      </c>
      <c r="V81" s="91" t="s">
        <v>9</v>
      </c>
      <c r="Z81" s="328"/>
      <c r="AA81" s="153"/>
    </row>
    <row r="82" spans="1:27" ht="15.75" x14ac:dyDescent="0.25">
      <c r="A82" s="110">
        <v>19</v>
      </c>
      <c r="B82" s="168">
        <v>3.9</v>
      </c>
      <c r="C82" s="168">
        <v>3.7</v>
      </c>
      <c r="D82" s="168"/>
      <c r="E82" s="168"/>
      <c r="F82" s="108">
        <v>55</v>
      </c>
      <c r="G82" s="96">
        <f t="shared" si="10"/>
        <v>203.5</v>
      </c>
      <c r="H82" s="322" t="s">
        <v>13</v>
      </c>
      <c r="I82" s="117"/>
      <c r="J82" s="99">
        <f t="shared" si="8"/>
        <v>0</v>
      </c>
      <c r="K82" s="111"/>
      <c r="L82" s="409">
        <v>88</v>
      </c>
      <c r="M82" s="281">
        <v>0.7</v>
      </c>
      <c r="N82" s="281">
        <v>0.7</v>
      </c>
      <c r="O82" s="282"/>
      <c r="P82" s="337"/>
      <c r="Q82" s="332">
        <v>45</v>
      </c>
      <c r="R82" s="96">
        <f>SUM(Q82*N82)</f>
        <v>31.499999999999996</v>
      </c>
      <c r="S82" s="283" t="s">
        <v>11</v>
      </c>
      <c r="T82" s="342"/>
      <c r="U82" s="343"/>
      <c r="V82" s="344"/>
      <c r="Z82" s="328"/>
      <c r="AA82" s="153"/>
    </row>
    <row r="83" spans="1:27" ht="15.75" x14ac:dyDescent="0.25">
      <c r="A83" s="110">
        <v>20</v>
      </c>
      <c r="B83" s="168">
        <v>11.4</v>
      </c>
      <c r="C83" s="168">
        <v>11.2</v>
      </c>
      <c r="D83" s="168"/>
      <c r="E83" s="168"/>
      <c r="F83" s="108">
        <v>55</v>
      </c>
      <c r="G83" s="96">
        <f t="shared" si="10"/>
        <v>616</v>
      </c>
      <c r="H83" s="322" t="s">
        <v>13</v>
      </c>
      <c r="I83" s="117"/>
      <c r="J83" s="99">
        <f t="shared" si="8"/>
        <v>0</v>
      </c>
      <c r="K83" s="111"/>
      <c r="L83" s="105">
        <v>89</v>
      </c>
      <c r="M83" s="106">
        <v>12.76</v>
      </c>
      <c r="N83" s="106">
        <v>5</v>
      </c>
      <c r="O83" s="107"/>
      <c r="P83" s="338"/>
      <c r="Q83" s="333">
        <v>50</v>
      </c>
      <c r="R83" s="261">
        <f t="shared" ref="R83:R86" si="11">SUM(Q83*N83)</f>
        <v>250</v>
      </c>
      <c r="S83" s="283" t="s">
        <v>11</v>
      </c>
      <c r="T83" s="345"/>
      <c r="U83" s="121">
        <f>SUM(T83/M83)</f>
        <v>0</v>
      </c>
      <c r="V83" s="111"/>
    </row>
    <row r="84" spans="1:27" ht="15.75" x14ac:dyDescent="0.25">
      <c r="A84" s="110">
        <v>21</v>
      </c>
      <c r="B84" s="168">
        <v>9.4</v>
      </c>
      <c r="C84" s="168">
        <v>10.8</v>
      </c>
      <c r="D84" s="168"/>
      <c r="E84" s="168"/>
      <c r="F84" s="108">
        <v>60</v>
      </c>
      <c r="G84" s="96">
        <f t="shared" si="10"/>
        <v>648</v>
      </c>
      <c r="H84" s="322" t="s">
        <v>13</v>
      </c>
      <c r="I84" s="117"/>
      <c r="J84" s="99">
        <f t="shared" si="8"/>
        <v>0</v>
      </c>
      <c r="K84" s="111"/>
      <c r="L84" s="105">
        <v>90</v>
      </c>
      <c r="M84" s="106">
        <v>8.89</v>
      </c>
      <c r="N84" s="106">
        <v>5.7</v>
      </c>
      <c r="O84" s="107"/>
      <c r="P84" s="339"/>
      <c r="Q84" s="333">
        <v>50</v>
      </c>
      <c r="R84" s="261">
        <f t="shared" si="11"/>
        <v>285</v>
      </c>
      <c r="S84" s="114" t="s">
        <v>10</v>
      </c>
      <c r="T84" s="346"/>
      <c r="U84" s="121">
        <f t="shared" ref="U84" si="12">SUM(T84/M84)</f>
        <v>0</v>
      </c>
      <c r="V84" s="111"/>
    </row>
    <row r="85" spans="1:27" ht="15.75" x14ac:dyDescent="0.25">
      <c r="A85" s="110">
        <v>22</v>
      </c>
      <c r="B85" s="168">
        <v>4.5</v>
      </c>
      <c r="C85" s="168">
        <v>4.4000000000000004</v>
      </c>
      <c r="D85" s="168"/>
      <c r="E85" s="168"/>
      <c r="F85" s="108">
        <v>40</v>
      </c>
      <c r="G85" s="96">
        <f t="shared" si="10"/>
        <v>176</v>
      </c>
      <c r="H85" s="322" t="s">
        <v>15</v>
      </c>
      <c r="I85" s="117"/>
      <c r="J85" s="99">
        <f t="shared" si="8"/>
        <v>0</v>
      </c>
      <c r="K85" s="111"/>
      <c r="L85" s="105">
        <v>91</v>
      </c>
      <c r="M85" s="106">
        <v>5.8</v>
      </c>
      <c r="N85" s="106">
        <v>5.8</v>
      </c>
      <c r="O85" s="302"/>
      <c r="P85" s="339"/>
      <c r="Q85" s="333">
        <v>75</v>
      </c>
      <c r="R85" s="261">
        <f t="shared" si="11"/>
        <v>435</v>
      </c>
      <c r="S85" s="257" t="s">
        <v>14</v>
      </c>
      <c r="T85" s="347"/>
      <c r="U85" s="121">
        <f>SUM(T85/M85)</f>
        <v>0</v>
      </c>
      <c r="V85" s="111"/>
    </row>
    <row r="86" spans="1:27" ht="16.5" thickBot="1" x14ac:dyDescent="0.3">
      <c r="A86" s="110">
        <v>23</v>
      </c>
      <c r="B86" s="168">
        <v>2.4</v>
      </c>
      <c r="C86" s="168">
        <v>3</v>
      </c>
      <c r="D86" s="168"/>
      <c r="E86" s="168"/>
      <c r="F86" s="108">
        <v>40</v>
      </c>
      <c r="G86" s="96">
        <f t="shared" si="10"/>
        <v>120</v>
      </c>
      <c r="H86" s="322" t="s">
        <v>13</v>
      </c>
      <c r="I86" s="117"/>
      <c r="J86" s="99">
        <f t="shared" si="8"/>
        <v>0</v>
      </c>
      <c r="K86" s="111"/>
      <c r="L86" s="105">
        <v>92</v>
      </c>
      <c r="M86" s="106">
        <v>1.7</v>
      </c>
      <c r="N86" s="106"/>
      <c r="O86" s="302"/>
      <c r="P86" s="336"/>
      <c r="Q86" s="334"/>
      <c r="R86" s="335">
        <f t="shared" si="11"/>
        <v>0</v>
      </c>
      <c r="S86" s="341" t="s">
        <v>95</v>
      </c>
      <c r="T86" s="348"/>
      <c r="U86" s="313"/>
      <c r="V86" s="211"/>
    </row>
    <row r="87" spans="1:27" x14ac:dyDescent="0.25">
      <c r="A87" s="110">
        <v>24</v>
      </c>
      <c r="B87" s="168">
        <v>10.5</v>
      </c>
      <c r="C87" s="168">
        <v>10.5</v>
      </c>
      <c r="D87" s="168"/>
      <c r="E87" s="349"/>
      <c r="F87" s="108">
        <v>80</v>
      </c>
      <c r="G87" s="96">
        <f t="shared" si="10"/>
        <v>840</v>
      </c>
      <c r="H87" s="322" t="s">
        <v>188</v>
      </c>
      <c r="I87" s="117"/>
      <c r="J87" s="99">
        <f t="shared" si="8"/>
        <v>0</v>
      </c>
      <c r="K87" s="111"/>
      <c r="L87" s="122" t="s">
        <v>16</v>
      </c>
      <c r="M87" s="123"/>
      <c r="N87" s="123"/>
      <c r="O87" s="124"/>
      <c r="P87" s="125"/>
      <c r="Q87" s="331"/>
      <c r="R87" s="331"/>
      <c r="S87" s="213"/>
      <c r="T87" s="127"/>
      <c r="U87" s="122"/>
      <c r="V87" s="128"/>
    </row>
    <row r="88" spans="1:27" ht="15.75" thickBot="1" x14ac:dyDescent="0.3">
      <c r="A88" s="110">
        <v>25</v>
      </c>
      <c r="B88" s="168">
        <v>4</v>
      </c>
      <c r="C88" s="168">
        <v>4</v>
      </c>
      <c r="D88" s="168"/>
      <c r="E88" s="168"/>
      <c r="F88" s="108">
        <v>60</v>
      </c>
      <c r="G88" s="96">
        <f t="shared" si="10"/>
        <v>240</v>
      </c>
      <c r="H88" s="322" t="s">
        <v>13</v>
      </c>
      <c r="I88" s="117"/>
      <c r="J88" s="99">
        <f t="shared" si="8"/>
        <v>0</v>
      </c>
      <c r="K88" s="111"/>
      <c r="L88" s="129" t="s">
        <v>17</v>
      </c>
      <c r="M88" s="130">
        <f>SUM(M82:M87)</f>
        <v>29.85</v>
      </c>
      <c r="N88" s="130">
        <f>SUM(N82:N87)</f>
        <v>17.2</v>
      </c>
      <c r="O88" s="340">
        <f>SUM(O82:O87)</f>
        <v>0</v>
      </c>
      <c r="P88" s="221"/>
      <c r="Q88" s="325">
        <f>SUM(R88/N88)</f>
        <v>58.226744186046517</v>
      </c>
      <c r="R88" s="305">
        <f>SUM(R82:R87)</f>
        <v>1001.5</v>
      </c>
      <c r="S88" s="170"/>
      <c r="T88" s="133">
        <f>SUM(T83:T87)</f>
        <v>0</v>
      </c>
      <c r="U88" s="134">
        <f>SUM(T88/M88)</f>
        <v>0</v>
      </c>
      <c r="V88" s="135"/>
    </row>
    <row r="89" spans="1:27" ht="15.75" thickBot="1" x14ac:dyDescent="0.3">
      <c r="A89" s="110">
        <v>26</v>
      </c>
      <c r="B89" s="168">
        <v>11.9</v>
      </c>
      <c r="C89" s="168">
        <v>11</v>
      </c>
      <c r="D89" s="168"/>
      <c r="E89" s="168"/>
      <c r="F89" s="108">
        <v>60</v>
      </c>
      <c r="G89" s="96">
        <f t="shared" si="10"/>
        <v>660</v>
      </c>
      <c r="H89" s="322" t="s">
        <v>26</v>
      </c>
      <c r="I89" s="117"/>
      <c r="J89" s="99">
        <f t="shared" si="8"/>
        <v>0</v>
      </c>
      <c r="K89" s="111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</row>
    <row r="90" spans="1:27" ht="18.75" x14ac:dyDescent="0.3">
      <c r="A90" s="110">
        <v>27</v>
      </c>
      <c r="B90" s="168">
        <v>5.9</v>
      </c>
      <c r="C90" s="168">
        <v>6</v>
      </c>
      <c r="D90" s="168"/>
      <c r="E90" s="168"/>
      <c r="F90" s="108">
        <v>70</v>
      </c>
      <c r="G90" s="96">
        <f t="shared" si="10"/>
        <v>420</v>
      </c>
      <c r="H90" s="108" t="s">
        <v>14</v>
      </c>
      <c r="I90" s="117"/>
      <c r="J90" s="99">
        <f t="shared" si="8"/>
        <v>0</v>
      </c>
      <c r="K90" s="111"/>
      <c r="L90" s="401" t="s">
        <v>0</v>
      </c>
      <c r="M90" s="171"/>
      <c r="N90" s="171"/>
      <c r="O90" s="171"/>
      <c r="P90" s="171"/>
      <c r="Q90" s="171"/>
      <c r="R90" s="171"/>
      <c r="S90" s="171"/>
      <c r="T90" s="172"/>
      <c r="U90" s="78"/>
      <c r="V90" s="78"/>
    </row>
    <row r="91" spans="1:27" ht="19.5" thickBot="1" x14ac:dyDescent="0.35">
      <c r="A91" s="110">
        <v>28</v>
      </c>
      <c r="B91" s="168">
        <v>5.5</v>
      </c>
      <c r="C91" s="168">
        <v>5.3</v>
      </c>
      <c r="D91" s="168"/>
      <c r="E91" s="168"/>
      <c r="F91" s="108">
        <v>40</v>
      </c>
      <c r="G91" s="96">
        <f t="shared" si="10"/>
        <v>212</v>
      </c>
      <c r="H91" s="322" t="s">
        <v>13</v>
      </c>
      <c r="I91" s="117"/>
      <c r="J91" s="99">
        <f t="shared" si="8"/>
        <v>0</v>
      </c>
      <c r="K91" s="111"/>
      <c r="L91" s="402" t="s">
        <v>134</v>
      </c>
      <c r="M91" s="161"/>
      <c r="N91" s="161"/>
      <c r="O91" s="161"/>
      <c r="P91" s="161"/>
      <c r="Q91" s="161"/>
      <c r="R91" s="161"/>
      <c r="S91" s="161"/>
      <c r="T91" s="173"/>
      <c r="U91" s="77"/>
      <c r="V91" s="77"/>
    </row>
    <row r="92" spans="1:27" ht="15.75" thickBot="1" x14ac:dyDescent="0.3">
      <c r="A92" s="110">
        <v>29</v>
      </c>
      <c r="B92" s="168">
        <v>1</v>
      </c>
      <c r="C92" s="168">
        <v>1</v>
      </c>
      <c r="D92" s="168"/>
      <c r="E92" s="349"/>
      <c r="F92" s="108">
        <v>80</v>
      </c>
      <c r="G92" s="96">
        <f t="shared" si="10"/>
        <v>80</v>
      </c>
      <c r="H92" s="108" t="s">
        <v>14</v>
      </c>
      <c r="I92" s="117"/>
      <c r="J92" s="99">
        <f t="shared" si="8"/>
        <v>0</v>
      </c>
      <c r="K92" s="111"/>
      <c r="L92" s="403"/>
      <c r="M92" s="174"/>
      <c r="N92" s="175"/>
      <c r="O92" s="176"/>
      <c r="P92" s="81" t="s">
        <v>1</v>
      </c>
      <c r="Q92" s="177" t="s">
        <v>114</v>
      </c>
      <c r="R92" s="84" t="s">
        <v>115</v>
      </c>
      <c r="S92" s="178"/>
      <c r="T92" s="179"/>
      <c r="U92" s="77"/>
      <c r="V92" s="77"/>
    </row>
    <row r="93" spans="1:27" ht="16.5" thickBot="1" x14ac:dyDescent="0.3">
      <c r="A93" s="110">
        <v>30</v>
      </c>
      <c r="B93" s="168">
        <v>1.3</v>
      </c>
      <c r="C93" s="168">
        <v>1.3</v>
      </c>
      <c r="D93" s="168"/>
      <c r="E93" s="349"/>
      <c r="F93" s="108">
        <v>80</v>
      </c>
      <c r="G93" s="96">
        <f t="shared" si="10"/>
        <v>104</v>
      </c>
      <c r="H93" s="108" t="s">
        <v>14</v>
      </c>
      <c r="I93" s="117"/>
      <c r="J93" s="99">
        <f t="shared" si="8"/>
        <v>0</v>
      </c>
      <c r="K93" s="111"/>
      <c r="L93" s="404"/>
      <c r="M93" s="180"/>
      <c r="N93" s="180"/>
      <c r="O93" s="237" t="s">
        <v>5</v>
      </c>
      <c r="P93" s="238" t="s">
        <v>6</v>
      </c>
      <c r="Q93" s="238" t="s">
        <v>2</v>
      </c>
      <c r="R93" s="237" t="s">
        <v>36</v>
      </c>
      <c r="S93" s="238" t="s">
        <v>2</v>
      </c>
      <c r="T93" s="239" t="s">
        <v>6</v>
      </c>
      <c r="U93" s="77"/>
      <c r="V93" s="77"/>
    </row>
    <row r="94" spans="1:27" ht="15.75" x14ac:dyDescent="0.25">
      <c r="A94" s="110" t="s">
        <v>21</v>
      </c>
      <c r="B94" s="168">
        <v>4</v>
      </c>
      <c r="C94" s="168">
        <v>4</v>
      </c>
      <c r="D94" s="168"/>
      <c r="E94" s="349"/>
      <c r="F94" s="108">
        <v>70</v>
      </c>
      <c r="G94" s="96">
        <f t="shared" si="10"/>
        <v>280</v>
      </c>
      <c r="H94" s="322" t="s">
        <v>189</v>
      </c>
      <c r="I94" s="117"/>
      <c r="J94" s="99">
        <f t="shared" si="8"/>
        <v>0</v>
      </c>
      <c r="K94" s="111"/>
      <c r="L94" s="405" t="s">
        <v>34</v>
      </c>
      <c r="M94" s="181"/>
      <c r="N94" s="182"/>
      <c r="O94" s="183">
        <f>SUM(C112)</f>
        <v>206.9</v>
      </c>
      <c r="P94" s="235">
        <f>SUM(F112)</f>
        <v>57.087965200579987</v>
      </c>
      <c r="Q94" s="350">
        <f>SUM(G112)</f>
        <v>11811.5</v>
      </c>
      <c r="R94" s="353">
        <v>204</v>
      </c>
      <c r="S94" s="236">
        <f>SUM(I112)</f>
        <v>0</v>
      </c>
      <c r="T94" s="186">
        <f t="shared" ref="T94:T99" si="13">SUM(S94/R94)</f>
        <v>0</v>
      </c>
      <c r="U94" s="77"/>
      <c r="V94" s="77"/>
    </row>
    <row r="95" spans="1:27" ht="15.75" x14ac:dyDescent="0.25">
      <c r="A95" s="110">
        <v>33</v>
      </c>
      <c r="B95" s="168">
        <v>5.5</v>
      </c>
      <c r="C95" s="168">
        <v>4</v>
      </c>
      <c r="D95" s="168"/>
      <c r="E95" s="168"/>
      <c r="F95" s="108">
        <v>50</v>
      </c>
      <c r="G95" s="96">
        <f t="shared" si="10"/>
        <v>200</v>
      </c>
      <c r="H95" s="322" t="s">
        <v>13</v>
      </c>
      <c r="I95" s="117"/>
      <c r="J95" s="99">
        <f t="shared" si="8"/>
        <v>0</v>
      </c>
      <c r="K95" s="111"/>
      <c r="L95" s="406" t="s">
        <v>30</v>
      </c>
      <c r="M95" s="187"/>
      <c r="N95" s="188"/>
      <c r="O95" s="183">
        <f>SUM(C45)</f>
        <v>154.9</v>
      </c>
      <c r="P95" s="184">
        <f>SUM(F45)</f>
        <v>49.674628792769518</v>
      </c>
      <c r="Q95" s="189">
        <f>SUM(G45)</f>
        <v>7694.5999999999985</v>
      </c>
      <c r="R95" s="354">
        <v>154.9</v>
      </c>
      <c r="S95" s="185">
        <f>SUM(I45)</f>
        <v>201020</v>
      </c>
      <c r="T95" s="186">
        <f t="shared" si="13"/>
        <v>1297.740477727566</v>
      </c>
      <c r="U95" s="77"/>
      <c r="V95" s="77"/>
    </row>
    <row r="96" spans="1:27" ht="15.75" x14ac:dyDescent="0.25">
      <c r="A96" s="110">
        <v>34</v>
      </c>
      <c r="B96" s="168">
        <v>3.9</v>
      </c>
      <c r="C96" s="168">
        <v>3.7</v>
      </c>
      <c r="D96" s="168"/>
      <c r="E96" s="168"/>
      <c r="F96" s="108">
        <v>50</v>
      </c>
      <c r="G96" s="96">
        <f t="shared" si="10"/>
        <v>185</v>
      </c>
      <c r="H96" s="322" t="s">
        <v>13</v>
      </c>
      <c r="I96" s="117"/>
      <c r="J96" s="99">
        <f t="shared" si="8"/>
        <v>0</v>
      </c>
      <c r="K96" s="111"/>
      <c r="L96" s="405" t="s">
        <v>31</v>
      </c>
      <c r="M96" s="190"/>
      <c r="N96" s="191"/>
      <c r="O96" s="183">
        <f>SUM(N26)</f>
        <v>72</v>
      </c>
      <c r="P96" s="184">
        <f>SUM(Q26)</f>
        <v>52.809722222222227</v>
      </c>
      <c r="Q96" s="189">
        <f>SUM(R26)</f>
        <v>3802.3</v>
      </c>
      <c r="R96" s="354">
        <v>71.900000000000006</v>
      </c>
      <c r="S96" s="185">
        <f>SUM(T26)</f>
        <v>1526680</v>
      </c>
      <c r="T96" s="186">
        <f t="shared" si="13"/>
        <v>21233.37969401947</v>
      </c>
      <c r="U96" s="77"/>
      <c r="V96" s="77"/>
    </row>
    <row r="97" spans="1:22" ht="15.75" x14ac:dyDescent="0.25">
      <c r="A97" s="110">
        <v>35</v>
      </c>
      <c r="B97" s="168">
        <v>3.4</v>
      </c>
      <c r="C97" s="168">
        <v>1.5</v>
      </c>
      <c r="D97" s="168"/>
      <c r="E97" s="168"/>
      <c r="F97" s="108">
        <v>50</v>
      </c>
      <c r="G97" s="96">
        <f t="shared" si="10"/>
        <v>75</v>
      </c>
      <c r="H97" s="322" t="s">
        <v>13</v>
      </c>
      <c r="I97" s="117"/>
      <c r="J97" s="99">
        <f t="shared" si="8"/>
        <v>0</v>
      </c>
      <c r="K97" s="111"/>
      <c r="L97" s="406" t="s">
        <v>32</v>
      </c>
      <c r="M97" s="192"/>
      <c r="N97" s="193"/>
      <c r="O97" s="183">
        <f>SUM(N42)</f>
        <v>12.7</v>
      </c>
      <c r="P97" s="184">
        <f>SUM(Q42)</f>
        <v>51.417322834645674</v>
      </c>
      <c r="Q97" s="189">
        <f>SUM(R42)</f>
        <v>653</v>
      </c>
      <c r="R97" s="354">
        <v>21.5</v>
      </c>
      <c r="S97" s="185">
        <f>SUM(T42)</f>
        <v>0</v>
      </c>
      <c r="T97" s="186">
        <f t="shared" si="13"/>
        <v>0</v>
      </c>
      <c r="U97" s="77"/>
      <c r="V97" s="77"/>
    </row>
    <row r="98" spans="1:22" ht="15.75" x14ac:dyDescent="0.25">
      <c r="A98" s="110">
        <v>36</v>
      </c>
      <c r="B98" s="168">
        <v>1.6</v>
      </c>
      <c r="C98" s="168">
        <v>1.6</v>
      </c>
      <c r="D98" s="168"/>
      <c r="E98" s="168"/>
      <c r="F98" s="108">
        <v>60</v>
      </c>
      <c r="G98" s="96">
        <f t="shared" si="10"/>
        <v>96</v>
      </c>
      <c r="H98" s="322" t="s">
        <v>26</v>
      </c>
      <c r="I98" s="117"/>
      <c r="J98" s="99">
        <f t="shared" si="8"/>
        <v>0</v>
      </c>
      <c r="K98" s="111"/>
      <c r="L98" s="406" t="s">
        <v>22</v>
      </c>
      <c r="M98" s="192"/>
      <c r="N98" s="193"/>
      <c r="O98" s="183">
        <f>SUM(N73)</f>
        <v>39.9</v>
      </c>
      <c r="P98" s="184">
        <f>SUM(Q73)</f>
        <v>67.766917293233092</v>
      </c>
      <c r="Q98" s="189">
        <f>SUM(R73)</f>
        <v>2703.9</v>
      </c>
      <c r="R98" s="354">
        <v>22.7</v>
      </c>
      <c r="S98" s="185">
        <f>SUM(T73)</f>
        <v>2218120</v>
      </c>
      <c r="T98" s="186">
        <f>SUM(S98/R98)</f>
        <v>97714.537444933929</v>
      </c>
      <c r="U98" s="77"/>
      <c r="V98" s="77"/>
    </row>
    <row r="99" spans="1:22" ht="15.75" x14ac:dyDescent="0.25">
      <c r="A99" s="110">
        <v>37</v>
      </c>
      <c r="B99" s="168">
        <v>3.4</v>
      </c>
      <c r="C99" s="168"/>
      <c r="D99" s="168"/>
      <c r="E99" s="168"/>
      <c r="F99" s="108"/>
      <c r="G99" s="96"/>
      <c r="H99" s="322"/>
      <c r="I99" s="117"/>
      <c r="J99" s="99">
        <f t="shared" si="8"/>
        <v>0</v>
      </c>
      <c r="K99" s="111"/>
      <c r="L99" s="407" t="s">
        <v>33</v>
      </c>
      <c r="M99" s="194"/>
      <c r="N99" s="195"/>
      <c r="O99" s="183">
        <f>SUM(N88)</f>
        <v>17.2</v>
      </c>
      <c r="P99" s="184">
        <f>SUM(Q88)</f>
        <v>58.226744186046517</v>
      </c>
      <c r="Q99" s="189">
        <f>SUM(R88)</f>
        <v>1001.5</v>
      </c>
      <c r="R99" s="354">
        <v>17.399999999999999</v>
      </c>
      <c r="S99" s="185">
        <f>SUM(T88)</f>
        <v>0</v>
      </c>
      <c r="T99" s="186">
        <f t="shared" si="13"/>
        <v>0</v>
      </c>
      <c r="U99" s="77"/>
      <c r="V99" s="77"/>
    </row>
    <row r="100" spans="1:22" ht="16.5" thickBot="1" x14ac:dyDescent="0.3">
      <c r="A100" s="110">
        <v>38</v>
      </c>
      <c r="B100" s="168">
        <v>5.0999999999999996</v>
      </c>
      <c r="C100" s="168">
        <v>5.7</v>
      </c>
      <c r="D100" s="168"/>
      <c r="E100" s="168"/>
      <c r="F100" s="108">
        <v>45</v>
      </c>
      <c r="G100" s="96">
        <f t="shared" si="10"/>
        <v>256.5</v>
      </c>
      <c r="H100" s="322" t="s">
        <v>11</v>
      </c>
      <c r="I100" s="117"/>
      <c r="J100" s="99">
        <f t="shared" si="8"/>
        <v>0</v>
      </c>
      <c r="K100" s="111"/>
      <c r="L100" s="405" t="s">
        <v>23</v>
      </c>
      <c r="M100" s="190"/>
      <c r="N100" s="191"/>
      <c r="O100" s="196">
        <f>SUM(O94:O99)</f>
        <v>503.59999999999997</v>
      </c>
      <c r="P100" s="252">
        <f>SUM(Q100/O100)</f>
        <v>54.938046068308182</v>
      </c>
      <c r="Q100" s="220">
        <f>SUM(Q94:Q99)</f>
        <v>27666.799999999999</v>
      </c>
      <c r="R100" s="551" t="s">
        <v>196</v>
      </c>
      <c r="S100" s="556">
        <f>SUM(S94:S99)</f>
        <v>3945820</v>
      </c>
      <c r="T100" s="197"/>
      <c r="U100" s="77"/>
      <c r="V100" s="77"/>
    </row>
    <row r="101" spans="1:22" ht="15.75" x14ac:dyDescent="0.25">
      <c r="A101" s="110">
        <v>40</v>
      </c>
      <c r="B101" s="168">
        <v>7.1</v>
      </c>
      <c r="C101" s="168">
        <v>7.1</v>
      </c>
      <c r="D101" s="168"/>
      <c r="E101" s="168"/>
      <c r="F101" s="108">
        <v>50</v>
      </c>
      <c r="G101" s="96">
        <f t="shared" si="10"/>
        <v>355</v>
      </c>
      <c r="H101" s="322" t="s">
        <v>13</v>
      </c>
      <c r="I101" s="117"/>
      <c r="J101" s="99">
        <f t="shared" si="8"/>
        <v>0</v>
      </c>
      <c r="K101" s="111"/>
      <c r="L101" s="89" t="s">
        <v>28</v>
      </c>
      <c r="M101" s="243"/>
      <c r="N101" s="243"/>
      <c r="O101" s="244">
        <f>SUM(O95+O96+O97+O98+O99)</f>
        <v>296.7</v>
      </c>
      <c r="P101" s="244">
        <f>SUM(Q101/O101)</f>
        <v>53.43882709807886</v>
      </c>
      <c r="Q101" s="351">
        <f>SUM(Q95+Q96+Q97+Q98+Q99)</f>
        <v>15855.299999999997</v>
      </c>
      <c r="R101" s="552" t="s">
        <v>197</v>
      </c>
      <c r="S101" s="554">
        <v>14665020</v>
      </c>
      <c r="T101" s="250"/>
      <c r="U101" s="77"/>
      <c r="V101" s="77"/>
    </row>
    <row r="102" spans="1:22" ht="16.5" thickBot="1" x14ac:dyDescent="0.3">
      <c r="A102" s="110">
        <v>41</v>
      </c>
      <c r="B102" s="168">
        <v>3.4</v>
      </c>
      <c r="C102" s="168">
        <v>3.3</v>
      </c>
      <c r="D102" s="168"/>
      <c r="E102" s="168"/>
      <c r="F102" s="108">
        <v>35</v>
      </c>
      <c r="G102" s="96">
        <f t="shared" si="10"/>
        <v>115.5</v>
      </c>
      <c r="H102" s="322" t="s">
        <v>15</v>
      </c>
      <c r="I102" s="117"/>
      <c r="J102" s="99">
        <f t="shared" si="8"/>
        <v>0</v>
      </c>
      <c r="K102" s="111"/>
      <c r="L102" s="408" t="s">
        <v>29</v>
      </c>
      <c r="M102" s="246"/>
      <c r="N102" s="246"/>
      <c r="O102" s="245">
        <f>SUM(O94)</f>
        <v>206.9</v>
      </c>
      <c r="P102" s="245">
        <f>SUM(P94)</f>
        <v>57.087965200579987</v>
      </c>
      <c r="Q102" s="352">
        <f>SUM(Q94)</f>
        <v>11811.5</v>
      </c>
      <c r="R102" s="553" t="s">
        <v>197</v>
      </c>
      <c r="S102" s="555">
        <v>10678190</v>
      </c>
      <c r="T102" s="251"/>
      <c r="U102" s="77"/>
      <c r="V102" s="77"/>
    </row>
    <row r="103" spans="1:22" ht="18.75" x14ac:dyDescent="0.3">
      <c r="A103" s="110">
        <v>42</v>
      </c>
      <c r="B103" s="168">
        <v>3</v>
      </c>
      <c r="C103" s="168">
        <v>3</v>
      </c>
      <c r="D103" s="168"/>
      <c r="E103" s="168"/>
      <c r="F103" s="108">
        <v>35</v>
      </c>
      <c r="G103" s="96">
        <f t="shared" si="10"/>
        <v>105</v>
      </c>
      <c r="H103" s="322" t="s">
        <v>13</v>
      </c>
      <c r="I103" s="117"/>
      <c r="J103" s="99">
        <f t="shared" si="8"/>
        <v>0</v>
      </c>
      <c r="K103" s="111"/>
      <c r="L103" s="76"/>
      <c r="M103" s="161"/>
      <c r="N103" s="161"/>
      <c r="O103" s="161"/>
      <c r="P103" s="161"/>
      <c r="Q103" s="161"/>
      <c r="R103" s="161"/>
      <c r="S103" s="161"/>
      <c r="T103" s="161"/>
      <c r="U103" s="77"/>
      <c r="V103" s="77"/>
    </row>
    <row r="104" spans="1:22" x14ac:dyDescent="0.25">
      <c r="A104" s="110">
        <v>43</v>
      </c>
      <c r="B104" s="168">
        <v>4.5999999999999996</v>
      </c>
      <c r="C104" s="168">
        <v>4.4000000000000004</v>
      </c>
      <c r="D104" s="168"/>
      <c r="E104" s="168"/>
      <c r="F104" s="108">
        <v>50</v>
      </c>
      <c r="G104" s="96">
        <f t="shared" si="10"/>
        <v>220.00000000000003</v>
      </c>
      <c r="H104" s="322" t="s">
        <v>11</v>
      </c>
      <c r="I104" s="117"/>
      <c r="J104" s="99">
        <f t="shared" si="8"/>
        <v>0</v>
      </c>
      <c r="K104" s="111"/>
      <c r="R104" s="199"/>
      <c r="S104" s="200"/>
      <c r="T104" s="150"/>
      <c r="U104" s="77"/>
      <c r="V104" s="77"/>
    </row>
    <row r="105" spans="1:22" ht="15.75" x14ac:dyDescent="0.25">
      <c r="A105" s="110">
        <v>44</v>
      </c>
      <c r="B105" s="168">
        <v>4</v>
      </c>
      <c r="C105" s="168">
        <v>4</v>
      </c>
      <c r="D105" s="168"/>
      <c r="E105" s="168"/>
      <c r="F105" s="108">
        <v>50</v>
      </c>
      <c r="G105" s="96">
        <f t="shared" si="10"/>
        <v>200</v>
      </c>
      <c r="H105" s="322" t="s">
        <v>13</v>
      </c>
      <c r="I105" s="117"/>
      <c r="J105" s="99">
        <f t="shared" si="8"/>
        <v>0</v>
      </c>
      <c r="K105" s="111"/>
      <c r="R105" s="201"/>
      <c r="S105" s="201"/>
      <c r="T105" s="201"/>
      <c r="U105" s="77"/>
      <c r="V105" s="77"/>
    </row>
    <row r="106" spans="1:22" x14ac:dyDescent="0.25">
      <c r="A106" s="110">
        <v>45</v>
      </c>
      <c r="B106" s="168">
        <v>3.8</v>
      </c>
      <c r="C106" s="168">
        <v>3.7</v>
      </c>
      <c r="D106" s="168"/>
      <c r="E106" s="168"/>
      <c r="F106" s="108">
        <v>60</v>
      </c>
      <c r="G106" s="96">
        <f t="shared" si="10"/>
        <v>222</v>
      </c>
      <c r="H106" s="108" t="s">
        <v>14</v>
      </c>
      <c r="I106" s="117"/>
      <c r="J106" s="99">
        <f t="shared" si="8"/>
        <v>0</v>
      </c>
      <c r="K106" s="111"/>
      <c r="R106" s="198"/>
      <c r="S106" s="204"/>
      <c r="T106" s="204"/>
      <c r="U106" s="77"/>
      <c r="V106" s="77"/>
    </row>
    <row r="107" spans="1:22" x14ac:dyDescent="0.25">
      <c r="A107" s="110">
        <v>46</v>
      </c>
      <c r="B107" s="168">
        <v>4</v>
      </c>
      <c r="C107" s="168">
        <v>4</v>
      </c>
      <c r="D107" s="168"/>
      <c r="E107" s="168"/>
      <c r="F107" s="108">
        <v>60</v>
      </c>
      <c r="G107" s="96">
        <f t="shared" si="10"/>
        <v>240</v>
      </c>
      <c r="H107" s="108" t="s">
        <v>14</v>
      </c>
      <c r="I107" s="117"/>
      <c r="J107" s="99">
        <f t="shared" si="8"/>
        <v>0</v>
      </c>
      <c r="K107" s="111"/>
      <c r="R107" s="198"/>
      <c r="S107" s="204"/>
      <c r="T107" s="204"/>
      <c r="U107" s="77"/>
      <c r="V107" s="77"/>
    </row>
    <row r="108" spans="1:22" x14ac:dyDescent="0.25">
      <c r="A108" s="110">
        <v>47</v>
      </c>
      <c r="B108" s="168">
        <v>4.0999999999999996</v>
      </c>
      <c r="C108" s="168">
        <v>2.7</v>
      </c>
      <c r="D108" s="168"/>
      <c r="E108" s="168"/>
      <c r="F108" s="108">
        <v>50</v>
      </c>
      <c r="G108" s="96">
        <f t="shared" si="10"/>
        <v>135</v>
      </c>
      <c r="H108" s="322" t="s">
        <v>13</v>
      </c>
      <c r="I108" s="117"/>
      <c r="J108" s="99">
        <f t="shared" si="8"/>
        <v>0</v>
      </c>
      <c r="K108" s="111"/>
      <c r="R108" s="198"/>
      <c r="S108" s="204"/>
      <c r="T108" s="204"/>
      <c r="U108" s="77"/>
      <c r="V108" s="77"/>
    </row>
    <row r="109" spans="1:22" x14ac:dyDescent="0.25">
      <c r="A109" s="205">
        <v>48</v>
      </c>
      <c r="B109" s="206">
        <v>4.2</v>
      </c>
      <c r="C109" s="206">
        <v>4</v>
      </c>
      <c r="D109" s="206"/>
      <c r="E109" s="206"/>
      <c r="F109" s="207">
        <v>50</v>
      </c>
      <c r="G109" s="96">
        <f t="shared" si="10"/>
        <v>200</v>
      </c>
      <c r="H109" s="322" t="s">
        <v>15</v>
      </c>
      <c r="I109" s="117"/>
      <c r="J109" s="99">
        <f t="shared" si="8"/>
        <v>0</v>
      </c>
      <c r="K109" s="111"/>
      <c r="R109" s="198"/>
      <c r="S109" s="204"/>
      <c r="T109" s="204"/>
      <c r="U109" s="77"/>
      <c r="V109" s="77"/>
    </row>
    <row r="110" spans="1:22" ht="16.5" thickBot="1" x14ac:dyDescent="0.3">
      <c r="A110" s="209">
        <v>200</v>
      </c>
      <c r="B110" s="210">
        <v>2.5</v>
      </c>
      <c r="C110" s="210">
        <v>2.5</v>
      </c>
      <c r="D110" s="210"/>
      <c r="E110" s="210"/>
      <c r="F110" s="142">
        <v>50</v>
      </c>
      <c r="G110" s="358">
        <f t="shared" si="10"/>
        <v>125</v>
      </c>
      <c r="H110" s="322" t="s">
        <v>26</v>
      </c>
      <c r="I110" s="359"/>
      <c r="J110" s="313">
        <f t="shared" si="8"/>
        <v>0</v>
      </c>
      <c r="K110" s="211"/>
      <c r="L110" s="202"/>
      <c r="M110" s="190"/>
      <c r="N110" s="191"/>
      <c r="O110" s="198"/>
      <c r="P110" s="203"/>
      <c r="Q110" s="203"/>
      <c r="R110" s="198"/>
      <c r="S110" s="204"/>
      <c r="T110" s="204"/>
      <c r="U110" s="77"/>
      <c r="V110" s="77"/>
    </row>
    <row r="111" spans="1:22" ht="15.75" x14ac:dyDescent="0.25">
      <c r="A111" s="212" t="s">
        <v>16</v>
      </c>
      <c r="B111" s="156"/>
      <c r="C111" s="213"/>
      <c r="D111" s="213"/>
      <c r="E111" s="213"/>
      <c r="F111" s="214"/>
      <c r="G111" s="215"/>
      <c r="H111" s="126"/>
      <c r="I111" s="122"/>
      <c r="J111" s="144"/>
      <c r="K111" s="128"/>
      <c r="L111" s="202"/>
      <c r="M111" s="190"/>
      <c r="N111" s="191"/>
      <c r="O111" s="198"/>
      <c r="P111" s="203"/>
      <c r="Q111" s="203"/>
      <c r="R111" s="198"/>
      <c r="S111" s="204"/>
      <c r="T111" s="204"/>
      <c r="U111" s="77"/>
      <c r="V111" s="77"/>
    </row>
    <row r="112" spans="1:22" ht="16.5" thickBot="1" x14ac:dyDescent="0.3">
      <c r="A112" s="129" t="s">
        <v>17</v>
      </c>
      <c r="B112" s="145">
        <f>SUM(B66:B111)</f>
        <v>219.60000000000005</v>
      </c>
      <c r="C112" s="146">
        <f>SUM(C66:C111)</f>
        <v>206.9</v>
      </c>
      <c r="D112" s="146">
        <f>SUM(D66:D111)</f>
        <v>0</v>
      </c>
      <c r="E112" s="146"/>
      <c r="F112" s="216">
        <f>SUM(G112/C112)</f>
        <v>57.087965200579987</v>
      </c>
      <c r="G112" s="219">
        <f>SUM(G66:G111)</f>
        <v>11811.5</v>
      </c>
      <c r="H112" s="132"/>
      <c r="I112" s="301">
        <f>SUM(I66:I111)</f>
        <v>0</v>
      </c>
      <c r="J112" s="134">
        <f>SUM(I112/C112)</f>
        <v>0</v>
      </c>
      <c r="K112" s="135"/>
      <c r="L112" s="202"/>
      <c r="M112" s="190"/>
      <c r="N112" s="191"/>
      <c r="O112" s="198"/>
      <c r="P112" s="203"/>
      <c r="Q112" s="217"/>
      <c r="R112" s="198"/>
      <c r="S112" s="218"/>
      <c r="T112" s="204"/>
      <c r="U112" s="77"/>
      <c r="V112" s="77"/>
    </row>
    <row r="113" spans="1:22" x14ac:dyDescent="0.25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</row>
    <row r="114" spans="1:22" ht="19.5" thickBot="1" x14ac:dyDescent="0.35">
      <c r="A114" s="79" t="s">
        <v>128</v>
      </c>
      <c r="B114" s="77"/>
      <c r="C114" s="77"/>
      <c r="D114" s="77"/>
      <c r="E114" s="77"/>
      <c r="F114" s="161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</row>
    <row r="115" spans="1:22" ht="15.75" x14ac:dyDescent="0.25">
      <c r="A115" s="360" t="s">
        <v>121</v>
      </c>
      <c r="B115" s="361"/>
      <c r="C115" s="362" t="s">
        <v>182</v>
      </c>
      <c r="D115" s="363"/>
      <c r="E115" s="364" t="s">
        <v>183</v>
      </c>
      <c r="F115" s="365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</row>
    <row r="116" spans="1:22" x14ac:dyDescent="0.25">
      <c r="A116" s="366" t="s">
        <v>122</v>
      </c>
      <c r="B116" s="355"/>
      <c r="C116" s="370"/>
      <c r="D116" s="387">
        <f>SUM(B112)</f>
        <v>219.60000000000005</v>
      </c>
      <c r="E116" s="370"/>
      <c r="F116" s="527">
        <f>SUM(B112)</f>
        <v>219.60000000000005</v>
      </c>
    </row>
    <row r="117" spans="1:22" x14ac:dyDescent="0.25">
      <c r="A117" s="366" t="s">
        <v>123</v>
      </c>
      <c r="B117" s="355"/>
      <c r="C117" s="382"/>
      <c r="D117" s="383">
        <v>204</v>
      </c>
      <c r="E117" s="382"/>
      <c r="F117" s="530">
        <v>204</v>
      </c>
    </row>
    <row r="118" spans="1:22" x14ac:dyDescent="0.25">
      <c r="A118" s="366" t="s">
        <v>124</v>
      </c>
      <c r="B118" s="380"/>
      <c r="C118" s="386"/>
      <c r="D118" s="388">
        <v>10678190</v>
      </c>
      <c r="E118" s="381"/>
      <c r="F118" s="529">
        <v>11811500</v>
      </c>
    </row>
    <row r="119" spans="1:22" ht="15.75" thickBot="1" x14ac:dyDescent="0.3">
      <c r="A119" s="367" t="s">
        <v>125</v>
      </c>
      <c r="B119" s="368"/>
      <c r="C119" s="384"/>
      <c r="D119" s="385">
        <v>52.34</v>
      </c>
      <c r="E119" s="369"/>
      <c r="F119" s="400">
        <v>57.088000000000001</v>
      </c>
    </row>
    <row r="120" spans="1:22" x14ac:dyDescent="0.25">
      <c r="F120" s="372"/>
    </row>
    <row r="121" spans="1:22" ht="19.5" thickBot="1" x14ac:dyDescent="0.35">
      <c r="A121" s="79" t="s">
        <v>177</v>
      </c>
      <c r="B121" s="77"/>
      <c r="C121" s="77"/>
      <c r="D121" s="77"/>
      <c r="E121" s="77"/>
      <c r="F121" s="161"/>
    </row>
    <row r="122" spans="1:22" ht="15.75" x14ac:dyDescent="0.25">
      <c r="A122" s="360" t="s">
        <v>121</v>
      </c>
      <c r="B122" s="361"/>
      <c r="C122" s="362" t="s">
        <v>182</v>
      </c>
      <c r="D122" s="363"/>
      <c r="E122" s="364" t="s">
        <v>183</v>
      </c>
      <c r="F122" s="365"/>
    </row>
    <row r="123" spans="1:22" x14ac:dyDescent="0.25">
      <c r="A123" s="366" t="s">
        <v>122</v>
      </c>
      <c r="B123" s="355"/>
      <c r="C123" s="370"/>
      <c r="D123" s="371">
        <v>158.80000000000001</v>
      </c>
      <c r="E123" s="370"/>
      <c r="F123" s="374">
        <v>158.80000000000001</v>
      </c>
    </row>
    <row r="124" spans="1:22" x14ac:dyDescent="0.25">
      <c r="A124" s="366" t="s">
        <v>123</v>
      </c>
      <c r="B124" s="355"/>
      <c r="C124" s="356"/>
      <c r="D124" s="371">
        <v>154.9</v>
      </c>
      <c r="E124" s="356"/>
      <c r="F124" s="527">
        <f>SUM(C45)</f>
        <v>154.9</v>
      </c>
    </row>
    <row r="125" spans="1:22" x14ac:dyDescent="0.25">
      <c r="A125" s="366" t="s">
        <v>124</v>
      </c>
      <c r="B125" s="355"/>
      <c r="C125" s="386"/>
      <c r="D125" s="388">
        <v>7692800</v>
      </c>
      <c r="E125" s="381"/>
      <c r="F125" s="527">
        <f>SUM(G45)</f>
        <v>7694.5999999999985</v>
      </c>
    </row>
    <row r="126" spans="1:22" ht="15.75" thickBot="1" x14ac:dyDescent="0.3">
      <c r="A126" s="367" t="s">
        <v>125</v>
      </c>
      <c r="B126" s="368"/>
      <c r="C126" s="369"/>
      <c r="D126" s="373">
        <v>49.662999999999997</v>
      </c>
      <c r="E126" s="369"/>
      <c r="F126" s="399">
        <f>SUM(F45)</f>
        <v>49.674628792769518</v>
      </c>
    </row>
    <row r="128" spans="1:22" ht="19.5" thickBot="1" x14ac:dyDescent="0.35">
      <c r="A128" s="79" t="s">
        <v>133</v>
      </c>
      <c r="B128" s="77"/>
      <c r="C128" s="77"/>
      <c r="D128" s="77"/>
      <c r="E128" s="77"/>
      <c r="F128" s="161"/>
    </row>
    <row r="129" spans="1:6" ht="15.75" x14ac:dyDescent="0.25">
      <c r="A129" s="360" t="s">
        <v>121</v>
      </c>
      <c r="B129" s="361"/>
      <c r="C129" s="362" t="s">
        <v>182</v>
      </c>
      <c r="D129" s="363"/>
      <c r="E129" s="364" t="s">
        <v>183</v>
      </c>
      <c r="F129" s="365"/>
    </row>
    <row r="130" spans="1:6" x14ac:dyDescent="0.25">
      <c r="A130" s="366" t="s">
        <v>122</v>
      </c>
      <c r="B130" s="355"/>
      <c r="C130" s="370"/>
      <c r="D130" s="371">
        <v>29.85</v>
      </c>
      <c r="E130" s="370"/>
      <c r="F130" s="374">
        <v>29.85</v>
      </c>
    </row>
    <row r="131" spans="1:6" x14ac:dyDescent="0.25">
      <c r="A131" s="366" t="s">
        <v>123</v>
      </c>
      <c r="B131" s="355"/>
      <c r="C131" s="356"/>
      <c r="D131" s="371">
        <v>17.399999999999999</v>
      </c>
      <c r="E131" s="356"/>
      <c r="F131" s="527">
        <f>SUM(N88)</f>
        <v>17.2</v>
      </c>
    </row>
    <row r="132" spans="1:6" x14ac:dyDescent="0.25">
      <c r="A132" s="366" t="s">
        <v>124</v>
      </c>
      <c r="B132" s="355"/>
      <c r="C132" s="386"/>
      <c r="D132" s="388">
        <v>665440</v>
      </c>
      <c r="E132" s="381"/>
      <c r="F132" s="527">
        <f>SUM(R88)</f>
        <v>1001.5</v>
      </c>
    </row>
    <row r="133" spans="1:6" ht="15.75" thickBot="1" x14ac:dyDescent="0.3">
      <c r="A133" s="367" t="s">
        <v>125</v>
      </c>
      <c r="B133" s="368"/>
      <c r="C133" s="369"/>
      <c r="D133" s="528">
        <v>38.244</v>
      </c>
      <c r="E133" s="369"/>
      <c r="F133" s="399">
        <f>SUM(Q88)</f>
        <v>58.226744186046517</v>
      </c>
    </row>
    <row r="135" spans="1:6" ht="19.5" thickBot="1" x14ac:dyDescent="0.35">
      <c r="A135" s="79" t="s">
        <v>130</v>
      </c>
      <c r="B135" s="77"/>
      <c r="C135" s="77"/>
      <c r="D135" s="77"/>
      <c r="E135" s="77"/>
      <c r="F135" s="161"/>
    </row>
    <row r="136" spans="1:6" ht="15.75" x14ac:dyDescent="0.25">
      <c r="A136" s="360" t="s">
        <v>121</v>
      </c>
      <c r="B136" s="361"/>
      <c r="C136" s="362" t="s">
        <v>182</v>
      </c>
      <c r="D136" s="363"/>
      <c r="E136" s="364" t="s">
        <v>183</v>
      </c>
      <c r="F136" s="365"/>
    </row>
    <row r="137" spans="1:6" x14ac:dyDescent="0.25">
      <c r="A137" s="366" t="s">
        <v>122</v>
      </c>
      <c r="B137" s="355"/>
      <c r="C137" s="370"/>
      <c r="D137" s="371">
        <v>78.599999999999994</v>
      </c>
      <c r="E137" s="370"/>
      <c r="F137" s="374">
        <v>78.599999999999994</v>
      </c>
    </row>
    <row r="138" spans="1:6" x14ac:dyDescent="0.25">
      <c r="A138" s="366" t="s">
        <v>123</v>
      </c>
      <c r="B138" s="355"/>
      <c r="C138" s="356"/>
      <c r="D138" s="371">
        <v>71.900000000000006</v>
      </c>
      <c r="E138" s="356"/>
      <c r="F138" s="527">
        <f>SUM(N26)</f>
        <v>72</v>
      </c>
    </row>
    <row r="139" spans="1:6" x14ac:dyDescent="0.25">
      <c r="A139" s="366" t="s">
        <v>124</v>
      </c>
      <c r="B139" s="355"/>
      <c r="C139" s="386"/>
      <c r="D139" s="388">
        <v>3626700</v>
      </c>
      <c r="E139" s="381"/>
      <c r="F139" s="527">
        <f>SUM(R26)</f>
        <v>3802.3</v>
      </c>
    </row>
    <row r="140" spans="1:6" ht="15.75" thickBot="1" x14ac:dyDescent="0.3">
      <c r="A140" s="367" t="s">
        <v>125</v>
      </c>
      <c r="B140" s="368"/>
      <c r="C140" s="369"/>
      <c r="D140" s="528">
        <v>50.441000000000003</v>
      </c>
      <c r="E140" s="369"/>
      <c r="F140" s="399">
        <f>SUM(Q26)</f>
        <v>52.809722222222227</v>
      </c>
    </row>
    <row r="142" spans="1:6" ht="19.5" thickBot="1" x14ac:dyDescent="0.35">
      <c r="A142" s="79" t="s">
        <v>132</v>
      </c>
      <c r="B142" s="77"/>
      <c r="C142" s="77"/>
      <c r="D142" s="77"/>
      <c r="E142" s="77"/>
      <c r="F142" s="161"/>
    </row>
    <row r="143" spans="1:6" ht="15.75" x14ac:dyDescent="0.25">
      <c r="A143" s="360" t="s">
        <v>121</v>
      </c>
      <c r="B143" s="361"/>
      <c r="C143" s="362" t="s">
        <v>182</v>
      </c>
      <c r="D143" s="363"/>
      <c r="E143" s="364" t="s">
        <v>183</v>
      </c>
      <c r="F143" s="365"/>
    </row>
    <row r="144" spans="1:6" x14ac:dyDescent="0.25">
      <c r="A144" s="366" t="s">
        <v>122</v>
      </c>
      <c r="B144" s="355"/>
      <c r="C144" s="370"/>
      <c r="D144" s="371">
        <v>39.9</v>
      </c>
      <c r="E144" s="370"/>
      <c r="F144" s="374">
        <v>39.9</v>
      </c>
    </row>
    <row r="145" spans="1:6" x14ac:dyDescent="0.25">
      <c r="A145" s="366" t="s">
        <v>123</v>
      </c>
      <c r="B145" s="355"/>
      <c r="C145" s="356"/>
      <c r="D145" s="371">
        <v>22.7</v>
      </c>
      <c r="E145" s="356"/>
      <c r="F145" s="527">
        <f>SUM(N73)</f>
        <v>39.9</v>
      </c>
    </row>
    <row r="146" spans="1:6" x14ac:dyDescent="0.25">
      <c r="A146" s="366" t="s">
        <v>124</v>
      </c>
      <c r="B146" s="355"/>
      <c r="C146" s="386"/>
      <c r="D146" s="388">
        <v>1674300</v>
      </c>
      <c r="E146" s="381"/>
      <c r="F146" s="527">
        <f>SUM(R73)</f>
        <v>2703.9</v>
      </c>
    </row>
    <row r="147" spans="1:6" ht="15.75" thickBot="1" x14ac:dyDescent="0.3">
      <c r="A147" s="367" t="s">
        <v>125</v>
      </c>
      <c r="B147" s="368"/>
      <c r="C147" s="369"/>
      <c r="D147" s="528">
        <v>73.757999999999996</v>
      </c>
      <c r="E147" s="369"/>
      <c r="F147" s="399">
        <f>SUM(Q73)</f>
        <v>67.766917293233092</v>
      </c>
    </row>
    <row r="149" spans="1:6" ht="19.5" thickBot="1" x14ac:dyDescent="0.35">
      <c r="A149" s="79" t="s">
        <v>131</v>
      </c>
      <c r="B149" s="77"/>
      <c r="C149" s="77"/>
      <c r="D149" s="77"/>
      <c r="E149" s="77"/>
      <c r="F149" s="161"/>
    </row>
    <row r="150" spans="1:6" ht="15.75" x14ac:dyDescent="0.25">
      <c r="A150" s="360" t="s">
        <v>121</v>
      </c>
      <c r="B150" s="361"/>
      <c r="C150" s="362" t="s">
        <v>182</v>
      </c>
      <c r="D150" s="363"/>
      <c r="E150" s="364" t="s">
        <v>183</v>
      </c>
      <c r="F150" s="365"/>
    </row>
    <row r="151" spans="1:6" x14ac:dyDescent="0.25">
      <c r="A151" s="366" t="s">
        <v>122</v>
      </c>
      <c r="B151" s="355"/>
      <c r="C151" s="370"/>
      <c r="D151" s="371">
        <v>21.5</v>
      </c>
      <c r="E151" s="370"/>
      <c r="F151" s="374">
        <v>21.5</v>
      </c>
    </row>
    <row r="152" spans="1:6" x14ac:dyDescent="0.25">
      <c r="A152" s="366" t="s">
        <v>123</v>
      </c>
      <c r="B152" s="355"/>
      <c r="C152" s="356"/>
      <c r="D152" s="371">
        <v>21.5</v>
      </c>
      <c r="E152" s="356"/>
      <c r="F152" s="527">
        <f>SUM(N42)</f>
        <v>12.7</v>
      </c>
    </row>
    <row r="153" spans="1:6" x14ac:dyDescent="0.25">
      <c r="A153" s="366" t="s">
        <v>124</v>
      </c>
      <c r="B153" s="355"/>
      <c r="C153" s="386"/>
      <c r="D153" s="388">
        <v>1003980</v>
      </c>
      <c r="E153" s="381"/>
      <c r="F153" s="527">
        <f>SUM(R42)</f>
        <v>653</v>
      </c>
    </row>
    <row r="154" spans="1:6" ht="15.75" thickBot="1" x14ac:dyDescent="0.3">
      <c r="A154" s="367" t="s">
        <v>125</v>
      </c>
      <c r="B154" s="368"/>
      <c r="C154" s="369"/>
      <c r="D154" s="528">
        <v>46.697000000000003</v>
      </c>
      <c r="E154" s="369"/>
      <c r="F154" s="399">
        <f>SUM(Q42)</f>
        <v>51.417322834645674</v>
      </c>
    </row>
    <row r="156" spans="1:6" ht="19.5" thickBot="1" x14ac:dyDescent="0.35">
      <c r="A156" s="79" t="s">
        <v>184</v>
      </c>
      <c r="B156" s="77"/>
      <c r="C156" s="77"/>
      <c r="D156" s="77"/>
      <c r="E156" s="77"/>
      <c r="F156" s="161"/>
    </row>
    <row r="157" spans="1:6" ht="15.75" x14ac:dyDescent="0.25">
      <c r="A157" s="360" t="s">
        <v>121</v>
      </c>
      <c r="B157" s="361"/>
      <c r="C157" s="362" t="s">
        <v>182</v>
      </c>
      <c r="D157" s="363"/>
      <c r="E157" s="364" t="s">
        <v>183</v>
      </c>
      <c r="F157" s="365"/>
    </row>
    <row r="158" spans="1:6" x14ac:dyDescent="0.25">
      <c r="A158" s="366" t="s">
        <v>122</v>
      </c>
      <c r="B158" s="355"/>
      <c r="C158" s="375"/>
      <c r="D158" s="376">
        <f>SUM(D123+D130+D137+D144+D151)</f>
        <v>328.65</v>
      </c>
      <c r="E158" s="375"/>
      <c r="F158" s="378">
        <f>SUM(F123+F130+F137+F144+F151)</f>
        <v>328.65</v>
      </c>
    </row>
    <row r="159" spans="1:6" x14ac:dyDescent="0.25">
      <c r="A159" s="366" t="s">
        <v>123</v>
      </c>
      <c r="B159" s="355"/>
      <c r="C159" s="377"/>
      <c r="D159" s="376">
        <f>SUM(D124+D131+D138+D145+D152)</f>
        <v>288.40000000000003</v>
      </c>
      <c r="E159" s="389"/>
      <c r="F159" s="392">
        <f>SUM(F124+F131+F138+F145+F152)</f>
        <v>296.7</v>
      </c>
    </row>
    <row r="160" spans="1:6" x14ac:dyDescent="0.25">
      <c r="A160" s="366" t="s">
        <v>124</v>
      </c>
      <c r="B160" s="355"/>
      <c r="C160" s="377"/>
      <c r="D160" s="391">
        <f>SUM(D125+D132+D139+D146+D153)</f>
        <v>14663220</v>
      </c>
      <c r="E160" s="386"/>
      <c r="F160" s="393">
        <f>SUM(F125+F132+F139+F146+F153)</f>
        <v>15855.299999999997</v>
      </c>
    </row>
    <row r="161" spans="1:6" ht="15.75" thickBot="1" x14ac:dyDescent="0.3">
      <c r="A161" s="367" t="s">
        <v>125</v>
      </c>
      <c r="B161" s="368"/>
      <c r="C161" s="379"/>
      <c r="D161" s="397">
        <v>50.36</v>
      </c>
      <c r="E161" s="390"/>
      <c r="F161" s="398">
        <v>47.17</v>
      </c>
    </row>
    <row r="163" spans="1:6" ht="21.75" thickBot="1" x14ac:dyDescent="0.4">
      <c r="A163" s="79" t="s">
        <v>185</v>
      </c>
      <c r="B163" s="77"/>
      <c r="C163" s="77"/>
      <c r="D163" s="77"/>
      <c r="E163" s="77"/>
      <c r="F163" s="161"/>
    </row>
    <row r="164" spans="1:6" ht="15.75" x14ac:dyDescent="0.25">
      <c r="A164" s="360" t="s">
        <v>121</v>
      </c>
      <c r="B164" s="361"/>
      <c r="C164" s="362" t="s">
        <v>182</v>
      </c>
      <c r="D164" s="363"/>
      <c r="E164" s="364" t="s">
        <v>183</v>
      </c>
      <c r="F164" s="365"/>
    </row>
    <row r="165" spans="1:6" x14ac:dyDescent="0.25">
      <c r="A165" s="366" t="s">
        <v>122</v>
      </c>
      <c r="B165" s="355"/>
      <c r="C165" s="375"/>
      <c r="D165" s="376">
        <f>SUM(D116+D158)</f>
        <v>548.25</v>
      </c>
      <c r="E165" s="375"/>
      <c r="F165" s="378">
        <f>SUM(F116+F158)</f>
        <v>548.25</v>
      </c>
    </row>
    <row r="166" spans="1:6" x14ac:dyDescent="0.25">
      <c r="A166" s="366" t="s">
        <v>123</v>
      </c>
      <c r="B166" s="355"/>
      <c r="C166" s="377"/>
      <c r="D166" s="376">
        <f t="shared" ref="D166:D167" si="14">SUM(D117+D159)</f>
        <v>492.40000000000003</v>
      </c>
      <c r="E166" s="389"/>
      <c r="F166" s="378">
        <f>SUM(F117+F159)</f>
        <v>500.7</v>
      </c>
    </row>
    <row r="167" spans="1:6" x14ac:dyDescent="0.25">
      <c r="A167" s="366" t="s">
        <v>124</v>
      </c>
      <c r="B167" s="355"/>
      <c r="C167" s="377"/>
      <c r="D167" s="394">
        <f t="shared" si="14"/>
        <v>25341410</v>
      </c>
      <c r="E167" s="386"/>
      <c r="F167" s="531">
        <f t="shared" ref="F167" si="15">SUM(F118+F160)</f>
        <v>11827355.300000001</v>
      </c>
    </row>
    <row r="168" spans="1:6" ht="15.75" thickBot="1" x14ac:dyDescent="0.3">
      <c r="A168" s="367" t="s">
        <v>125</v>
      </c>
      <c r="B168" s="368"/>
      <c r="C168" s="379"/>
      <c r="D168" s="395">
        <f>SUM(D167/D166)</f>
        <v>51465.089358245328</v>
      </c>
      <c r="E168" s="390"/>
      <c r="F168" s="396">
        <f>SUM(F167/F166)</f>
        <v>23621.640303574997</v>
      </c>
    </row>
  </sheetData>
  <pageMargins left="0.51181102362204722" right="0.51181102362204722" top="0.98425196850393704" bottom="0.78740157480314965" header="0.31496062992125984" footer="0.31496062992125984"/>
  <pageSetup scale="75" orientation="portrait" r:id="rId1"/>
  <headerFooter>
    <oddHeader>&amp;L&amp;G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6"/>
  <sheetViews>
    <sheetView topLeftCell="A28" workbookViewId="0">
      <selection activeCell="E19" sqref="E19"/>
    </sheetView>
  </sheetViews>
  <sheetFormatPr defaultRowHeight="15" x14ac:dyDescent="0.25"/>
  <sheetData>
    <row r="1" spans="1:8" ht="36" x14ac:dyDescent="0.55000000000000004">
      <c r="A1" s="74" t="s">
        <v>60</v>
      </c>
    </row>
    <row r="3" spans="1:8" ht="21" x14ac:dyDescent="0.35">
      <c r="A3" s="75" t="s">
        <v>61</v>
      </c>
    </row>
    <row r="4" spans="1:8" ht="21" x14ac:dyDescent="0.35">
      <c r="A4" s="75" t="s">
        <v>82</v>
      </c>
      <c r="B4" s="75" t="s">
        <v>62</v>
      </c>
      <c r="C4" s="75"/>
      <c r="D4" s="75"/>
      <c r="E4" s="75"/>
      <c r="F4" s="75"/>
      <c r="G4" s="75"/>
      <c r="H4" s="75"/>
    </row>
    <row r="5" spans="1:8" ht="21" x14ac:dyDescent="0.35">
      <c r="A5" s="75" t="s">
        <v>63</v>
      </c>
    </row>
    <row r="6" spans="1:8" ht="21" x14ac:dyDescent="0.35">
      <c r="A6" s="75" t="s">
        <v>64</v>
      </c>
    </row>
    <row r="7" spans="1:8" ht="21" x14ac:dyDescent="0.35">
      <c r="A7" s="75" t="s">
        <v>65</v>
      </c>
    </row>
    <row r="8" spans="1:8" ht="21" x14ac:dyDescent="0.35">
      <c r="A8" s="75"/>
    </row>
    <row r="9" spans="1:8" ht="21" x14ac:dyDescent="0.35">
      <c r="A9" s="75" t="s">
        <v>84</v>
      </c>
      <c r="D9" s="75" t="s">
        <v>85</v>
      </c>
    </row>
    <row r="11" spans="1:8" ht="21" x14ac:dyDescent="0.35">
      <c r="A11" s="75" t="s">
        <v>70</v>
      </c>
    </row>
    <row r="12" spans="1:8" ht="21" x14ac:dyDescent="0.35">
      <c r="A12" s="75" t="s">
        <v>83</v>
      </c>
    </row>
    <row r="13" spans="1:8" ht="21" x14ac:dyDescent="0.35">
      <c r="A13" s="75" t="s">
        <v>66</v>
      </c>
    </row>
    <row r="14" spans="1:8" ht="21" x14ac:dyDescent="0.35">
      <c r="A14" s="75" t="s">
        <v>67</v>
      </c>
    </row>
    <row r="15" spans="1:8" ht="21" x14ac:dyDescent="0.35">
      <c r="A15" s="75" t="s">
        <v>68</v>
      </c>
    </row>
    <row r="16" spans="1:8" ht="21" x14ac:dyDescent="0.35">
      <c r="A16" s="75" t="s">
        <v>69</v>
      </c>
    </row>
    <row r="18" spans="1:8" ht="21" x14ac:dyDescent="0.35">
      <c r="A18" s="75" t="s">
        <v>71</v>
      </c>
      <c r="B18" s="73"/>
      <c r="C18" s="73"/>
      <c r="D18" s="73"/>
      <c r="E18" s="73"/>
      <c r="F18" s="73"/>
      <c r="G18" s="73"/>
    </row>
    <row r="19" spans="1:8" ht="21" x14ac:dyDescent="0.35">
      <c r="A19" s="75" t="s">
        <v>73</v>
      </c>
      <c r="B19" s="73"/>
      <c r="C19" s="73"/>
      <c r="D19" s="73"/>
      <c r="E19" s="73"/>
      <c r="F19" s="73"/>
      <c r="G19" s="73"/>
    </row>
    <row r="20" spans="1:8" ht="21" x14ac:dyDescent="0.35">
      <c r="A20" s="75" t="s">
        <v>72</v>
      </c>
      <c r="B20" s="73"/>
      <c r="C20" s="73"/>
      <c r="D20" s="73"/>
      <c r="E20" s="73"/>
      <c r="F20" s="73"/>
      <c r="G20" s="73"/>
    </row>
    <row r="21" spans="1:8" ht="21" x14ac:dyDescent="0.35">
      <c r="A21" s="73"/>
      <c r="B21" s="73"/>
      <c r="C21" s="73"/>
      <c r="D21" s="73"/>
      <c r="E21" s="73"/>
      <c r="F21" s="73"/>
      <c r="G21" s="73"/>
    </row>
    <row r="22" spans="1:8" ht="21" x14ac:dyDescent="0.35">
      <c r="A22" s="75" t="s">
        <v>74</v>
      </c>
      <c r="B22" s="73"/>
      <c r="C22" s="73"/>
      <c r="D22" s="73"/>
      <c r="E22" s="73"/>
      <c r="F22" s="73"/>
      <c r="G22" s="73"/>
    </row>
    <row r="23" spans="1:8" ht="21" x14ac:dyDescent="0.35">
      <c r="A23" s="75" t="s">
        <v>75</v>
      </c>
      <c r="B23" s="75"/>
      <c r="C23" s="75"/>
      <c r="D23" s="75"/>
      <c r="E23" s="75"/>
      <c r="F23" s="75"/>
      <c r="G23" s="75"/>
      <c r="H23" s="64"/>
    </row>
    <row r="25" spans="1:8" ht="21" x14ac:dyDescent="0.35">
      <c r="A25" s="75" t="s">
        <v>76</v>
      </c>
    </row>
    <row r="26" spans="1:8" ht="21" x14ac:dyDescent="0.35">
      <c r="A26" s="75" t="s">
        <v>78</v>
      </c>
    </row>
    <row r="27" spans="1:8" ht="21" x14ac:dyDescent="0.35">
      <c r="A27" s="75" t="s">
        <v>79</v>
      </c>
    </row>
    <row r="28" spans="1:8" ht="21" x14ac:dyDescent="0.35">
      <c r="A28" s="75"/>
    </row>
    <row r="29" spans="1:8" ht="21" x14ac:dyDescent="0.35">
      <c r="A29" s="75" t="s">
        <v>80</v>
      </c>
    </row>
    <row r="30" spans="1:8" ht="21" x14ac:dyDescent="0.35">
      <c r="A30" s="75" t="s">
        <v>81</v>
      </c>
    </row>
    <row r="31" spans="1:8" ht="21" x14ac:dyDescent="0.35">
      <c r="A31" s="75" t="s">
        <v>81</v>
      </c>
    </row>
    <row r="32" spans="1:8" ht="21" x14ac:dyDescent="0.35">
      <c r="A32" s="75" t="s">
        <v>81</v>
      </c>
    </row>
    <row r="36" spans="1:1" ht="21" x14ac:dyDescent="0.35">
      <c r="A36" s="75" t="s">
        <v>77</v>
      </c>
    </row>
  </sheetData>
  <pageMargins left="1.1023622047244095" right="0.51181102362204722" top="0.78740157480314965" bottom="0.78740157480314965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3"/>
  <sheetViews>
    <sheetView topLeftCell="A7" workbookViewId="0">
      <selection activeCell="Q6" sqref="Q6"/>
    </sheetView>
  </sheetViews>
  <sheetFormatPr defaultRowHeight="13.5" x14ac:dyDescent="0.25"/>
  <cols>
    <col min="1" max="1" width="14.85546875" style="264" customWidth="1"/>
    <col min="2" max="15" width="10" style="264" customWidth="1"/>
    <col min="16" max="16384" width="9.140625" style="264"/>
  </cols>
  <sheetData>
    <row r="1" spans="1:15" ht="23.25" customHeight="1" x14ac:dyDescent="0.25"/>
    <row r="2" spans="1:15" ht="69.75" customHeight="1" x14ac:dyDescent="0.25">
      <c r="A2" s="561" t="s">
        <v>96</v>
      </c>
      <c r="B2" s="561"/>
      <c r="C2" s="561"/>
      <c r="D2" s="561"/>
      <c r="E2" s="561"/>
      <c r="F2" s="561"/>
      <c r="G2" s="561"/>
      <c r="H2" s="561"/>
      <c r="I2" s="561"/>
      <c r="J2" s="561"/>
      <c r="K2" s="561"/>
      <c r="L2" s="561"/>
      <c r="M2" s="561"/>
      <c r="N2" s="561"/>
      <c r="O2" s="561"/>
    </row>
    <row r="3" spans="1:15" ht="17.25" customHeight="1" x14ac:dyDescent="0.25">
      <c r="A3" s="562" t="s">
        <v>97</v>
      </c>
      <c r="B3" s="562"/>
      <c r="C3" s="562"/>
      <c r="D3" s="562"/>
      <c r="E3" s="562"/>
      <c r="F3" s="562"/>
      <c r="G3" s="562"/>
      <c r="H3" s="562"/>
      <c r="I3" s="562"/>
      <c r="J3" s="562"/>
      <c r="K3" s="562"/>
      <c r="L3" s="562"/>
      <c r="M3" s="562"/>
      <c r="N3" s="562"/>
      <c r="O3" s="562"/>
    </row>
    <row r="4" spans="1:15" ht="17.25" customHeight="1" x14ac:dyDescent="0.25">
      <c r="A4" s="265"/>
      <c r="B4" s="266"/>
      <c r="C4" s="562"/>
      <c r="D4" s="562"/>
      <c r="E4" s="562"/>
      <c r="F4" s="267"/>
      <c r="G4" s="268"/>
      <c r="H4" s="266"/>
      <c r="I4" s="562"/>
      <c r="J4" s="562"/>
      <c r="K4" s="562"/>
      <c r="L4" s="267"/>
      <c r="M4" s="268"/>
      <c r="N4" s="267"/>
      <c r="O4" s="268"/>
    </row>
    <row r="5" spans="1:15" ht="17.25" customHeight="1" x14ac:dyDescent="0.25">
      <c r="F5" s="563"/>
      <c r="G5" s="563"/>
      <c r="L5" s="563"/>
      <c r="M5" s="563"/>
      <c r="N5" s="563"/>
      <c r="O5" s="563"/>
    </row>
    <row r="6" spans="1:15" ht="24" customHeight="1" x14ac:dyDescent="0.25">
      <c r="A6" s="558" t="s">
        <v>98</v>
      </c>
      <c r="B6" s="558" t="s">
        <v>99</v>
      </c>
      <c r="C6" s="558"/>
      <c r="D6" s="558"/>
      <c r="E6" s="558"/>
      <c r="F6" s="558"/>
      <c r="G6" s="558"/>
      <c r="H6" s="558"/>
      <c r="I6" s="558"/>
      <c r="J6" s="558"/>
      <c r="K6" s="558"/>
      <c r="L6" s="558"/>
      <c r="M6" s="558"/>
      <c r="N6" s="558"/>
      <c r="O6" s="558"/>
    </row>
    <row r="7" spans="1:15" ht="53.25" customHeight="1" x14ac:dyDescent="0.25">
      <c r="A7" s="558"/>
      <c r="B7" s="269" t="s">
        <v>100</v>
      </c>
      <c r="C7" s="269" t="s">
        <v>101</v>
      </c>
      <c r="D7" s="269" t="s">
        <v>102</v>
      </c>
      <c r="E7" s="269" t="s">
        <v>103</v>
      </c>
      <c r="F7" s="269" t="s">
        <v>104</v>
      </c>
      <c r="G7" s="269" t="s">
        <v>105</v>
      </c>
      <c r="H7" s="269"/>
      <c r="I7" s="269"/>
      <c r="J7" s="269"/>
      <c r="K7" s="269"/>
      <c r="L7" s="269"/>
      <c r="M7" s="269"/>
      <c r="N7" s="269"/>
      <c r="O7" s="269"/>
    </row>
    <row r="8" spans="1:15" ht="30" customHeight="1" x14ac:dyDescent="0.25">
      <c r="A8" s="270" t="s">
        <v>106</v>
      </c>
      <c r="B8" s="271">
        <v>9060.2099999999991</v>
      </c>
      <c r="C8" s="271">
        <v>11457.66</v>
      </c>
      <c r="D8" s="271">
        <v>11455.08</v>
      </c>
      <c r="E8" s="271">
        <v>10943.52</v>
      </c>
      <c r="F8" s="271">
        <v>12528.02</v>
      </c>
      <c r="G8" s="271">
        <v>10924.47</v>
      </c>
      <c r="H8" s="271"/>
      <c r="I8" s="271"/>
      <c r="J8" s="271"/>
      <c r="K8" s="271"/>
      <c r="L8" s="271"/>
      <c r="M8" s="271"/>
      <c r="N8" s="271"/>
      <c r="O8" s="271"/>
    </row>
    <row r="9" spans="1:15" ht="30" customHeight="1" x14ac:dyDescent="0.25">
      <c r="A9" s="270" t="s">
        <v>107</v>
      </c>
      <c r="B9" s="271">
        <v>13839.58</v>
      </c>
      <c r="C9" s="272">
        <v>8324.64</v>
      </c>
      <c r="D9" s="272">
        <v>9735.02</v>
      </c>
      <c r="E9" s="271">
        <v>8550</v>
      </c>
      <c r="F9" s="271">
        <v>7804.06</v>
      </c>
      <c r="G9" s="271">
        <v>8103.06</v>
      </c>
      <c r="H9" s="271"/>
      <c r="I9" s="271"/>
      <c r="J9" s="271"/>
      <c r="K9" s="271"/>
      <c r="L9" s="271"/>
      <c r="M9" s="271"/>
      <c r="N9" s="271"/>
      <c r="O9" s="271"/>
    </row>
    <row r="10" spans="1:15" ht="30" customHeight="1" x14ac:dyDescent="0.25">
      <c r="A10" s="270" t="s">
        <v>108</v>
      </c>
      <c r="B10" s="272"/>
      <c r="C10" s="271">
        <v>2176.4</v>
      </c>
      <c r="D10" s="271">
        <v>1897</v>
      </c>
      <c r="E10" s="271">
        <v>1680</v>
      </c>
      <c r="F10" s="271">
        <v>1771.35</v>
      </c>
      <c r="G10" s="271">
        <v>937.81</v>
      </c>
      <c r="H10" s="271"/>
      <c r="I10" s="271"/>
      <c r="J10" s="271"/>
      <c r="K10" s="271"/>
      <c r="L10" s="271"/>
      <c r="M10" s="271"/>
      <c r="N10" s="271"/>
      <c r="O10" s="271"/>
    </row>
    <row r="11" spans="1:15" ht="30" customHeight="1" x14ac:dyDescent="0.25">
      <c r="A11" s="273" t="s">
        <v>109</v>
      </c>
      <c r="B11" s="272">
        <v>1484.66</v>
      </c>
      <c r="C11" s="271">
        <v>1141.8</v>
      </c>
      <c r="D11" s="271">
        <v>1287.7</v>
      </c>
      <c r="E11" s="271">
        <v>934.36</v>
      </c>
      <c r="F11" s="271">
        <v>619.76</v>
      </c>
      <c r="G11" s="271">
        <v>1000.74</v>
      </c>
      <c r="H11" s="271"/>
      <c r="I11" s="271"/>
      <c r="J11" s="271"/>
      <c r="K11" s="271"/>
      <c r="L11" s="271"/>
      <c r="M11" s="271"/>
      <c r="N11" s="271"/>
      <c r="O11" s="271"/>
    </row>
    <row r="12" spans="1:15" s="268" customFormat="1" ht="30" customHeight="1" x14ac:dyDescent="0.25">
      <c r="A12" s="273" t="s">
        <v>110</v>
      </c>
      <c r="B12" s="274">
        <f t="shared" ref="B12:G12" si="0">SUM(B8:B11)</f>
        <v>24384.45</v>
      </c>
      <c r="C12" s="274">
        <f t="shared" si="0"/>
        <v>23100.5</v>
      </c>
      <c r="D12" s="274">
        <f t="shared" si="0"/>
        <v>24374.799999999999</v>
      </c>
      <c r="E12" s="274">
        <f t="shared" si="0"/>
        <v>22107.88</v>
      </c>
      <c r="F12" s="274">
        <f t="shared" si="0"/>
        <v>22723.19</v>
      </c>
      <c r="G12" s="274">
        <f t="shared" si="0"/>
        <v>20966.080000000002</v>
      </c>
      <c r="H12" s="274"/>
      <c r="I12" s="274"/>
      <c r="J12" s="274"/>
      <c r="K12" s="274"/>
      <c r="L12" s="274"/>
      <c r="M12" s="274"/>
      <c r="N12" s="274"/>
      <c r="O12" s="274"/>
    </row>
    <row r="13" spans="1:15" ht="30" customHeight="1" x14ac:dyDescent="0.25">
      <c r="A13" s="273" t="s">
        <v>111</v>
      </c>
      <c r="B13" s="272"/>
      <c r="C13" s="272">
        <v>3822.42</v>
      </c>
      <c r="D13" s="272">
        <v>3901.15</v>
      </c>
      <c r="E13" s="271">
        <v>3495.4</v>
      </c>
      <c r="F13" s="271">
        <v>3292.8</v>
      </c>
      <c r="G13" s="271">
        <v>3200</v>
      </c>
      <c r="H13" s="271"/>
      <c r="I13" s="271"/>
      <c r="J13" s="271"/>
      <c r="K13" s="271"/>
      <c r="L13" s="271"/>
      <c r="M13" s="271"/>
      <c r="N13" s="271"/>
      <c r="O13" s="271"/>
    </row>
    <row r="14" spans="1:15" ht="30" customHeight="1" x14ac:dyDescent="0.25">
      <c r="A14" s="270" t="s">
        <v>112</v>
      </c>
      <c r="B14" s="272"/>
      <c r="C14" s="272"/>
      <c r="D14" s="272"/>
      <c r="E14" s="272"/>
      <c r="F14" s="272"/>
      <c r="G14" s="272"/>
      <c r="H14" s="271"/>
      <c r="I14" s="271"/>
      <c r="J14" s="271"/>
      <c r="K14" s="271"/>
      <c r="L14" s="271"/>
      <c r="M14" s="271"/>
      <c r="N14" s="271"/>
      <c r="O14" s="271"/>
    </row>
    <row r="15" spans="1:15" ht="30" customHeight="1" x14ac:dyDescent="0.25">
      <c r="A15" s="273" t="s">
        <v>113</v>
      </c>
      <c r="B15" s="274">
        <f t="shared" ref="B15:G15" si="1">SUM(B13:B14)</f>
        <v>0</v>
      </c>
      <c r="C15" s="274">
        <f t="shared" si="1"/>
        <v>3822.42</v>
      </c>
      <c r="D15" s="274">
        <f t="shared" si="1"/>
        <v>3901.15</v>
      </c>
      <c r="E15" s="274">
        <f t="shared" si="1"/>
        <v>3495.4</v>
      </c>
      <c r="F15" s="274">
        <f t="shared" si="1"/>
        <v>3292.8</v>
      </c>
      <c r="G15" s="274">
        <f t="shared" si="1"/>
        <v>3200</v>
      </c>
      <c r="H15" s="274"/>
      <c r="I15" s="274"/>
      <c r="J15" s="274"/>
      <c r="K15" s="274"/>
      <c r="L15" s="274"/>
      <c r="M15" s="274"/>
      <c r="N15" s="274"/>
      <c r="O15" s="274"/>
    </row>
    <row r="16" spans="1:15" s="275" customFormat="1" ht="11.25" customHeight="1" x14ac:dyDescent="0.25">
      <c r="A16" s="559"/>
      <c r="B16" s="558"/>
      <c r="C16" s="558"/>
      <c r="D16" s="558"/>
      <c r="E16" s="558"/>
      <c r="F16" s="558"/>
      <c r="G16" s="558"/>
      <c r="H16" s="558"/>
      <c r="I16" s="558"/>
      <c r="J16" s="558"/>
      <c r="K16" s="558"/>
      <c r="L16" s="558"/>
      <c r="M16" s="558"/>
      <c r="N16" s="558"/>
      <c r="O16" s="558"/>
    </row>
    <row r="17" spans="1:15" ht="30" customHeight="1" x14ac:dyDescent="0.25">
      <c r="A17" s="276" t="s">
        <v>17</v>
      </c>
      <c r="B17" s="274">
        <f>SUM(B15,B12)</f>
        <v>24384.45</v>
      </c>
      <c r="C17" s="274">
        <f t="shared" ref="C17:O17" si="2">SUM(C15,C12)</f>
        <v>26922.92</v>
      </c>
      <c r="D17" s="274">
        <f t="shared" si="2"/>
        <v>28275.95</v>
      </c>
      <c r="E17" s="274">
        <f t="shared" si="2"/>
        <v>25603.280000000002</v>
      </c>
      <c r="F17" s="274">
        <f t="shared" si="2"/>
        <v>26015.989999999998</v>
      </c>
      <c r="G17" s="274">
        <f t="shared" si="2"/>
        <v>24166.080000000002</v>
      </c>
      <c r="H17" s="274">
        <f t="shared" si="2"/>
        <v>0</v>
      </c>
      <c r="I17" s="274">
        <f t="shared" si="2"/>
        <v>0</v>
      </c>
      <c r="J17" s="274">
        <f t="shared" si="2"/>
        <v>0</v>
      </c>
      <c r="K17" s="274">
        <f t="shared" si="2"/>
        <v>0</v>
      </c>
      <c r="L17" s="274">
        <f t="shared" si="2"/>
        <v>0</v>
      </c>
      <c r="M17" s="274">
        <f t="shared" si="2"/>
        <v>0</v>
      </c>
      <c r="N17" s="274">
        <f t="shared" si="2"/>
        <v>0</v>
      </c>
      <c r="O17" s="274">
        <f t="shared" si="2"/>
        <v>0</v>
      </c>
    </row>
    <row r="19" spans="1:15" x14ac:dyDescent="0.25">
      <c r="A19" s="277"/>
      <c r="B19" s="277"/>
      <c r="C19" s="277"/>
      <c r="D19" s="277"/>
    </row>
    <row r="20" spans="1:15" x14ac:dyDescent="0.25">
      <c r="A20" s="560"/>
      <c r="B20" s="560"/>
      <c r="C20" s="560"/>
      <c r="D20" s="560"/>
    </row>
    <row r="22" spans="1:15" x14ac:dyDescent="0.25">
      <c r="A22" s="277"/>
      <c r="B22" s="277"/>
      <c r="C22" s="277"/>
      <c r="D22" s="277"/>
    </row>
    <row r="23" spans="1:15" x14ac:dyDescent="0.25">
      <c r="A23" s="277"/>
    </row>
  </sheetData>
  <mergeCells count="11">
    <mergeCell ref="A6:A7"/>
    <mergeCell ref="B6:O6"/>
    <mergeCell ref="A16:O16"/>
    <mergeCell ref="A20:D20"/>
    <mergeCell ref="A2:O2"/>
    <mergeCell ref="A3:O3"/>
    <mergeCell ref="C4:E4"/>
    <mergeCell ref="I4:K4"/>
    <mergeCell ref="F5:G5"/>
    <mergeCell ref="L5:M5"/>
    <mergeCell ref="N5:O5"/>
  </mergeCells>
  <printOptions horizontalCentered="1"/>
  <pageMargins left="0" right="0" top="0" bottom="0" header="0.31496062992125984" footer="0.31496062992125984"/>
  <pageSetup paperSize="9" scale="5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68"/>
  <sheetViews>
    <sheetView workbookViewId="0">
      <selection activeCell="E14" sqref="E14"/>
    </sheetView>
  </sheetViews>
  <sheetFormatPr defaultRowHeight="15" x14ac:dyDescent="0.25"/>
  <cols>
    <col min="1" max="1" width="8.42578125" customWidth="1"/>
    <col min="3" max="3" width="11" customWidth="1"/>
    <col min="4" max="4" width="13.42578125" customWidth="1"/>
    <col min="5" max="5" width="14.42578125" customWidth="1"/>
    <col min="6" max="6" width="12.5703125" customWidth="1"/>
    <col min="7" max="7" width="10.85546875" customWidth="1"/>
    <col min="8" max="8" width="12.7109375" customWidth="1"/>
    <col min="10" max="10" width="12.28515625" customWidth="1"/>
    <col min="13" max="13" width="10.7109375" customWidth="1"/>
    <col min="14" max="14" width="13.42578125" customWidth="1"/>
    <col min="15" max="15" width="15" customWidth="1"/>
    <col min="16" max="16" width="12.28515625" customWidth="1"/>
    <col min="17" max="17" width="13.140625" customWidth="1"/>
    <col min="18" max="18" width="13.28515625" customWidth="1"/>
    <col min="19" max="19" width="12.7109375" customWidth="1"/>
    <col min="20" max="20" width="13.140625" customWidth="1"/>
  </cols>
  <sheetData>
    <row r="1" spans="1:20" ht="18.75" x14ac:dyDescent="0.3">
      <c r="A1" s="76" t="s">
        <v>147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</row>
    <row r="2" spans="1:20" ht="19.5" thickBot="1" x14ac:dyDescent="0.35">
      <c r="A2" s="79" t="s">
        <v>148</v>
      </c>
      <c r="B2" s="77"/>
      <c r="C2" s="77"/>
      <c r="D2" s="77"/>
      <c r="E2" s="77"/>
      <c r="F2" s="77"/>
      <c r="G2" s="77"/>
      <c r="H2" s="80"/>
      <c r="I2" s="77"/>
      <c r="J2" s="77"/>
      <c r="K2" s="79" t="s">
        <v>169</v>
      </c>
      <c r="L2" s="77"/>
      <c r="M2" s="77"/>
      <c r="N2" s="77"/>
      <c r="O2" s="77"/>
      <c r="P2" s="78"/>
      <c r="Q2" s="78"/>
      <c r="R2" s="77"/>
      <c r="S2" s="80"/>
      <c r="T2" s="77"/>
    </row>
    <row r="3" spans="1:20" ht="15.75" x14ac:dyDescent="0.25">
      <c r="A3" s="82" t="s">
        <v>117</v>
      </c>
      <c r="B3" s="83" t="s">
        <v>119</v>
      </c>
      <c r="C3" s="83" t="s">
        <v>119</v>
      </c>
      <c r="D3" s="83" t="s">
        <v>150</v>
      </c>
      <c r="E3" s="83" t="s">
        <v>154</v>
      </c>
      <c r="F3" s="82" t="s">
        <v>38</v>
      </c>
      <c r="G3" s="412" t="s">
        <v>119</v>
      </c>
      <c r="H3" s="412" t="s">
        <v>150</v>
      </c>
      <c r="I3" s="412" t="s">
        <v>154</v>
      </c>
      <c r="J3" s="413" t="s">
        <v>38</v>
      </c>
      <c r="K3" s="82" t="s">
        <v>117</v>
      </c>
      <c r="L3" s="83" t="s">
        <v>119</v>
      </c>
      <c r="M3" s="83" t="s">
        <v>119</v>
      </c>
      <c r="N3" s="83" t="s">
        <v>150</v>
      </c>
      <c r="O3" s="83" t="s">
        <v>154</v>
      </c>
      <c r="P3" s="82" t="s">
        <v>38</v>
      </c>
      <c r="Q3" s="412" t="s">
        <v>119</v>
      </c>
      <c r="R3" s="412" t="s">
        <v>150</v>
      </c>
      <c r="S3" s="412" t="s">
        <v>154</v>
      </c>
      <c r="T3" s="413" t="s">
        <v>38</v>
      </c>
    </row>
    <row r="4" spans="1:20" ht="15.75" x14ac:dyDescent="0.25">
      <c r="A4" s="87"/>
      <c r="B4" s="88" t="s">
        <v>17</v>
      </c>
      <c r="C4" s="88" t="s">
        <v>149</v>
      </c>
      <c r="D4" s="87" t="s">
        <v>151</v>
      </c>
      <c r="E4" s="87" t="s">
        <v>155</v>
      </c>
      <c r="F4" s="87" t="s">
        <v>118</v>
      </c>
      <c r="G4" s="414" t="s">
        <v>149</v>
      </c>
      <c r="H4" s="415" t="s">
        <v>156</v>
      </c>
      <c r="I4" s="415" t="s">
        <v>155</v>
      </c>
      <c r="J4" s="415" t="s">
        <v>118</v>
      </c>
      <c r="K4" s="87"/>
      <c r="L4" s="88" t="s">
        <v>17</v>
      </c>
      <c r="M4" s="88" t="s">
        <v>149</v>
      </c>
      <c r="N4" s="87" t="s">
        <v>151</v>
      </c>
      <c r="O4" s="87" t="s">
        <v>155</v>
      </c>
      <c r="P4" s="87" t="s">
        <v>118</v>
      </c>
      <c r="Q4" s="414" t="s">
        <v>149</v>
      </c>
      <c r="R4" s="415" t="s">
        <v>156</v>
      </c>
      <c r="S4" s="415" t="s">
        <v>155</v>
      </c>
      <c r="T4" s="415" t="s">
        <v>118</v>
      </c>
    </row>
    <row r="5" spans="1:20" ht="16.5" thickBot="1" x14ac:dyDescent="0.3">
      <c r="A5" s="90" t="s">
        <v>93</v>
      </c>
      <c r="B5" s="92" t="s">
        <v>5</v>
      </c>
      <c r="C5" s="92" t="s">
        <v>5</v>
      </c>
      <c r="D5" s="90" t="s">
        <v>127</v>
      </c>
      <c r="E5" s="90" t="s">
        <v>5</v>
      </c>
      <c r="F5" s="90" t="s">
        <v>152</v>
      </c>
      <c r="G5" s="414" t="s">
        <v>5</v>
      </c>
      <c r="H5" s="415" t="s">
        <v>127</v>
      </c>
      <c r="I5" s="415" t="s">
        <v>5</v>
      </c>
      <c r="J5" s="415" t="s">
        <v>152</v>
      </c>
      <c r="K5" s="90" t="s">
        <v>93</v>
      </c>
      <c r="L5" s="92" t="s">
        <v>5</v>
      </c>
      <c r="M5" s="92" t="s">
        <v>5</v>
      </c>
      <c r="N5" s="90" t="s">
        <v>127</v>
      </c>
      <c r="O5" s="90" t="s">
        <v>5</v>
      </c>
      <c r="P5" s="90" t="s">
        <v>152</v>
      </c>
      <c r="Q5" s="416" t="s">
        <v>5</v>
      </c>
      <c r="R5" s="417" t="s">
        <v>127</v>
      </c>
      <c r="S5" s="417" t="s">
        <v>5</v>
      </c>
      <c r="T5" s="417" t="s">
        <v>152</v>
      </c>
    </row>
    <row r="6" spans="1:20" ht="15.75" x14ac:dyDescent="0.25">
      <c r="A6" s="93">
        <v>50</v>
      </c>
      <c r="B6" s="94">
        <v>4.8</v>
      </c>
      <c r="C6" s="94">
        <v>4.8</v>
      </c>
      <c r="D6" s="302" t="s">
        <v>176</v>
      </c>
      <c r="E6" s="457" t="s">
        <v>170</v>
      </c>
      <c r="F6" s="499">
        <v>44450</v>
      </c>
      <c r="G6" s="500">
        <v>4.8</v>
      </c>
      <c r="H6" s="138" t="s">
        <v>164</v>
      </c>
      <c r="I6" s="420" t="s">
        <v>171</v>
      </c>
      <c r="J6" s="421">
        <v>44566</v>
      </c>
      <c r="K6" s="491">
        <v>104</v>
      </c>
      <c r="L6" s="138">
        <v>7.3</v>
      </c>
      <c r="M6" s="138">
        <v>5.3</v>
      </c>
      <c r="N6" s="302" t="s">
        <v>153</v>
      </c>
      <c r="O6" s="431" t="s">
        <v>160</v>
      </c>
      <c r="P6" s="456">
        <v>44461</v>
      </c>
      <c r="Q6" s="426">
        <v>7.3</v>
      </c>
      <c r="R6" s="106" t="s">
        <v>164</v>
      </c>
      <c r="S6" s="419" t="s">
        <v>171</v>
      </c>
      <c r="T6" s="422">
        <v>44474</v>
      </c>
    </row>
    <row r="7" spans="1:20" ht="15.75" x14ac:dyDescent="0.25">
      <c r="A7" s="105">
        <v>51</v>
      </c>
      <c r="B7" s="106">
        <v>3.2</v>
      </c>
      <c r="C7" s="106">
        <v>3.2</v>
      </c>
      <c r="D7" s="302" t="s">
        <v>158</v>
      </c>
      <c r="E7" s="431" t="s">
        <v>159</v>
      </c>
      <c r="F7" s="109">
        <v>44469</v>
      </c>
      <c r="G7" s="501">
        <v>3.2</v>
      </c>
      <c r="H7" s="106" t="s">
        <v>164</v>
      </c>
      <c r="I7" s="419" t="s">
        <v>162</v>
      </c>
      <c r="J7" s="422">
        <v>44529</v>
      </c>
      <c r="K7" s="492">
        <v>105</v>
      </c>
      <c r="L7" s="106">
        <v>4.3</v>
      </c>
      <c r="M7" s="106">
        <v>4.3</v>
      </c>
      <c r="N7" s="302" t="s">
        <v>158</v>
      </c>
      <c r="O7" s="431" t="s">
        <v>159</v>
      </c>
      <c r="P7" s="456">
        <v>44557</v>
      </c>
      <c r="Q7" s="106">
        <v>4.3</v>
      </c>
      <c r="R7" s="106" t="s">
        <v>164</v>
      </c>
      <c r="S7" s="419" t="s">
        <v>171</v>
      </c>
      <c r="T7" s="510">
        <v>44581</v>
      </c>
    </row>
    <row r="8" spans="1:20" ht="15.75" x14ac:dyDescent="0.25">
      <c r="A8" s="93">
        <v>52</v>
      </c>
      <c r="B8" s="106">
        <v>7</v>
      </c>
      <c r="C8" s="106">
        <v>7</v>
      </c>
      <c r="D8" s="302" t="s">
        <v>158</v>
      </c>
      <c r="E8" s="431" t="s">
        <v>159</v>
      </c>
      <c r="F8" s="109">
        <v>44468</v>
      </c>
      <c r="G8" s="501">
        <v>7</v>
      </c>
      <c r="H8" s="106" t="s">
        <v>164</v>
      </c>
      <c r="I8" s="419" t="s">
        <v>162</v>
      </c>
      <c r="J8" s="422">
        <v>44529</v>
      </c>
      <c r="K8" s="493">
        <v>106</v>
      </c>
      <c r="L8" s="106">
        <v>3.4</v>
      </c>
      <c r="M8" s="106">
        <v>3.4</v>
      </c>
      <c r="N8" s="302" t="s">
        <v>158</v>
      </c>
      <c r="O8" s="431" t="s">
        <v>159</v>
      </c>
      <c r="P8" s="456">
        <v>44557</v>
      </c>
      <c r="Q8" s="106">
        <v>3.4</v>
      </c>
      <c r="R8" s="106" t="s">
        <v>164</v>
      </c>
      <c r="S8" s="419" t="s">
        <v>171</v>
      </c>
      <c r="T8" s="510">
        <v>44581</v>
      </c>
    </row>
    <row r="9" spans="1:20" ht="15.75" x14ac:dyDescent="0.25">
      <c r="A9" s="105">
        <v>53</v>
      </c>
      <c r="B9" s="106">
        <v>0.3</v>
      </c>
      <c r="C9" s="106">
        <v>0.3</v>
      </c>
      <c r="D9" s="302" t="s">
        <v>158</v>
      </c>
      <c r="E9" s="431" t="s">
        <v>159</v>
      </c>
      <c r="F9" s="109">
        <v>44469</v>
      </c>
      <c r="G9" s="501">
        <v>0.3</v>
      </c>
      <c r="H9" s="106" t="s">
        <v>163</v>
      </c>
      <c r="I9" s="419" t="s">
        <v>161</v>
      </c>
      <c r="J9" s="113">
        <v>44579</v>
      </c>
      <c r="K9" s="492">
        <v>107</v>
      </c>
      <c r="L9" s="106">
        <v>7.3</v>
      </c>
      <c r="M9" s="106">
        <v>7.3</v>
      </c>
      <c r="N9" s="302" t="s">
        <v>158</v>
      </c>
      <c r="O9" s="431" t="s">
        <v>159</v>
      </c>
      <c r="P9" s="456">
        <v>44559</v>
      </c>
      <c r="Q9" s="106">
        <v>7.3</v>
      </c>
      <c r="R9" s="106" t="s">
        <v>164</v>
      </c>
      <c r="S9" s="419" t="s">
        <v>171</v>
      </c>
      <c r="T9" s="510">
        <v>44585</v>
      </c>
    </row>
    <row r="10" spans="1:20" ht="15.75" x14ac:dyDescent="0.25">
      <c r="A10" s="93">
        <v>54</v>
      </c>
      <c r="B10" s="507">
        <v>3.2</v>
      </c>
      <c r="C10" s="507">
        <v>3.2</v>
      </c>
      <c r="D10" s="302"/>
      <c r="E10" s="431"/>
      <c r="F10" s="109"/>
      <c r="G10" s="501"/>
      <c r="H10" s="108"/>
      <c r="I10" s="121"/>
      <c r="J10" s="113"/>
      <c r="K10" s="493">
        <v>108</v>
      </c>
      <c r="L10" s="106">
        <v>2.6</v>
      </c>
      <c r="M10" s="106">
        <v>2.6</v>
      </c>
      <c r="N10" s="302" t="s">
        <v>158</v>
      </c>
      <c r="O10" s="431" t="s">
        <v>159</v>
      </c>
      <c r="P10" s="456">
        <v>44560</v>
      </c>
      <c r="Q10" s="106">
        <v>2.6</v>
      </c>
      <c r="R10" s="106" t="s">
        <v>164</v>
      </c>
      <c r="S10" s="419" t="s">
        <v>171</v>
      </c>
      <c r="T10" s="510">
        <v>44581</v>
      </c>
    </row>
    <row r="11" spans="1:20" ht="15.75" x14ac:dyDescent="0.25">
      <c r="A11" s="105">
        <v>55</v>
      </c>
      <c r="B11" s="106">
        <v>1.4</v>
      </c>
      <c r="C11" s="106">
        <v>1.4</v>
      </c>
      <c r="D11" s="302" t="s">
        <v>176</v>
      </c>
      <c r="E11" s="431" t="s">
        <v>160</v>
      </c>
      <c r="F11" s="109">
        <v>44452</v>
      </c>
      <c r="G11" s="501">
        <v>1.4</v>
      </c>
      <c r="H11" s="106" t="s">
        <v>164</v>
      </c>
      <c r="I11" s="419" t="s">
        <v>162</v>
      </c>
      <c r="J11" s="113">
        <v>44532</v>
      </c>
      <c r="K11" s="492">
        <v>109</v>
      </c>
      <c r="L11" s="106">
        <v>1.2</v>
      </c>
      <c r="M11" s="106">
        <v>1.2</v>
      </c>
      <c r="N11" s="302" t="s">
        <v>176</v>
      </c>
      <c r="O11" s="431" t="s">
        <v>160</v>
      </c>
      <c r="P11" s="456">
        <v>44579</v>
      </c>
      <c r="Q11" s="106">
        <v>1.2</v>
      </c>
      <c r="R11" s="106" t="s">
        <v>164</v>
      </c>
      <c r="S11" s="419" t="s">
        <v>171</v>
      </c>
      <c r="T11" s="510">
        <v>44581</v>
      </c>
    </row>
    <row r="12" spans="1:20" ht="15.75" x14ac:dyDescent="0.25">
      <c r="A12" s="93">
        <v>56</v>
      </c>
      <c r="B12" s="106">
        <v>1.1000000000000001</v>
      </c>
      <c r="C12" s="411">
        <v>1.1000000000000001</v>
      </c>
      <c r="D12" s="302" t="s">
        <v>176</v>
      </c>
      <c r="E12" s="431" t="s">
        <v>160</v>
      </c>
      <c r="F12" s="109">
        <v>44452</v>
      </c>
      <c r="G12" s="464">
        <v>1.1000000000000001</v>
      </c>
      <c r="H12" s="106" t="s">
        <v>164</v>
      </c>
      <c r="I12" s="419" t="s">
        <v>162</v>
      </c>
      <c r="J12" s="422">
        <v>44522</v>
      </c>
      <c r="K12" s="493">
        <v>110</v>
      </c>
      <c r="L12" s="106">
        <v>5.9</v>
      </c>
      <c r="M12" s="106">
        <v>5.9</v>
      </c>
      <c r="N12" s="302" t="s">
        <v>176</v>
      </c>
      <c r="O12" s="431" t="s">
        <v>160</v>
      </c>
      <c r="P12" s="456">
        <v>44585</v>
      </c>
      <c r="Q12" s="106">
        <v>5.9</v>
      </c>
      <c r="R12" s="106" t="s">
        <v>164</v>
      </c>
      <c r="S12" s="419" t="s">
        <v>171</v>
      </c>
      <c r="T12" s="510">
        <v>44581</v>
      </c>
    </row>
    <row r="13" spans="1:20" ht="15.75" x14ac:dyDescent="0.25">
      <c r="A13" s="105">
        <v>57</v>
      </c>
      <c r="B13" s="106">
        <v>4.5</v>
      </c>
      <c r="C13" s="411">
        <v>4.5</v>
      </c>
      <c r="D13" s="302" t="s">
        <v>176</v>
      </c>
      <c r="E13" s="431" t="s">
        <v>160</v>
      </c>
      <c r="F13" s="109">
        <v>44452</v>
      </c>
      <c r="G13" s="464">
        <v>4.5</v>
      </c>
      <c r="H13" s="106" t="s">
        <v>164</v>
      </c>
      <c r="I13" s="419" t="s">
        <v>162</v>
      </c>
      <c r="J13" s="422">
        <v>44553</v>
      </c>
      <c r="K13" s="492">
        <v>111</v>
      </c>
      <c r="L13" s="106">
        <v>1.9</v>
      </c>
      <c r="M13" s="106"/>
      <c r="N13" s="302"/>
      <c r="O13" s="304"/>
      <c r="P13" s="107"/>
      <c r="Q13" s="509">
        <v>1.9</v>
      </c>
      <c r="R13" s="108" t="s">
        <v>24</v>
      </c>
      <c r="S13" s="112"/>
      <c r="T13" s="461"/>
    </row>
    <row r="14" spans="1:20" ht="15.75" x14ac:dyDescent="0.25">
      <c r="A14" s="93">
        <v>58</v>
      </c>
      <c r="B14" s="106">
        <v>9.3000000000000007</v>
      </c>
      <c r="C14" s="411">
        <v>9.3000000000000007</v>
      </c>
      <c r="D14" s="302" t="s">
        <v>176</v>
      </c>
      <c r="E14" s="431" t="s">
        <v>160</v>
      </c>
      <c r="F14" s="109">
        <v>44453</v>
      </c>
      <c r="G14" s="464">
        <v>9.3000000000000007</v>
      </c>
      <c r="H14" s="106" t="s">
        <v>164</v>
      </c>
      <c r="I14" s="419" t="s">
        <v>162</v>
      </c>
      <c r="J14" s="422">
        <v>44559</v>
      </c>
      <c r="K14" s="493">
        <v>112</v>
      </c>
      <c r="L14" s="106">
        <v>2.7</v>
      </c>
      <c r="M14" s="106">
        <v>2.7</v>
      </c>
      <c r="N14" s="302" t="s">
        <v>153</v>
      </c>
      <c r="O14" s="431" t="s">
        <v>160</v>
      </c>
      <c r="P14" s="456">
        <v>44585</v>
      </c>
      <c r="Q14" s="106">
        <v>2.7</v>
      </c>
      <c r="R14" s="106" t="s">
        <v>164</v>
      </c>
      <c r="S14" s="419" t="s">
        <v>171</v>
      </c>
      <c r="T14" s="510">
        <v>44592</v>
      </c>
    </row>
    <row r="15" spans="1:20" ht="15.75" x14ac:dyDescent="0.25">
      <c r="A15" s="105">
        <v>59</v>
      </c>
      <c r="B15" s="106">
        <v>6</v>
      </c>
      <c r="C15" s="106">
        <v>6</v>
      </c>
      <c r="D15" s="465" t="s">
        <v>158</v>
      </c>
      <c r="E15" s="466" t="s">
        <v>159</v>
      </c>
      <c r="F15" s="109">
        <v>44564</v>
      </c>
      <c r="G15" s="514">
        <v>6</v>
      </c>
      <c r="H15" s="106" t="s">
        <v>163</v>
      </c>
      <c r="I15" s="419" t="s">
        <v>161</v>
      </c>
      <c r="J15" s="113">
        <v>44648</v>
      </c>
      <c r="K15" s="492">
        <v>113</v>
      </c>
      <c r="L15" s="106">
        <v>4.2</v>
      </c>
      <c r="M15" s="106">
        <v>4.2</v>
      </c>
      <c r="N15" s="302" t="s">
        <v>176</v>
      </c>
      <c r="O15" s="431" t="s">
        <v>160</v>
      </c>
      <c r="P15" s="456">
        <v>44460</v>
      </c>
      <c r="Q15" s="106">
        <v>4.2</v>
      </c>
      <c r="R15" s="106" t="s">
        <v>164</v>
      </c>
      <c r="S15" s="419" t="s">
        <v>171</v>
      </c>
      <c r="T15" s="422">
        <v>44474</v>
      </c>
    </row>
    <row r="16" spans="1:20" ht="15.75" x14ac:dyDescent="0.25">
      <c r="A16" s="93">
        <v>60</v>
      </c>
      <c r="B16" s="106">
        <v>6.7</v>
      </c>
      <c r="C16" s="106">
        <v>6.7</v>
      </c>
      <c r="D16" s="465" t="s">
        <v>158</v>
      </c>
      <c r="E16" s="466" t="s">
        <v>159</v>
      </c>
      <c r="F16" s="109">
        <v>44516</v>
      </c>
      <c r="G16" s="514">
        <v>6.7</v>
      </c>
      <c r="H16" s="106" t="s">
        <v>163</v>
      </c>
      <c r="I16" s="419" t="s">
        <v>161</v>
      </c>
      <c r="J16" s="113">
        <v>44579</v>
      </c>
      <c r="K16" s="493">
        <v>114</v>
      </c>
      <c r="L16" s="106">
        <v>5.8</v>
      </c>
      <c r="M16" s="106">
        <v>5.3</v>
      </c>
      <c r="N16" s="302" t="s">
        <v>176</v>
      </c>
      <c r="O16" s="431" t="s">
        <v>160</v>
      </c>
      <c r="P16" s="456">
        <v>44460</v>
      </c>
      <c r="Q16" s="106">
        <v>5.8</v>
      </c>
      <c r="R16" s="106" t="s">
        <v>164</v>
      </c>
      <c r="S16" s="419" t="s">
        <v>171</v>
      </c>
      <c r="T16" s="422">
        <v>44475</v>
      </c>
    </row>
    <row r="17" spans="1:20" ht="15.75" x14ac:dyDescent="0.25">
      <c r="A17" s="105">
        <v>61</v>
      </c>
      <c r="B17" s="106">
        <v>5</v>
      </c>
      <c r="C17" s="106">
        <v>5</v>
      </c>
      <c r="D17" s="302" t="s">
        <v>153</v>
      </c>
      <c r="E17" s="431" t="s">
        <v>160</v>
      </c>
      <c r="F17" s="109">
        <v>44473</v>
      </c>
      <c r="G17" s="501">
        <v>5</v>
      </c>
      <c r="H17" s="106" t="s">
        <v>164</v>
      </c>
      <c r="I17" s="419" t="s">
        <v>162</v>
      </c>
      <c r="J17" s="422">
        <v>44521</v>
      </c>
      <c r="K17" s="492">
        <v>115</v>
      </c>
      <c r="L17" s="106">
        <v>5.8</v>
      </c>
      <c r="M17" s="411">
        <v>5.8</v>
      </c>
      <c r="N17" s="302" t="s">
        <v>158</v>
      </c>
      <c r="O17" s="431" t="s">
        <v>159</v>
      </c>
      <c r="P17" s="456">
        <v>44447</v>
      </c>
      <c r="Q17" s="463">
        <v>5.8</v>
      </c>
      <c r="R17" s="106" t="s">
        <v>164</v>
      </c>
      <c r="S17" s="419" t="s">
        <v>171</v>
      </c>
      <c r="T17" s="422">
        <v>44475</v>
      </c>
    </row>
    <row r="18" spans="1:20" ht="15.75" x14ac:dyDescent="0.25">
      <c r="A18" s="93">
        <v>62</v>
      </c>
      <c r="B18" s="106">
        <v>3.2</v>
      </c>
      <c r="C18" s="106">
        <v>3.2</v>
      </c>
      <c r="D18" s="302" t="s">
        <v>158</v>
      </c>
      <c r="E18" s="431" t="s">
        <v>159</v>
      </c>
      <c r="F18" s="109">
        <v>44468</v>
      </c>
      <c r="G18" s="501">
        <v>3.2</v>
      </c>
      <c r="H18" s="106" t="s">
        <v>164</v>
      </c>
      <c r="I18" s="419" t="s">
        <v>162</v>
      </c>
      <c r="J18" s="422">
        <v>44522</v>
      </c>
      <c r="K18" s="493">
        <v>116</v>
      </c>
      <c r="L18" s="106">
        <v>7</v>
      </c>
      <c r="M18" s="411">
        <v>7</v>
      </c>
      <c r="N18" s="302" t="s">
        <v>158</v>
      </c>
      <c r="O18" s="431" t="s">
        <v>159</v>
      </c>
      <c r="P18" s="456">
        <v>44447</v>
      </c>
      <c r="Q18" s="463">
        <v>7</v>
      </c>
      <c r="R18" s="106" t="s">
        <v>164</v>
      </c>
      <c r="S18" s="419" t="s">
        <v>171</v>
      </c>
      <c r="T18" s="422">
        <v>44476</v>
      </c>
    </row>
    <row r="19" spans="1:20" ht="15.75" x14ac:dyDescent="0.25">
      <c r="A19" s="105">
        <v>63</v>
      </c>
      <c r="B19" s="106">
        <v>2.1</v>
      </c>
      <c r="C19" s="106">
        <v>2.1</v>
      </c>
      <c r="D19" s="302" t="s">
        <v>158</v>
      </c>
      <c r="E19" s="431" t="s">
        <v>159</v>
      </c>
      <c r="F19" s="109">
        <v>44473</v>
      </c>
      <c r="G19" s="501">
        <v>2.1</v>
      </c>
      <c r="H19" s="106" t="s">
        <v>164</v>
      </c>
      <c r="I19" s="419" t="s">
        <v>162</v>
      </c>
      <c r="J19" s="422">
        <v>44522</v>
      </c>
      <c r="K19" s="492">
        <v>117</v>
      </c>
      <c r="L19" s="106">
        <v>1</v>
      </c>
      <c r="M19" s="106">
        <v>1</v>
      </c>
      <c r="N19" s="302" t="s">
        <v>158</v>
      </c>
      <c r="O19" s="431" t="s">
        <v>159</v>
      </c>
      <c r="P19" s="109">
        <v>44525</v>
      </c>
      <c r="Q19" s="106">
        <v>1</v>
      </c>
      <c r="R19" s="106" t="s">
        <v>164</v>
      </c>
      <c r="S19" s="419" t="s">
        <v>171</v>
      </c>
      <c r="T19" s="510">
        <v>44574</v>
      </c>
    </row>
    <row r="20" spans="1:20" ht="15.75" x14ac:dyDescent="0.25">
      <c r="A20" s="93">
        <v>64</v>
      </c>
      <c r="B20" s="106">
        <v>2.5</v>
      </c>
      <c r="C20" s="106">
        <v>2.5</v>
      </c>
      <c r="D20" s="302" t="s">
        <v>158</v>
      </c>
      <c r="E20" s="431" t="s">
        <v>159</v>
      </c>
      <c r="F20" s="109">
        <v>44503</v>
      </c>
      <c r="G20" s="501">
        <v>2.5</v>
      </c>
      <c r="H20" s="106" t="s">
        <v>164</v>
      </c>
      <c r="I20" s="419" t="s">
        <v>162</v>
      </c>
      <c r="J20" s="422">
        <v>44522</v>
      </c>
      <c r="K20" s="493">
        <v>118</v>
      </c>
      <c r="L20" s="106">
        <v>5.7</v>
      </c>
      <c r="M20" s="106">
        <v>5.7</v>
      </c>
      <c r="N20" s="302" t="s">
        <v>158</v>
      </c>
      <c r="O20" s="431" t="s">
        <v>159</v>
      </c>
      <c r="P20" s="109">
        <v>44549</v>
      </c>
      <c r="Q20" s="106">
        <v>5.7</v>
      </c>
      <c r="R20" s="106" t="s">
        <v>164</v>
      </c>
      <c r="S20" s="419" t="s">
        <v>171</v>
      </c>
      <c r="T20" s="510">
        <v>44592</v>
      </c>
    </row>
    <row r="21" spans="1:20" ht="15.75" x14ac:dyDescent="0.25">
      <c r="A21" s="105">
        <v>65</v>
      </c>
      <c r="B21" s="106">
        <v>1.2</v>
      </c>
      <c r="C21" s="106">
        <v>1.2</v>
      </c>
      <c r="D21" s="302" t="s">
        <v>158</v>
      </c>
      <c r="E21" s="431" t="s">
        <v>159</v>
      </c>
      <c r="F21" s="109">
        <v>44503</v>
      </c>
      <c r="G21" s="501">
        <v>1.2</v>
      </c>
      <c r="H21" s="106" t="s">
        <v>164</v>
      </c>
      <c r="I21" s="419" t="s">
        <v>162</v>
      </c>
      <c r="J21" s="422">
        <v>44522</v>
      </c>
      <c r="K21" s="492">
        <v>119</v>
      </c>
      <c r="L21" s="106">
        <v>1.2</v>
      </c>
      <c r="M21" s="106">
        <v>1.2</v>
      </c>
      <c r="N21" s="302" t="s">
        <v>158</v>
      </c>
      <c r="O21" s="431" t="s">
        <v>159</v>
      </c>
      <c r="P21" s="109">
        <v>44545</v>
      </c>
      <c r="Q21" s="106">
        <v>1.2</v>
      </c>
      <c r="R21" s="106" t="s">
        <v>164</v>
      </c>
      <c r="S21" s="419" t="s">
        <v>171</v>
      </c>
      <c r="T21" s="510">
        <v>44574</v>
      </c>
    </row>
    <row r="22" spans="1:20" ht="15.75" x14ac:dyDescent="0.25">
      <c r="A22" s="93">
        <v>66</v>
      </c>
      <c r="B22" s="106">
        <v>3</v>
      </c>
      <c r="C22" s="106">
        <v>3</v>
      </c>
      <c r="D22" s="302" t="s">
        <v>158</v>
      </c>
      <c r="E22" s="431" t="s">
        <v>159</v>
      </c>
      <c r="F22" s="109">
        <v>44473</v>
      </c>
      <c r="G22" s="501">
        <v>3</v>
      </c>
      <c r="H22" s="106" t="s">
        <v>164</v>
      </c>
      <c r="I22" s="419" t="s">
        <v>162</v>
      </c>
      <c r="J22" s="422">
        <v>44522</v>
      </c>
      <c r="K22" s="493">
        <v>120</v>
      </c>
      <c r="L22" s="106">
        <v>4.4000000000000004</v>
      </c>
      <c r="M22" s="106">
        <v>4.4000000000000004</v>
      </c>
      <c r="N22" s="302" t="s">
        <v>158</v>
      </c>
      <c r="O22" s="431" t="s">
        <v>159</v>
      </c>
      <c r="P22" s="109">
        <v>44525</v>
      </c>
      <c r="Q22" s="106">
        <v>4.4000000000000004</v>
      </c>
      <c r="R22" s="106" t="s">
        <v>164</v>
      </c>
      <c r="S22" s="419" t="s">
        <v>171</v>
      </c>
      <c r="T22" s="510">
        <v>44574</v>
      </c>
    </row>
    <row r="23" spans="1:20" ht="15.75" x14ac:dyDescent="0.25">
      <c r="A23" s="105">
        <v>67</v>
      </c>
      <c r="B23" s="106">
        <v>7.6</v>
      </c>
      <c r="C23" s="106">
        <v>7.6</v>
      </c>
      <c r="D23" s="302" t="s">
        <v>158</v>
      </c>
      <c r="E23" s="431" t="s">
        <v>159</v>
      </c>
      <c r="F23" s="109">
        <v>44479</v>
      </c>
      <c r="G23" s="501">
        <v>7.6</v>
      </c>
      <c r="H23" s="106" t="s">
        <v>164</v>
      </c>
      <c r="I23" s="419" t="s">
        <v>162</v>
      </c>
      <c r="J23" s="422">
        <v>44522</v>
      </c>
      <c r="K23" s="492">
        <v>121</v>
      </c>
      <c r="L23" s="119">
        <v>3.3</v>
      </c>
      <c r="M23" s="119">
        <v>3.3</v>
      </c>
      <c r="N23" s="302" t="s">
        <v>158</v>
      </c>
      <c r="O23" s="431" t="s">
        <v>159</v>
      </c>
      <c r="P23" s="109">
        <v>44526</v>
      </c>
      <c r="Q23" s="119">
        <v>3.3</v>
      </c>
      <c r="R23" s="106" t="s">
        <v>164</v>
      </c>
      <c r="S23" s="419" t="s">
        <v>171</v>
      </c>
      <c r="T23" s="510">
        <v>44575</v>
      </c>
    </row>
    <row r="24" spans="1:20" ht="16.5" thickBot="1" x14ac:dyDescent="0.3">
      <c r="A24" s="93">
        <v>68</v>
      </c>
      <c r="B24" s="106">
        <v>1.9</v>
      </c>
      <c r="C24" s="106"/>
      <c r="D24" s="106"/>
      <c r="E24" s="411"/>
      <c r="F24" s="109"/>
      <c r="G24" s="501">
        <v>1.9</v>
      </c>
      <c r="H24" s="106" t="s">
        <v>164</v>
      </c>
      <c r="I24" s="419" t="s">
        <v>171</v>
      </c>
      <c r="J24" s="113">
        <v>44571</v>
      </c>
      <c r="K24" s="494">
        <v>122</v>
      </c>
      <c r="L24" s="141">
        <v>3.6</v>
      </c>
      <c r="M24" s="141">
        <v>3.6</v>
      </c>
      <c r="N24" s="302" t="s">
        <v>158</v>
      </c>
      <c r="O24" s="431" t="s">
        <v>159</v>
      </c>
      <c r="P24" s="109">
        <v>44526</v>
      </c>
      <c r="Q24" s="141">
        <v>3.6</v>
      </c>
      <c r="R24" s="106" t="s">
        <v>164</v>
      </c>
      <c r="S24" s="419" t="s">
        <v>171</v>
      </c>
      <c r="T24" s="510">
        <v>44575</v>
      </c>
    </row>
    <row r="25" spans="1:20" ht="15.75" x14ac:dyDescent="0.25">
      <c r="A25" s="105">
        <v>69</v>
      </c>
      <c r="B25" s="106">
        <v>2</v>
      </c>
      <c r="C25" s="106">
        <v>2</v>
      </c>
      <c r="D25" s="302" t="s">
        <v>158</v>
      </c>
      <c r="E25" s="431" t="s">
        <v>159</v>
      </c>
      <c r="F25" s="109">
        <v>44497</v>
      </c>
      <c r="G25" s="501">
        <v>2.9</v>
      </c>
      <c r="H25" s="106" t="s">
        <v>164</v>
      </c>
      <c r="I25" s="419" t="s">
        <v>171</v>
      </c>
      <c r="J25" s="113">
        <v>44586</v>
      </c>
      <c r="K25" s="128" t="s">
        <v>16</v>
      </c>
      <c r="L25" s="123"/>
      <c r="M25" s="123"/>
      <c r="N25" s="124"/>
      <c r="O25" s="125"/>
      <c r="P25" s="126"/>
      <c r="Q25" s="126"/>
      <c r="R25" s="123"/>
      <c r="S25" s="127"/>
      <c r="T25" s="122"/>
    </row>
    <row r="26" spans="1:20" ht="16.5" thickBot="1" x14ac:dyDescent="0.3">
      <c r="A26" s="93">
        <v>70</v>
      </c>
      <c r="B26" s="106">
        <v>7.3</v>
      </c>
      <c r="C26" s="106">
        <v>7.3</v>
      </c>
      <c r="D26" s="302" t="s">
        <v>158</v>
      </c>
      <c r="E26" s="431" t="s">
        <v>159</v>
      </c>
      <c r="F26" s="109">
        <v>44483</v>
      </c>
      <c r="G26" s="501">
        <v>7.3</v>
      </c>
      <c r="H26" s="106" t="s">
        <v>164</v>
      </c>
      <c r="I26" s="419" t="s">
        <v>162</v>
      </c>
      <c r="J26" s="422">
        <v>44200</v>
      </c>
      <c r="K26" s="495" t="s">
        <v>17</v>
      </c>
      <c r="L26" s="130">
        <f>SUM(L6:L25)</f>
        <v>78.599999999999994</v>
      </c>
      <c r="M26" s="130">
        <f>SUM(M6:M25)</f>
        <v>74.2</v>
      </c>
      <c r="N26" s="131"/>
      <c r="O26" s="221"/>
      <c r="P26" s="131">
        <f>SUM(Q26/M26)</f>
        <v>1.059299191374663</v>
      </c>
      <c r="Q26" s="305">
        <f>SUM(Q6:Q25)</f>
        <v>78.599999999999994</v>
      </c>
      <c r="R26" s="130"/>
      <c r="S26" s="133">
        <f>SUM(S6:S25)</f>
        <v>0</v>
      </c>
      <c r="T26" s="134">
        <f>SUM(S26/M26)</f>
        <v>0</v>
      </c>
    </row>
    <row r="27" spans="1:20" ht="15.75" x14ac:dyDescent="0.25">
      <c r="A27" s="105">
        <v>71</v>
      </c>
      <c r="B27" s="106">
        <v>7.7</v>
      </c>
      <c r="C27" s="106">
        <v>7.7</v>
      </c>
      <c r="D27" s="302" t="s">
        <v>158</v>
      </c>
      <c r="E27" s="431" t="s">
        <v>159</v>
      </c>
      <c r="F27" s="109">
        <v>44489</v>
      </c>
      <c r="G27" s="501">
        <v>7.7</v>
      </c>
      <c r="H27" s="106" t="s">
        <v>164</v>
      </c>
      <c r="I27" s="419" t="s">
        <v>171</v>
      </c>
      <c r="J27" s="113">
        <v>44568</v>
      </c>
      <c r="K27" s="78"/>
      <c r="L27" s="78"/>
      <c r="M27" s="78"/>
      <c r="N27" s="78"/>
      <c r="O27" s="78"/>
      <c r="P27" s="78"/>
      <c r="Q27" s="78"/>
      <c r="R27" s="78"/>
      <c r="S27" s="78"/>
      <c r="T27" s="78"/>
    </row>
    <row r="28" spans="1:20" x14ac:dyDescent="0.25">
      <c r="A28" s="93">
        <v>72</v>
      </c>
      <c r="B28" s="106">
        <v>4.2</v>
      </c>
      <c r="C28" s="106">
        <v>4.2</v>
      </c>
      <c r="D28" s="106"/>
      <c r="E28" s="411"/>
      <c r="F28" s="114"/>
      <c r="G28" s="509">
        <v>4.2</v>
      </c>
      <c r="H28" s="108" t="s">
        <v>24</v>
      </c>
      <c r="I28" s="121"/>
      <c r="J28" s="113"/>
      <c r="K28" s="77"/>
      <c r="L28" s="77"/>
      <c r="M28" s="77"/>
      <c r="N28" s="77"/>
      <c r="O28" s="77"/>
      <c r="P28" s="77"/>
      <c r="Q28" s="77"/>
      <c r="R28" s="77"/>
      <c r="S28" s="77"/>
      <c r="T28" s="77" t="s">
        <v>35</v>
      </c>
    </row>
    <row r="29" spans="1:20" ht="15.75" x14ac:dyDescent="0.25">
      <c r="A29" s="105">
        <v>73</v>
      </c>
      <c r="B29" s="106">
        <v>9.1</v>
      </c>
      <c r="C29" s="106">
        <v>9.1</v>
      </c>
      <c r="D29" s="302" t="s">
        <v>158</v>
      </c>
      <c r="E29" s="431" t="s">
        <v>159</v>
      </c>
      <c r="F29" s="109">
        <v>44501</v>
      </c>
      <c r="G29" s="501">
        <v>9.1</v>
      </c>
      <c r="H29" s="106" t="s">
        <v>164</v>
      </c>
      <c r="I29" s="419" t="s">
        <v>171</v>
      </c>
      <c r="J29" s="113">
        <v>44568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</row>
    <row r="30" spans="1:20" ht="15.75" x14ac:dyDescent="0.25">
      <c r="A30" s="93">
        <v>74</v>
      </c>
      <c r="B30" s="106">
        <v>2.6</v>
      </c>
      <c r="C30" s="106">
        <v>2.6</v>
      </c>
      <c r="D30" s="302" t="s">
        <v>158</v>
      </c>
      <c r="E30" s="431" t="s">
        <v>159</v>
      </c>
      <c r="F30" s="109">
        <v>44494</v>
      </c>
      <c r="G30" s="501">
        <v>2.6</v>
      </c>
      <c r="H30" s="106" t="s">
        <v>164</v>
      </c>
      <c r="I30" s="419" t="s">
        <v>171</v>
      </c>
      <c r="J30" s="113">
        <v>44572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</row>
    <row r="31" spans="1:20" ht="18.75" x14ac:dyDescent="0.3">
      <c r="A31" s="105">
        <v>75</v>
      </c>
      <c r="B31" s="106">
        <v>4.2</v>
      </c>
      <c r="C31" s="106">
        <v>4.2</v>
      </c>
      <c r="D31" s="302" t="s">
        <v>153</v>
      </c>
      <c r="E31" s="431" t="s">
        <v>160</v>
      </c>
      <c r="F31" s="109">
        <v>44464</v>
      </c>
      <c r="G31" s="464">
        <v>4.2</v>
      </c>
      <c r="H31" s="106" t="s">
        <v>164</v>
      </c>
      <c r="I31" s="419" t="s">
        <v>171</v>
      </c>
      <c r="J31" s="422">
        <v>44476</v>
      </c>
      <c r="K31" s="79"/>
      <c r="L31" s="77"/>
      <c r="M31" s="77"/>
      <c r="N31" s="77"/>
      <c r="O31" s="77"/>
      <c r="P31" s="77"/>
      <c r="Q31" s="77"/>
      <c r="R31" s="77"/>
      <c r="S31" s="77"/>
      <c r="T31" s="77"/>
    </row>
    <row r="32" spans="1:20" ht="19.5" thickBot="1" x14ac:dyDescent="0.35">
      <c r="A32" s="93">
        <v>76</v>
      </c>
      <c r="B32" s="106">
        <v>6.2</v>
      </c>
      <c r="C32" s="106">
        <v>6.2</v>
      </c>
      <c r="D32" s="302" t="s">
        <v>158</v>
      </c>
      <c r="E32" s="431" t="s">
        <v>159</v>
      </c>
      <c r="F32" s="109">
        <v>44494</v>
      </c>
      <c r="G32" s="501">
        <v>6.2</v>
      </c>
      <c r="H32" s="106" t="s">
        <v>164</v>
      </c>
      <c r="I32" s="419" t="s">
        <v>171</v>
      </c>
      <c r="J32" s="422">
        <v>44481</v>
      </c>
      <c r="K32" s="79" t="s">
        <v>165</v>
      </c>
      <c r="L32" s="77"/>
      <c r="M32" s="77"/>
      <c r="N32" s="77"/>
      <c r="O32" s="77"/>
      <c r="P32" s="78"/>
      <c r="Q32" s="78"/>
      <c r="R32" s="77"/>
      <c r="S32" s="80"/>
      <c r="T32" s="77"/>
    </row>
    <row r="33" spans="1:20" ht="15.75" x14ac:dyDescent="0.25">
      <c r="A33" s="105">
        <v>77</v>
      </c>
      <c r="B33" s="106">
        <v>6.2</v>
      </c>
      <c r="C33" s="106">
        <v>6.2</v>
      </c>
      <c r="D33" s="302" t="s">
        <v>158</v>
      </c>
      <c r="E33" s="431" t="s">
        <v>159</v>
      </c>
      <c r="F33" s="109">
        <v>44526</v>
      </c>
      <c r="G33" s="501">
        <v>6.2</v>
      </c>
      <c r="H33" s="106" t="s">
        <v>164</v>
      </c>
      <c r="I33" s="419" t="s">
        <v>171</v>
      </c>
      <c r="J33" s="422">
        <v>44481</v>
      </c>
      <c r="K33" s="474" t="s">
        <v>117</v>
      </c>
      <c r="L33" s="83" t="s">
        <v>119</v>
      </c>
      <c r="M33" s="83" t="s">
        <v>119</v>
      </c>
      <c r="N33" s="83" t="s">
        <v>150</v>
      </c>
      <c r="O33" s="83" t="s">
        <v>154</v>
      </c>
      <c r="P33" s="82" t="s">
        <v>38</v>
      </c>
      <c r="Q33" s="412" t="s">
        <v>119</v>
      </c>
      <c r="R33" s="412" t="s">
        <v>150</v>
      </c>
      <c r="S33" s="412" t="s">
        <v>154</v>
      </c>
      <c r="T33" s="413" t="s">
        <v>38</v>
      </c>
    </row>
    <row r="34" spans="1:20" ht="15.75" x14ac:dyDescent="0.25">
      <c r="A34" s="93">
        <v>78</v>
      </c>
      <c r="B34" s="106">
        <v>1.9</v>
      </c>
      <c r="C34" s="106">
        <v>1.9</v>
      </c>
      <c r="D34" s="302" t="s">
        <v>153</v>
      </c>
      <c r="E34" s="431" t="s">
        <v>160</v>
      </c>
      <c r="F34" s="109">
        <v>44464</v>
      </c>
      <c r="G34" s="464">
        <v>1.9</v>
      </c>
      <c r="H34" s="106" t="s">
        <v>164</v>
      </c>
      <c r="I34" s="419" t="s">
        <v>171</v>
      </c>
      <c r="J34" s="422">
        <v>44476</v>
      </c>
      <c r="K34" s="475"/>
      <c r="L34" s="88" t="s">
        <v>17</v>
      </c>
      <c r="M34" s="88" t="s">
        <v>149</v>
      </c>
      <c r="N34" s="87" t="s">
        <v>151</v>
      </c>
      <c r="O34" s="87" t="s">
        <v>155</v>
      </c>
      <c r="P34" s="87" t="s">
        <v>118</v>
      </c>
      <c r="Q34" s="414" t="s">
        <v>149</v>
      </c>
      <c r="R34" s="415" t="s">
        <v>156</v>
      </c>
      <c r="S34" s="415" t="s">
        <v>155</v>
      </c>
      <c r="T34" s="415" t="s">
        <v>118</v>
      </c>
    </row>
    <row r="35" spans="1:20" ht="16.5" thickBot="1" x14ac:dyDescent="0.3">
      <c r="A35" s="105">
        <v>79</v>
      </c>
      <c r="B35" s="106">
        <v>1.1000000000000001</v>
      </c>
      <c r="C35" s="106">
        <v>1.1000000000000001</v>
      </c>
      <c r="D35" s="302" t="s">
        <v>153</v>
      </c>
      <c r="E35" s="431" t="s">
        <v>160</v>
      </c>
      <c r="F35" s="109">
        <v>44464</v>
      </c>
      <c r="G35" s="464">
        <v>1.1000000000000001</v>
      </c>
      <c r="H35" s="106" t="s">
        <v>164</v>
      </c>
      <c r="I35" s="419" t="s">
        <v>171</v>
      </c>
      <c r="J35" s="422">
        <v>44476</v>
      </c>
      <c r="K35" s="91" t="s">
        <v>93</v>
      </c>
      <c r="L35" s="92" t="s">
        <v>5</v>
      </c>
      <c r="M35" s="92" t="s">
        <v>5</v>
      </c>
      <c r="N35" s="90" t="s">
        <v>127</v>
      </c>
      <c r="O35" s="90" t="s">
        <v>5</v>
      </c>
      <c r="P35" s="90" t="s">
        <v>152</v>
      </c>
      <c r="Q35" s="416" t="s">
        <v>5</v>
      </c>
      <c r="R35" s="417" t="s">
        <v>127</v>
      </c>
      <c r="S35" s="417" t="s">
        <v>5</v>
      </c>
      <c r="T35" s="417" t="s">
        <v>152</v>
      </c>
    </row>
    <row r="36" spans="1:20" ht="15.75" x14ac:dyDescent="0.25">
      <c r="A36" s="93">
        <v>80</v>
      </c>
      <c r="B36" s="106">
        <v>3.4</v>
      </c>
      <c r="C36" s="106">
        <v>3.4</v>
      </c>
      <c r="D36" s="302" t="s">
        <v>158</v>
      </c>
      <c r="E36" s="431" t="s">
        <v>159</v>
      </c>
      <c r="F36" s="109">
        <v>44464</v>
      </c>
      <c r="G36" s="464">
        <v>3.4</v>
      </c>
      <c r="H36" s="106" t="s">
        <v>164</v>
      </c>
      <c r="I36" s="419" t="s">
        <v>171</v>
      </c>
      <c r="J36" s="113">
        <v>44579</v>
      </c>
      <c r="K36" s="491">
        <v>99</v>
      </c>
      <c r="L36" s="138">
        <v>3.3</v>
      </c>
      <c r="M36" s="138">
        <v>3.3</v>
      </c>
      <c r="N36" s="302" t="s">
        <v>176</v>
      </c>
      <c r="O36" s="431" t="s">
        <v>160</v>
      </c>
      <c r="P36" s="456">
        <v>44527</v>
      </c>
      <c r="Q36" s="411">
        <v>3.3</v>
      </c>
      <c r="R36" s="464" t="s">
        <v>164</v>
      </c>
      <c r="S36" s="419" t="s">
        <v>171</v>
      </c>
      <c r="T36" s="422">
        <v>44566</v>
      </c>
    </row>
    <row r="37" spans="1:20" ht="15.75" x14ac:dyDescent="0.25">
      <c r="A37" s="105">
        <v>81</v>
      </c>
      <c r="B37" s="106">
        <v>8.6</v>
      </c>
      <c r="C37" s="106">
        <v>8.6</v>
      </c>
      <c r="D37" s="302" t="s">
        <v>176</v>
      </c>
      <c r="E37" s="513" t="s">
        <v>175</v>
      </c>
      <c r="F37" s="109">
        <v>44579</v>
      </c>
      <c r="G37" s="514">
        <v>8.6</v>
      </c>
      <c r="H37" s="106" t="s">
        <v>163</v>
      </c>
      <c r="I37" s="419" t="s">
        <v>161</v>
      </c>
      <c r="J37" s="113">
        <v>44610</v>
      </c>
      <c r="K37" s="492">
        <v>100</v>
      </c>
      <c r="L37" s="106">
        <v>6.6</v>
      </c>
      <c r="M37" s="106"/>
      <c r="N37" s="107"/>
      <c r="O37" s="261"/>
      <c r="P37" s="107"/>
      <c r="Q37" s="507">
        <v>6.6</v>
      </c>
      <c r="R37" s="232"/>
      <c r="S37" s="311"/>
      <c r="T37" s="461"/>
    </row>
    <row r="38" spans="1:20" ht="15.75" x14ac:dyDescent="0.25">
      <c r="A38" s="93">
        <v>82</v>
      </c>
      <c r="B38" s="106">
        <v>2.4</v>
      </c>
      <c r="C38" s="106">
        <v>2.4</v>
      </c>
      <c r="D38" s="302" t="s">
        <v>158</v>
      </c>
      <c r="E38" s="431" t="s">
        <v>159</v>
      </c>
      <c r="F38" s="109">
        <v>44526</v>
      </c>
      <c r="G38" s="464">
        <v>2.4</v>
      </c>
      <c r="H38" s="106" t="s">
        <v>164</v>
      </c>
      <c r="I38" s="419" t="s">
        <v>171</v>
      </c>
      <c r="J38" s="113">
        <v>44578</v>
      </c>
      <c r="K38" s="492">
        <v>101</v>
      </c>
      <c r="L38" s="106">
        <v>2.9</v>
      </c>
      <c r="M38" s="106">
        <v>2.9</v>
      </c>
      <c r="N38" s="302" t="s">
        <v>176</v>
      </c>
      <c r="O38" s="431" t="s">
        <v>160</v>
      </c>
      <c r="P38" s="456">
        <v>44527</v>
      </c>
      <c r="Q38" s="411">
        <v>2.9</v>
      </c>
      <c r="R38" s="464" t="s">
        <v>164</v>
      </c>
      <c r="S38" s="419" t="s">
        <v>171</v>
      </c>
      <c r="T38" s="422">
        <v>44566</v>
      </c>
    </row>
    <row r="39" spans="1:20" ht="15.75" x14ac:dyDescent="0.25">
      <c r="A39" s="105">
        <v>83</v>
      </c>
      <c r="B39" s="106">
        <v>3.2</v>
      </c>
      <c r="C39" s="106">
        <v>3.2</v>
      </c>
      <c r="D39" s="302" t="s">
        <v>158</v>
      </c>
      <c r="E39" s="431" t="s">
        <v>159</v>
      </c>
      <c r="F39" s="109">
        <v>44526</v>
      </c>
      <c r="G39" s="464">
        <v>3.2</v>
      </c>
      <c r="H39" s="106" t="s">
        <v>164</v>
      </c>
      <c r="I39" s="419" t="s">
        <v>171</v>
      </c>
      <c r="J39" s="113">
        <v>44575</v>
      </c>
      <c r="K39" s="492">
        <v>102</v>
      </c>
      <c r="L39" s="106">
        <v>6.5</v>
      </c>
      <c r="M39" s="106">
        <v>6.5</v>
      </c>
      <c r="N39" s="302" t="s">
        <v>176</v>
      </c>
      <c r="O39" s="431" t="s">
        <v>160</v>
      </c>
      <c r="P39" s="456">
        <v>44527</v>
      </c>
      <c r="Q39" s="411">
        <v>6.5</v>
      </c>
      <c r="R39" s="464" t="s">
        <v>164</v>
      </c>
      <c r="S39" s="419" t="s">
        <v>171</v>
      </c>
      <c r="T39" s="422">
        <v>44566</v>
      </c>
    </row>
    <row r="40" spans="1:20" ht="16.5" thickBot="1" x14ac:dyDescent="0.3">
      <c r="A40" s="93">
        <v>84</v>
      </c>
      <c r="B40" s="106">
        <v>3.2</v>
      </c>
      <c r="C40" s="106">
        <v>3.2</v>
      </c>
      <c r="D40" s="302" t="s">
        <v>158</v>
      </c>
      <c r="E40" s="431" t="s">
        <v>159</v>
      </c>
      <c r="F40" s="109">
        <v>44527</v>
      </c>
      <c r="G40" s="464">
        <v>3.2</v>
      </c>
      <c r="H40" s="106" t="s">
        <v>164</v>
      </c>
      <c r="I40" s="419" t="s">
        <v>171</v>
      </c>
      <c r="J40" s="113">
        <v>44576</v>
      </c>
      <c r="K40" s="494">
        <v>103</v>
      </c>
      <c r="L40" s="141">
        <v>2.2000000000000002</v>
      </c>
      <c r="M40" s="141"/>
      <c r="N40" s="234"/>
      <c r="O40" s="335"/>
      <c r="P40" s="234"/>
      <c r="Q40" s="508">
        <v>2.2000000000000002</v>
      </c>
      <c r="R40" s="462"/>
      <c r="S40" s="312"/>
      <c r="T40" s="460"/>
    </row>
    <row r="41" spans="1:20" ht="15.75" x14ac:dyDescent="0.25">
      <c r="A41" s="105">
        <v>85</v>
      </c>
      <c r="B41" s="119">
        <v>4.0999999999999996</v>
      </c>
      <c r="C41" s="119">
        <v>4.0999999999999996</v>
      </c>
      <c r="D41" s="302" t="s">
        <v>158</v>
      </c>
      <c r="E41" s="431" t="s">
        <v>159</v>
      </c>
      <c r="F41" s="109">
        <v>44528</v>
      </c>
      <c r="G41" s="511">
        <v>4.0999999999999996</v>
      </c>
      <c r="H41" s="106" t="s">
        <v>164</v>
      </c>
      <c r="I41" s="419" t="s">
        <v>171</v>
      </c>
      <c r="J41" s="113">
        <v>44578</v>
      </c>
      <c r="K41" s="128" t="s">
        <v>16</v>
      </c>
      <c r="L41" s="123"/>
      <c r="M41" s="149"/>
      <c r="N41" s="430"/>
      <c r="O41" s="263"/>
      <c r="P41" s="331"/>
      <c r="Q41" s="126"/>
      <c r="R41" s="123"/>
      <c r="S41" s="127"/>
      <c r="T41" s="122"/>
    </row>
    <row r="42" spans="1:20" ht="16.5" thickBot="1" x14ac:dyDescent="0.3">
      <c r="A42" s="105">
        <v>86</v>
      </c>
      <c r="B42" s="106">
        <v>2.4</v>
      </c>
      <c r="C42" s="106">
        <v>2.4</v>
      </c>
      <c r="D42" s="302" t="s">
        <v>158</v>
      </c>
      <c r="E42" s="431" t="s">
        <v>159</v>
      </c>
      <c r="F42" s="109">
        <v>44529</v>
      </c>
      <c r="G42" s="464">
        <v>2.4</v>
      </c>
      <c r="H42" s="106" t="s">
        <v>164</v>
      </c>
      <c r="I42" s="419" t="s">
        <v>171</v>
      </c>
      <c r="J42" s="113">
        <v>44578</v>
      </c>
      <c r="K42" s="495" t="s">
        <v>17</v>
      </c>
      <c r="L42" s="130">
        <f>SUM(L27:L41)</f>
        <v>21.499999999999996</v>
      </c>
      <c r="M42" s="151">
        <f>SUM(M36:M41)</f>
        <v>12.7</v>
      </c>
      <c r="N42" s="131"/>
      <c r="O42" s="221"/>
      <c r="P42" s="325">
        <f>SUM(Q42/M42)</f>
        <v>1.6929133858267715</v>
      </c>
      <c r="Q42" s="305">
        <f>SUM(Q36:Q41)</f>
        <v>21.499999999999996</v>
      </c>
      <c r="R42" s="152"/>
      <c r="S42" s="133">
        <f>SUM(S36:S41)</f>
        <v>0</v>
      </c>
      <c r="T42" s="134">
        <f>SUM(S42/M42)</f>
        <v>0</v>
      </c>
    </row>
    <row r="43" spans="1:20" ht="16.5" thickBot="1" x14ac:dyDescent="0.3">
      <c r="A43" s="105">
        <v>87</v>
      </c>
      <c r="B43" s="259">
        <v>5</v>
      </c>
      <c r="C43" s="259">
        <v>5</v>
      </c>
      <c r="D43" s="302" t="s">
        <v>158</v>
      </c>
      <c r="E43" s="431" t="s">
        <v>159</v>
      </c>
      <c r="F43" s="109">
        <v>44530</v>
      </c>
      <c r="G43" s="512">
        <v>5</v>
      </c>
      <c r="H43" s="141" t="s">
        <v>164</v>
      </c>
      <c r="I43" s="423" t="s">
        <v>171</v>
      </c>
      <c r="J43" s="434">
        <v>44578</v>
      </c>
    </row>
    <row r="44" spans="1:20" x14ac:dyDescent="0.25">
      <c r="A44" s="122" t="s">
        <v>16</v>
      </c>
      <c r="B44" s="143"/>
      <c r="C44" s="123"/>
      <c r="D44" s="288"/>
      <c r="E44" s="288"/>
      <c r="F44" s="126"/>
      <c r="G44" s="496"/>
      <c r="H44" s="212"/>
      <c r="I44" s="497"/>
      <c r="J44" s="498"/>
    </row>
    <row r="45" spans="1:20" ht="15.75" thickBot="1" x14ac:dyDescent="0.3">
      <c r="A45" s="129" t="s">
        <v>17</v>
      </c>
      <c r="B45" s="145">
        <f>SUM(B6:B44)</f>
        <v>158.79999999999998</v>
      </c>
      <c r="C45" s="146">
        <f>SUM(C6:C44)</f>
        <v>156.89999999999998</v>
      </c>
      <c r="D45" s="300">
        <f>SUM(D6:D44)</f>
        <v>0</v>
      </c>
      <c r="E45" s="300"/>
      <c r="F45" s="132"/>
      <c r="G45" s="467">
        <f>SUM(G6:G44)</f>
        <v>156.5</v>
      </c>
      <c r="H45" s="301">
        <f>SUM(H6:H44)</f>
        <v>0</v>
      </c>
      <c r="I45" s="134"/>
      <c r="J45" s="135"/>
      <c r="O45" s="506" t="s">
        <v>174</v>
      </c>
    </row>
    <row r="46" spans="1:20" x14ac:dyDescent="0.25">
      <c r="A46" s="78"/>
      <c r="B46" s="78"/>
      <c r="C46" s="78"/>
      <c r="D46" s="78"/>
      <c r="E46" s="78"/>
      <c r="F46" s="148"/>
      <c r="G46" s="78"/>
      <c r="H46" s="78"/>
      <c r="I46" s="147"/>
      <c r="J46" s="150"/>
      <c r="K46" s="153"/>
      <c r="L46" s="154"/>
      <c r="M46" s="78"/>
      <c r="N46" s="78"/>
      <c r="O46" s="78"/>
      <c r="P46" s="78"/>
      <c r="Q46" s="78"/>
      <c r="R46" s="78"/>
      <c r="S46" s="78"/>
      <c r="T46" s="78"/>
    </row>
    <row r="47" spans="1:20" x14ac:dyDescent="0.25">
      <c r="A47" s="78"/>
      <c r="B47" s="78"/>
      <c r="C47" s="78"/>
      <c r="D47" s="78"/>
      <c r="E47" s="78"/>
      <c r="F47" s="78"/>
      <c r="G47" s="78"/>
      <c r="H47" s="78"/>
      <c r="I47" s="155"/>
      <c r="J47" s="150"/>
      <c r="K47" s="153"/>
      <c r="L47" s="154"/>
      <c r="M47" s="78"/>
      <c r="N47" s="78"/>
      <c r="O47" s="78"/>
      <c r="P47" s="78"/>
      <c r="Q47" s="78"/>
      <c r="R47" s="78"/>
      <c r="S47" s="78"/>
      <c r="T47" s="78"/>
    </row>
    <row r="48" spans="1:20" x14ac:dyDescent="0.25">
      <c r="A48" s="78"/>
      <c r="B48" s="78"/>
      <c r="C48" s="78"/>
      <c r="D48" s="78"/>
      <c r="E48" s="78"/>
      <c r="F48" s="78"/>
      <c r="G48" s="78"/>
      <c r="H48" s="78"/>
      <c r="I48" s="155"/>
      <c r="J48" s="150"/>
      <c r="K48" s="153"/>
      <c r="L48" s="154"/>
      <c r="M48" s="156"/>
      <c r="N48" s="157"/>
      <c r="O48" s="148"/>
      <c r="P48" s="148"/>
      <c r="Q48" s="148"/>
      <c r="R48" s="148"/>
      <c r="S48" s="148"/>
      <c r="T48" s="148"/>
    </row>
    <row r="49" spans="1:20" x14ac:dyDescent="0.25">
      <c r="A49" s="78"/>
      <c r="B49" s="78"/>
      <c r="C49" s="78"/>
      <c r="D49" s="78"/>
      <c r="E49" s="78"/>
      <c r="F49" s="78"/>
      <c r="G49" s="78"/>
      <c r="H49" s="78"/>
      <c r="I49" s="155"/>
      <c r="J49" s="158"/>
      <c r="K49" s="153"/>
      <c r="L49" s="154"/>
      <c r="M49" s="77"/>
      <c r="N49" s="77"/>
      <c r="O49" s="77"/>
      <c r="P49" s="77"/>
      <c r="Q49" s="77"/>
      <c r="R49" s="77"/>
      <c r="S49" s="77"/>
      <c r="T49" s="77"/>
    </row>
    <row r="50" spans="1:20" x14ac:dyDescent="0.25">
      <c r="A50" s="159"/>
      <c r="B50" s="160"/>
      <c r="C50" s="160"/>
      <c r="D50" s="160"/>
      <c r="E50" s="160"/>
      <c r="F50" s="160"/>
      <c r="G50" s="148"/>
      <c r="H50" s="148"/>
      <c r="I50" s="155"/>
      <c r="J50" s="150"/>
      <c r="K50" s="153"/>
      <c r="L50" s="154"/>
      <c r="M50" s="77"/>
      <c r="N50" s="77"/>
      <c r="O50" s="77"/>
      <c r="P50" s="77"/>
      <c r="Q50" s="77"/>
      <c r="R50" s="77"/>
      <c r="S50" s="77"/>
      <c r="T50" s="77"/>
    </row>
    <row r="51" spans="1:20" x14ac:dyDescent="0.25">
      <c r="A51" s="159"/>
      <c r="B51" s="160"/>
      <c r="C51" s="160"/>
      <c r="D51" s="160"/>
      <c r="E51" s="160"/>
      <c r="F51" s="160"/>
      <c r="G51" s="148"/>
      <c r="H51" s="148"/>
      <c r="I51" s="155"/>
      <c r="J51" s="150"/>
      <c r="K51" s="153"/>
      <c r="L51" s="154"/>
      <c r="M51" s="77"/>
      <c r="N51" s="77"/>
      <c r="O51" s="77"/>
      <c r="P51" s="77"/>
      <c r="Q51" s="77"/>
      <c r="R51" s="77"/>
      <c r="S51" s="77"/>
      <c r="T51" s="77"/>
    </row>
    <row r="52" spans="1:20" x14ac:dyDescent="0.25">
      <c r="A52" s="159"/>
      <c r="B52" s="160"/>
      <c r="C52" s="160"/>
      <c r="D52" s="160"/>
      <c r="E52" s="160"/>
      <c r="F52" s="160"/>
      <c r="G52" s="148"/>
      <c r="H52" s="148"/>
      <c r="I52" s="155"/>
      <c r="J52" s="154"/>
      <c r="K52" s="154"/>
      <c r="L52" s="154"/>
      <c r="M52" s="77"/>
      <c r="N52" s="77"/>
      <c r="O52" s="77"/>
      <c r="P52" s="77"/>
      <c r="Q52" s="77"/>
      <c r="R52" s="77"/>
      <c r="S52" s="77"/>
      <c r="T52" s="77"/>
    </row>
    <row r="53" spans="1:20" x14ac:dyDescent="0.25">
      <c r="A53" s="159"/>
      <c r="B53" s="160"/>
      <c r="C53" s="160"/>
      <c r="D53" s="160"/>
      <c r="E53" s="160"/>
      <c r="F53" s="160"/>
      <c r="G53" s="148"/>
      <c r="H53" s="148"/>
      <c r="I53" s="147"/>
      <c r="J53" s="150"/>
      <c r="K53" s="153"/>
      <c r="L53" s="154"/>
      <c r="M53" s="77"/>
      <c r="N53" s="77"/>
      <c r="O53" s="77"/>
      <c r="P53" s="77"/>
      <c r="Q53" s="77"/>
      <c r="R53" s="77"/>
      <c r="S53" s="77"/>
      <c r="T53" s="77"/>
    </row>
    <row r="54" spans="1:20" x14ac:dyDescent="0.25">
      <c r="A54" s="159"/>
      <c r="B54" s="160"/>
      <c r="C54" s="160"/>
      <c r="D54" s="160"/>
      <c r="E54" s="160"/>
      <c r="F54" s="160"/>
      <c r="G54" s="148"/>
      <c r="H54" s="148"/>
      <c r="I54" s="155"/>
      <c r="J54" s="150"/>
      <c r="K54" s="153"/>
      <c r="L54" s="154"/>
      <c r="M54" s="77"/>
      <c r="N54" s="77"/>
      <c r="O54" s="77"/>
      <c r="P54" s="77"/>
      <c r="Q54" s="77"/>
      <c r="R54" s="77"/>
      <c r="S54" s="77"/>
      <c r="T54" s="77"/>
    </row>
    <row r="55" spans="1:20" x14ac:dyDescent="0.25">
      <c r="A55" s="159"/>
      <c r="B55" s="160"/>
      <c r="C55" s="160"/>
      <c r="D55" s="160"/>
      <c r="E55" s="160"/>
      <c r="F55" s="160"/>
      <c r="G55" s="148"/>
      <c r="H55" s="148"/>
      <c r="I55" s="147"/>
      <c r="J55" s="150"/>
      <c r="K55" s="153"/>
      <c r="L55" s="154"/>
      <c r="M55" s="77"/>
      <c r="N55" s="77"/>
      <c r="O55" s="77"/>
      <c r="P55" s="77"/>
      <c r="Q55" s="77"/>
      <c r="R55" s="77"/>
      <c r="S55" s="77"/>
      <c r="T55" s="77"/>
    </row>
    <row r="56" spans="1:20" x14ac:dyDescent="0.25">
      <c r="A56" s="159"/>
      <c r="B56" s="160"/>
      <c r="C56" s="160"/>
      <c r="D56" s="160"/>
      <c r="E56" s="160"/>
      <c r="F56" s="160"/>
      <c r="G56" s="148"/>
      <c r="H56" s="148"/>
      <c r="I56" s="147"/>
      <c r="J56" s="150"/>
      <c r="K56" s="153"/>
      <c r="L56" s="154"/>
      <c r="M56" s="77"/>
      <c r="N56" s="77"/>
      <c r="O56" s="77"/>
      <c r="P56" s="77"/>
      <c r="Q56" s="77"/>
      <c r="R56" s="77"/>
      <c r="S56" s="77"/>
      <c r="T56" s="77"/>
    </row>
    <row r="57" spans="1:20" x14ac:dyDescent="0.25">
      <c r="A57" s="159"/>
      <c r="B57" s="160"/>
      <c r="C57" s="160"/>
      <c r="D57" s="160"/>
      <c r="E57" s="160"/>
      <c r="F57" s="160"/>
      <c r="G57" s="148"/>
      <c r="H57" s="148"/>
      <c r="I57" s="155"/>
      <c r="J57" s="150"/>
      <c r="K57" s="153"/>
      <c r="L57" s="154"/>
      <c r="M57" s="77"/>
      <c r="N57" s="77"/>
      <c r="O57" s="77"/>
      <c r="P57" s="77"/>
      <c r="Q57" s="77"/>
      <c r="R57" s="77"/>
      <c r="S57" s="77"/>
      <c r="T57" s="77"/>
    </row>
    <row r="58" spans="1:20" x14ac:dyDescent="0.25">
      <c r="A58" s="159"/>
      <c r="B58" s="160"/>
      <c r="C58" s="160"/>
      <c r="D58" s="160"/>
      <c r="E58" s="160"/>
      <c r="F58" s="160"/>
      <c r="G58" s="148"/>
      <c r="H58" s="148"/>
      <c r="I58" s="147"/>
      <c r="J58" s="150"/>
      <c r="K58" s="153"/>
      <c r="L58" s="154"/>
      <c r="M58" s="77"/>
      <c r="N58" s="77"/>
      <c r="O58" s="77"/>
      <c r="P58" s="77"/>
      <c r="Q58" s="77"/>
      <c r="R58" s="77"/>
      <c r="S58" s="77"/>
      <c r="T58" s="77"/>
    </row>
    <row r="59" spans="1:20" x14ac:dyDescent="0.25">
      <c r="A59" s="159"/>
      <c r="B59" s="160"/>
      <c r="C59" s="160"/>
      <c r="D59" s="160"/>
      <c r="E59" s="160"/>
      <c r="F59" s="160"/>
      <c r="G59" s="148"/>
      <c r="H59" s="148"/>
      <c r="I59" s="147"/>
      <c r="J59" s="150"/>
      <c r="K59" s="153"/>
      <c r="L59" s="154"/>
      <c r="M59" s="77"/>
      <c r="N59" s="77"/>
      <c r="O59" s="77"/>
      <c r="P59" s="77"/>
      <c r="Q59" s="77"/>
      <c r="R59" s="77"/>
      <c r="S59" s="77"/>
      <c r="T59" s="77"/>
    </row>
    <row r="60" spans="1:20" x14ac:dyDescent="0.25">
      <c r="A60" s="159"/>
      <c r="B60" s="160"/>
      <c r="C60" s="160"/>
      <c r="D60" s="160"/>
      <c r="E60" s="160"/>
      <c r="F60" s="160"/>
      <c r="G60" s="148"/>
      <c r="H60" s="148"/>
      <c r="I60" s="147"/>
      <c r="J60" s="158"/>
      <c r="K60" s="153"/>
      <c r="L60" s="154"/>
      <c r="M60" s="77"/>
      <c r="N60" s="77"/>
      <c r="O60" s="77"/>
      <c r="P60" s="77"/>
      <c r="Q60" s="77"/>
      <c r="R60" s="77"/>
      <c r="S60" s="77"/>
      <c r="T60" s="77"/>
    </row>
    <row r="61" spans="1:20" ht="18.75" x14ac:dyDescent="0.3">
      <c r="A61" s="76" t="s">
        <v>166</v>
      </c>
      <c r="B61" s="77"/>
      <c r="C61" s="77"/>
      <c r="D61" s="77"/>
      <c r="E61" s="77"/>
      <c r="F61" s="77"/>
      <c r="G61" s="77"/>
      <c r="H61" s="77"/>
      <c r="I61" s="77"/>
      <c r="J61" s="77"/>
      <c r="K61" s="153"/>
      <c r="L61" s="154"/>
      <c r="M61" s="77"/>
      <c r="N61" s="77"/>
      <c r="O61" s="77"/>
      <c r="P61" s="77"/>
      <c r="Q61" s="77"/>
      <c r="R61" s="77"/>
      <c r="S61" s="77"/>
      <c r="T61" s="77"/>
    </row>
    <row r="62" spans="1:20" ht="19.5" thickBot="1" x14ac:dyDescent="0.35">
      <c r="A62" s="79" t="s">
        <v>167</v>
      </c>
      <c r="B62" s="77"/>
      <c r="C62" s="77"/>
      <c r="D62" s="77"/>
      <c r="E62" s="77"/>
      <c r="F62" s="77"/>
      <c r="G62" s="77"/>
      <c r="H62" s="80"/>
      <c r="I62" s="77"/>
      <c r="J62" s="77"/>
      <c r="K62" s="79" t="s">
        <v>157</v>
      </c>
      <c r="L62" s="77"/>
      <c r="M62" s="77"/>
      <c r="N62" s="77"/>
      <c r="O62" s="77"/>
      <c r="P62" s="78"/>
      <c r="Q62" s="78"/>
      <c r="R62" s="77"/>
      <c r="S62" s="80"/>
      <c r="T62" s="77"/>
    </row>
    <row r="63" spans="1:20" ht="15.75" x14ac:dyDescent="0.25">
      <c r="A63" s="82" t="s">
        <v>117</v>
      </c>
      <c r="B63" s="83" t="s">
        <v>119</v>
      </c>
      <c r="C63" s="83" t="s">
        <v>119</v>
      </c>
      <c r="D63" s="83" t="s">
        <v>150</v>
      </c>
      <c r="E63" s="83" t="s">
        <v>154</v>
      </c>
      <c r="F63" s="82" t="s">
        <v>38</v>
      </c>
      <c r="G63" s="412" t="s">
        <v>119</v>
      </c>
      <c r="H63" s="412" t="s">
        <v>150</v>
      </c>
      <c r="I63" s="412" t="s">
        <v>154</v>
      </c>
      <c r="J63" s="413" t="s">
        <v>38</v>
      </c>
      <c r="K63" s="82" t="s">
        <v>117</v>
      </c>
      <c r="L63" s="83" t="s">
        <v>119</v>
      </c>
      <c r="M63" s="83" t="s">
        <v>119</v>
      </c>
      <c r="N63" s="83" t="s">
        <v>150</v>
      </c>
      <c r="O63" s="83" t="s">
        <v>154</v>
      </c>
      <c r="P63" s="82" t="s">
        <v>38</v>
      </c>
      <c r="Q63" s="412" t="s">
        <v>119</v>
      </c>
      <c r="R63" s="412" t="s">
        <v>150</v>
      </c>
      <c r="S63" s="412" t="s">
        <v>154</v>
      </c>
      <c r="T63" s="413" t="s">
        <v>38</v>
      </c>
    </row>
    <row r="64" spans="1:20" ht="15.75" x14ac:dyDescent="0.25">
      <c r="A64" s="87"/>
      <c r="B64" s="88" t="s">
        <v>17</v>
      </c>
      <c r="C64" s="88" t="s">
        <v>149</v>
      </c>
      <c r="D64" s="87" t="s">
        <v>151</v>
      </c>
      <c r="E64" s="87" t="s">
        <v>155</v>
      </c>
      <c r="F64" s="87" t="s">
        <v>118</v>
      </c>
      <c r="G64" s="414" t="s">
        <v>149</v>
      </c>
      <c r="H64" s="415" t="s">
        <v>156</v>
      </c>
      <c r="I64" s="415" t="s">
        <v>155</v>
      </c>
      <c r="J64" s="415" t="s">
        <v>118</v>
      </c>
      <c r="K64" s="87"/>
      <c r="L64" s="88" t="s">
        <v>17</v>
      </c>
      <c r="M64" s="88" t="s">
        <v>149</v>
      </c>
      <c r="N64" s="87" t="s">
        <v>151</v>
      </c>
      <c r="O64" s="87" t="s">
        <v>155</v>
      </c>
      <c r="P64" s="87" t="s">
        <v>118</v>
      </c>
      <c r="Q64" s="414" t="s">
        <v>149</v>
      </c>
      <c r="R64" s="415" t="s">
        <v>156</v>
      </c>
      <c r="S64" s="415" t="s">
        <v>155</v>
      </c>
      <c r="T64" s="415" t="s">
        <v>118</v>
      </c>
    </row>
    <row r="65" spans="1:20" ht="16.5" thickBot="1" x14ac:dyDescent="0.3">
      <c r="A65" s="90" t="s">
        <v>93</v>
      </c>
      <c r="B65" s="92" t="s">
        <v>5</v>
      </c>
      <c r="C65" s="92" t="s">
        <v>5</v>
      </c>
      <c r="D65" s="90" t="s">
        <v>127</v>
      </c>
      <c r="E65" s="90" t="s">
        <v>5</v>
      </c>
      <c r="F65" s="90" t="s">
        <v>152</v>
      </c>
      <c r="G65" s="416" t="s">
        <v>5</v>
      </c>
      <c r="H65" s="417" t="s">
        <v>127</v>
      </c>
      <c r="I65" s="417" t="s">
        <v>5</v>
      </c>
      <c r="J65" s="417" t="s">
        <v>152</v>
      </c>
      <c r="K65" s="87" t="s">
        <v>93</v>
      </c>
      <c r="L65" s="88" t="s">
        <v>5</v>
      </c>
      <c r="M65" s="88" t="s">
        <v>5</v>
      </c>
      <c r="N65" s="87" t="s">
        <v>127</v>
      </c>
      <c r="O65" s="87" t="s">
        <v>5</v>
      </c>
      <c r="P65" s="87" t="s">
        <v>152</v>
      </c>
      <c r="Q65" s="414" t="s">
        <v>5</v>
      </c>
      <c r="R65" s="417" t="s">
        <v>127</v>
      </c>
      <c r="S65" s="417" t="s">
        <v>5</v>
      </c>
      <c r="T65" s="417" t="s">
        <v>152</v>
      </c>
    </row>
    <row r="66" spans="1:20" ht="15.75" x14ac:dyDescent="0.25">
      <c r="A66" s="162">
        <v>1</v>
      </c>
      <c r="B66" s="163">
        <v>1.3</v>
      </c>
      <c r="C66" s="163">
        <v>1.3</v>
      </c>
      <c r="D66" s="163"/>
      <c r="E66" s="163"/>
      <c r="F66" s="163"/>
      <c r="G66" s="114"/>
      <c r="H66" s="98"/>
      <c r="I66" s="99"/>
      <c r="J66" s="425"/>
      <c r="K66" s="137">
        <v>93</v>
      </c>
      <c r="L66" s="138">
        <v>2.5</v>
      </c>
      <c r="M66" s="435">
        <v>2.5</v>
      </c>
      <c r="N66" s="437" t="s">
        <v>158</v>
      </c>
      <c r="O66" s="432" t="s">
        <v>159</v>
      </c>
      <c r="P66" s="104">
        <v>44565</v>
      </c>
      <c r="Q66" s="426">
        <v>2.5</v>
      </c>
      <c r="R66" s="523" t="s">
        <v>164</v>
      </c>
      <c r="S66" s="524" t="s">
        <v>171</v>
      </c>
      <c r="T66" s="510">
        <v>44597</v>
      </c>
    </row>
    <row r="67" spans="1:20" ht="15.75" x14ac:dyDescent="0.25">
      <c r="A67" s="167" t="s">
        <v>19</v>
      </c>
      <c r="B67" s="168">
        <v>6</v>
      </c>
      <c r="C67" s="168">
        <v>5</v>
      </c>
      <c r="D67" s="168"/>
      <c r="E67" s="168"/>
      <c r="F67" s="168"/>
      <c r="G67" s="322"/>
      <c r="H67" s="117"/>
      <c r="I67" s="99"/>
      <c r="J67" s="109"/>
      <c r="K67" s="105">
        <v>94</v>
      </c>
      <c r="L67" s="106">
        <v>13.7</v>
      </c>
      <c r="M67" s="411">
        <v>13.7</v>
      </c>
      <c r="N67" s="438" t="s">
        <v>158</v>
      </c>
      <c r="O67" s="431" t="s">
        <v>159</v>
      </c>
      <c r="P67" s="113">
        <v>44367</v>
      </c>
      <c r="Q67" s="427">
        <v>13.7</v>
      </c>
      <c r="R67" s="106" t="s">
        <v>164</v>
      </c>
      <c r="S67" s="419" t="s">
        <v>162</v>
      </c>
      <c r="T67" s="422">
        <v>44426</v>
      </c>
    </row>
    <row r="68" spans="1:20" ht="15.75" x14ac:dyDescent="0.25">
      <c r="A68" s="136">
        <v>3</v>
      </c>
      <c r="B68" s="168">
        <v>3.4</v>
      </c>
      <c r="C68" s="168">
        <v>3.6</v>
      </c>
      <c r="D68" s="168"/>
      <c r="E68" s="168"/>
      <c r="F68" s="168"/>
      <c r="G68" s="322"/>
      <c r="H68" s="117"/>
      <c r="I68" s="99"/>
      <c r="J68" s="109"/>
      <c r="K68" s="105">
        <v>95</v>
      </c>
      <c r="L68" s="106">
        <v>5.2</v>
      </c>
      <c r="M68" s="411">
        <v>5.2</v>
      </c>
      <c r="N68" s="302" t="s">
        <v>176</v>
      </c>
      <c r="O68" s="431" t="s">
        <v>160</v>
      </c>
      <c r="P68" s="113">
        <v>44449</v>
      </c>
      <c r="Q68" s="427">
        <v>5.2</v>
      </c>
      <c r="R68" s="106" t="s">
        <v>164</v>
      </c>
      <c r="S68" s="419" t="s">
        <v>162</v>
      </c>
      <c r="T68" s="422">
        <v>44459</v>
      </c>
    </row>
    <row r="69" spans="1:20" ht="15.75" x14ac:dyDescent="0.25">
      <c r="A69" s="110">
        <v>5</v>
      </c>
      <c r="B69" s="168">
        <v>5.3</v>
      </c>
      <c r="C69" s="168">
        <v>5.4</v>
      </c>
      <c r="D69" s="168"/>
      <c r="E69" s="168"/>
      <c r="F69" s="168"/>
      <c r="G69" s="108"/>
      <c r="H69" s="117"/>
      <c r="I69" s="99"/>
      <c r="J69" s="109"/>
      <c r="K69" s="105">
        <v>96</v>
      </c>
      <c r="L69" s="106">
        <v>5.3</v>
      </c>
      <c r="M69" s="411">
        <v>5.3</v>
      </c>
      <c r="N69" s="302" t="s">
        <v>176</v>
      </c>
      <c r="O69" s="431" t="s">
        <v>160</v>
      </c>
      <c r="P69" s="113">
        <v>44449</v>
      </c>
      <c r="Q69" s="427">
        <v>5.3</v>
      </c>
      <c r="R69" s="106" t="s">
        <v>164</v>
      </c>
      <c r="S69" s="419" t="s">
        <v>162</v>
      </c>
      <c r="T69" s="422">
        <v>44459</v>
      </c>
    </row>
    <row r="70" spans="1:20" ht="15.75" x14ac:dyDescent="0.25">
      <c r="A70" s="110">
        <v>6</v>
      </c>
      <c r="B70" s="168">
        <v>8.1999999999999993</v>
      </c>
      <c r="C70" s="168">
        <v>7.6</v>
      </c>
      <c r="D70" s="168"/>
      <c r="E70" s="168"/>
      <c r="F70" s="168"/>
      <c r="G70" s="322"/>
      <c r="H70" s="117"/>
      <c r="I70" s="99"/>
      <c r="J70" s="109"/>
      <c r="K70" s="105">
        <v>97</v>
      </c>
      <c r="L70" s="106">
        <v>7.1</v>
      </c>
      <c r="M70" s="411">
        <v>7.1</v>
      </c>
      <c r="N70" s="302" t="s">
        <v>176</v>
      </c>
      <c r="O70" s="431" t="s">
        <v>160</v>
      </c>
      <c r="P70" s="113">
        <v>44450</v>
      </c>
      <c r="Q70" s="427">
        <v>7.1</v>
      </c>
      <c r="R70" s="106" t="s">
        <v>164</v>
      </c>
      <c r="S70" s="419" t="s">
        <v>162</v>
      </c>
      <c r="T70" s="422">
        <v>44462</v>
      </c>
    </row>
    <row r="71" spans="1:20" ht="16.5" thickBot="1" x14ac:dyDescent="0.3">
      <c r="A71" s="110">
        <v>7</v>
      </c>
      <c r="B71" s="168">
        <v>4.2</v>
      </c>
      <c r="C71" s="168">
        <v>4.2</v>
      </c>
      <c r="D71" s="168"/>
      <c r="E71" s="168"/>
      <c r="F71" s="168"/>
      <c r="G71" s="322"/>
      <c r="H71" s="117"/>
      <c r="I71" s="99"/>
      <c r="J71" s="109"/>
      <c r="K71" s="140">
        <v>98</v>
      </c>
      <c r="L71" s="141">
        <v>6.1</v>
      </c>
      <c r="M71" s="436">
        <v>6.1</v>
      </c>
      <c r="N71" s="302" t="s">
        <v>176</v>
      </c>
      <c r="O71" s="433" t="s">
        <v>160</v>
      </c>
      <c r="P71" s="434">
        <v>44450</v>
      </c>
      <c r="Q71" s="428">
        <v>6.1</v>
      </c>
      <c r="R71" s="141" t="s">
        <v>164</v>
      </c>
      <c r="S71" s="423" t="s">
        <v>162</v>
      </c>
      <c r="T71" s="424">
        <v>44462</v>
      </c>
    </row>
    <row r="72" spans="1:20" x14ac:dyDescent="0.25">
      <c r="A72" s="110">
        <v>8</v>
      </c>
      <c r="B72" s="168">
        <v>3</v>
      </c>
      <c r="C72" s="168">
        <v>3.2</v>
      </c>
      <c r="D72" s="168"/>
      <c r="E72" s="168"/>
      <c r="F72" s="168"/>
      <c r="G72" s="322"/>
      <c r="H72" s="117"/>
      <c r="I72" s="99"/>
      <c r="J72" s="111"/>
      <c r="K72" s="212" t="s">
        <v>16</v>
      </c>
      <c r="L72" s="213"/>
      <c r="M72" s="429"/>
      <c r="N72" s="430"/>
      <c r="O72" s="263"/>
      <c r="P72" s="331"/>
      <c r="Q72" s="331"/>
      <c r="R72" s="213"/>
      <c r="S72" s="159"/>
      <c r="T72" s="212"/>
    </row>
    <row r="73" spans="1:20" ht="15.75" thickBot="1" x14ac:dyDescent="0.3">
      <c r="A73" s="110">
        <v>9</v>
      </c>
      <c r="B73" s="168">
        <v>6.1</v>
      </c>
      <c r="C73" s="168">
        <v>6.1</v>
      </c>
      <c r="D73" s="168"/>
      <c r="E73" s="168"/>
      <c r="F73" s="168"/>
      <c r="G73" s="322"/>
      <c r="H73" s="117"/>
      <c r="I73" s="99"/>
      <c r="J73" s="111"/>
      <c r="K73" s="129" t="s">
        <v>17</v>
      </c>
      <c r="L73" s="130">
        <f>SUM(L66:L72)</f>
        <v>39.9</v>
      </c>
      <c r="M73" s="151">
        <f>SUM(M66:M72)</f>
        <v>39.9</v>
      </c>
      <c r="N73" s="131">
        <f>SUM(N66:N72)</f>
        <v>0</v>
      </c>
      <c r="O73" s="221"/>
      <c r="P73" s="325">
        <f>SUM(Q73/M73)</f>
        <v>1</v>
      </c>
      <c r="Q73" s="502">
        <f>SUM(Q66:Q72)</f>
        <v>39.9</v>
      </c>
      <c r="R73" s="146"/>
      <c r="S73" s="133"/>
      <c r="T73" s="418"/>
    </row>
    <row r="74" spans="1:20" x14ac:dyDescent="0.25">
      <c r="A74" s="110">
        <v>10</v>
      </c>
      <c r="B74" s="168">
        <v>3.1</v>
      </c>
      <c r="C74" s="168">
        <v>1.7</v>
      </c>
      <c r="D74" s="168"/>
      <c r="E74" s="168"/>
      <c r="F74" s="168"/>
      <c r="G74" s="322"/>
      <c r="H74" s="117"/>
      <c r="I74" s="99"/>
      <c r="J74" s="111"/>
      <c r="K74" s="153"/>
      <c r="L74" s="154"/>
      <c r="M74" s="78"/>
      <c r="N74" s="78"/>
      <c r="O74" s="78"/>
      <c r="P74" s="78"/>
      <c r="Q74" s="78"/>
      <c r="R74" s="78"/>
      <c r="S74" s="78"/>
      <c r="T74" s="78"/>
    </row>
    <row r="75" spans="1:20" x14ac:dyDescent="0.25">
      <c r="A75" s="110">
        <v>11</v>
      </c>
      <c r="B75" s="168">
        <v>4</v>
      </c>
      <c r="C75" s="168">
        <v>4.0999999999999996</v>
      </c>
      <c r="D75" s="168"/>
      <c r="E75" s="168"/>
      <c r="F75" s="168"/>
      <c r="G75" s="108"/>
      <c r="H75" s="117"/>
      <c r="I75" s="99"/>
      <c r="J75" s="111"/>
      <c r="K75" s="153"/>
      <c r="L75" s="154"/>
      <c r="M75" s="78"/>
      <c r="N75" s="78"/>
      <c r="O75" s="78"/>
      <c r="P75" s="78"/>
      <c r="Q75" s="78"/>
      <c r="R75" s="78"/>
      <c r="S75" s="78"/>
      <c r="T75" s="78"/>
    </row>
    <row r="76" spans="1:20" x14ac:dyDescent="0.25">
      <c r="A76" s="110">
        <v>12</v>
      </c>
      <c r="B76" s="168">
        <v>4.7</v>
      </c>
      <c r="C76" s="168">
        <v>5</v>
      </c>
      <c r="D76" s="168"/>
      <c r="E76" s="168"/>
      <c r="F76" s="168"/>
      <c r="G76" s="322"/>
      <c r="H76" s="117"/>
      <c r="I76" s="99"/>
      <c r="J76" s="111"/>
      <c r="K76" s="153"/>
      <c r="L76" s="154"/>
      <c r="M76" s="161"/>
      <c r="N76" s="161"/>
      <c r="O76" s="161"/>
      <c r="P76" s="161"/>
      <c r="Q76" s="161"/>
      <c r="R76" s="161"/>
      <c r="S76" s="161"/>
      <c r="T76" s="161"/>
    </row>
    <row r="77" spans="1:20" x14ac:dyDescent="0.25">
      <c r="A77" s="110">
        <v>13</v>
      </c>
      <c r="B77" s="168">
        <v>3</v>
      </c>
      <c r="C77" s="168">
        <v>3</v>
      </c>
      <c r="D77" s="168"/>
      <c r="E77" s="168"/>
      <c r="F77" s="168"/>
      <c r="G77" s="322"/>
      <c r="H77" s="117"/>
      <c r="I77" s="99"/>
      <c r="J77" s="111"/>
      <c r="K77" s="153"/>
      <c r="L77" s="154"/>
      <c r="M77" s="77"/>
      <c r="N77" s="77" t="s">
        <v>35</v>
      </c>
      <c r="O77" s="77"/>
      <c r="P77" s="77"/>
      <c r="Q77" s="77"/>
      <c r="R77" s="77"/>
      <c r="S77" s="77"/>
      <c r="T77" s="77"/>
    </row>
    <row r="78" spans="1:20" ht="19.5" thickBot="1" x14ac:dyDescent="0.35">
      <c r="A78" s="110" t="s">
        <v>20</v>
      </c>
      <c r="B78" s="168">
        <v>6.1</v>
      </c>
      <c r="C78" s="168">
        <v>5.7</v>
      </c>
      <c r="D78" s="168"/>
      <c r="E78" s="168"/>
      <c r="F78" s="168"/>
      <c r="G78" s="322"/>
      <c r="H78" s="117"/>
      <c r="I78" s="99"/>
      <c r="J78" s="111"/>
      <c r="K78" s="79" t="s">
        <v>168</v>
      </c>
      <c r="L78" s="77"/>
      <c r="M78" s="77"/>
      <c r="N78" s="77"/>
      <c r="O78" s="77"/>
      <c r="P78" s="78"/>
      <c r="Q78" s="78"/>
      <c r="R78" s="77"/>
      <c r="S78" s="80"/>
      <c r="T78" s="77"/>
    </row>
    <row r="79" spans="1:20" ht="15.75" x14ac:dyDescent="0.25">
      <c r="A79" s="110">
        <v>16</v>
      </c>
      <c r="B79" s="168">
        <v>2.2999999999999998</v>
      </c>
      <c r="C79" s="168">
        <v>2.2999999999999998</v>
      </c>
      <c r="D79" s="168"/>
      <c r="E79" s="168"/>
      <c r="F79" s="168"/>
      <c r="G79" s="322"/>
      <c r="H79" s="117"/>
      <c r="I79" s="99"/>
      <c r="J79" s="357"/>
      <c r="K79" s="82" t="s">
        <v>117</v>
      </c>
      <c r="L79" s="83" t="s">
        <v>119</v>
      </c>
      <c r="M79" s="83" t="s">
        <v>119</v>
      </c>
      <c r="N79" s="83" t="s">
        <v>150</v>
      </c>
      <c r="O79" s="83" t="s">
        <v>154</v>
      </c>
      <c r="P79" s="82" t="s">
        <v>38</v>
      </c>
      <c r="Q79" s="412" t="s">
        <v>119</v>
      </c>
      <c r="R79" s="412" t="s">
        <v>150</v>
      </c>
      <c r="S79" s="412" t="s">
        <v>154</v>
      </c>
      <c r="T79" s="413" t="s">
        <v>38</v>
      </c>
    </row>
    <row r="80" spans="1:20" ht="15.75" x14ac:dyDescent="0.25">
      <c r="A80" s="110">
        <v>17</v>
      </c>
      <c r="B80" s="168">
        <v>6.7</v>
      </c>
      <c r="C80" s="168">
        <v>4.5999999999999996</v>
      </c>
      <c r="D80" s="168"/>
      <c r="E80" s="168"/>
      <c r="F80" s="168"/>
      <c r="G80" s="322"/>
      <c r="H80" s="117"/>
      <c r="I80" s="99"/>
      <c r="J80" s="111"/>
      <c r="K80" s="87"/>
      <c r="L80" s="88" t="s">
        <v>17</v>
      </c>
      <c r="M80" s="88" t="s">
        <v>149</v>
      </c>
      <c r="N80" s="87" t="s">
        <v>151</v>
      </c>
      <c r="O80" s="87" t="s">
        <v>155</v>
      </c>
      <c r="P80" s="87" t="s">
        <v>118</v>
      </c>
      <c r="Q80" s="414" t="s">
        <v>149</v>
      </c>
      <c r="R80" s="415" t="s">
        <v>156</v>
      </c>
      <c r="S80" s="415" t="s">
        <v>155</v>
      </c>
      <c r="T80" s="415" t="s">
        <v>118</v>
      </c>
    </row>
    <row r="81" spans="1:20" ht="16.5" thickBot="1" x14ac:dyDescent="0.3">
      <c r="A81" s="110">
        <v>18</v>
      </c>
      <c r="B81" s="168">
        <v>12.9</v>
      </c>
      <c r="C81" s="168">
        <v>12.7</v>
      </c>
      <c r="D81" s="168"/>
      <c r="E81" s="168"/>
      <c r="F81" s="168"/>
      <c r="G81" s="322"/>
      <c r="H81" s="117"/>
      <c r="I81" s="99"/>
      <c r="J81" s="111"/>
      <c r="K81" s="90" t="s">
        <v>93</v>
      </c>
      <c r="L81" s="92" t="s">
        <v>5</v>
      </c>
      <c r="M81" s="92" t="s">
        <v>5</v>
      </c>
      <c r="N81" s="90" t="s">
        <v>127</v>
      </c>
      <c r="O81" s="90" t="s">
        <v>5</v>
      </c>
      <c r="P81" s="90" t="s">
        <v>152</v>
      </c>
      <c r="Q81" s="414" t="s">
        <v>5</v>
      </c>
      <c r="R81" s="415" t="s">
        <v>127</v>
      </c>
      <c r="S81" s="415" t="s">
        <v>5</v>
      </c>
      <c r="T81" s="415" t="s">
        <v>152</v>
      </c>
    </row>
    <row r="82" spans="1:20" ht="15.75" x14ac:dyDescent="0.25">
      <c r="A82" s="110">
        <v>19</v>
      </c>
      <c r="B82" s="168">
        <v>3.9</v>
      </c>
      <c r="C82" s="168">
        <v>3.7</v>
      </c>
      <c r="D82" s="168"/>
      <c r="E82" s="168"/>
      <c r="F82" s="168"/>
      <c r="G82" s="322"/>
      <c r="H82" s="117"/>
      <c r="I82" s="99"/>
      <c r="J82" s="111"/>
      <c r="K82" s="409">
        <v>88</v>
      </c>
      <c r="L82" s="281">
        <v>0.7</v>
      </c>
      <c r="M82" s="281">
        <v>0.7</v>
      </c>
      <c r="N82" s="302" t="s">
        <v>176</v>
      </c>
      <c r="O82" s="516" t="s">
        <v>160</v>
      </c>
      <c r="P82" s="517">
        <v>44572</v>
      </c>
      <c r="Q82" s="281">
        <v>0.7</v>
      </c>
      <c r="R82" s="464" t="s">
        <v>164</v>
      </c>
      <c r="S82" s="419" t="s">
        <v>171</v>
      </c>
      <c r="T82" s="422">
        <v>44566</v>
      </c>
    </row>
    <row r="83" spans="1:20" ht="15.75" x14ac:dyDescent="0.25">
      <c r="A83" s="110">
        <v>20</v>
      </c>
      <c r="B83" s="168">
        <v>11.4</v>
      </c>
      <c r="C83" s="168">
        <v>11.2</v>
      </c>
      <c r="D83" s="168"/>
      <c r="E83" s="168"/>
      <c r="F83" s="168"/>
      <c r="G83" s="322"/>
      <c r="H83" s="117"/>
      <c r="I83" s="99"/>
      <c r="J83" s="111"/>
      <c r="K83" s="105">
        <v>89</v>
      </c>
      <c r="L83" s="106">
        <v>12.76</v>
      </c>
      <c r="M83" s="106">
        <v>6.96</v>
      </c>
      <c r="N83" s="515" t="s">
        <v>176</v>
      </c>
      <c r="O83" s="431" t="s">
        <v>160</v>
      </c>
      <c r="P83" s="115">
        <v>44572</v>
      </c>
      <c r="Q83" s="106">
        <v>6.96</v>
      </c>
      <c r="R83" s="464" t="s">
        <v>164</v>
      </c>
      <c r="S83" s="419" t="s">
        <v>171</v>
      </c>
      <c r="T83" s="422">
        <v>44566</v>
      </c>
    </row>
    <row r="84" spans="1:20" ht="15.75" x14ac:dyDescent="0.25">
      <c r="A84" s="110">
        <v>21</v>
      </c>
      <c r="B84" s="168">
        <v>9.4</v>
      </c>
      <c r="C84" s="168">
        <v>10.8</v>
      </c>
      <c r="D84" s="168"/>
      <c r="E84" s="168"/>
      <c r="F84" s="168"/>
      <c r="G84" s="322"/>
      <c r="H84" s="117"/>
      <c r="I84" s="99"/>
      <c r="J84" s="111"/>
      <c r="K84" s="105">
        <v>90</v>
      </c>
      <c r="L84" s="106">
        <v>8.89</v>
      </c>
      <c r="M84" s="106">
        <v>5.7</v>
      </c>
      <c r="N84" s="515" t="s">
        <v>158</v>
      </c>
      <c r="O84" s="431" t="s">
        <v>159</v>
      </c>
      <c r="P84" s="109">
        <v>44503</v>
      </c>
      <c r="Q84" s="464">
        <v>5.7</v>
      </c>
      <c r="R84" s="464" t="s">
        <v>164</v>
      </c>
      <c r="S84" s="419" t="s">
        <v>171</v>
      </c>
      <c r="T84" s="422">
        <v>44579</v>
      </c>
    </row>
    <row r="85" spans="1:20" ht="15.75" x14ac:dyDescent="0.25">
      <c r="A85" s="110">
        <v>22</v>
      </c>
      <c r="B85" s="168">
        <v>4.5</v>
      </c>
      <c r="C85" s="168">
        <v>4.4000000000000004</v>
      </c>
      <c r="D85" s="168"/>
      <c r="E85" s="168"/>
      <c r="F85" s="168"/>
      <c r="G85" s="322"/>
      <c r="H85" s="117"/>
      <c r="I85" s="99"/>
      <c r="J85" s="111"/>
      <c r="K85" s="105">
        <v>91</v>
      </c>
      <c r="L85" s="106">
        <v>5.8</v>
      </c>
      <c r="M85" s="106">
        <v>5.8</v>
      </c>
      <c r="N85" s="302" t="s">
        <v>172</v>
      </c>
      <c r="O85" s="522" t="s">
        <v>173</v>
      </c>
      <c r="P85" s="520"/>
      <c r="Q85" s="464">
        <v>5.8</v>
      </c>
      <c r="R85" s="106" t="s">
        <v>163</v>
      </c>
      <c r="S85" s="419" t="s">
        <v>161</v>
      </c>
      <c r="T85" s="422">
        <v>44505</v>
      </c>
    </row>
    <row r="86" spans="1:20" ht="16.5" thickBot="1" x14ac:dyDescent="0.3">
      <c r="A86" s="110">
        <v>23</v>
      </c>
      <c r="B86" s="168">
        <v>2.4</v>
      </c>
      <c r="C86" s="168">
        <v>3</v>
      </c>
      <c r="D86" s="168"/>
      <c r="E86" s="168"/>
      <c r="F86" s="168"/>
      <c r="G86" s="322"/>
      <c r="H86" s="117"/>
      <c r="I86" s="99"/>
      <c r="J86" s="111"/>
      <c r="K86" s="140">
        <v>92</v>
      </c>
      <c r="L86" s="141">
        <v>1.7</v>
      </c>
      <c r="M86" s="141"/>
      <c r="N86" s="459"/>
      <c r="O86" s="503"/>
      <c r="P86" s="521"/>
      <c r="Q86" s="519">
        <v>1.7</v>
      </c>
      <c r="R86" s="503"/>
      <c r="S86" s="504"/>
      <c r="T86" s="505"/>
    </row>
    <row r="87" spans="1:20" x14ac:dyDescent="0.25">
      <c r="A87" s="110">
        <v>24</v>
      </c>
      <c r="B87" s="168">
        <v>10.5</v>
      </c>
      <c r="C87" s="168">
        <v>6.9</v>
      </c>
      <c r="D87" s="168"/>
      <c r="E87" s="168"/>
      <c r="F87" s="349"/>
      <c r="G87" s="322"/>
      <c r="H87" s="117"/>
      <c r="I87" s="99"/>
      <c r="J87" s="111"/>
      <c r="K87" s="122" t="s">
        <v>16</v>
      </c>
      <c r="L87" s="123"/>
      <c r="M87" s="123"/>
      <c r="N87" s="124"/>
      <c r="O87" s="263"/>
      <c r="P87" s="331"/>
      <c r="Q87" s="331"/>
      <c r="R87" s="213"/>
      <c r="S87" s="159"/>
      <c r="T87" s="212"/>
    </row>
    <row r="88" spans="1:20" ht="15.75" thickBot="1" x14ac:dyDescent="0.3">
      <c r="A88" s="110">
        <v>25</v>
      </c>
      <c r="B88" s="168">
        <v>4</v>
      </c>
      <c r="C88" s="168">
        <v>4</v>
      </c>
      <c r="D88" s="168"/>
      <c r="E88" s="168"/>
      <c r="F88" s="168"/>
      <c r="G88" s="322"/>
      <c r="H88" s="117"/>
      <c r="I88" s="99"/>
      <c r="J88" s="111"/>
      <c r="K88" s="129" t="s">
        <v>17</v>
      </c>
      <c r="L88" s="130">
        <f>SUM(L82:L87)</f>
        <v>29.85</v>
      </c>
      <c r="M88" s="130">
        <f>SUM(M82:M87)</f>
        <v>19.16</v>
      </c>
      <c r="N88" s="340">
        <f>SUM(N82:N87)</f>
        <v>0</v>
      </c>
      <c r="O88" s="221"/>
      <c r="P88" s="518">
        <f>SUM(Q88/M88)</f>
        <v>1.0887265135699373</v>
      </c>
      <c r="Q88" s="502">
        <f>SUM(Q82:Q87)</f>
        <v>20.86</v>
      </c>
      <c r="R88" s="170"/>
      <c r="S88" s="133">
        <f>SUM(S83:S87)</f>
        <v>0</v>
      </c>
      <c r="T88" s="134">
        <f>SUM(S88/L88)</f>
        <v>0</v>
      </c>
    </row>
    <row r="89" spans="1:20" ht="15.75" thickBot="1" x14ac:dyDescent="0.3">
      <c r="A89" s="110">
        <v>26</v>
      </c>
      <c r="B89" s="168">
        <v>11.9</v>
      </c>
      <c r="C89" s="168">
        <v>11</v>
      </c>
      <c r="D89" s="168"/>
      <c r="E89" s="168"/>
      <c r="F89" s="168"/>
      <c r="G89" s="108"/>
      <c r="H89" s="117"/>
      <c r="I89" s="99"/>
      <c r="J89" s="111"/>
      <c r="K89" s="78"/>
      <c r="L89" s="78"/>
      <c r="M89" s="78"/>
      <c r="N89" s="78"/>
      <c r="O89" s="78"/>
      <c r="P89" s="78"/>
      <c r="Q89" s="78"/>
      <c r="R89" s="78"/>
      <c r="S89" s="78"/>
      <c r="T89" s="78"/>
    </row>
    <row r="90" spans="1:20" ht="18.75" x14ac:dyDescent="0.3">
      <c r="A90" s="110">
        <v>27</v>
      </c>
      <c r="B90" s="168">
        <v>5.9</v>
      </c>
      <c r="C90" s="168">
        <v>6</v>
      </c>
      <c r="D90" s="168"/>
      <c r="E90" s="168"/>
      <c r="F90" s="168"/>
      <c r="G90" s="322"/>
      <c r="H90" s="117"/>
      <c r="I90" s="99"/>
      <c r="J90" s="109"/>
      <c r="K90" s="401" t="s">
        <v>166</v>
      </c>
      <c r="L90" s="171"/>
      <c r="M90" s="171"/>
      <c r="N90" s="171"/>
      <c r="O90" s="171"/>
      <c r="P90" s="171"/>
      <c r="Q90" s="171"/>
      <c r="R90" s="171"/>
      <c r="S90" s="171"/>
      <c r="T90" s="468"/>
    </row>
    <row r="91" spans="1:20" ht="19.5" thickBot="1" x14ac:dyDescent="0.35">
      <c r="A91" s="110">
        <v>28</v>
      </c>
      <c r="B91" s="168">
        <v>5.5</v>
      </c>
      <c r="C91" s="168">
        <v>5.3</v>
      </c>
      <c r="D91" s="168"/>
      <c r="E91" s="168"/>
      <c r="F91" s="168"/>
      <c r="G91" s="322"/>
      <c r="H91" s="117"/>
      <c r="I91" s="99"/>
      <c r="J91" s="109"/>
      <c r="K91" s="402" t="s">
        <v>134</v>
      </c>
      <c r="L91" s="161"/>
      <c r="M91" s="161"/>
      <c r="N91" s="80"/>
      <c r="O91" s="80"/>
      <c r="P91" s="161"/>
      <c r="Q91" s="161"/>
      <c r="R91" s="161"/>
      <c r="S91" s="80"/>
      <c r="T91" s="458"/>
    </row>
    <row r="92" spans="1:20" ht="15.75" x14ac:dyDescent="0.25">
      <c r="A92" s="110">
        <v>29</v>
      </c>
      <c r="B92" s="168">
        <v>1</v>
      </c>
      <c r="C92" s="168"/>
      <c r="D92" s="168"/>
      <c r="E92" s="168"/>
      <c r="F92" s="349"/>
      <c r="G92" s="108"/>
      <c r="H92" s="117"/>
      <c r="I92" s="99"/>
      <c r="J92" s="109"/>
      <c r="K92" s="83"/>
      <c r="L92" s="473"/>
      <c r="M92" s="473"/>
      <c r="N92" s="82" t="s">
        <v>119</v>
      </c>
      <c r="O92" s="88" t="s">
        <v>119</v>
      </c>
      <c r="P92" s="83"/>
      <c r="Q92" s="477"/>
      <c r="R92" s="478"/>
      <c r="S92" s="478" t="s">
        <v>119</v>
      </c>
      <c r="T92" s="413" t="s">
        <v>119</v>
      </c>
    </row>
    <row r="93" spans="1:20" ht="15.75" x14ac:dyDescent="0.25">
      <c r="A93" s="110">
        <v>30</v>
      </c>
      <c r="B93" s="168">
        <v>1.3</v>
      </c>
      <c r="C93" s="168"/>
      <c r="D93" s="168"/>
      <c r="E93" s="168"/>
      <c r="F93" s="349"/>
      <c r="G93" s="108"/>
      <c r="H93" s="117"/>
      <c r="I93" s="99"/>
      <c r="J93" s="109"/>
      <c r="K93" s="88"/>
      <c r="L93" s="201" t="s">
        <v>151</v>
      </c>
      <c r="M93" s="201"/>
      <c r="N93" s="87" t="s">
        <v>17</v>
      </c>
      <c r="O93" s="88" t="s">
        <v>149</v>
      </c>
      <c r="P93" s="414"/>
      <c r="Q93" s="476" t="s">
        <v>156</v>
      </c>
      <c r="R93" s="479"/>
      <c r="S93" s="479" t="s">
        <v>17</v>
      </c>
      <c r="T93" s="415" t="s">
        <v>149</v>
      </c>
    </row>
    <row r="94" spans="1:20" ht="16.5" thickBot="1" x14ac:dyDescent="0.3">
      <c r="A94" s="110" t="s">
        <v>21</v>
      </c>
      <c r="B94" s="168">
        <v>4</v>
      </c>
      <c r="C94" s="168">
        <v>2</v>
      </c>
      <c r="D94" s="168"/>
      <c r="E94" s="168"/>
      <c r="F94" s="349"/>
      <c r="G94" s="322"/>
      <c r="H94" s="117"/>
      <c r="I94" s="99"/>
      <c r="J94" s="109"/>
      <c r="K94" s="88"/>
      <c r="L94" s="201"/>
      <c r="M94" s="201"/>
      <c r="N94" s="87" t="s">
        <v>5</v>
      </c>
      <c r="O94" s="88" t="s">
        <v>5</v>
      </c>
      <c r="P94" s="88"/>
      <c r="Q94" s="476"/>
      <c r="R94" s="479"/>
      <c r="S94" s="479" t="s">
        <v>5</v>
      </c>
      <c r="T94" s="415" t="s">
        <v>5</v>
      </c>
    </row>
    <row r="95" spans="1:20" ht="15.75" x14ac:dyDescent="0.25">
      <c r="A95" s="110">
        <v>33</v>
      </c>
      <c r="B95" s="168">
        <v>5.5</v>
      </c>
      <c r="C95" s="168">
        <v>4</v>
      </c>
      <c r="D95" s="168"/>
      <c r="E95" s="168"/>
      <c r="F95" s="168"/>
      <c r="G95" s="322"/>
      <c r="H95" s="117"/>
      <c r="I95" s="99"/>
      <c r="J95" s="109"/>
      <c r="K95" s="471" t="s">
        <v>34</v>
      </c>
      <c r="L95" s="472"/>
      <c r="M95" s="243"/>
      <c r="N95" s="244">
        <f>SUM(C112)</f>
        <v>203.99999999999997</v>
      </c>
      <c r="O95" s="244">
        <f>SUM(D112)</f>
        <v>0</v>
      </c>
      <c r="P95" s="471" t="s">
        <v>34</v>
      </c>
      <c r="Q95" s="472"/>
      <c r="R95" s="243"/>
      <c r="S95" s="483">
        <f>SUM(C112)</f>
        <v>203.99999999999997</v>
      </c>
      <c r="T95" s="487">
        <f>SUM(G112)</f>
        <v>0</v>
      </c>
    </row>
    <row r="96" spans="1:20" ht="15.75" x14ac:dyDescent="0.25">
      <c r="A96" s="110">
        <v>34</v>
      </c>
      <c r="B96" s="168">
        <v>3.9</v>
      </c>
      <c r="C96" s="168">
        <v>3.7</v>
      </c>
      <c r="D96" s="168"/>
      <c r="E96" s="168"/>
      <c r="F96" s="168"/>
      <c r="G96" s="322"/>
      <c r="H96" s="117"/>
      <c r="I96" s="99"/>
      <c r="J96" s="109"/>
      <c r="K96" s="406" t="s">
        <v>30</v>
      </c>
      <c r="L96" s="187"/>
      <c r="M96" s="188"/>
      <c r="N96" s="184">
        <f>SUM(B45)</f>
        <v>158.79999999999998</v>
      </c>
      <c r="O96" s="184">
        <f>SUM(C45)</f>
        <v>156.89999999999998</v>
      </c>
      <c r="P96" s="406" t="s">
        <v>30</v>
      </c>
      <c r="Q96" s="187"/>
      <c r="R96" s="188"/>
      <c r="S96" s="484">
        <f>SUM(B45)</f>
        <v>158.79999999999998</v>
      </c>
      <c r="T96" s="488">
        <f>SUM(G45)</f>
        <v>156.5</v>
      </c>
    </row>
    <row r="97" spans="1:20" ht="15.75" x14ac:dyDescent="0.25">
      <c r="A97" s="110">
        <v>35</v>
      </c>
      <c r="B97" s="168">
        <v>3.4</v>
      </c>
      <c r="C97" s="168">
        <v>3.5</v>
      </c>
      <c r="D97" s="168"/>
      <c r="E97" s="168"/>
      <c r="F97" s="168"/>
      <c r="G97" s="322"/>
      <c r="H97" s="117"/>
      <c r="I97" s="99"/>
      <c r="J97" s="109"/>
      <c r="K97" s="405" t="s">
        <v>31</v>
      </c>
      <c r="L97" s="190"/>
      <c r="M97" s="191"/>
      <c r="N97" s="184">
        <f>SUM(L26)</f>
        <v>78.599999999999994</v>
      </c>
      <c r="O97" s="184">
        <f>SUM(M26)</f>
        <v>74.2</v>
      </c>
      <c r="P97" s="405" t="s">
        <v>31</v>
      </c>
      <c r="Q97" s="190"/>
      <c r="R97" s="191"/>
      <c r="S97" s="484">
        <f>SUM(L26)</f>
        <v>78.599999999999994</v>
      </c>
      <c r="T97" s="488">
        <f>SUM(Q26)</f>
        <v>78.599999999999994</v>
      </c>
    </row>
    <row r="98" spans="1:20" ht="15.75" x14ac:dyDescent="0.25">
      <c r="A98" s="110">
        <v>36</v>
      </c>
      <c r="B98" s="168">
        <v>1.6</v>
      </c>
      <c r="C98" s="168">
        <v>1.6</v>
      </c>
      <c r="D98" s="168"/>
      <c r="E98" s="168"/>
      <c r="F98" s="168"/>
      <c r="G98" s="108"/>
      <c r="H98" s="117"/>
      <c r="I98" s="99"/>
      <c r="J98" s="109"/>
      <c r="K98" s="406" t="s">
        <v>32</v>
      </c>
      <c r="L98" s="192"/>
      <c r="M98" s="193"/>
      <c r="N98" s="184">
        <f>SUM(L42)</f>
        <v>21.499999999999996</v>
      </c>
      <c r="O98" s="184">
        <f>SUM(M42)</f>
        <v>12.7</v>
      </c>
      <c r="P98" s="406" t="s">
        <v>32</v>
      </c>
      <c r="Q98" s="192"/>
      <c r="R98" s="193"/>
      <c r="S98" s="484">
        <f>SUM(L42)</f>
        <v>21.499999999999996</v>
      </c>
      <c r="T98" s="488">
        <f>SUM(Q42)</f>
        <v>21.499999999999996</v>
      </c>
    </row>
    <row r="99" spans="1:20" ht="15.75" x14ac:dyDescent="0.25">
      <c r="A99" s="110">
        <v>37</v>
      </c>
      <c r="B99" s="168">
        <v>3.4</v>
      </c>
      <c r="C99" s="168">
        <v>3</v>
      </c>
      <c r="D99" s="168"/>
      <c r="E99" s="168"/>
      <c r="F99" s="168"/>
      <c r="G99" s="322"/>
      <c r="H99" s="117"/>
      <c r="I99" s="99"/>
      <c r="J99" s="109"/>
      <c r="K99" s="406" t="s">
        <v>22</v>
      </c>
      <c r="L99" s="192"/>
      <c r="M99" s="193"/>
      <c r="N99" s="184">
        <f>SUM(L73)</f>
        <v>39.9</v>
      </c>
      <c r="O99" s="184">
        <f>SUM(M73)</f>
        <v>39.9</v>
      </c>
      <c r="P99" s="406" t="s">
        <v>22</v>
      </c>
      <c r="Q99" s="192"/>
      <c r="R99" s="193"/>
      <c r="S99" s="484">
        <f>SUM(L73)</f>
        <v>39.9</v>
      </c>
      <c r="T99" s="488">
        <f>SUM(Q73)</f>
        <v>39.9</v>
      </c>
    </row>
    <row r="100" spans="1:20" ht="15.75" x14ac:dyDescent="0.25">
      <c r="A100" s="110">
        <v>38</v>
      </c>
      <c r="B100" s="168">
        <v>5.0999999999999996</v>
      </c>
      <c r="C100" s="168">
        <v>5.7</v>
      </c>
      <c r="D100" s="168"/>
      <c r="E100" s="168"/>
      <c r="F100" s="168"/>
      <c r="G100" s="322"/>
      <c r="H100" s="117"/>
      <c r="I100" s="99"/>
      <c r="J100" s="109"/>
      <c r="K100" s="407" t="s">
        <v>33</v>
      </c>
      <c r="L100" s="194"/>
      <c r="M100" s="195"/>
      <c r="N100" s="184">
        <f>SUM(L88)</f>
        <v>29.85</v>
      </c>
      <c r="O100" s="184">
        <f>SUM(M88)</f>
        <v>19.16</v>
      </c>
      <c r="P100" s="407" t="s">
        <v>33</v>
      </c>
      <c r="Q100" s="194"/>
      <c r="R100" s="195"/>
      <c r="S100" s="484">
        <f>SUM(L88)</f>
        <v>29.85</v>
      </c>
      <c r="T100" s="488">
        <f>SUM(Q88)</f>
        <v>20.86</v>
      </c>
    </row>
    <row r="101" spans="1:20" ht="15.75" x14ac:dyDescent="0.25">
      <c r="A101" s="110">
        <v>40</v>
      </c>
      <c r="B101" s="168">
        <v>7.1</v>
      </c>
      <c r="C101" s="168">
        <v>7.1</v>
      </c>
      <c r="D101" s="168"/>
      <c r="E101" s="168"/>
      <c r="F101" s="168"/>
      <c r="G101" s="322"/>
      <c r="H101" s="117"/>
      <c r="I101" s="99"/>
      <c r="J101" s="109"/>
      <c r="K101" s="406" t="s">
        <v>23</v>
      </c>
      <c r="L101" s="192"/>
      <c r="M101" s="470"/>
      <c r="N101" s="480">
        <f>SUM(N95:N100)</f>
        <v>532.65</v>
      </c>
      <c r="O101" s="480">
        <f>SUM(O95:O100)</f>
        <v>302.85999999999996</v>
      </c>
      <c r="P101" s="406" t="s">
        <v>23</v>
      </c>
      <c r="Q101" s="192"/>
      <c r="R101" s="470"/>
      <c r="S101" s="485">
        <f>SUM(S95:S100)</f>
        <v>532.65</v>
      </c>
      <c r="T101" s="489">
        <f>SUM(T95:T100)</f>
        <v>317.35999999999996</v>
      </c>
    </row>
    <row r="102" spans="1:20" ht="15.75" x14ac:dyDescent="0.25">
      <c r="A102" s="110">
        <v>41</v>
      </c>
      <c r="B102" s="168">
        <v>3.4</v>
      </c>
      <c r="C102" s="168">
        <v>3.3</v>
      </c>
      <c r="D102" s="168"/>
      <c r="E102" s="168"/>
      <c r="F102" s="168"/>
      <c r="G102" s="322"/>
      <c r="H102" s="117"/>
      <c r="I102" s="99"/>
      <c r="J102" s="109"/>
      <c r="K102" s="469" t="s">
        <v>28</v>
      </c>
      <c r="L102" s="182"/>
      <c r="M102" s="182"/>
      <c r="N102" s="480">
        <f>SUM(N96+N97+N98+N99+N100)</f>
        <v>328.65</v>
      </c>
      <c r="O102" s="480">
        <f>SUM(O96+O97+O98+O99+O100)</f>
        <v>302.85999999999996</v>
      </c>
      <c r="P102" s="469" t="s">
        <v>28</v>
      </c>
      <c r="Q102" s="182"/>
      <c r="R102" s="182"/>
      <c r="S102" s="485">
        <f>SUM(S96+S97+S98+S99+S100)</f>
        <v>328.65</v>
      </c>
      <c r="T102" s="482">
        <f>SUM(T96+T97+T98+T99+T100)</f>
        <v>317.35999999999996</v>
      </c>
    </row>
    <row r="103" spans="1:20" ht="16.5" thickBot="1" x14ac:dyDescent="0.3">
      <c r="A103" s="110">
        <v>42</v>
      </c>
      <c r="B103" s="168">
        <v>3</v>
      </c>
      <c r="C103" s="168">
        <v>3</v>
      </c>
      <c r="D103" s="168"/>
      <c r="E103" s="168"/>
      <c r="F103" s="168"/>
      <c r="G103" s="322"/>
      <c r="H103" s="117"/>
      <c r="I103" s="99"/>
      <c r="J103" s="109"/>
      <c r="K103" s="408" t="s">
        <v>29</v>
      </c>
      <c r="L103" s="246"/>
      <c r="M103" s="246"/>
      <c r="N103" s="481">
        <f>SUM(N95)</f>
        <v>203.99999999999997</v>
      </c>
      <c r="O103" s="481">
        <f>SUM(O95)</f>
        <v>0</v>
      </c>
      <c r="P103" s="408" t="s">
        <v>29</v>
      </c>
      <c r="Q103" s="246"/>
      <c r="R103" s="246"/>
      <c r="S103" s="486">
        <f>SUM(S95)</f>
        <v>203.99999999999997</v>
      </c>
      <c r="T103" s="490">
        <f t="shared" ref="T103" si="0">SUM(Q47)</f>
        <v>0</v>
      </c>
    </row>
    <row r="104" spans="1:20" x14ac:dyDescent="0.25">
      <c r="A104" s="110">
        <v>43</v>
      </c>
      <c r="B104" s="168">
        <v>4.5999999999999996</v>
      </c>
      <c r="C104" s="168">
        <v>4.4000000000000004</v>
      </c>
      <c r="D104" s="168"/>
      <c r="E104" s="168"/>
      <c r="F104" s="168"/>
      <c r="G104" s="322"/>
      <c r="H104" s="117"/>
      <c r="I104" s="99"/>
      <c r="J104" s="111"/>
      <c r="Q104" s="199"/>
      <c r="R104" s="200"/>
      <c r="S104" s="150"/>
      <c r="T104" s="77"/>
    </row>
    <row r="105" spans="1:20" ht="15.75" x14ac:dyDescent="0.25">
      <c r="A105" s="110">
        <v>44</v>
      </c>
      <c r="B105" s="168">
        <v>4</v>
      </c>
      <c r="C105" s="168">
        <v>4</v>
      </c>
      <c r="D105" s="168"/>
      <c r="E105" s="168"/>
      <c r="F105" s="168"/>
      <c r="G105" s="322"/>
      <c r="H105" s="117"/>
      <c r="I105" s="99"/>
      <c r="J105" s="111"/>
      <c r="Q105" s="201"/>
      <c r="R105" s="201"/>
      <c r="S105" s="201"/>
      <c r="T105" s="77"/>
    </row>
    <row r="106" spans="1:20" x14ac:dyDescent="0.25">
      <c r="A106" s="110">
        <v>45</v>
      </c>
      <c r="B106" s="168">
        <v>3.8</v>
      </c>
      <c r="C106" s="168">
        <v>3.7</v>
      </c>
      <c r="D106" s="168"/>
      <c r="E106" s="168"/>
      <c r="F106" s="168"/>
      <c r="G106" s="322"/>
      <c r="H106" s="117"/>
      <c r="I106" s="99"/>
      <c r="J106" s="111"/>
      <c r="Q106" s="198"/>
      <c r="R106" s="204"/>
      <c r="S106" s="204"/>
      <c r="T106" s="77"/>
    </row>
    <row r="107" spans="1:20" x14ac:dyDescent="0.25">
      <c r="A107" s="110">
        <v>46</v>
      </c>
      <c r="B107" s="168">
        <v>4</v>
      </c>
      <c r="C107" s="168">
        <v>4</v>
      </c>
      <c r="D107" s="168"/>
      <c r="E107" s="168"/>
      <c r="F107" s="168"/>
      <c r="G107" s="322"/>
      <c r="H107" s="117"/>
      <c r="I107" s="99"/>
      <c r="J107" s="111"/>
      <c r="Q107" s="198"/>
      <c r="R107" s="204"/>
      <c r="S107" s="204"/>
      <c r="T107" s="77"/>
    </row>
    <row r="108" spans="1:20" x14ac:dyDescent="0.25">
      <c r="A108" s="110">
        <v>47</v>
      </c>
      <c r="B108" s="168">
        <v>4.0999999999999996</v>
      </c>
      <c r="C108" s="168">
        <v>2.7</v>
      </c>
      <c r="D108" s="168"/>
      <c r="E108" s="168"/>
      <c r="F108" s="168"/>
      <c r="G108" s="322"/>
      <c r="H108" s="117"/>
      <c r="I108" s="99"/>
      <c r="J108" s="111"/>
      <c r="Q108" s="198"/>
      <c r="R108" s="204"/>
      <c r="S108" s="204"/>
      <c r="T108" s="77"/>
    </row>
    <row r="109" spans="1:20" x14ac:dyDescent="0.25">
      <c r="A109" s="205">
        <v>48</v>
      </c>
      <c r="B109" s="206">
        <v>4.2</v>
      </c>
      <c r="C109" s="206">
        <v>4</v>
      </c>
      <c r="D109" s="206"/>
      <c r="E109" s="206"/>
      <c r="F109" s="206"/>
      <c r="G109" s="322"/>
      <c r="H109" s="117"/>
      <c r="I109" s="99"/>
      <c r="J109" s="111"/>
      <c r="Q109" s="198"/>
      <c r="R109" s="204"/>
      <c r="S109" s="204"/>
      <c r="T109" s="77"/>
    </row>
    <row r="110" spans="1:20" ht="16.5" thickBot="1" x14ac:dyDescent="0.3">
      <c r="A110" s="209">
        <v>200</v>
      </c>
      <c r="B110" s="210">
        <v>2.5</v>
      </c>
      <c r="C110" s="210">
        <v>2.5</v>
      </c>
      <c r="D110" s="210"/>
      <c r="E110" s="210"/>
      <c r="F110" s="210"/>
      <c r="G110" s="142" t="s">
        <v>14</v>
      </c>
      <c r="H110" s="359"/>
      <c r="I110" s="313">
        <f>SUM(H110/B110)</f>
        <v>0</v>
      </c>
      <c r="J110" s="211"/>
      <c r="K110" s="202"/>
      <c r="L110" s="190"/>
      <c r="M110" s="191"/>
      <c r="N110" s="198"/>
      <c r="O110" s="203"/>
      <c r="P110" s="203"/>
      <c r="Q110" s="198"/>
      <c r="R110" s="204"/>
      <c r="S110" s="204"/>
      <c r="T110" s="77"/>
    </row>
    <row r="111" spans="1:20" ht="15.75" x14ac:dyDescent="0.25">
      <c r="A111" s="212" t="s">
        <v>16</v>
      </c>
      <c r="B111" s="156"/>
      <c r="C111" s="213"/>
      <c r="D111" s="213"/>
      <c r="E111" s="213"/>
      <c r="F111" s="213"/>
      <c r="G111" s="126"/>
      <c r="H111" s="122"/>
      <c r="I111" s="144"/>
      <c r="J111" s="128"/>
      <c r="K111" s="202"/>
      <c r="L111" s="190"/>
      <c r="M111" s="191"/>
      <c r="N111" s="198"/>
      <c r="O111" s="203"/>
      <c r="P111" s="203"/>
      <c r="Q111" s="198"/>
      <c r="R111" s="204"/>
      <c r="S111" s="204"/>
      <c r="T111" s="77"/>
    </row>
    <row r="112" spans="1:20" ht="16.5" thickBot="1" x14ac:dyDescent="0.3">
      <c r="A112" s="129" t="s">
        <v>17</v>
      </c>
      <c r="B112" s="145">
        <f>SUM(B66:B111)</f>
        <v>219.60000000000005</v>
      </c>
      <c r="C112" s="146">
        <f>SUM(C66:C111)</f>
        <v>203.99999999999997</v>
      </c>
      <c r="D112" s="146">
        <f>SUM(D66:D111)</f>
        <v>0</v>
      </c>
      <c r="E112" s="146"/>
      <c r="F112" s="146"/>
      <c r="G112" s="132"/>
      <c r="H112" s="301">
        <f>SUM(H66:H111)</f>
        <v>0</v>
      </c>
      <c r="I112" s="134">
        <f>SUM(H112/C112)</f>
        <v>0</v>
      </c>
      <c r="J112" s="135"/>
      <c r="K112" s="202"/>
      <c r="L112" s="190"/>
      <c r="M112" s="191"/>
      <c r="N112" s="198"/>
      <c r="O112" s="203"/>
      <c r="P112" s="217"/>
      <c r="Q112" s="198"/>
      <c r="R112" s="218"/>
      <c r="S112" s="204"/>
      <c r="T112" s="77"/>
    </row>
    <row r="113" spans="1:20" x14ac:dyDescent="0.25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</row>
    <row r="114" spans="1:20" ht="18.75" x14ac:dyDescent="0.3">
      <c r="A114" s="76"/>
      <c r="B114" s="161"/>
      <c r="C114" s="161"/>
      <c r="D114" s="161"/>
      <c r="E114" s="161"/>
      <c r="F114" s="161"/>
      <c r="G114" s="439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</row>
    <row r="115" spans="1:20" ht="15.75" x14ac:dyDescent="0.25">
      <c r="A115" s="200"/>
      <c r="B115" s="440"/>
      <c r="C115" s="441"/>
      <c r="D115" s="201"/>
      <c r="E115" s="201"/>
      <c r="F115" s="442"/>
      <c r="G115" s="439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</row>
    <row r="116" spans="1:20" x14ac:dyDescent="0.25">
      <c r="A116" s="443"/>
      <c r="B116" s="444"/>
      <c r="C116" s="445"/>
      <c r="D116" s="446"/>
      <c r="E116" s="446"/>
      <c r="F116" s="445"/>
      <c r="G116" s="222"/>
    </row>
    <row r="117" spans="1:20" x14ac:dyDescent="0.25">
      <c r="A117" s="443"/>
      <c r="B117" s="444"/>
      <c r="C117" s="161"/>
      <c r="D117" s="447"/>
      <c r="E117" s="447"/>
      <c r="F117" s="161"/>
      <c r="G117" s="222"/>
    </row>
    <row r="118" spans="1:20" x14ac:dyDescent="0.25">
      <c r="A118" s="443"/>
      <c r="B118" s="444"/>
      <c r="C118" s="448"/>
      <c r="D118" s="449"/>
      <c r="E118" s="449"/>
      <c r="F118" s="450"/>
      <c r="G118" s="222"/>
    </row>
    <row r="119" spans="1:20" x14ac:dyDescent="0.25">
      <c r="A119" s="443"/>
      <c r="B119" s="444"/>
      <c r="C119" s="161"/>
      <c r="D119" s="451"/>
      <c r="E119" s="451"/>
      <c r="F119" s="161"/>
      <c r="G119" s="222"/>
    </row>
    <row r="120" spans="1:20" x14ac:dyDescent="0.25">
      <c r="A120" s="222"/>
      <c r="B120" s="222"/>
      <c r="C120" s="222"/>
      <c r="D120" s="222"/>
      <c r="E120" s="222"/>
      <c r="F120" s="222"/>
      <c r="G120" s="222"/>
    </row>
    <row r="121" spans="1:20" ht="18.75" x14ac:dyDescent="0.3">
      <c r="A121" s="76"/>
      <c r="B121" s="161"/>
      <c r="C121" s="161"/>
      <c r="D121" s="161"/>
      <c r="E121" s="161"/>
      <c r="F121" s="161"/>
      <c r="G121" s="222"/>
    </row>
    <row r="122" spans="1:20" ht="15.75" x14ac:dyDescent="0.25">
      <c r="A122" s="200"/>
      <c r="B122" s="440"/>
      <c r="C122" s="441"/>
      <c r="D122" s="201"/>
      <c r="E122" s="201"/>
      <c r="F122" s="442"/>
      <c r="G122" s="222"/>
    </row>
    <row r="123" spans="1:20" x14ac:dyDescent="0.25">
      <c r="A123" s="443"/>
      <c r="B123" s="444"/>
      <c r="C123" s="445"/>
      <c r="D123" s="447"/>
      <c r="E123" s="447"/>
      <c r="F123" s="445"/>
      <c r="G123" s="222"/>
    </row>
    <row r="124" spans="1:20" x14ac:dyDescent="0.25">
      <c r="A124" s="443"/>
      <c r="B124" s="444"/>
      <c r="C124" s="161"/>
      <c r="D124" s="447"/>
      <c r="E124" s="447"/>
      <c r="F124" s="161"/>
      <c r="G124" s="222"/>
    </row>
    <row r="125" spans="1:20" x14ac:dyDescent="0.25">
      <c r="A125" s="443"/>
      <c r="B125" s="444"/>
      <c r="C125" s="448"/>
      <c r="D125" s="449"/>
      <c r="E125" s="449"/>
      <c r="F125" s="450"/>
      <c r="G125" s="222"/>
    </row>
    <row r="126" spans="1:20" x14ac:dyDescent="0.25">
      <c r="A126" s="443"/>
      <c r="B126" s="444"/>
      <c r="C126" s="161"/>
      <c r="D126" s="451"/>
      <c r="E126" s="451"/>
      <c r="F126" s="161"/>
      <c r="G126" s="222"/>
    </row>
    <row r="127" spans="1:20" x14ac:dyDescent="0.25">
      <c r="A127" s="222"/>
      <c r="B127" s="222"/>
      <c r="C127" s="222"/>
      <c r="D127" s="222"/>
      <c r="E127" s="222"/>
      <c r="F127" s="222"/>
      <c r="G127" s="222"/>
    </row>
    <row r="128" spans="1:20" ht="18.75" x14ac:dyDescent="0.3">
      <c r="A128" s="76"/>
      <c r="B128" s="161"/>
      <c r="C128" s="161"/>
      <c r="D128" s="161"/>
      <c r="E128" s="161"/>
      <c r="F128" s="161"/>
      <c r="G128" s="222"/>
    </row>
    <row r="129" spans="1:7" ht="15.75" x14ac:dyDescent="0.25">
      <c r="A129" s="200"/>
      <c r="B129" s="440"/>
      <c r="C129" s="441"/>
      <c r="D129" s="201"/>
      <c r="E129" s="201"/>
      <c r="F129" s="442"/>
      <c r="G129" s="222"/>
    </row>
    <row r="130" spans="1:7" x14ac:dyDescent="0.25">
      <c r="A130" s="443"/>
      <c r="B130" s="444"/>
      <c r="C130" s="445"/>
      <c r="D130" s="447"/>
      <c r="E130" s="447"/>
      <c r="F130" s="445"/>
      <c r="G130" s="222"/>
    </row>
    <row r="131" spans="1:7" x14ac:dyDescent="0.25">
      <c r="A131" s="443"/>
      <c r="B131" s="444"/>
      <c r="C131" s="161"/>
      <c r="D131" s="447"/>
      <c r="E131" s="447"/>
      <c r="F131" s="161"/>
      <c r="G131" s="222"/>
    </row>
    <row r="132" spans="1:7" x14ac:dyDescent="0.25">
      <c r="A132" s="443"/>
      <c r="B132" s="444"/>
      <c r="C132" s="448"/>
      <c r="D132" s="449"/>
      <c r="E132" s="449"/>
      <c r="F132" s="450"/>
      <c r="G132" s="222"/>
    </row>
    <row r="133" spans="1:7" x14ac:dyDescent="0.25">
      <c r="A133" s="443"/>
      <c r="B133" s="444"/>
      <c r="C133" s="161"/>
      <c r="D133" s="449"/>
      <c r="E133" s="449"/>
      <c r="F133" s="161"/>
      <c r="G133" s="222"/>
    </row>
    <row r="134" spans="1:7" x14ac:dyDescent="0.25">
      <c r="A134" s="222"/>
      <c r="B134" s="222"/>
      <c r="C134" s="222"/>
      <c r="D134" s="222"/>
      <c r="E134" s="222"/>
      <c r="F134" s="222"/>
      <c r="G134" s="222"/>
    </row>
    <row r="135" spans="1:7" ht="18.75" x14ac:dyDescent="0.3">
      <c r="A135" s="76"/>
      <c r="B135" s="161"/>
      <c r="C135" s="161"/>
      <c r="D135" s="161"/>
      <c r="E135" s="161"/>
      <c r="F135" s="161"/>
      <c r="G135" s="222"/>
    </row>
    <row r="136" spans="1:7" ht="15.75" x14ac:dyDescent="0.25">
      <c r="A136" s="200"/>
      <c r="B136" s="440"/>
      <c r="C136" s="441"/>
      <c r="D136" s="201"/>
      <c r="E136" s="201"/>
      <c r="F136" s="442"/>
      <c r="G136" s="222"/>
    </row>
    <row r="137" spans="1:7" x14ac:dyDescent="0.25">
      <c r="A137" s="443"/>
      <c r="B137" s="444"/>
      <c r="C137" s="445"/>
      <c r="D137" s="447"/>
      <c r="E137" s="447"/>
      <c r="F137" s="445"/>
      <c r="G137" s="222"/>
    </row>
    <row r="138" spans="1:7" x14ac:dyDescent="0.25">
      <c r="A138" s="443"/>
      <c r="B138" s="444"/>
      <c r="C138" s="161"/>
      <c r="D138" s="447"/>
      <c r="E138" s="447"/>
      <c r="F138" s="161"/>
      <c r="G138" s="222"/>
    </row>
    <row r="139" spans="1:7" x14ac:dyDescent="0.25">
      <c r="A139" s="443"/>
      <c r="B139" s="444"/>
      <c r="C139" s="448"/>
      <c r="D139" s="449"/>
      <c r="E139" s="449"/>
      <c r="F139" s="450"/>
      <c r="G139" s="222"/>
    </row>
    <row r="140" spans="1:7" x14ac:dyDescent="0.25">
      <c r="A140" s="443"/>
      <c r="B140" s="444"/>
      <c r="C140" s="161"/>
      <c r="D140" s="449"/>
      <c r="E140" s="449"/>
      <c r="F140" s="161"/>
      <c r="G140" s="222"/>
    </row>
    <row r="141" spans="1:7" x14ac:dyDescent="0.25">
      <c r="A141" s="222"/>
      <c r="B141" s="222"/>
      <c r="C141" s="222"/>
      <c r="D141" s="222"/>
      <c r="E141" s="222"/>
      <c r="F141" s="222"/>
      <c r="G141" s="222"/>
    </row>
    <row r="142" spans="1:7" ht="18.75" x14ac:dyDescent="0.3">
      <c r="A142" s="76"/>
      <c r="B142" s="161"/>
      <c r="C142" s="161"/>
      <c r="D142" s="161"/>
      <c r="E142" s="161"/>
      <c r="F142" s="161"/>
      <c r="G142" s="222"/>
    </row>
    <row r="143" spans="1:7" ht="15.75" x14ac:dyDescent="0.25">
      <c r="A143" s="200"/>
      <c r="B143" s="440"/>
      <c r="C143" s="441"/>
      <c r="D143" s="201"/>
      <c r="E143" s="201"/>
      <c r="F143" s="442"/>
      <c r="G143" s="222"/>
    </row>
    <row r="144" spans="1:7" x14ac:dyDescent="0.25">
      <c r="A144" s="443"/>
      <c r="B144" s="444"/>
      <c r="C144" s="445"/>
      <c r="D144" s="447"/>
      <c r="E144" s="447"/>
      <c r="F144" s="445"/>
      <c r="G144" s="222"/>
    </row>
    <row r="145" spans="1:7" x14ac:dyDescent="0.25">
      <c r="A145" s="443"/>
      <c r="B145" s="444"/>
      <c r="C145" s="161"/>
      <c r="D145" s="447"/>
      <c r="E145" s="447"/>
      <c r="F145" s="161"/>
      <c r="G145" s="222"/>
    </row>
    <row r="146" spans="1:7" x14ac:dyDescent="0.25">
      <c r="A146" s="443"/>
      <c r="B146" s="444"/>
      <c r="C146" s="448"/>
      <c r="D146" s="449"/>
      <c r="E146" s="449"/>
      <c r="F146" s="450"/>
      <c r="G146" s="222"/>
    </row>
    <row r="147" spans="1:7" x14ac:dyDescent="0.25">
      <c r="A147" s="443"/>
      <c r="B147" s="444"/>
      <c r="C147" s="161"/>
      <c r="D147" s="449"/>
      <c r="E147" s="449"/>
      <c r="F147" s="161"/>
      <c r="G147" s="222"/>
    </row>
    <row r="148" spans="1:7" x14ac:dyDescent="0.25">
      <c r="A148" s="222"/>
      <c r="B148" s="222"/>
      <c r="C148" s="222"/>
      <c r="D148" s="222"/>
      <c r="E148" s="222"/>
      <c r="F148" s="222"/>
      <c r="G148" s="222"/>
    </row>
    <row r="149" spans="1:7" ht="18.75" x14ac:dyDescent="0.3">
      <c r="A149" s="76"/>
      <c r="B149" s="161"/>
      <c r="C149" s="161"/>
      <c r="D149" s="161"/>
      <c r="E149" s="161"/>
      <c r="F149" s="161"/>
      <c r="G149" s="222"/>
    </row>
    <row r="150" spans="1:7" ht="15.75" x14ac:dyDescent="0.25">
      <c r="A150" s="200"/>
      <c r="B150" s="440"/>
      <c r="C150" s="441"/>
      <c r="D150" s="201"/>
      <c r="E150" s="201"/>
      <c r="F150" s="442"/>
      <c r="G150" s="222"/>
    </row>
    <row r="151" spans="1:7" x14ac:dyDescent="0.25">
      <c r="A151" s="443"/>
      <c r="B151" s="444"/>
      <c r="C151" s="445"/>
      <c r="D151" s="447"/>
      <c r="E151" s="447"/>
      <c r="F151" s="445"/>
      <c r="G151" s="222"/>
    </row>
    <row r="152" spans="1:7" x14ac:dyDescent="0.25">
      <c r="A152" s="443"/>
      <c r="B152" s="444"/>
      <c r="C152" s="161"/>
      <c r="D152" s="447"/>
      <c r="E152" s="447"/>
      <c r="F152" s="161"/>
      <c r="G152" s="222"/>
    </row>
    <row r="153" spans="1:7" x14ac:dyDescent="0.25">
      <c r="A153" s="443"/>
      <c r="B153" s="444"/>
      <c r="C153" s="448"/>
      <c r="D153" s="449"/>
      <c r="E153" s="449"/>
      <c r="F153" s="450"/>
      <c r="G153" s="222"/>
    </row>
    <row r="154" spans="1:7" x14ac:dyDescent="0.25">
      <c r="A154" s="443"/>
      <c r="B154" s="444"/>
      <c r="C154" s="161"/>
      <c r="D154" s="449"/>
      <c r="E154" s="449"/>
      <c r="F154" s="161"/>
      <c r="G154" s="222"/>
    </row>
    <row r="155" spans="1:7" x14ac:dyDescent="0.25">
      <c r="A155" s="222"/>
      <c r="B155" s="222"/>
      <c r="C155" s="222"/>
      <c r="D155" s="222"/>
      <c r="E155" s="222"/>
      <c r="F155" s="222"/>
      <c r="G155" s="222"/>
    </row>
    <row r="156" spans="1:7" ht="18.75" x14ac:dyDescent="0.3">
      <c r="A156" s="76"/>
      <c r="B156" s="161"/>
      <c r="C156" s="161"/>
      <c r="D156" s="161"/>
      <c r="E156" s="161"/>
      <c r="F156" s="161"/>
      <c r="G156" s="222"/>
    </row>
    <row r="157" spans="1:7" ht="15.75" x14ac:dyDescent="0.25">
      <c r="A157" s="200"/>
      <c r="B157" s="440"/>
      <c r="C157" s="441"/>
      <c r="D157" s="201"/>
      <c r="E157" s="201"/>
      <c r="F157" s="442"/>
      <c r="G157" s="222"/>
    </row>
    <row r="158" spans="1:7" x14ac:dyDescent="0.25">
      <c r="A158" s="443"/>
      <c r="B158" s="444"/>
      <c r="C158" s="452"/>
      <c r="D158" s="448"/>
      <c r="E158" s="448"/>
      <c r="F158" s="452"/>
      <c r="G158" s="222"/>
    </row>
    <row r="159" spans="1:7" x14ac:dyDescent="0.25">
      <c r="A159" s="443"/>
      <c r="B159" s="444"/>
      <c r="C159" s="453"/>
      <c r="D159" s="448"/>
      <c r="E159" s="448"/>
      <c r="F159" s="453"/>
      <c r="G159" s="222"/>
    </row>
    <row r="160" spans="1:7" x14ac:dyDescent="0.25">
      <c r="A160" s="443"/>
      <c r="B160" s="444"/>
      <c r="C160" s="453"/>
      <c r="D160" s="454"/>
      <c r="E160" s="454"/>
      <c r="F160" s="448"/>
      <c r="G160" s="222"/>
    </row>
    <row r="161" spans="1:7" x14ac:dyDescent="0.25">
      <c r="A161" s="443"/>
      <c r="B161" s="444"/>
      <c r="C161" s="453"/>
      <c r="D161" s="455"/>
      <c r="E161" s="455"/>
      <c r="F161" s="453"/>
      <c r="G161" s="222"/>
    </row>
    <row r="162" spans="1:7" x14ac:dyDescent="0.25">
      <c r="A162" s="222"/>
      <c r="B162" s="222"/>
      <c r="C162" s="222"/>
      <c r="D162" s="222"/>
      <c r="E162" s="222"/>
      <c r="F162" s="222"/>
      <c r="G162" s="222"/>
    </row>
    <row r="163" spans="1:7" ht="18.75" x14ac:dyDescent="0.3">
      <c r="A163" s="76"/>
      <c r="B163" s="161"/>
      <c r="C163" s="161"/>
      <c r="D163" s="161"/>
      <c r="E163" s="161"/>
      <c r="F163" s="161"/>
      <c r="G163" s="222"/>
    </row>
    <row r="164" spans="1:7" ht="15.75" x14ac:dyDescent="0.25">
      <c r="A164" s="200"/>
      <c r="B164" s="440"/>
      <c r="C164" s="441"/>
      <c r="D164" s="201"/>
      <c r="E164" s="201"/>
      <c r="F164" s="442"/>
      <c r="G164" s="222"/>
    </row>
    <row r="165" spans="1:7" x14ac:dyDescent="0.25">
      <c r="A165" s="443"/>
      <c r="B165" s="444"/>
      <c r="C165" s="452"/>
      <c r="D165" s="448"/>
      <c r="E165" s="448"/>
      <c r="F165" s="452"/>
      <c r="G165" s="222"/>
    </row>
    <row r="166" spans="1:7" x14ac:dyDescent="0.25">
      <c r="A166" s="443"/>
      <c r="B166" s="444"/>
      <c r="C166" s="453"/>
      <c r="D166" s="448"/>
      <c r="E166" s="448"/>
      <c r="F166" s="453"/>
      <c r="G166" s="222"/>
    </row>
    <row r="167" spans="1:7" x14ac:dyDescent="0.25">
      <c r="A167" s="443"/>
      <c r="B167" s="444"/>
      <c r="C167" s="453"/>
      <c r="D167" s="454"/>
      <c r="E167" s="454"/>
      <c r="F167" s="448"/>
      <c r="G167" s="222"/>
    </row>
    <row r="168" spans="1:7" x14ac:dyDescent="0.25">
      <c r="A168" s="443"/>
      <c r="B168" s="444"/>
      <c r="C168" s="453"/>
      <c r="D168" s="454"/>
      <c r="E168" s="454"/>
      <c r="F168" s="453"/>
      <c r="G168" s="22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Plan2</vt:lpstr>
      <vt:lpstr>Plan3</vt:lpstr>
      <vt:lpstr>Plan4</vt:lpstr>
      <vt:lpstr>SAFRA MOAGEM</vt:lpstr>
      <vt:lpstr>addub e herb</vt:lpstr>
    </vt:vector>
  </TitlesOfParts>
  <Company>USUARIO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Cliente</cp:lastModifiedBy>
  <cp:lastPrinted>2022-08-09T08:59:29Z</cp:lastPrinted>
  <dcterms:created xsi:type="dcterms:W3CDTF">2016-08-30T08:29:06Z</dcterms:created>
  <dcterms:modified xsi:type="dcterms:W3CDTF">2022-09-04T20:44:31Z</dcterms:modified>
</cp:coreProperties>
</file>