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Downloads\"/>
    </mc:Choice>
  </mc:AlternateContent>
  <xr:revisionPtr revIDLastSave="0" documentId="13_ncr:1_{1464DB7F-B487-4307-9A88-4BB2AF99FDE0}" xr6:coauthVersionLast="47" xr6:coauthVersionMax="47" xr10:uidLastSave="{00000000-0000-0000-0000-000000000000}"/>
  <bookViews>
    <workbookView xWindow="-120" yWindow="-120" windowWidth="20730" windowHeight="11160" xr2:uid="{52EF9FDE-EAF7-4F14-901F-2500F58D7AC5}"/>
  </bookViews>
  <sheets>
    <sheet name="exo1" sheetId="1" r:id="rId1"/>
    <sheet name="exo2-1" sheetId="2" r:id="rId2"/>
    <sheet name="exo2-2" sheetId="5" r:id="rId3"/>
    <sheet name="exo2-3" sheetId="4" r:id="rId4"/>
    <sheet name="exo3" sheetId="9" r:id="rId5"/>
    <sheet name="exo4" sheetId="10" r:id="rId6"/>
  </sheet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0" l="1"/>
  <c r="C3" i="10"/>
  <c r="C4" i="10"/>
  <c r="C5" i="10"/>
  <c r="C6" i="10"/>
  <c r="C7" i="10"/>
  <c r="C8" i="10"/>
  <c r="C9" i="10"/>
  <c r="C10" i="10"/>
  <c r="C11" i="10"/>
  <c r="D15" i="9"/>
  <c r="D14" i="9"/>
  <c r="E14" i="9" s="1" a="1"/>
  <c r="E14" i="9" s="1"/>
  <c r="F14" i="9" s="1"/>
  <c r="G14" i="9" s="1"/>
  <c r="E13" i="9" a="1"/>
  <c r="E13" i="9" s="1"/>
  <c r="F13" i="9" s="1"/>
  <c r="D13" i="9"/>
  <c r="D12" i="9"/>
  <c r="E11" i="9" a="1"/>
  <c r="E11" i="9" s="1"/>
  <c r="F11" i="9" s="1"/>
  <c r="G11" i="9" s="1"/>
  <c r="D11" i="9"/>
  <c r="D10" i="9"/>
  <c r="D9" i="9"/>
  <c r="E9" i="9" s="1" a="1"/>
  <c r="E9" i="9" s="1"/>
  <c r="F9" i="9" s="1"/>
  <c r="G9" i="9" s="1"/>
  <c r="D8" i="9"/>
  <c r="E8" i="9" s="1" a="1"/>
  <c r="E8" i="9" s="1"/>
  <c r="E7" i="9" a="1"/>
  <c r="E7" i="9" s="1"/>
  <c r="D7" i="9"/>
  <c r="D6" i="9"/>
  <c r="E6" i="9" s="1" a="1"/>
  <c r="E6" i="9" s="1"/>
  <c r="F6" i="9" s="1"/>
  <c r="G6" i="9" s="1"/>
  <c r="E5" i="9" a="1"/>
  <c r="E5" i="9" s="1"/>
  <c r="F5" i="9" s="1"/>
  <c r="D5" i="9"/>
  <c r="G5" i="9" s="1"/>
  <c r="D4" i="9"/>
  <c r="E3" i="9" a="1"/>
  <c r="E3" i="9" s="1"/>
  <c r="F3" i="9" s="1"/>
  <c r="G3" i="9" s="1"/>
  <c r="D3" i="9"/>
  <c r="D2" i="9"/>
  <c r="C6" i="2"/>
  <c r="C5" i="2"/>
  <c r="C4" i="2"/>
  <c r="C8" i="2"/>
  <c r="C7" i="2"/>
  <c r="G13" i="9" l="1"/>
  <c r="F8" i="9"/>
  <c r="G8" i="9" s="1"/>
  <c r="E10" i="9" a="1"/>
  <c r="E10" i="9" s="1"/>
  <c r="F10" i="9" s="1"/>
  <c r="G10" i="9" s="1"/>
  <c r="E15" i="9" a="1"/>
  <c r="E15" i="9" s="1"/>
  <c r="E2" i="9" a="1"/>
  <c r="E2" i="9" s="1"/>
  <c r="F2" i="9" s="1"/>
  <c r="G2" i="9" s="1"/>
  <c r="E4" i="9" a="1"/>
  <c r="E4" i="9" s="1"/>
  <c r="F4" i="9" s="1"/>
  <c r="G4" i="9" s="1"/>
  <c r="E12" i="9" a="1"/>
  <c r="E12" i="9" s="1"/>
  <c r="F12" i="9" s="1"/>
  <c r="G12" i="9" s="1"/>
  <c r="F7" i="9"/>
  <c r="G7" i="9" s="1"/>
  <c r="F15" i="9"/>
  <c r="G15" i="9" s="1"/>
  <c r="C12" i="5"/>
  <c r="C9" i="2"/>
  <c r="G18" i="9" l="1"/>
  <c r="G20" i="9" l="1"/>
  <c r="G21" i="9" s="1"/>
</calcChain>
</file>

<file path=xl/sharedStrings.xml><?xml version="1.0" encoding="utf-8"?>
<sst xmlns="http://schemas.openxmlformats.org/spreadsheetml/2006/main" count="137" uniqueCount="39">
  <si>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</si>
  <si>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</si>
  <si>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</si>
  <si>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</si>
  <si>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</si>
  <si>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</si>
  <si>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</si>
  <si>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</si>
  <si>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</si>
  <si>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</si>
  <si>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</si>
  <si>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</si>
  <si>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</si>
  <si>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</si>
  <si>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</si>
  <si>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</si>
  <si>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Ivy League Applicants</t>
  </si>
  <si>
    <t>Étiquettes de lignes</t>
  </si>
  <si>
    <t>Somme de Students</t>
  </si>
  <si>
    <t>Moyenne de Students2</t>
  </si>
  <si>
    <t>Total général</t>
  </si>
  <si>
    <t>Row Labels</t>
  </si>
  <si>
    <t>Grand Total</t>
  </si>
  <si>
    <t>Sum of Students</t>
  </si>
  <si>
    <t>Étiquettes de colonnes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</si>
  <si>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</si>
  <si>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</si>
  <si>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</si>
  <si>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</si>
  <si>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</si>
  <si>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</si>
  <si>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</si>
  <si>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</si>
  <si>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</si>
  <si>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TVA:</t>
  </si>
  <si>
    <t>TIC:</t>
  </si>
  <si>
    <t>Speed (m/s)</t>
  </si>
  <si>
    <t>Distance (m)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</si>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</sst>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(\ #,##0.00_ * [$DZD];_(\ \(#,##0.00\)* [$DZD];_(\ \ &quot;-&quot;??_ * [$DZD]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name val="Book Antiqua"/>
      <family val="1"/>
    </font>
    <font>
      <sz val="11"/>
      <color theme="1"/>
      <name val="Book Antiqua"/>
      <family val="1"/>
    </font>
    <font>
      <sz val="11"/>
      <color theme="1"/>
      <name val="Times New Roman"/>
      <family val="1"/>
    </font>
    <font>
      <b/>
      <i/>
      <sz val="11"/>
      <color rgb="FF0070C0"/>
      <name val="Book Antiqua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 style="thin">
        <color theme="8" tint="0.399975585192419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8" tint="0.39997558519241921"/>
      </bottom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2" borderId="8" xfId="2" applyFont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/>
    <xf numFmtId="0" fontId="0" fillId="0" borderId="10" xfId="0" applyBorder="1" applyAlignment="1">
      <alignment horizontal="right"/>
    </xf>
    <xf numFmtId="0" fontId="2" fillId="2" borderId="0" xfId="2" applyFont="1" applyAlignment="1">
      <alignment horizontal="right"/>
    </xf>
    <xf numFmtId="0" fontId="0" fillId="0" borderId="0" xfId="0" pivotButton="1"/>
    <xf numFmtId="0" fontId="1" fillId="2" borderId="11" xfId="2" applyNumberFormat="1" applyBorder="1" applyAlignment="1" applyProtection="1"/>
    <xf numFmtId="2" fontId="0" fillId="6" borderId="12" xfId="0" applyNumberFormat="1" applyFill="1" applyBorder="1" applyAlignment="1">
      <alignment horizontal="right"/>
    </xf>
    <xf numFmtId="2" fontId="0" fillId="6" borderId="9" xfId="0" applyNumberFormat="1" applyFill="1" applyBorder="1" applyAlignment="1">
      <alignment horizontal="right"/>
    </xf>
    <xf numFmtId="2" fontId="0" fillId="6" borderId="13" xfId="0" applyNumberFormat="1" applyFill="1" applyBorder="1" applyAlignment="1">
      <alignment horizontal="right"/>
    </xf>
    <xf numFmtId="2" fontId="0" fillId="6" borderId="7" xfId="0" applyNumberFormat="1" applyFill="1" applyBorder="1" applyAlignment="1">
      <alignment horizontal="right"/>
    </xf>
    <xf numFmtId="2" fontId="0" fillId="6" borderId="3" xfId="0" applyNumberFormat="1" applyFill="1" applyBorder="1" applyAlignment="1">
      <alignment horizontal="right"/>
    </xf>
    <xf numFmtId="2" fontId="0" fillId="6" borderId="14" xfId="0" applyNumberFormat="1" applyFill="1" applyBorder="1" applyAlignment="1">
      <alignment horizontal="right"/>
    </xf>
    <xf numFmtId="2" fontId="2" fillId="0" borderId="15" xfId="1" applyNumberFormat="1" applyFont="1" applyBorder="1" applyAlignment="1">
      <alignment horizontal="right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7" fillId="0" borderId="19" xfId="0" applyFont="1" applyBorder="1"/>
    <xf numFmtId="164" fontId="7" fillId="0" borderId="17" xfId="0" applyNumberFormat="1" applyFont="1" applyBorder="1" applyAlignment="1">
      <alignment horizontal="right" vertical="center"/>
    </xf>
    <xf numFmtId="0" fontId="7" fillId="0" borderId="17" xfId="0" applyFont="1" applyBorder="1" applyAlignment="1">
      <alignment horizontal="right"/>
    </xf>
    <xf numFmtId="164" fontId="8" fillId="0" borderId="17" xfId="0" applyNumberFormat="1" applyFont="1" applyBorder="1"/>
    <xf numFmtId="164" fontId="7" fillId="0" borderId="17" xfId="0" applyNumberFormat="1" applyFont="1" applyBorder="1"/>
    <xf numFmtId="164" fontId="7" fillId="0" borderId="18" xfId="0" applyNumberFormat="1" applyFont="1" applyBorder="1"/>
    <xf numFmtId="0" fontId="7" fillId="0" borderId="20" xfId="0" applyFont="1" applyBorder="1"/>
    <xf numFmtId="9" fontId="7" fillId="0" borderId="17" xfId="3" applyFont="1" applyBorder="1"/>
    <xf numFmtId="0" fontId="7" fillId="0" borderId="0" xfId="0" applyFont="1"/>
    <xf numFmtId="164" fontId="7" fillId="0" borderId="26" xfId="0" applyNumberFormat="1" applyFont="1" applyBorder="1" applyAlignment="1">
      <alignment horizontal="right"/>
    </xf>
    <xf numFmtId="9" fontId="7" fillId="0" borderId="29" xfId="0" applyNumberFormat="1" applyFont="1" applyBorder="1" applyAlignment="1">
      <alignment horizontal="right"/>
    </xf>
    <xf numFmtId="164" fontId="7" fillId="0" borderId="29" xfId="0" applyNumberFormat="1" applyFont="1" applyBorder="1" applyAlignment="1">
      <alignment horizontal="right"/>
    </xf>
    <xf numFmtId="164" fontId="9" fillId="8" borderId="23" xfId="0" applyNumberFormat="1" applyFont="1" applyFill="1" applyBorder="1" applyAlignment="1">
      <alignment horizontal="right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</cellXfs>
  <cellStyles count="4">
    <cellStyle name="20% - Accent1" xfId="2" builtinId="30"/>
    <cellStyle name="Currency" xfId="1" builtinId="4"/>
    <cellStyle name="Normal" xfId="0" builtinId="0"/>
    <cellStyle name="Per cent 2" xfId="3" xr:uid="{D55A7037-B426-4B77-A027-25BA8AF0CC03}"/>
  </cellStyles>
  <dxfs count="22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(\ #,##0.00_ * [$DZD];_(\ \(#,##0.00\)* [$DZD];_(\ \ &quot;-&quot;??_ * [$DZD];_(@_)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5" formatCode="_([$DZD]\ * #,##0.00_);_([$DZD]\ * \(#,##0.00\);_([$DZD]\ * &quot;-&quot;??_);_(@_)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border>
        <bottom style="thin">
          <color theme="8" tint="0.39997558519241921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  <protection locked="1" hidden="0"/>
    </dxf>
    <dxf>
      <border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 /time</a:t>
            </a:r>
          </a:p>
        </c:rich>
      </c:tx>
      <c:layout>
        <c:manualLayout>
          <c:xMode val="edge"/>
          <c:yMode val="edge"/>
          <c:x val="0.39486111111111111"/>
          <c:y val="4.4371421293650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871347751008E-2"/>
          <c:y val="0.14336260865592412"/>
          <c:w val="0.90286351706036749"/>
          <c:h val="0.63743014696908729"/>
        </c:manualLayout>
      </c:layout>
      <c:lineChart>
        <c:grouping val="standard"/>
        <c:varyColors val="0"/>
        <c:ser>
          <c:idx val="0"/>
          <c:order val="0"/>
          <c:tx>
            <c:strRef>
              <c:f>'exo4'!$C$1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'exo4'!$A$2:$A$11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'exo4'!$C$2:$C$11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5-4492-9A77-85BC1E041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7520"/>
        <c:axId val="20452944"/>
      </c:lineChart>
      <c:catAx>
        <c:axId val="20457520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2944"/>
        <c:crosses val="autoZero"/>
        <c:auto val="0"/>
        <c:lblAlgn val="ctr"/>
        <c:lblOffset val="100"/>
        <c:noMultiLvlLbl val="0"/>
      </c:catAx>
      <c:valAx>
        <c:axId val="204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928395377096726"/>
          <c:y val="0.88393397499967141"/>
          <c:w val="0.18605296431096721"/>
          <c:h val="6.7064542354296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'exo4'!$B$1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'exo4'!$B$2:$B$11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'exo4'!$C$2:$C$11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3-4409-9960-F03DC66B0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078768"/>
        <c:axId val="686080848"/>
      </c:lineChart>
      <c:catAx>
        <c:axId val="68607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80848"/>
        <c:crosses val="autoZero"/>
        <c:auto val="0"/>
        <c:lblAlgn val="ctr"/>
        <c:lblOffset val="100"/>
        <c:tickMarkSkip val="1"/>
        <c:noMultiLvlLbl val="0"/>
      </c:catAx>
      <c:valAx>
        <c:axId val="6860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185737</xdr:rowOff>
    </xdr:from>
    <xdr:to>
      <xdr:col>4</xdr:col>
      <xdr:colOff>19049</xdr:colOff>
      <xdr:row>30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828B4B4-BD24-44E4-9434-977DC2C29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319767</xdr:colOff>
      <xdr:row>14</xdr:row>
      <xdr:rowOff>2722</xdr:rowOff>
    </xdr:from>
    <xdr:to>
      <xdr:col>12</xdr:col>
      <xdr:colOff>272143</xdr:colOff>
      <xdr:row>30</xdr:row>
      <xdr:rowOff>122464</xdr:rowOff>
    </xdr:to>
    <xdr:graphicFrame macro="">
      <xdr:nvGraphicFramePr>
        <xdr:cNvPr id="3" name="Graphique 4">
          <a:extLst>
            <a:ext uri="{FF2B5EF4-FFF2-40B4-BE49-F238E27FC236}">
              <a16:creationId xmlns:a16="http://schemas.microsoft.com/office/drawing/2014/main" id="{0254EA78-C31F-438F-8C13-AC9A1D2A6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TIC%20final%20projec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o Sama" refreshedDate="45289.494686574071" createdVersion="8" refreshedVersion="8" minRefreshableVersion="3" recordCount="40" xr:uid="{6AE952FD-12F2-49D2-A903-2709B2D3F965}">
  <cacheSource type="worksheet">
    <worksheetSource ref="A3:C43" sheet="Question 1" r:id="rId2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10 Pro" refreshedDate="45297.026264467589" createdVersion="8" refreshedVersion="8" minRefreshableVersion="3" recordCount="40" xr:uid="{D775B701-3611-4D8B-A5B6-5122FB9E9324}">
  <cacheSource type="worksheet">
    <worksheetSource ref="A3:C43" sheet="exo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1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1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9A10B-3534-48DD-864F-F02ED0BF6AF6}" name="PivotTabl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Students" fld="0" baseField="0" baseItem="0"/>
  </dataFields>
  <formats count="1">
    <format dxfId="21">
      <pivotArea collapsedLevelsAreSubtotals="1" fieldPosition="0">
        <references count="1">
          <reference field="1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FD8A1-8711-40BF-8117-DD34CDCD317D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DB98C-FD23-4E7E-9B91-001D1FCBE901}" name="PivotTable16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G14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A290B0-6F6B-424E-8315-26216256FE65}" name="Tableau3" displayName="Tableau3" ref="C3:C12" headerRowDxfId="20" dataDxfId="18" headerRowBorderDxfId="19">
  <autoFilter ref="C3:C12" xr:uid="{A1A290B0-6F6B-424E-8315-26216256FE65}"/>
  <tableColumns count="1">
    <tableColumn id="1" xr3:uid="{18D73DBE-8E95-441C-AA9F-26A222A91536}" name="Moyenne de Students2" totalsRowFunction="count" dataDxfId="17">
      <calculatedColumnFormula>GETPIVOTDATA("[Measures].[Somme de Students]",$A$3,"[Plage].[University]","[Plage].[University].&amp;[Brown]")/5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DE7526-783A-464F-8B25-67F743C89CD8}" name="Tableau212" displayName="Tableau212" ref="A1:G15" totalsRowShown="0" headerRowDxfId="16" dataDxfId="15" tableBorderDxfId="14">
  <autoFilter ref="A1:G15" xr:uid="{DB5BB112-CD5A-46B5-BA31-1A1AF4164B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66CB2C9-CA9F-4640-9FFF-58CB323AB17C}" name="ID" dataDxfId="13"/>
    <tableColumn id="2" xr3:uid="{4240DA24-0065-4DD1-AA26-C22DB5416C55}" name="PU" dataDxfId="12"/>
    <tableColumn id="3" xr3:uid="{DA363D92-1CC8-4140-8DEC-F2063074A8BF}" name="QTE" dataDxfId="11"/>
    <tableColumn id="4" xr3:uid="{7CBD36E1-8CCB-4857-9EE1-838C932C6FFF}" name="PT" dataDxfId="10">
      <calculatedColumnFormula>Tableau212[[#This Row],[PU]]*Tableau212[[#This Row],[QTE]]</calculatedColumnFormula>
    </tableColumn>
    <tableColumn id="5" xr3:uid="{7CFB78D5-7338-4812-9E40-244ED70AD43B}" name="Remise" dataDxfId="9">
      <calculatedColumnFormula array="1">_xlfn.IFS(Tableau212[[#This Row],[PT]]&lt; 100, 0%,Tableau212[[#This Row],[PT]]&gt;=1000,10%,Tableau212[[#This Row],[PT]]&gt;=100,5%)</calculatedColumnFormula>
    </tableColumn>
    <tableColumn id="6" xr3:uid="{E8A9BB41-C15E-4877-A9C9-8B2A20CF0790}" name="Val Remise" dataDxfId="8">
      <calculatedColumnFormula>Tableau212[[#This Row],[PT]]*Tableau212[[#This Row],[Remise]]</calculatedColumnFormula>
    </tableColumn>
    <tableColumn id="7" xr3:uid="{4B6AAC61-9743-465B-BFA5-D53D6669EEC6}" name="Total a payer" dataDxfId="7">
      <calculatedColumnFormula>Tableau212[[#This Row],[PT]]-Tableau212[[#This Row],[Val Remise]]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1D989F-47E9-4603-8710-71EA8949FCBC}" name="Tableau4" displayName="Tableau4" ref="A1:C11" headerRowDxfId="6" dataDxfId="5" totalsRowDxfId="3" tableBorderDxfId="4">
  <autoFilter ref="A1:C11" xr:uid="{6C686F7F-2FB0-4520-AA90-A307E8221EE0}">
    <filterColumn colId="0" hiddenButton="1"/>
    <filterColumn colId="1" hiddenButton="1"/>
    <filterColumn colId="2" hiddenButton="1"/>
  </autoFilter>
  <tableColumns count="3">
    <tableColumn id="1" xr3:uid="{50485827-130D-46DD-A95A-5B91D118AE7F}" name="Time(s)" totalsRowLabel="Total" dataDxfId="2"/>
    <tableColumn id="2" xr3:uid="{1669C097-E8A4-4BA7-8EF3-E2F9BB0FD656}" name="Distance (m)" dataDxfId="1"/>
    <tableColumn id="3" xr3:uid="{2E12DA3F-70BC-4EF6-9557-8397946CF7A1}" name="Speed (m/s)" totalsRowFunction="count" dataDxfId="0">
      <calculatedColumnFormula>Tableau4[[#This Row],[Distance (m)]]/Tableau4[[#This Row],[Time(s)]]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7F62-A077-4425-A125-BA34F7D275D2}">
  <dimension ref="A1:C43"/>
  <sheetViews>
    <sheetView tabSelected="1" topLeftCell="A3" workbookViewId="0">
      <selection activeCell="A3" sqref="A3"/>
    </sheetView>
  </sheetViews>
  <sheetFormatPr defaultRowHeight="15" x14ac:dyDescent="0.25"/>
  <cols>
    <col min="1" max="1" width="8.85546875" bestFit="1" customWidth="1"/>
    <col min="2" max="2" width="14.28515625" customWidth="1"/>
    <col min="3" max="3" width="25.85546875" customWidth="1"/>
  </cols>
  <sheetData>
    <row r="1" spans="1:3" x14ac:dyDescent="0.25">
      <c r="A1" s="46" t="s">
        <v>16</v>
      </c>
      <c r="B1" s="46"/>
      <c r="C1" s="47"/>
    </row>
    <row r="2" spans="1:3" x14ac:dyDescent="0.25">
      <c r="A2" s="48"/>
      <c r="B2" s="48"/>
      <c r="C2" s="49"/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>
        <v>591</v>
      </c>
      <c r="B4" s="4" t="s">
        <v>3</v>
      </c>
      <c r="C4" s="4" t="s">
        <v>4</v>
      </c>
    </row>
    <row r="5" spans="1:3" x14ac:dyDescent="0.25">
      <c r="A5" s="5">
        <v>9567</v>
      </c>
      <c r="B5" s="5" t="s">
        <v>5</v>
      </c>
      <c r="C5" s="5" t="s">
        <v>6</v>
      </c>
    </row>
    <row r="6" spans="1:3" x14ac:dyDescent="0.25">
      <c r="A6" s="4">
        <v>542</v>
      </c>
      <c r="B6" s="4" t="s">
        <v>7</v>
      </c>
      <c r="C6" s="4" t="s">
        <v>8</v>
      </c>
    </row>
    <row r="7" spans="1:3" x14ac:dyDescent="0.25">
      <c r="A7" s="5">
        <v>346</v>
      </c>
      <c r="B7" s="5" t="s">
        <v>7</v>
      </c>
      <c r="C7" s="5" t="s">
        <v>9</v>
      </c>
    </row>
    <row r="8" spans="1:3" x14ac:dyDescent="0.25">
      <c r="A8" s="4">
        <v>849</v>
      </c>
      <c r="B8" s="4" t="s">
        <v>3</v>
      </c>
      <c r="C8" s="4" t="s">
        <v>10</v>
      </c>
    </row>
    <row r="9" spans="1:3" x14ac:dyDescent="0.25">
      <c r="A9" s="5">
        <v>552</v>
      </c>
      <c r="B9" s="5" t="s">
        <v>7</v>
      </c>
      <c r="C9" s="5" t="s">
        <v>11</v>
      </c>
    </row>
    <row r="10" spans="1:3" x14ac:dyDescent="0.25">
      <c r="A10" s="4">
        <v>173</v>
      </c>
      <c r="B10" s="4" t="s">
        <v>3</v>
      </c>
      <c r="C10" s="4" t="s">
        <v>9</v>
      </c>
    </row>
    <row r="11" spans="1:3" x14ac:dyDescent="0.25">
      <c r="A11" s="5">
        <v>1355</v>
      </c>
      <c r="B11" s="5" t="s">
        <v>3</v>
      </c>
      <c r="C11" s="5" t="s">
        <v>11</v>
      </c>
    </row>
    <row r="12" spans="1:3" x14ac:dyDescent="0.25">
      <c r="A12" s="4">
        <v>193</v>
      </c>
      <c r="B12" s="4" t="s">
        <v>12</v>
      </c>
      <c r="C12" s="4" t="s">
        <v>13</v>
      </c>
    </row>
    <row r="13" spans="1:3" x14ac:dyDescent="0.25">
      <c r="A13" s="5">
        <v>615</v>
      </c>
      <c r="B13" s="5" t="s">
        <v>12</v>
      </c>
      <c r="C13" s="5" t="s">
        <v>9</v>
      </c>
    </row>
    <row r="14" spans="1:3" x14ac:dyDescent="0.25">
      <c r="A14" s="4">
        <v>1579</v>
      </c>
      <c r="B14" s="4" t="s">
        <v>12</v>
      </c>
      <c r="C14" s="4" t="s">
        <v>6</v>
      </c>
    </row>
    <row r="15" spans="1:3" x14ac:dyDescent="0.25">
      <c r="A15" s="5">
        <v>547</v>
      </c>
      <c r="B15" s="5" t="s">
        <v>5</v>
      </c>
      <c r="C15" s="5" t="s">
        <v>8</v>
      </c>
    </row>
    <row r="16" spans="1:3" x14ac:dyDescent="0.25">
      <c r="A16" s="4">
        <v>1687</v>
      </c>
      <c r="B16" s="4" t="s">
        <v>14</v>
      </c>
      <c r="C16" s="4" t="s">
        <v>8</v>
      </c>
    </row>
    <row r="17" spans="1:3" x14ac:dyDescent="0.25">
      <c r="A17" s="5">
        <v>972</v>
      </c>
      <c r="B17" s="5" t="s">
        <v>7</v>
      </c>
      <c r="C17" s="5" t="s">
        <v>6</v>
      </c>
    </row>
    <row r="18" spans="1:3" x14ac:dyDescent="0.25">
      <c r="A18" s="4">
        <v>234</v>
      </c>
      <c r="B18" s="4" t="s">
        <v>7</v>
      </c>
      <c r="C18" s="4" t="s">
        <v>15</v>
      </c>
    </row>
    <row r="19" spans="1:3" x14ac:dyDescent="0.25">
      <c r="A19" s="5">
        <v>151</v>
      </c>
      <c r="B19" s="5" t="s">
        <v>14</v>
      </c>
      <c r="C19" s="5" t="s">
        <v>13</v>
      </c>
    </row>
    <row r="20" spans="1:3" x14ac:dyDescent="0.25">
      <c r="A20" s="4">
        <v>1793</v>
      </c>
      <c r="B20" s="4" t="s">
        <v>5</v>
      </c>
      <c r="C20" s="4" t="s">
        <v>10</v>
      </c>
    </row>
    <row r="21" spans="1:3" x14ac:dyDescent="0.25">
      <c r="A21" s="5">
        <v>315</v>
      </c>
      <c r="B21" s="5" t="s">
        <v>14</v>
      </c>
      <c r="C21" s="5" t="s">
        <v>10</v>
      </c>
    </row>
    <row r="22" spans="1:3" x14ac:dyDescent="0.25">
      <c r="A22" s="4">
        <v>618</v>
      </c>
      <c r="B22" s="4" t="s">
        <v>5</v>
      </c>
      <c r="C22" s="4" t="s">
        <v>11</v>
      </c>
    </row>
    <row r="23" spans="1:3" x14ac:dyDescent="0.25">
      <c r="A23" s="5">
        <v>246</v>
      </c>
      <c r="B23" s="5" t="s">
        <v>5</v>
      </c>
      <c r="C23" s="5" t="s">
        <v>4</v>
      </c>
    </row>
    <row r="24" spans="1:3" x14ac:dyDescent="0.25">
      <c r="A24" s="4">
        <v>784</v>
      </c>
      <c r="B24" s="4" t="s">
        <v>5</v>
      </c>
      <c r="C24" s="4" t="s">
        <v>13</v>
      </c>
    </row>
    <row r="25" spans="1:3" x14ac:dyDescent="0.25">
      <c r="A25" s="5">
        <v>316</v>
      </c>
      <c r="B25" s="5" t="s">
        <v>12</v>
      </c>
      <c r="C25" s="5" t="s">
        <v>8</v>
      </c>
    </row>
    <row r="26" spans="1:3" x14ac:dyDescent="0.25">
      <c r="A26" s="4">
        <v>3155</v>
      </c>
      <c r="B26" s="4" t="s">
        <v>3</v>
      </c>
      <c r="C26" s="4" t="s">
        <v>8</v>
      </c>
    </row>
    <row r="27" spans="1:3" x14ac:dyDescent="0.25">
      <c r="A27" s="5">
        <v>318</v>
      </c>
      <c r="B27" s="5" t="s">
        <v>5</v>
      </c>
      <c r="C27" s="5" t="s">
        <v>15</v>
      </c>
    </row>
    <row r="28" spans="1:3" x14ac:dyDescent="0.25">
      <c r="A28" s="4">
        <v>608</v>
      </c>
      <c r="B28" s="4" t="s">
        <v>7</v>
      </c>
      <c r="C28" s="4" t="s">
        <v>10</v>
      </c>
    </row>
    <row r="29" spans="1:3" x14ac:dyDescent="0.25">
      <c r="A29" s="5">
        <v>561</v>
      </c>
      <c r="B29" s="5" t="s">
        <v>3</v>
      </c>
      <c r="C29" s="5" t="s">
        <v>13</v>
      </c>
    </row>
    <row r="30" spans="1:3" x14ac:dyDescent="0.25">
      <c r="A30" s="4">
        <v>357</v>
      </c>
      <c r="B30" s="4" t="s">
        <v>14</v>
      </c>
      <c r="C30" s="4" t="s">
        <v>4</v>
      </c>
    </row>
    <row r="31" spans="1:3" x14ac:dyDescent="0.25">
      <c r="A31" s="5">
        <v>1688</v>
      </c>
      <c r="B31" s="5" t="s">
        <v>12</v>
      </c>
      <c r="C31" s="5" t="s">
        <v>10</v>
      </c>
    </row>
    <row r="32" spans="1:3" x14ac:dyDescent="0.25">
      <c r="A32" s="4">
        <v>972</v>
      </c>
      <c r="B32" s="4" t="s">
        <v>7</v>
      </c>
      <c r="C32" s="4" t="s">
        <v>13</v>
      </c>
    </row>
    <row r="33" spans="1:3" x14ac:dyDescent="0.25">
      <c r="A33" s="5">
        <v>568</v>
      </c>
      <c r="B33" s="5" t="s">
        <v>5</v>
      </c>
      <c r="C33" s="5" t="s">
        <v>15</v>
      </c>
    </row>
    <row r="34" spans="1:3" x14ac:dyDescent="0.25">
      <c r="A34" s="4">
        <v>632</v>
      </c>
      <c r="B34" s="4" t="s">
        <v>12</v>
      </c>
      <c r="C34" s="4" t="s">
        <v>15</v>
      </c>
    </row>
    <row r="35" spans="1:3" x14ac:dyDescent="0.25">
      <c r="A35" s="5">
        <v>551</v>
      </c>
      <c r="B35" s="5" t="s">
        <v>14</v>
      </c>
      <c r="C35" s="5" t="s">
        <v>11</v>
      </c>
    </row>
    <row r="36" spans="1:3" x14ac:dyDescent="0.25">
      <c r="A36" s="4">
        <v>948</v>
      </c>
      <c r="B36" s="4" t="s">
        <v>5</v>
      </c>
      <c r="C36" s="4" t="s">
        <v>9</v>
      </c>
    </row>
    <row r="37" spans="1:3" x14ac:dyDescent="0.25">
      <c r="A37" s="5">
        <v>1358</v>
      </c>
      <c r="B37" s="5" t="s">
        <v>3</v>
      </c>
      <c r="C37" s="5" t="s">
        <v>6</v>
      </c>
    </row>
    <row r="38" spans="1:3" x14ac:dyDescent="0.25">
      <c r="A38" s="4">
        <v>135</v>
      </c>
      <c r="B38" s="4" t="s">
        <v>3</v>
      </c>
      <c r="C38" s="4" t="s">
        <v>15</v>
      </c>
    </row>
    <row r="39" spans="1:3" x14ac:dyDescent="0.25">
      <c r="A39" s="5">
        <v>849</v>
      </c>
      <c r="B39" s="5" t="s">
        <v>12</v>
      </c>
      <c r="C39" s="5" t="s">
        <v>4</v>
      </c>
    </row>
    <row r="40" spans="1:3" x14ac:dyDescent="0.25">
      <c r="A40" s="4">
        <v>158</v>
      </c>
      <c r="B40" s="4" t="s">
        <v>14</v>
      </c>
      <c r="C40" s="4" t="s">
        <v>9</v>
      </c>
    </row>
    <row r="41" spans="1:3" x14ac:dyDescent="0.25">
      <c r="A41" s="5">
        <v>1889</v>
      </c>
      <c r="B41" s="5" t="s">
        <v>12</v>
      </c>
      <c r="C41" s="5" t="s">
        <v>11</v>
      </c>
    </row>
    <row r="42" spans="1:3" x14ac:dyDescent="0.25">
      <c r="A42" s="4">
        <v>651</v>
      </c>
      <c r="B42" s="4" t="s">
        <v>14</v>
      </c>
      <c r="C42" s="4" t="s">
        <v>6</v>
      </c>
    </row>
    <row r="43" spans="1:3" x14ac:dyDescent="0.25">
      <c r="A43" s="6">
        <v>651</v>
      </c>
      <c r="B43" s="5" t="s">
        <v>7</v>
      </c>
      <c r="C43" s="5" t="s">
        <v>4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BACB-446E-4680-B771-3EDA77B9F9A9}">
  <dimension ref="A3:C9"/>
  <sheetViews>
    <sheetView workbookViewId="0">
      <selection activeCell="T8" sqref="T8"/>
    </sheetView>
  </sheetViews>
  <sheetFormatPr defaultRowHeight="15" x14ac:dyDescent="0.25"/>
  <cols>
    <col min="1" max="1" width="20.28515625" customWidth="1"/>
    <col min="2" max="2" width="30.140625" customWidth="1"/>
    <col min="3" max="3" width="37.5703125" customWidth="1"/>
  </cols>
  <sheetData>
    <row r="3" spans="1:3" x14ac:dyDescent="0.25">
      <c r="A3" s="15" t="s">
        <v>17</v>
      </c>
      <c r="B3" t="s">
        <v>18</v>
      </c>
      <c r="C3" s="7" t="s">
        <v>19</v>
      </c>
    </row>
    <row r="4" spans="1:3" x14ac:dyDescent="0.25">
      <c r="A4" s="8" t="s">
        <v>3</v>
      </c>
      <c r="B4">
        <v>8177</v>
      </c>
      <c r="C4" s="9">
        <f>GETPIVOTDATA("Students",$A$3,"Faculty","Arts")/8</f>
        <v>1022.125</v>
      </c>
    </row>
    <row r="5" spans="1:3" x14ac:dyDescent="0.25">
      <c r="A5" s="8" t="s">
        <v>7</v>
      </c>
      <c r="B5">
        <v>4877</v>
      </c>
      <c r="C5" s="10">
        <f>GETPIVOTDATA("Students",$A$3,"Faculty","Economics")/8</f>
        <v>609.625</v>
      </c>
    </row>
    <row r="6" spans="1:3" x14ac:dyDescent="0.25">
      <c r="A6" s="8" t="s">
        <v>12</v>
      </c>
      <c r="B6">
        <v>7761</v>
      </c>
      <c r="C6" s="11">
        <f>GETPIVOTDATA("Students",$A$3,"Faculty","Mathematics")/8</f>
        <v>970.125</v>
      </c>
    </row>
    <row r="7" spans="1:3" x14ac:dyDescent="0.25">
      <c r="A7" s="8" t="s">
        <v>5</v>
      </c>
      <c r="B7" s="12">
        <v>15389</v>
      </c>
      <c r="C7" s="10">
        <f>GETPIVOTDATA("Students",$A$3,"Faculty","Physics")/8</f>
        <v>1923.625</v>
      </c>
    </row>
    <row r="8" spans="1:3" x14ac:dyDescent="0.25">
      <c r="A8" s="8" t="s">
        <v>14</v>
      </c>
      <c r="B8" s="12">
        <v>3870</v>
      </c>
      <c r="C8" s="13">
        <f>GETPIVOTDATA("Students",$A$3,"Faculty","Psychology")/8</f>
        <v>483.75</v>
      </c>
    </row>
    <row r="9" spans="1:3" x14ac:dyDescent="0.25">
      <c r="A9" s="8" t="s">
        <v>20</v>
      </c>
      <c r="B9">
        <v>40074</v>
      </c>
      <c r="C9" s="14">
        <f>(C4+C5+C6+C7+C8)/5</f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8B4B-730F-492B-B64E-41D45ABBC7F8}">
  <dimension ref="A3:C12"/>
  <sheetViews>
    <sheetView workbookViewId="0"/>
  </sheetViews>
  <sheetFormatPr defaultRowHeight="15" x14ac:dyDescent="0.25"/>
  <cols>
    <col min="1" max="1" width="13.140625" bestFit="1" customWidth="1"/>
    <col min="2" max="2" width="27.7109375" customWidth="1"/>
    <col min="3" max="3" width="39.28515625" customWidth="1"/>
    <col min="4" max="29" width="4" bestFit="1" customWidth="1"/>
    <col min="30" max="38" width="5" bestFit="1" customWidth="1"/>
    <col min="39" max="39" width="11.28515625" bestFit="1" customWidth="1"/>
  </cols>
  <sheetData>
    <row r="3" spans="1:3" x14ac:dyDescent="0.25">
      <c r="A3" s="15" t="s">
        <v>21</v>
      </c>
      <c r="B3" t="s">
        <v>23</v>
      </c>
      <c r="C3" s="16" t="s">
        <v>19</v>
      </c>
    </row>
    <row r="4" spans="1:3" x14ac:dyDescent="0.25">
      <c r="A4" s="8" t="s">
        <v>6</v>
      </c>
      <c r="B4">
        <v>14127</v>
      </c>
      <c r="C4" s="17">
        <v>2825.4</v>
      </c>
    </row>
    <row r="5" spans="1:3" x14ac:dyDescent="0.25">
      <c r="A5" s="8" t="s">
        <v>10</v>
      </c>
      <c r="B5">
        <v>5253</v>
      </c>
      <c r="C5" s="18">
        <v>1050.5999999999999</v>
      </c>
    </row>
    <row r="6" spans="1:3" x14ac:dyDescent="0.25">
      <c r="A6" s="8" t="s">
        <v>11</v>
      </c>
      <c r="B6">
        <v>4965</v>
      </c>
      <c r="C6" s="18">
        <v>993</v>
      </c>
    </row>
    <row r="7" spans="1:3" x14ac:dyDescent="0.25">
      <c r="A7" s="8" t="s">
        <v>8</v>
      </c>
      <c r="B7">
        <v>6247</v>
      </c>
      <c r="C7" s="19">
        <v>1249.4000000000001</v>
      </c>
    </row>
    <row r="8" spans="1:3" x14ac:dyDescent="0.25">
      <c r="A8" s="8" t="s">
        <v>9</v>
      </c>
      <c r="B8">
        <v>2240</v>
      </c>
      <c r="C8" s="20">
        <v>448</v>
      </c>
    </row>
    <row r="9" spans="1:3" x14ac:dyDescent="0.25">
      <c r="A9" s="8" t="s">
        <v>15</v>
      </c>
      <c r="B9">
        <v>1887</v>
      </c>
      <c r="C9" s="21">
        <v>377.4</v>
      </c>
    </row>
    <row r="10" spans="1:3" x14ac:dyDescent="0.25">
      <c r="A10" s="8" t="s">
        <v>13</v>
      </c>
      <c r="B10">
        <v>2661</v>
      </c>
      <c r="C10" s="18">
        <v>532.20000000000005</v>
      </c>
    </row>
    <row r="11" spans="1:3" x14ac:dyDescent="0.25">
      <c r="A11" s="8" t="s">
        <v>4</v>
      </c>
      <c r="B11">
        <v>2694</v>
      </c>
      <c r="C11" s="22">
        <v>538.79999999999995</v>
      </c>
    </row>
    <row r="12" spans="1:3" x14ac:dyDescent="0.25">
      <c r="A12" s="8" t="s">
        <v>22</v>
      </c>
      <c r="B12">
        <v>40074</v>
      </c>
      <c r="C12" s="23">
        <f>(C4+C5+C6+C7+C8+C9+C10+C11)/8</f>
        <v>1001.8499999999999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C952-DF29-49F9-8D6A-CCDC361666CB}">
  <dimension ref="A4:G14"/>
  <sheetViews>
    <sheetView workbookViewId="0"/>
  </sheetViews>
  <sheetFormatPr defaultRowHeight="15" x14ac:dyDescent="0.25"/>
  <cols>
    <col min="1" max="1" width="12.140625" customWidth="1"/>
    <col min="2" max="2" width="14.7109375" customWidth="1"/>
    <col min="3" max="3" width="14.5703125" customWidth="1"/>
    <col min="4" max="4" width="16.28515625" customWidth="1"/>
    <col min="5" max="5" width="18" customWidth="1"/>
    <col min="6" max="6" width="20.28515625" customWidth="1"/>
    <col min="7" max="7" width="19" customWidth="1"/>
  </cols>
  <sheetData>
    <row r="4" spans="1:7" x14ac:dyDescent="0.25">
      <c r="A4" s="15" t="s">
        <v>18</v>
      </c>
      <c r="B4" s="15" t="s">
        <v>24</v>
      </c>
    </row>
    <row r="5" spans="1:7" x14ac:dyDescent="0.25">
      <c r="A5" s="15" t="s">
        <v>17</v>
      </c>
      <c r="B5" t="s">
        <v>3</v>
      </c>
      <c r="C5" t="s">
        <v>7</v>
      </c>
      <c r="D5" t="s">
        <v>12</v>
      </c>
      <c r="E5" t="s">
        <v>5</v>
      </c>
      <c r="F5" t="s">
        <v>14</v>
      </c>
      <c r="G5" t="s">
        <v>20</v>
      </c>
    </row>
    <row r="6" spans="1:7" x14ac:dyDescent="0.25">
      <c r="A6" s="8" t="s">
        <v>6</v>
      </c>
      <c r="B6">
        <v>1358</v>
      </c>
      <c r="C6">
        <v>972</v>
      </c>
      <c r="D6">
        <v>1579</v>
      </c>
      <c r="E6">
        <v>9567</v>
      </c>
      <c r="F6">
        <v>651</v>
      </c>
      <c r="G6">
        <v>14127</v>
      </c>
    </row>
    <row r="7" spans="1:7" x14ac:dyDescent="0.25">
      <c r="A7" s="8" t="s">
        <v>10</v>
      </c>
      <c r="B7">
        <v>849</v>
      </c>
      <c r="C7">
        <v>608</v>
      </c>
      <c r="D7">
        <v>1688</v>
      </c>
      <c r="E7">
        <v>1793</v>
      </c>
      <c r="F7">
        <v>315</v>
      </c>
      <c r="G7">
        <v>5253</v>
      </c>
    </row>
    <row r="8" spans="1:7" x14ac:dyDescent="0.25">
      <c r="A8" s="8" t="s">
        <v>11</v>
      </c>
      <c r="B8">
        <v>1355</v>
      </c>
      <c r="C8">
        <v>552</v>
      </c>
      <c r="D8">
        <v>1889</v>
      </c>
      <c r="E8">
        <v>618</v>
      </c>
      <c r="F8">
        <v>551</v>
      </c>
      <c r="G8">
        <v>4965</v>
      </c>
    </row>
    <row r="9" spans="1:7" x14ac:dyDescent="0.25">
      <c r="A9" s="8" t="s">
        <v>8</v>
      </c>
      <c r="B9">
        <v>3155</v>
      </c>
      <c r="C9">
        <v>542</v>
      </c>
      <c r="D9">
        <v>316</v>
      </c>
      <c r="E9">
        <v>547</v>
      </c>
      <c r="F9">
        <v>1687</v>
      </c>
      <c r="G9">
        <v>6247</v>
      </c>
    </row>
    <row r="10" spans="1:7" x14ac:dyDescent="0.25">
      <c r="A10" s="8" t="s">
        <v>9</v>
      </c>
      <c r="B10">
        <v>173</v>
      </c>
      <c r="C10">
        <v>346</v>
      </c>
      <c r="D10">
        <v>615</v>
      </c>
      <c r="E10">
        <v>948</v>
      </c>
      <c r="F10">
        <v>158</v>
      </c>
      <c r="G10">
        <v>2240</v>
      </c>
    </row>
    <row r="11" spans="1:7" x14ac:dyDescent="0.25">
      <c r="A11" s="8" t="s">
        <v>15</v>
      </c>
      <c r="B11">
        <v>135</v>
      </c>
      <c r="C11">
        <v>234</v>
      </c>
      <c r="D11">
        <v>632</v>
      </c>
      <c r="E11">
        <v>886</v>
      </c>
      <c r="G11">
        <v>1887</v>
      </c>
    </row>
    <row r="12" spans="1:7" x14ac:dyDescent="0.25">
      <c r="A12" s="8" t="s">
        <v>13</v>
      </c>
      <c r="B12">
        <v>561</v>
      </c>
      <c r="C12">
        <v>972</v>
      </c>
      <c r="D12">
        <v>193</v>
      </c>
      <c r="E12">
        <v>784</v>
      </c>
      <c r="F12">
        <v>151</v>
      </c>
      <c r="G12">
        <v>2661</v>
      </c>
    </row>
    <row r="13" spans="1:7" x14ac:dyDescent="0.25">
      <c r="A13" s="8" t="s">
        <v>4</v>
      </c>
      <c r="B13">
        <v>591</v>
      </c>
      <c r="C13">
        <v>651</v>
      </c>
      <c r="D13">
        <v>849</v>
      </c>
      <c r="E13">
        <v>246</v>
      </c>
      <c r="F13">
        <v>357</v>
      </c>
      <c r="G13">
        <v>2694</v>
      </c>
    </row>
    <row r="14" spans="1:7" x14ac:dyDescent="0.25">
      <c r="A14" s="8" t="s">
        <v>20</v>
      </c>
      <c r="B14">
        <v>8177</v>
      </c>
      <c r="C14">
        <v>4877</v>
      </c>
      <c r="D14">
        <v>7761</v>
      </c>
      <c r="E14">
        <v>15389</v>
      </c>
      <c r="F14">
        <v>3870</v>
      </c>
      <c r="G14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95F6-2830-4A30-8B06-1B351D952893}">
  <dimension ref="A1:G21"/>
  <sheetViews>
    <sheetView zoomScale="115" zoomScaleNormal="115" workbookViewId="0"/>
  </sheetViews>
  <sheetFormatPr defaultColWidth="11.42578125" defaultRowHeight="15" x14ac:dyDescent="0.25"/>
  <cols>
    <col min="1" max="1" width="10.7109375" customWidth="1"/>
    <col min="2" max="2" width="17.140625" customWidth="1"/>
    <col min="3" max="3" width="12.5703125" customWidth="1"/>
    <col min="4" max="4" width="14.5703125" customWidth="1"/>
    <col min="5" max="5" width="9.7109375" customWidth="1"/>
    <col min="6" max="6" width="14.42578125" customWidth="1"/>
    <col min="7" max="7" width="17.42578125" customWidth="1"/>
  </cols>
  <sheetData>
    <row r="1" spans="1:7" ht="16.5" x14ac:dyDescent="0.3">
      <c r="A1" s="24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6" t="s">
        <v>31</v>
      </c>
    </row>
    <row r="2" spans="1:7" ht="16.5" x14ac:dyDescent="0.3">
      <c r="A2" s="27">
        <v>1</v>
      </c>
      <c r="B2" s="28">
        <v>120</v>
      </c>
      <c r="C2" s="29">
        <v>3</v>
      </c>
      <c r="D2" s="30">
        <f>Tableau212[[#This Row],[PU]]*Tableau212[[#This Row],[QTE]]</f>
        <v>360</v>
      </c>
      <c r="E2" s="34">
        <f t="array" ref="E2">_xlfn.IFS(Tableau212[[#This Row],[PT]]&lt; 100, 0%,Tableau212[[#This Row],[PT]]&gt;=1000,10%,Tableau212[[#This Row],[PT]]&gt;=100,5%)</f>
        <v>0.05</v>
      </c>
      <c r="F2" s="31">
        <f>Tableau212[[#This Row],[PT]]*Tableau212[[#This Row],[Remise]]</f>
        <v>18</v>
      </c>
      <c r="G2" s="32">
        <f>Tableau212[[#This Row],[PT]]-Tableau212[[#This Row],[Val Remise]]</f>
        <v>342</v>
      </c>
    </row>
    <row r="3" spans="1:7" ht="16.5" x14ac:dyDescent="0.3">
      <c r="A3" s="27">
        <v>2</v>
      </c>
      <c r="B3" s="28">
        <v>56</v>
      </c>
      <c r="C3" s="29">
        <v>5</v>
      </c>
      <c r="D3" s="30">
        <f>Tableau212[[#This Row],[PU]]*Tableau212[[#This Row],[QTE]]</f>
        <v>280</v>
      </c>
      <c r="E3" s="34">
        <f t="array" ref="E3">_xlfn.IFS(Tableau212[[#This Row],[PT]]&lt; 100, 0%,Tableau212[[#This Row],[PT]]&gt;=1000,10%,Tableau212[[#This Row],[PT]]&gt;=100,5%)</f>
        <v>0.05</v>
      </c>
      <c r="F3" s="31">
        <f>Tableau212[[#This Row],[PT]]*Tableau212[[#This Row],[Remise]]</f>
        <v>14</v>
      </c>
      <c r="G3" s="32">
        <f>Tableau212[[#This Row],[PT]]-Tableau212[[#This Row],[Val Remise]]</f>
        <v>266</v>
      </c>
    </row>
    <row r="4" spans="1:7" ht="16.5" x14ac:dyDescent="0.3">
      <c r="A4" s="27">
        <v>3</v>
      </c>
      <c r="B4" s="28">
        <v>70</v>
      </c>
      <c r="C4" s="29">
        <v>2</v>
      </c>
      <c r="D4" s="30">
        <f>Tableau212[[#This Row],[PU]]*Tableau212[[#This Row],[QTE]]</f>
        <v>140</v>
      </c>
      <c r="E4" s="34">
        <f t="array" ref="E4">_xlfn.IFS(Tableau212[[#This Row],[PT]]&lt; 100, 0%,Tableau212[[#This Row],[PT]]&gt;=1000,10%,Tableau212[[#This Row],[PT]]&gt;=100,5%)</f>
        <v>0.05</v>
      </c>
      <c r="F4" s="31">
        <f>Tableau212[[#This Row],[PT]]*Tableau212[[#This Row],[Remise]]</f>
        <v>7</v>
      </c>
      <c r="G4" s="32">
        <f>Tableau212[[#This Row],[PT]]-Tableau212[[#This Row],[Val Remise]]</f>
        <v>133</v>
      </c>
    </row>
    <row r="5" spans="1:7" ht="16.5" x14ac:dyDescent="0.3">
      <c r="A5" s="27">
        <v>4</v>
      </c>
      <c r="B5" s="28">
        <v>430</v>
      </c>
      <c r="C5" s="29">
        <v>7</v>
      </c>
      <c r="D5" s="30">
        <f>Tableau212[[#This Row],[PU]]*Tableau212[[#This Row],[QTE]]</f>
        <v>3010</v>
      </c>
      <c r="E5" s="34">
        <f t="array" ref="E5">_xlfn.IFS(Tableau212[[#This Row],[PT]]&lt; 100, 0%,Tableau212[[#This Row],[PT]]&gt;=1000,10%,Tableau212[[#This Row],[PT]]&gt;=100,5%)</f>
        <v>0.1</v>
      </c>
      <c r="F5" s="31">
        <f>Tableau212[[#This Row],[PT]]*Tableau212[[#This Row],[Remise]]</f>
        <v>301</v>
      </c>
      <c r="G5" s="32">
        <f>Tableau212[[#This Row],[PT]]-Tableau212[[#This Row],[Val Remise]]</f>
        <v>2709</v>
      </c>
    </row>
    <row r="6" spans="1:7" ht="16.5" x14ac:dyDescent="0.3">
      <c r="A6" s="27">
        <v>5</v>
      </c>
      <c r="B6" s="28">
        <v>230</v>
      </c>
      <c r="C6" s="29">
        <v>23</v>
      </c>
      <c r="D6" s="30">
        <f>Tableau212[[#This Row],[PU]]*Tableau212[[#This Row],[QTE]]</f>
        <v>5290</v>
      </c>
      <c r="E6" s="34">
        <f t="array" ref="E6">_xlfn.IFS(Tableau212[[#This Row],[PT]]&lt; 100, 0%,Tableau212[[#This Row],[PT]]&gt;=1000,10%,Tableau212[[#This Row],[PT]]&gt;=100,5%)</f>
        <v>0.1</v>
      </c>
      <c r="F6" s="31">
        <f>Tableau212[[#This Row],[PT]]*Tableau212[[#This Row],[Remise]]</f>
        <v>529</v>
      </c>
      <c r="G6" s="32">
        <f>Tableau212[[#This Row],[PT]]-Tableau212[[#This Row],[Val Remise]]</f>
        <v>4761</v>
      </c>
    </row>
    <row r="7" spans="1:7" ht="16.5" x14ac:dyDescent="0.3">
      <c r="A7" s="27">
        <v>6</v>
      </c>
      <c r="B7" s="28">
        <v>10</v>
      </c>
      <c r="C7" s="29">
        <v>2</v>
      </c>
      <c r="D7" s="30">
        <f>Tableau212[[#This Row],[PU]]*Tableau212[[#This Row],[QTE]]</f>
        <v>20</v>
      </c>
      <c r="E7" s="34">
        <f t="array" ref="E7">_xlfn.IFS(Tableau212[[#This Row],[PT]]&lt; 100, 0%,Tableau212[[#This Row],[PT]]&gt;=1000,10%,Tableau212[[#This Row],[PT]]&gt;=100,5%)</f>
        <v>0</v>
      </c>
      <c r="F7" s="31">
        <f>Tableau212[[#This Row],[PT]]*Tableau212[[#This Row],[Remise]]</f>
        <v>0</v>
      </c>
      <c r="G7" s="32">
        <f>Tableau212[[#This Row],[PT]]-Tableau212[[#This Row],[Val Remise]]</f>
        <v>20</v>
      </c>
    </row>
    <row r="8" spans="1:7" ht="16.5" x14ac:dyDescent="0.3">
      <c r="A8" s="27">
        <v>7</v>
      </c>
      <c r="B8" s="28">
        <v>5</v>
      </c>
      <c r="C8" s="29">
        <v>8</v>
      </c>
      <c r="D8" s="30">
        <f>Tableau212[[#This Row],[PU]]*Tableau212[[#This Row],[QTE]]</f>
        <v>40</v>
      </c>
      <c r="E8" s="34">
        <f t="array" ref="E8">_xlfn.IFS(Tableau212[[#This Row],[PT]]&lt; 100, 0%,Tableau212[[#This Row],[PT]]&gt;=1000,10%,Tableau212[[#This Row],[PT]]&gt;=100,5%)</f>
        <v>0</v>
      </c>
      <c r="F8" s="31">
        <f>Tableau212[[#This Row],[PT]]*Tableau212[[#This Row],[Remise]]</f>
        <v>0</v>
      </c>
      <c r="G8" s="32">
        <f>Tableau212[[#This Row],[PT]]-Tableau212[[#This Row],[Val Remise]]</f>
        <v>40</v>
      </c>
    </row>
    <row r="9" spans="1:7" ht="16.5" x14ac:dyDescent="0.3">
      <c r="A9" s="27">
        <v>8</v>
      </c>
      <c r="B9" s="28">
        <v>5040</v>
      </c>
      <c r="C9" s="29">
        <v>1</v>
      </c>
      <c r="D9" s="30">
        <f>Tableau212[[#This Row],[PU]]*Tableau212[[#This Row],[QTE]]</f>
        <v>5040</v>
      </c>
      <c r="E9" s="34">
        <f t="array" ref="E9">_xlfn.IFS(Tableau212[[#This Row],[PT]]&lt; 100, 0%,Tableau212[[#This Row],[PT]]&gt;=1000,10%,Tableau212[[#This Row],[PT]]&gt;=100,5%)</f>
        <v>0.1</v>
      </c>
      <c r="F9" s="31">
        <f>Tableau212[[#This Row],[PT]]*Tableau212[[#This Row],[Remise]]</f>
        <v>504</v>
      </c>
      <c r="G9" s="32">
        <f>Tableau212[[#This Row],[PT]]-Tableau212[[#This Row],[Val Remise]]</f>
        <v>4536</v>
      </c>
    </row>
    <row r="10" spans="1:7" ht="16.5" x14ac:dyDescent="0.3">
      <c r="A10" s="27">
        <v>9</v>
      </c>
      <c r="B10" s="28">
        <v>1200</v>
      </c>
      <c r="C10" s="29">
        <v>3</v>
      </c>
      <c r="D10" s="30">
        <f>Tableau212[[#This Row],[PU]]*Tableau212[[#This Row],[QTE]]</f>
        <v>3600</v>
      </c>
      <c r="E10" s="34">
        <f t="array" ref="E10">_xlfn.IFS(Tableau212[[#This Row],[PT]]&lt; 100, 0%,Tableau212[[#This Row],[PT]]&gt;=1000,10%,Tableau212[[#This Row],[PT]]&gt;=100,5%)</f>
        <v>0.1</v>
      </c>
      <c r="F10" s="31">
        <f>Tableau212[[#This Row],[PT]]*Tableau212[[#This Row],[Remise]]</f>
        <v>360</v>
      </c>
      <c r="G10" s="32">
        <f>Tableau212[[#This Row],[PT]]-Tableau212[[#This Row],[Val Remise]]</f>
        <v>3240</v>
      </c>
    </row>
    <row r="11" spans="1:7" ht="16.5" x14ac:dyDescent="0.3">
      <c r="A11" s="27">
        <v>10</v>
      </c>
      <c r="B11" s="28">
        <v>480</v>
      </c>
      <c r="C11" s="29">
        <v>4</v>
      </c>
      <c r="D11" s="30">
        <f>Tableau212[[#This Row],[PU]]*Tableau212[[#This Row],[QTE]]</f>
        <v>1920</v>
      </c>
      <c r="E11" s="34">
        <f t="array" ref="E11">_xlfn.IFS(Tableau212[[#This Row],[PT]]&lt; 100, 0%,Tableau212[[#This Row],[PT]]&gt;=1000,10%,Tableau212[[#This Row],[PT]]&gt;=100,5%)</f>
        <v>0.1</v>
      </c>
      <c r="F11" s="31">
        <f>Tableau212[[#This Row],[PT]]*Tableau212[[#This Row],[Remise]]</f>
        <v>192</v>
      </c>
      <c r="G11" s="32">
        <f>Tableau212[[#This Row],[PT]]-Tableau212[[#This Row],[Val Remise]]</f>
        <v>1728</v>
      </c>
    </row>
    <row r="12" spans="1:7" ht="16.5" x14ac:dyDescent="0.3">
      <c r="A12" s="27">
        <v>11</v>
      </c>
      <c r="B12" s="28">
        <v>33</v>
      </c>
      <c r="C12" s="29">
        <v>5</v>
      </c>
      <c r="D12" s="30">
        <f>Tableau212[[#This Row],[PU]]*Tableau212[[#This Row],[QTE]]</f>
        <v>165</v>
      </c>
      <c r="E12" s="34">
        <f t="array" ref="E12">_xlfn.IFS(Tableau212[[#This Row],[PT]]&lt; 100, 0%,Tableau212[[#This Row],[PT]]&gt;=1000,10%,Tableau212[[#This Row],[PT]]&gt;=100,5%)</f>
        <v>0.05</v>
      </c>
      <c r="F12" s="31">
        <f>Tableau212[[#This Row],[PT]]*Tableau212[[#This Row],[Remise]]</f>
        <v>8.25</v>
      </c>
      <c r="G12" s="32">
        <f>Tableau212[[#This Row],[PT]]-Tableau212[[#This Row],[Val Remise]]</f>
        <v>156.75</v>
      </c>
    </row>
    <row r="13" spans="1:7" ht="16.5" x14ac:dyDescent="0.3">
      <c r="A13" s="27">
        <v>12</v>
      </c>
      <c r="B13" s="28">
        <v>1200</v>
      </c>
      <c r="C13" s="29">
        <v>2</v>
      </c>
      <c r="D13" s="30">
        <f>Tableau212[[#This Row],[PU]]*Tableau212[[#This Row],[QTE]]</f>
        <v>2400</v>
      </c>
      <c r="E13" s="34">
        <f t="array" ref="E13">_xlfn.IFS(Tableau212[[#This Row],[PT]]&lt; 100, 0%,Tableau212[[#This Row],[PT]]&gt;=1000,10%,Tableau212[[#This Row],[PT]]&gt;=100,5%)</f>
        <v>0.1</v>
      </c>
      <c r="F13" s="31">
        <f>Tableau212[[#This Row],[PT]]*Tableau212[[#This Row],[Remise]]</f>
        <v>240</v>
      </c>
      <c r="G13" s="32">
        <f>Tableau212[[#This Row],[PT]]-Tableau212[[#This Row],[Val Remise]]</f>
        <v>2160</v>
      </c>
    </row>
    <row r="14" spans="1:7" ht="16.5" x14ac:dyDescent="0.3">
      <c r="A14" s="27">
        <v>13</v>
      </c>
      <c r="B14" s="28">
        <v>15</v>
      </c>
      <c r="C14" s="29">
        <v>10</v>
      </c>
      <c r="D14" s="30">
        <f>Tableau212[[#This Row],[PU]]*Tableau212[[#This Row],[QTE]]</f>
        <v>150</v>
      </c>
      <c r="E14" s="34">
        <f t="array" ref="E14">_xlfn.IFS(Tableau212[[#This Row],[PT]]&lt; 100, 0%,Tableau212[[#This Row],[PT]]&gt;=1000,10%,Tableau212[[#This Row],[PT]]&gt;=100,5%)</f>
        <v>0.05</v>
      </c>
      <c r="F14" s="31">
        <f>Tableau212[[#This Row],[PT]]*Tableau212[[#This Row],[Remise]]</f>
        <v>7.5</v>
      </c>
      <c r="G14" s="32">
        <f>Tableau212[[#This Row],[PT]]-Tableau212[[#This Row],[Val Remise]]</f>
        <v>142.5</v>
      </c>
    </row>
    <row r="15" spans="1:7" ht="16.5" x14ac:dyDescent="0.3">
      <c r="A15" s="33">
        <v>14</v>
      </c>
      <c r="B15" s="28">
        <v>24</v>
      </c>
      <c r="C15" s="29">
        <v>5</v>
      </c>
      <c r="D15" s="30">
        <f>Tableau212[[#This Row],[PU]]*Tableau212[[#This Row],[QTE]]</f>
        <v>120</v>
      </c>
      <c r="E15" s="34">
        <f t="array" ref="E15">_xlfn.IFS(Tableau212[[#This Row],[PT]]&lt; 100, 0%,Tableau212[[#This Row],[PT]]&gt;=1000,10%,Tableau212[[#This Row],[PT]]&gt;=100,5%)</f>
        <v>0.05</v>
      </c>
      <c r="F15" s="31">
        <f>Tableau212[[#This Row],[PT]]*Tableau212[[#This Row],[Remise]]</f>
        <v>6</v>
      </c>
      <c r="G15" s="32">
        <f>Tableau212[[#This Row],[PT]]-Tableau212[[#This Row],[Val Remise]]</f>
        <v>114</v>
      </c>
    </row>
    <row r="16" spans="1:7" ht="16.5" x14ac:dyDescent="0.3">
      <c r="A16" s="35"/>
      <c r="B16" s="35"/>
      <c r="C16" s="35"/>
      <c r="D16" s="35"/>
      <c r="E16" s="35"/>
      <c r="F16" s="35"/>
      <c r="G16" s="35"/>
    </row>
    <row r="17" spans="1:7" ht="17.25" thickBot="1" x14ac:dyDescent="0.35">
      <c r="A17" s="35"/>
      <c r="B17" s="35"/>
      <c r="C17" s="35"/>
      <c r="D17" s="35"/>
      <c r="E17" s="35"/>
      <c r="F17" s="35"/>
      <c r="G17" s="35"/>
    </row>
    <row r="18" spans="1:7" ht="16.5" x14ac:dyDescent="0.3">
      <c r="A18" s="35"/>
      <c r="B18" s="35"/>
      <c r="C18" s="35"/>
      <c r="D18" s="35"/>
      <c r="E18" s="50" t="s">
        <v>32</v>
      </c>
      <c r="F18" s="51"/>
      <c r="G18" s="36">
        <f>G2+G3+G4+G5+G6+G9+G8+G7+G10+G11+G12+G13+G14+G15</f>
        <v>20348.25</v>
      </c>
    </row>
    <row r="19" spans="1:7" ht="16.5" x14ac:dyDescent="0.3">
      <c r="A19" s="35"/>
      <c r="B19" s="35"/>
      <c r="C19" s="35"/>
      <c r="D19" s="35"/>
      <c r="E19" s="52" t="s">
        <v>33</v>
      </c>
      <c r="F19" s="53"/>
      <c r="G19" s="37">
        <v>0.19</v>
      </c>
    </row>
    <row r="20" spans="1:7" ht="16.5" x14ac:dyDescent="0.3">
      <c r="A20" s="35"/>
      <c r="B20" s="35"/>
      <c r="C20" s="35"/>
      <c r="D20" s="35"/>
      <c r="E20" s="52" t="s">
        <v>34</v>
      </c>
      <c r="F20" s="53"/>
      <c r="G20" s="38">
        <f>G18*G19</f>
        <v>3866.1675</v>
      </c>
    </row>
    <row r="21" spans="1:7" ht="17.25" thickBot="1" x14ac:dyDescent="0.35">
      <c r="A21" s="35"/>
      <c r="B21" s="35"/>
      <c r="C21" s="35"/>
      <c r="D21" s="35"/>
      <c r="E21" s="54" t="s">
        <v>35</v>
      </c>
      <c r="F21" s="55"/>
      <c r="G21" s="39">
        <f>G18+G20</f>
        <v>24214.4175</v>
      </c>
    </row>
  </sheetData>
  <mergeCells count="4">
    <mergeCell ref="E18:F18"/>
    <mergeCell ref="E19:F19"/>
    <mergeCell ref="E20:F20"/>
    <mergeCell ref="E21:F2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0BD4-6323-4288-89E3-0B49B31C7676}">
  <dimension ref="A1:C11"/>
  <sheetViews>
    <sheetView zoomScale="115" zoomScaleNormal="115" workbookViewId="0"/>
  </sheetViews>
  <sheetFormatPr defaultColWidth="11.42578125" defaultRowHeight="15" x14ac:dyDescent="0.25"/>
  <cols>
    <col min="1" max="1" width="15.42578125" customWidth="1"/>
    <col min="2" max="2" width="20.42578125" customWidth="1"/>
    <col min="3" max="3" width="17.7109375" customWidth="1"/>
  </cols>
  <sheetData>
    <row r="1" spans="1:3" x14ac:dyDescent="0.25">
      <c r="A1" s="45" t="s">
        <v>38</v>
      </c>
      <c r="B1" s="44" t="s">
        <v>37</v>
      </c>
      <c r="C1" s="43" t="s">
        <v>36</v>
      </c>
    </row>
    <row r="2" spans="1:3" x14ac:dyDescent="0.25">
      <c r="A2" s="42">
        <v>1</v>
      </c>
      <c r="B2" s="41">
        <v>5</v>
      </c>
      <c r="C2" s="40">
        <f>Tableau4[[#This Row],[Distance (m)]]/Tableau4[[#This Row],[Time(s)]]</f>
        <v>5</v>
      </c>
    </row>
    <row r="3" spans="1:3" x14ac:dyDescent="0.25">
      <c r="A3" s="42">
        <v>2</v>
      </c>
      <c r="B3" s="41">
        <v>10</v>
      </c>
      <c r="C3" s="40">
        <f>Tableau4[[#This Row],[Distance (m)]]/Tableau4[[#This Row],[Time(s)]]</f>
        <v>5</v>
      </c>
    </row>
    <row r="4" spans="1:3" x14ac:dyDescent="0.25">
      <c r="A4" s="42">
        <v>3</v>
      </c>
      <c r="B4" s="41">
        <v>17</v>
      </c>
      <c r="C4" s="40">
        <f>Tableau4[[#This Row],[Distance (m)]]/Tableau4[[#This Row],[Time(s)]]</f>
        <v>5.666666666666667</v>
      </c>
    </row>
    <row r="5" spans="1:3" x14ac:dyDescent="0.25">
      <c r="A5" s="42">
        <v>4</v>
      </c>
      <c r="B5" s="41">
        <v>27</v>
      </c>
      <c r="C5" s="40">
        <f>Tableau4[[#This Row],[Distance (m)]]/Tableau4[[#This Row],[Time(s)]]</f>
        <v>6.75</v>
      </c>
    </row>
    <row r="6" spans="1:3" x14ac:dyDescent="0.25">
      <c r="A6" s="42">
        <v>5</v>
      </c>
      <c r="B6" s="41">
        <v>37</v>
      </c>
      <c r="C6" s="40">
        <f>Tableau4[[#This Row],[Distance (m)]]/Tableau4[[#This Row],[Time(s)]]</f>
        <v>7.4</v>
      </c>
    </row>
    <row r="7" spans="1:3" x14ac:dyDescent="0.25">
      <c r="A7" s="42">
        <v>6</v>
      </c>
      <c r="B7" s="41">
        <v>49</v>
      </c>
      <c r="C7" s="40">
        <f>Tableau4[[#This Row],[Distance (m)]]/Tableau4[[#This Row],[Time(s)]]</f>
        <v>8.1666666666666661</v>
      </c>
    </row>
    <row r="8" spans="1:3" x14ac:dyDescent="0.25">
      <c r="A8" s="42">
        <v>7</v>
      </c>
      <c r="B8" s="41">
        <v>63</v>
      </c>
      <c r="C8" s="40">
        <f>Tableau4[[#This Row],[Distance (m)]]/Tableau4[[#This Row],[Time(s)]]</f>
        <v>9</v>
      </c>
    </row>
    <row r="9" spans="1:3" x14ac:dyDescent="0.25">
      <c r="A9" s="42">
        <v>8</v>
      </c>
      <c r="B9" s="41">
        <v>75</v>
      </c>
      <c r="C9" s="40">
        <f>Tableau4[[#This Row],[Distance (m)]]/Tableau4[[#This Row],[Time(s)]]</f>
        <v>9.375</v>
      </c>
    </row>
    <row r="10" spans="1:3" x14ac:dyDescent="0.25">
      <c r="A10" s="42">
        <v>9</v>
      </c>
      <c r="B10" s="41">
        <v>83</v>
      </c>
      <c r="C10" s="40">
        <f>Tableau4[[#This Row],[Distance (m)]]/Tableau4[[#This Row],[Time(s)]]</f>
        <v>9.2222222222222214</v>
      </c>
    </row>
    <row r="11" spans="1:3" x14ac:dyDescent="0.25">
      <c r="A11" s="42">
        <v>10</v>
      </c>
      <c r="B11" s="41">
        <v>91</v>
      </c>
      <c r="C11" s="40">
        <f>Tableau4[[#This Row],[Distance (m)]]/Tableau4[[#This Row],[Time(s)]]</f>
        <v>9.1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exo1</vt:lpstr>
      <vt:lpstr>exo2-1</vt:lpstr>
      <vt:lpstr>exo2-2</vt:lpstr>
      <vt:lpstr>exo2-3</vt:lpstr>
      <vt:lpstr>exo3</vt:lpstr>
      <vt:lpstr>exo4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bed</dc:creator>
  <cp:lastModifiedBy>abdou bed</cp:lastModifiedBy>
  <dcterms:created xsi:type="dcterms:W3CDTF">2024-01-05T23:27:55Z</dcterms:created>
  <dcterms:modified xsi:type="dcterms:W3CDTF">2024-01-06T00:11:23Z</dcterms:modified>
</cp:coreProperties>
</file>