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wangchen/Desktop/Lede/Lede-24/D3/projects/project_3/D3_final/"/>
    </mc:Choice>
  </mc:AlternateContent>
  <bookViews>
    <workbookView xWindow="0" yWindow="0" windowWidth="25600" windowHeight="16000" tabRatio="500"/>
  </bookViews>
  <sheets>
    <sheet name="capacity&amp;coverage" sheetId="6" r:id="rId1"/>
    <sheet name="use_of_childcare" sheetId="1" r:id="rId2"/>
    <sheet name="population_per_age_Ontario" sheetId="2" r:id="rId3"/>
    <sheet name="pop_component_2016_division" sheetId="4" r:id="rId4"/>
    <sheet name="population_summary" sheetId="5" r:id="rId5"/>
    <sheet name="source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E51" i="5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51" i="1"/>
  <c r="I2" i="1"/>
  <c r="Y2" i="1"/>
  <c r="Z2" i="1"/>
  <c r="AA2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B17" i="3"/>
  <c r="C17" i="3"/>
  <c r="T26" i="4"/>
  <c r="U26" i="4"/>
  <c r="V26" i="4"/>
  <c r="W26" i="4"/>
  <c r="X26" i="4"/>
  <c r="T27" i="4"/>
  <c r="U27" i="4"/>
  <c r="V27" i="4"/>
  <c r="W27" i="4"/>
  <c r="X27" i="4"/>
  <c r="T28" i="4"/>
  <c r="U28" i="4"/>
  <c r="V28" i="4"/>
  <c r="W28" i="4"/>
  <c r="X28" i="4"/>
  <c r="T29" i="4"/>
  <c r="U29" i="4"/>
  <c r="V29" i="4"/>
  <c r="W29" i="4"/>
  <c r="X29" i="4"/>
  <c r="T30" i="4"/>
  <c r="U30" i="4"/>
  <c r="V30" i="4"/>
  <c r="W30" i="4"/>
  <c r="X30" i="4"/>
  <c r="T31" i="4"/>
  <c r="U31" i="4"/>
  <c r="V31" i="4"/>
  <c r="W31" i="4"/>
  <c r="X31" i="4"/>
  <c r="T32" i="4"/>
  <c r="U32" i="4"/>
  <c r="V32" i="4"/>
  <c r="W32" i="4"/>
  <c r="X32" i="4"/>
  <c r="T33" i="4"/>
  <c r="U33" i="4"/>
  <c r="V33" i="4"/>
  <c r="W33" i="4"/>
  <c r="X33" i="4"/>
  <c r="T34" i="4"/>
  <c r="U34" i="4"/>
  <c r="V34" i="4"/>
  <c r="W34" i="4"/>
  <c r="X34" i="4"/>
  <c r="T35" i="4"/>
  <c r="U35" i="4"/>
  <c r="V35" i="4"/>
  <c r="W35" i="4"/>
  <c r="X35" i="4"/>
  <c r="T36" i="4"/>
  <c r="U36" i="4"/>
  <c r="V36" i="4"/>
  <c r="W36" i="4"/>
  <c r="X36" i="4"/>
  <c r="T37" i="4"/>
  <c r="U37" i="4"/>
  <c r="V37" i="4"/>
  <c r="W37" i="4"/>
  <c r="X37" i="4"/>
  <c r="T38" i="4"/>
  <c r="U38" i="4"/>
  <c r="V38" i="4"/>
  <c r="W38" i="4"/>
  <c r="X38" i="4"/>
  <c r="T39" i="4"/>
  <c r="U39" i="4"/>
  <c r="V39" i="4"/>
  <c r="W39" i="4"/>
  <c r="X39" i="4"/>
  <c r="T40" i="4"/>
  <c r="U40" i="4"/>
  <c r="V40" i="4"/>
  <c r="W40" i="4"/>
  <c r="X40" i="4"/>
  <c r="T41" i="4"/>
  <c r="U41" i="4"/>
  <c r="V41" i="4"/>
  <c r="W41" i="4"/>
  <c r="X41" i="4"/>
  <c r="T42" i="4"/>
  <c r="U42" i="4"/>
  <c r="V42" i="4"/>
  <c r="W42" i="4"/>
  <c r="X42" i="4"/>
  <c r="T43" i="4"/>
  <c r="U43" i="4"/>
  <c r="V43" i="4"/>
  <c r="W43" i="4"/>
  <c r="X43" i="4"/>
  <c r="T44" i="4"/>
  <c r="U44" i="4"/>
  <c r="V44" i="4"/>
  <c r="W44" i="4"/>
  <c r="X44" i="4"/>
  <c r="T45" i="4"/>
  <c r="U45" i="4"/>
  <c r="V45" i="4"/>
  <c r="W45" i="4"/>
  <c r="X45" i="4"/>
  <c r="T46" i="4"/>
  <c r="U46" i="4"/>
  <c r="V46" i="4"/>
  <c r="W46" i="4"/>
  <c r="X46" i="4"/>
  <c r="T47" i="4"/>
  <c r="U47" i="4"/>
  <c r="V47" i="4"/>
  <c r="W47" i="4"/>
  <c r="X47" i="4"/>
  <c r="T48" i="4"/>
  <c r="U48" i="4"/>
  <c r="V48" i="4"/>
  <c r="W48" i="4"/>
  <c r="X48" i="4"/>
  <c r="T49" i="4"/>
  <c r="U49" i="4"/>
  <c r="V49" i="4"/>
  <c r="W49" i="4"/>
  <c r="X49" i="4"/>
  <c r="T50" i="4"/>
  <c r="U50" i="4"/>
  <c r="V50" i="4"/>
  <c r="W50" i="4"/>
  <c r="X50" i="4"/>
  <c r="T51" i="4"/>
  <c r="U51" i="4"/>
  <c r="V51" i="4"/>
  <c r="W51" i="4"/>
  <c r="X51" i="4"/>
  <c r="T3" i="4"/>
  <c r="U3" i="4"/>
  <c r="V3" i="4"/>
  <c r="W3" i="4"/>
  <c r="X3" i="4"/>
  <c r="T4" i="4"/>
  <c r="U4" i="4"/>
  <c r="V4" i="4"/>
  <c r="W4" i="4"/>
  <c r="X4" i="4"/>
  <c r="T5" i="4"/>
  <c r="U5" i="4"/>
  <c r="V5" i="4"/>
  <c r="W5" i="4"/>
  <c r="X5" i="4"/>
  <c r="T6" i="4"/>
  <c r="U6" i="4"/>
  <c r="V6" i="4"/>
  <c r="W6" i="4"/>
  <c r="X6" i="4"/>
  <c r="T7" i="4"/>
  <c r="U7" i="4"/>
  <c r="V7" i="4"/>
  <c r="W7" i="4"/>
  <c r="X7" i="4"/>
  <c r="T8" i="4"/>
  <c r="U8" i="4"/>
  <c r="V8" i="4"/>
  <c r="W8" i="4"/>
  <c r="X8" i="4"/>
  <c r="T9" i="4"/>
  <c r="U9" i="4"/>
  <c r="V9" i="4"/>
  <c r="W9" i="4"/>
  <c r="X9" i="4"/>
  <c r="T10" i="4"/>
  <c r="U10" i="4"/>
  <c r="V10" i="4"/>
  <c r="W10" i="4"/>
  <c r="X10" i="4"/>
  <c r="T11" i="4"/>
  <c r="U11" i="4"/>
  <c r="V11" i="4"/>
  <c r="W11" i="4"/>
  <c r="X11" i="4"/>
  <c r="T12" i="4"/>
  <c r="U12" i="4"/>
  <c r="V12" i="4"/>
  <c r="W12" i="4"/>
  <c r="X12" i="4"/>
  <c r="T13" i="4"/>
  <c r="U13" i="4"/>
  <c r="V13" i="4"/>
  <c r="W13" i="4"/>
  <c r="X13" i="4"/>
  <c r="T14" i="4"/>
  <c r="U14" i="4"/>
  <c r="V14" i="4"/>
  <c r="W14" i="4"/>
  <c r="X14" i="4"/>
  <c r="T15" i="4"/>
  <c r="U15" i="4"/>
  <c r="V15" i="4"/>
  <c r="W15" i="4"/>
  <c r="X15" i="4"/>
  <c r="T16" i="4"/>
  <c r="U16" i="4"/>
  <c r="V16" i="4"/>
  <c r="W16" i="4"/>
  <c r="X16" i="4"/>
  <c r="T17" i="4"/>
  <c r="U17" i="4"/>
  <c r="V17" i="4"/>
  <c r="W17" i="4"/>
  <c r="X17" i="4"/>
  <c r="T18" i="4"/>
  <c r="U18" i="4"/>
  <c r="V18" i="4"/>
  <c r="W18" i="4"/>
  <c r="X18" i="4"/>
  <c r="T19" i="4"/>
  <c r="U19" i="4"/>
  <c r="V19" i="4"/>
  <c r="W19" i="4"/>
  <c r="X19" i="4"/>
  <c r="T20" i="4"/>
  <c r="U20" i="4"/>
  <c r="V20" i="4"/>
  <c r="W20" i="4"/>
  <c r="X20" i="4"/>
  <c r="T21" i="4"/>
  <c r="U21" i="4"/>
  <c r="V21" i="4"/>
  <c r="W21" i="4"/>
  <c r="X21" i="4"/>
  <c r="T22" i="4"/>
  <c r="U22" i="4"/>
  <c r="V22" i="4"/>
  <c r="W22" i="4"/>
  <c r="X22" i="4"/>
  <c r="T23" i="4"/>
  <c r="U23" i="4"/>
  <c r="V23" i="4"/>
  <c r="W23" i="4"/>
  <c r="X23" i="4"/>
  <c r="T24" i="4"/>
  <c r="U24" i="4"/>
  <c r="V24" i="4"/>
  <c r="W24" i="4"/>
  <c r="X24" i="4"/>
  <c r="T25" i="4"/>
  <c r="U25" i="4"/>
  <c r="V25" i="4"/>
  <c r="W25" i="4"/>
  <c r="X25" i="4"/>
  <c r="U2" i="4"/>
  <c r="V2" i="4"/>
  <c r="W2" i="4"/>
  <c r="X2" i="4"/>
  <c r="O27" i="4"/>
  <c r="P27" i="4"/>
  <c r="Q27" i="4"/>
  <c r="R27" i="4"/>
  <c r="S27" i="4"/>
  <c r="O28" i="4"/>
  <c r="P28" i="4"/>
  <c r="Q28" i="4"/>
  <c r="R28" i="4"/>
  <c r="S28" i="4"/>
  <c r="O29" i="4"/>
  <c r="P29" i="4"/>
  <c r="Q29" i="4"/>
  <c r="R29" i="4"/>
  <c r="S29" i="4"/>
  <c r="O30" i="4"/>
  <c r="P30" i="4"/>
  <c r="Q30" i="4"/>
  <c r="R30" i="4"/>
  <c r="S30" i="4"/>
  <c r="O31" i="4"/>
  <c r="P31" i="4"/>
  <c r="Q31" i="4"/>
  <c r="R31" i="4"/>
  <c r="S31" i="4"/>
  <c r="O32" i="4"/>
  <c r="P32" i="4"/>
  <c r="Q32" i="4"/>
  <c r="R32" i="4"/>
  <c r="S32" i="4"/>
  <c r="O33" i="4"/>
  <c r="P33" i="4"/>
  <c r="Q33" i="4"/>
  <c r="R33" i="4"/>
  <c r="S33" i="4"/>
  <c r="O34" i="4"/>
  <c r="P34" i="4"/>
  <c r="Q34" i="4"/>
  <c r="R34" i="4"/>
  <c r="S34" i="4"/>
  <c r="O35" i="4"/>
  <c r="P35" i="4"/>
  <c r="Q35" i="4"/>
  <c r="R35" i="4"/>
  <c r="S35" i="4"/>
  <c r="O36" i="4"/>
  <c r="P36" i="4"/>
  <c r="Q36" i="4"/>
  <c r="R36" i="4"/>
  <c r="S36" i="4"/>
  <c r="O37" i="4"/>
  <c r="P37" i="4"/>
  <c r="Q37" i="4"/>
  <c r="R37" i="4"/>
  <c r="S37" i="4"/>
  <c r="O38" i="4"/>
  <c r="P38" i="4"/>
  <c r="Q38" i="4"/>
  <c r="R38" i="4"/>
  <c r="S38" i="4"/>
  <c r="O39" i="4"/>
  <c r="P39" i="4"/>
  <c r="Q39" i="4"/>
  <c r="R39" i="4"/>
  <c r="S39" i="4"/>
  <c r="O40" i="4"/>
  <c r="P40" i="4"/>
  <c r="Q40" i="4"/>
  <c r="R40" i="4"/>
  <c r="S40" i="4"/>
  <c r="O41" i="4"/>
  <c r="P41" i="4"/>
  <c r="Q41" i="4"/>
  <c r="R41" i="4"/>
  <c r="S41" i="4"/>
  <c r="O42" i="4"/>
  <c r="P42" i="4"/>
  <c r="Q42" i="4"/>
  <c r="R42" i="4"/>
  <c r="S42" i="4"/>
  <c r="O43" i="4"/>
  <c r="P43" i="4"/>
  <c r="Q43" i="4"/>
  <c r="R43" i="4"/>
  <c r="S43" i="4"/>
  <c r="O44" i="4"/>
  <c r="P44" i="4"/>
  <c r="Q44" i="4"/>
  <c r="R44" i="4"/>
  <c r="S44" i="4"/>
  <c r="O45" i="4"/>
  <c r="P45" i="4"/>
  <c r="Q45" i="4"/>
  <c r="R45" i="4"/>
  <c r="S45" i="4"/>
  <c r="O46" i="4"/>
  <c r="P46" i="4"/>
  <c r="Q46" i="4"/>
  <c r="R46" i="4"/>
  <c r="S46" i="4"/>
  <c r="O47" i="4"/>
  <c r="P47" i="4"/>
  <c r="Q47" i="4"/>
  <c r="R47" i="4"/>
  <c r="S47" i="4"/>
  <c r="O48" i="4"/>
  <c r="P48" i="4"/>
  <c r="Q48" i="4"/>
  <c r="R48" i="4"/>
  <c r="S48" i="4"/>
  <c r="O49" i="4"/>
  <c r="P49" i="4"/>
  <c r="Q49" i="4"/>
  <c r="R49" i="4"/>
  <c r="S49" i="4"/>
  <c r="O50" i="4"/>
  <c r="P50" i="4"/>
  <c r="Q50" i="4"/>
  <c r="R50" i="4"/>
  <c r="S50" i="4"/>
  <c r="O51" i="4"/>
  <c r="P51" i="4"/>
  <c r="Q51" i="4"/>
  <c r="R51" i="4"/>
  <c r="S51" i="4"/>
  <c r="O3" i="4"/>
  <c r="P3" i="4"/>
  <c r="Q3" i="4"/>
  <c r="R3" i="4"/>
  <c r="S3" i="4"/>
  <c r="O4" i="4"/>
  <c r="P4" i="4"/>
  <c r="Q4" i="4"/>
  <c r="R4" i="4"/>
  <c r="S4" i="4"/>
  <c r="O5" i="4"/>
  <c r="P5" i="4"/>
  <c r="Q5" i="4"/>
  <c r="R5" i="4"/>
  <c r="S5" i="4"/>
  <c r="O6" i="4"/>
  <c r="P6" i="4"/>
  <c r="Q6" i="4"/>
  <c r="R6" i="4"/>
  <c r="S6" i="4"/>
  <c r="O7" i="4"/>
  <c r="P7" i="4"/>
  <c r="Q7" i="4"/>
  <c r="R7" i="4"/>
  <c r="S7" i="4"/>
  <c r="O8" i="4"/>
  <c r="P8" i="4"/>
  <c r="Q8" i="4"/>
  <c r="R8" i="4"/>
  <c r="S8" i="4"/>
  <c r="O9" i="4"/>
  <c r="P9" i="4"/>
  <c r="Q9" i="4"/>
  <c r="R9" i="4"/>
  <c r="S9" i="4"/>
  <c r="O10" i="4"/>
  <c r="P10" i="4"/>
  <c r="Q10" i="4"/>
  <c r="R10" i="4"/>
  <c r="S10" i="4"/>
  <c r="O11" i="4"/>
  <c r="P11" i="4"/>
  <c r="Q11" i="4"/>
  <c r="R11" i="4"/>
  <c r="S11" i="4"/>
  <c r="O12" i="4"/>
  <c r="P12" i="4"/>
  <c r="Q12" i="4"/>
  <c r="R12" i="4"/>
  <c r="S12" i="4"/>
  <c r="O13" i="4"/>
  <c r="P13" i="4"/>
  <c r="Q13" i="4"/>
  <c r="R13" i="4"/>
  <c r="S13" i="4"/>
  <c r="O14" i="4"/>
  <c r="P14" i="4"/>
  <c r="Q14" i="4"/>
  <c r="R14" i="4"/>
  <c r="S14" i="4"/>
  <c r="O15" i="4"/>
  <c r="P15" i="4"/>
  <c r="Q15" i="4"/>
  <c r="R15" i="4"/>
  <c r="S15" i="4"/>
  <c r="O16" i="4"/>
  <c r="P16" i="4"/>
  <c r="Q16" i="4"/>
  <c r="R16" i="4"/>
  <c r="S16" i="4"/>
  <c r="O17" i="4"/>
  <c r="P17" i="4"/>
  <c r="Q17" i="4"/>
  <c r="R17" i="4"/>
  <c r="S17" i="4"/>
  <c r="O18" i="4"/>
  <c r="P18" i="4"/>
  <c r="Q18" i="4"/>
  <c r="R18" i="4"/>
  <c r="S18" i="4"/>
  <c r="O19" i="4"/>
  <c r="P19" i="4"/>
  <c r="Q19" i="4"/>
  <c r="R19" i="4"/>
  <c r="S19" i="4"/>
  <c r="O20" i="4"/>
  <c r="P20" i="4"/>
  <c r="Q20" i="4"/>
  <c r="R20" i="4"/>
  <c r="S20" i="4"/>
  <c r="O21" i="4"/>
  <c r="P21" i="4"/>
  <c r="Q21" i="4"/>
  <c r="R21" i="4"/>
  <c r="S21" i="4"/>
  <c r="O22" i="4"/>
  <c r="P22" i="4"/>
  <c r="Q22" i="4"/>
  <c r="R22" i="4"/>
  <c r="S22" i="4"/>
  <c r="O23" i="4"/>
  <c r="P23" i="4"/>
  <c r="Q23" i="4"/>
  <c r="R23" i="4"/>
  <c r="S23" i="4"/>
  <c r="O24" i="4"/>
  <c r="P24" i="4"/>
  <c r="Q24" i="4"/>
  <c r="R24" i="4"/>
  <c r="S24" i="4"/>
  <c r="O25" i="4"/>
  <c r="P25" i="4"/>
  <c r="Q25" i="4"/>
  <c r="R25" i="4"/>
  <c r="S25" i="4"/>
  <c r="O26" i="4"/>
  <c r="P26" i="4"/>
  <c r="Q26" i="4"/>
  <c r="R26" i="4"/>
  <c r="S26" i="4"/>
  <c r="P2" i="4"/>
  <c r="Q2" i="4"/>
  <c r="R2" i="4"/>
  <c r="S2" i="4"/>
  <c r="J47" i="4"/>
  <c r="K47" i="4"/>
  <c r="L47" i="4"/>
  <c r="M47" i="4"/>
  <c r="N47" i="4"/>
  <c r="J48" i="4"/>
  <c r="K48" i="4"/>
  <c r="L48" i="4"/>
  <c r="M48" i="4"/>
  <c r="N48" i="4"/>
  <c r="J49" i="4"/>
  <c r="K49" i="4"/>
  <c r="L49" i="4"/>
  <c r="M49" i="4"/>
  <c r="N49" i="4"/>
  <c r="J50" i="4"/>
  <c r="K50" i="4"/>
  <c r="L50" i="4"/>
  <c r="M50" i="4"/>
  <c r="N50" i="4"/>
  <c r="J51" i="4"/>
  <c r="K51" i="4"/>
  <c r="L51" i="4"/>
  <c r="M51" i="4"/>
  <c r="N51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J37" i="4"/>
  <c r="K37" i="4"/>
  <c r="L37" i="4"/>
  <c r="M37" i="4"/>
  <c r="N37" i="4"/>
  <c r="J38" i="4"/>
  <c r="K38" i="4"/>
  <c r="L38" i="4"/>
  <c r="M38" i="4"/>
  <c r="N38" i="4"/>
  <c r="J39" i="4"/>
  <c r="K39" i="4"/>
  <c r="L39" i="4"/>
  <c r="M39" i="4"/>
  <c r="N39" i="4"/>
  <c r="J40" i="4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43" i="4"/>
  <c r="K43" i="4"/>
  <c r="L43" i="4"/>
  <c r="M43" i="4"/>
  <c r="N43" i="4"/>
  <c r="J44" i="4"/>
  <c r="K44" i="4"/>
  <c r="L44" i="4"/>
  <c r="M44" i="4"/>
  <c r="N44" i="4"/>
  <c r="J45" i="4"/>
  <c r="K45" i="4"/>
  <c r="L45" i="4"/>
  <c r="M45" i="4"/>
  <c r="N45" i="4"/>
  <c r="J46" i="4"/>
  <c r="K46" i="4"/>
  <c r="L46" i="4"/>
  <c r="M46" i="4"/>
  <c r="N46" i="4"/>
  <c r="J3" i="4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K2" i="4"/>
  <c r="L2" i="4"/>
  <c r="M2" i="4"/>
  <c r="N2" i="4"/>
  <c r="O2" i="4"/>
  <c r="T2" i="4"/>
  <c r="I49" i="4"/>
  <c r="I50" i="4"/>
  <c r="I51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  <c r="H49" i="4"/>
  <c r="H50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  <c r="H51" i="4"/>
  <c r="H52" i="4"/>
  <c r="I52" i="4"/>
  <c r="G2" i="4"/>
  <c r="T52" i="4"/>
  <c r="U52" i="4"/>
  <c r="V52" i="4"/>
  <c r="W52" i="4"/>
  <c r="X52" i="4"/>
  <c r="K52" i="4"/>
  <c r="L52" i="4"/>
  <c r="M52" i="4"/>
  <c r="N52" i="4"/>
  <c r="J52" i="4"/>
  <c r="J2" i="4"/>
  <c r="G51" i="4"/>
  <c r="G42" i="4"/>
  <c r="G43" i="4"/>
  <c r="G44" i="4"/>
  <c r="G45" i="4"/>
  <c r="G46" i="4"/>
  <c r="G47" i="4"/>
  <c r="G48" i="4"/>
  <c r="G49" i="4"/>
  <c r="G50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D51" i="4"/>
  <c r="F51" i="4"/>
  <c r="E51" i="4"/>
  <c r="S52" i="4"/>
  <c r="O52" i="4"/>
  <c r="P52" i="4"/>
  <c r="Q52" i="4"/>
  <c r="R52" i="4"/>
</calcChain>
</file>

<file path=xl/sharedStrings.xml><?xml version="1.0" encoding="utf-8"?>
<sst xmlns="http://schemas.openxmlformats.org/spreadsheetml/2006/main" count="672" uniqueCount="167">
  <si>
    <t>Series1</t>
  </si>
  <si>
    <t>Overall</t>
  </si>
  <si>
    <t>Under 1</t>
  </si>
  <si>
    <t>Age Group</t>
  </si>
  <si>
    <t>Age</t>
  </si>
  <si>
    <t>source:</t>
  </si>
  <si>
    <t>use_of_childcare: http://www.statcan.gc.ca/pub/89-652-x/89-652-x2014005-eng.htm</t>
  </si>
  <si>
    <t>population_per_age: https://www.fin.gov.on.ca/en/economy/demographics/projections/table6.html</t>
  </si>
  <si>
    <t>Because the population age structures vary across census divisons</t>
  </si>
  <si>
    <t xml:space="preserve">we use population per 5-year age group to get the distribution of each age group </t>
  </si>
  <si>
    <t>Division</t>
  </si>
  <si>
    <t>Toronto</t>
  </si>
  <si>
    <t>0–4</t>
  </si>
  <si>
    <t>5–9</t>
  </si>
  <si>
    <t>10–14</t>
  </si>
  <si>
    <t>Durham</t>
  </si>
  <si>
    <t>York</t>
  </si>
  <si>
    <t>Area</t>
  </si>
  <si>
    <t>GTA</t>
  </si>
  <si>
    <t>Peel</t>
  </si>
  <si>
    <t>Halton</t>
  </si>
  <si>
    <t>Central</t>
  </si>
  <si>
    <t>Brant</t>
  </si>
  <si>
    <t>Dufferin</t>
  </si>
  <si>
    <t>0–4_%</t>
  </si>
  <si>
    <t>5–9_%</t>
  </si>
  <si>
    <t>10–14_%</t>
  </si>
  <si>
    <t>Haldimand-Norfork</t>
  </si>
  <si>
    <t>Haliburton</t>
  </si>
  <si>
    <t>Hamilton</t>
  </si>
  <si>
    <t>Muskoka</t>
  </si>
  <si>
    <t>Niagara</t>
  </si>
  <si>
    <t>Northhumberland</t>
  </si>
  <si>
    <t>Peterborough</t>
  </si>
  <si>
    <t>Simcoe</t>
  </si>
  <si>
    <t>Kawartha Lakes</t>
  </si>
  <si>
    <t>Waterloo</t>
  </si>
  <si>
    <t>Wellington</t>
  </si>
  <si>
    <t>Eastern</t>
  </si>
  <si>
    <t>Ottawa</t>
  </si>
  <si>
    <t>Frontenac</t>
  </si>
  <si>
    <t>Hastings</t>
  </si>
  <si>
    <t>Lanark</t>
  </si>
  <si>
    <t>Leeds and Grenville</t>
  </si>
  <si>
    <t>Lennox and Addington</t>
  </si>
  <si>
    <t>Prescott and Russell</t>
  </si>
  <si>
    <t>Prince Edward</t>
  </si>
  <si>
    <t>Renfrew</t>
  </si>
  <si>
    <t>Stormont, Dundas &amp; Glengarry</t>
  </si>
  <si>
    <t>Southwestern</t>
  </si>
  <si>
    <t>Bruce</t>
  </si>
  <si>
    <t>Elgin</t>
  </si>
  <si>
    <t>Essex</t>
  </si>
  <si>
    <t>Grey</t>
  </si>
  <si>
    <t>Huron</t>
  </si>
  <si>
    <t>Chatham-Kent</t>
  </si>
  <si>
    <t>Lambton</t>
  </si>
  <si>
    <t>Middlesex</t>
  </si>
  <si>
    <t>Oxford</t>
  </si>
  <si>
    <t>Perth</t>
  </si>
  <si>
    <t>Northeastern</t>
  </si>
  <si>
    <t>Algoma</t>
  </si>
  <si>
    <t>Cochrane</t>
  </si>
  <si>
    <t>Manitoulin</t>
  </si>
  <si>
    <t>Nipissing</t>
  </si>
  <si>
    <t>Parry Sound</t>
  </si>
  <si>
    <t>Greater Sudbury</t>
  </si>
  <si>
    <t>Sudbury</t>
  </si>
  <si>
    <t>Timiskaming</t>
  </si>
  <si>
    <t>Northwestern</t>
  </si>
  <si>
    <t>Kenora</t>
  </si>
  <si>
    <t>Rainy River</t>
  </si>
  <si>
    <t>Thunder Bay</t>
  </si>
  <si>
    <t>Northumberland</t>
  </si>
  <si>
    <t>Stormont, Dundas and Glengarry</t>
  </si>
  <si>
    <t>Greater Sudbury / Grand Sudbury</t>
  </si>
  <si>
    <t>CDUID</t>
  </si>
  <si>
    <t>Infant</t>
  </si>
  <si>
    <t>Toddler</t>
  </si>
  <si>
    <t>Kindergarten</t>
  </si>
  <si>
    <t>Primary/Junior</t>
  </si>
  <si>
    <t>Junior</t>
  </si>
  <si>
    <t>Family</t>
  </si>
  <si>
    <t>Total</t>
  </si>
  <si>
    <t>#providers</t>
  </si>
  <si>
    <t>total_caoacity</t>
  </si>
  <si>
    <t>Preschool</t>
  </si>
  <si>
    <t>0-2 years</t>
  </si>
  <si>
    <t>3-5 years</t>
  </si>
  <si>
    <t>6-7 years</t>
  </si>
  <si>
    <t>8-14 years</t>
  </si>
  <si>
    <t>RM</t>
  </si>
  <si>
    <t>CDNAME</t>
  </si>
  <si>
    <t>CDTYPE</t>
  </si>
  <si>
    <t>PRUID</t>
  </si>
  <si>
    <t>PRNAME</t>
  </si>
  <si>
    <t>sumcapacit</t>
  </si>
  <si>
    <t>sumcapac_1</t>
  </si>
  <si>
    <t>sumcapac_2</t>
  </si>
  <si>
    <t>sumcapac_3</t>
  </si>
  <si>
    <t>sumcapac_4</t>
  </si>
  <si>
    <t>sumcapac_5</t>
  </si>
  <si>
    <t>sumcapac_6</t>
  </si>
  <si>
    <t>sumcapac_7</t>
  </si>
  <si>
    <t>sumtotal</t>
  </si>
  <si>
    <t>0-2_cover</t>
  </si>
  <si>
    <t>3-5_cover</t>
  </si>
  <si>
    <t>6-7_cover</t>
  </si>
  <si>
    <t>8-14_cover</t>
  </si>
  <si>
    <t>3507</t>
  </si>
  <si>
    <t>UC</t>
  </si>
  <si>
    <t>35</t>
  </si>
  <si>
    <t>Ontario</t>
  </si>
  <si>
    <t>0.0000000000000000</t>
  </si>
  <si>
    <t>3537</t>
  </si>
  <si>
    <t>CTY</t>
  </si>
  <si>
    <t>3524</t>
  </si>
  <si>
    <t>3539</t>
  </si>
  <si>
    <t>3543</t>
  </si>
  <si>
    <t>3528</t>
  </si>
  <si>
    <t>Haldimand-Norfolk</t>
  </si>
  <si>
    <t>CDR</t>
  </si>
  <si>
    <t>3559</t>
  </si>
  <si>
    <t>DIS</t>
  </si>
  <si>
    <t>3506</t>
  </si>
  <si>
    <t>3554</t>
  </si>
  <si>
    <t>3502</t>
  </si>
  <si>
    <t>3529</t>
  </si>
  <si>
    <t>3509</t>
  </si>
  <si>
    <t>3525</t>
  </si>
  <si>
    <t>3548</t>
  </si>
  <si>
    <t>3541</t>
  </si>
  <si>
    <t>3514</t>
  </si>
  <si>
    <t>3510</t>
  </si>
  <si>
    <t>3519</t>
  </si>
  <si>
    <t>3546</t>
  </si>
  <si>
    <t>3547</t>
  </si>
  <si>
    <t>3549</t>
  </si>
  <si>
    <t>3532</t>
  </si>
  <si>
    <t>3544</t>
  </si>
  <si>
    <t>DM</t>
  </si>
  <si>
    <t>3538</t>
  </si>
  <si>
    <t>3518</t>
  </si>
  <si>
    <t>3501</t>
  </si>
  <si>
    <t>3540</t>
  </si>
  <si>
    <t>3553</t>
  </si>
  <si>
    <t>3513</t>
  </si>
  <si>
    <t>3530</t>
  </si>
  <si>
    <t>3542</t>
  </si>
  <si>
    <t>3522</t>
  </si>
  <si>
    <t>3557</t>
  </si>
  <si>
    <t>3536</t>
  </si>
  <si>
    <t>3511</t>
  </si>
  <si>
    <t>3551</t>
  </si>
  <si>
    <t>3531</t>
  </si>
  <si>
    <t>3523</t>
  </si>
  <si>
    <t>3516</t>
  </si>
  <si>
    <t>3520</t>
  </si>
  <si>
    <t>3534</t>
  </si>
  <si>
    <t>3526</t>
  </si>
  <si>
    <t>3552</t>
  </si>
  <si>
    <t>3512</t>
  </si>
  <si>
    <t>3515</t>
  </si>
  <si>
    <t>3521</t>
  </si>
  <si>
    <t>3556</t>
  </si>
  <si>
    <t>3560</t>
  </si>
  <si>
    <t>3558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</si>
</sst>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b/>
      <sz val="12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0" fillId="0" borderId="0" xfId="1" applyFont="1"/>
    <xf numFmtId="10" fontId="6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" fontId="0" fillId="0" borderId="0" xfId="0" applyNumberFormat="1"/>
    <xf numFmtId="1" fontId="2" fillId="0" borderId="0" xfId="0" applyNumberFormat="1" applyFont="1" applyAlignment="1">
      <alignment horizontal="center" vertical="center"/>
    </xf>
    <xf numFmtId="1" fontId="0" fillId="0" borderId="0" xfId="1" applyNumberFormat="1" applyFont="1"/>
    <xf numFmtId="10" fontId="5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64" fontId="6" fillId="0" borderId="0" xfId="1" applyNumberFormat="1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="110" zoomScaleNormal="110" zoomScalePageLayoutView="110" workbookViewId="0">
      <selection sqref="A1:V1048576"/>
    </sheetView>
  </sheetViews>
  <sheetFormatPr baseColWidth="10" defaultRowHeight="16" x14ac:dyDescent="0.2"/>
  <cols>
    <col min="3" max="14" width="0" hidden="1" customWidth="1"/>
    <col min="15" max="18" width="10.83203125" style="29"/>
    <col min="19" max="22" width="10.83203125" style="28"/>
  </cols>
  <sheetData>
    <row r="1" spans="1:22" x14ac:dyDescent="0.2">
      <c r="A1" t="s">
        <v>76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s="29" t="s">
        <v>87</v>
      </c>
      <c r="P1" s="29" t="s">
        <v>88</v>
      </c>
      <c r="Q1" s="29" t="s">
        <v>89</v>
      </c>
      <c r="R1" s="29" t="s">
        <v>90</v>
      </c>
      <c r="S1" s="28" t="s">
        <v>105</v>
      </c>
      <c r="T1" s="28" t="s">
        <v>106</v>
      </c>
      <c r="U1" s="28" t="s">
        <v>107</v>
      </c>
      <c r="V1" s="28" t="s">
        <v>108</v>
      </c>
    </row>
    <row r="2" spans="1:22" x14ac:dyDescent="0.2">
      <c r="A2" t="s">
        <v>109</v>
      </c>
      <c r="B2" t="s">
        <v>43</v>
      </c>
      <c r="C2" t="s">
        <v>110</v>
      </c>
      <c r="D2" t="s">
        <v>111</v>
      </c>
      <c r="E2" t="s">
        <v>112</v>
      </c>
      <c r="F2">
        <v>450</v>
      </c>
      <c r="G2">
        <v>442</v>
      </c>
      <c r="H2">
        <v>940</v>
      </c>
      <c r="I2">
        <v>210</v>
      </c>
      <c r="J2">
        <v>74</v>
      </c>
      <c r="K2">
        <v>40</v>
      </c>
      <c r="L2" t="s">
        <v>113</v>
      </c>
      <c r="M2">
        <v>2156</v>
      </c>
      <c r="N2">
        <v>2156</v>
      </c>
      <c r="O2" s="29">
        <v>284</v>
      </c>
      <c r="P2" s="29">
        <v>671</v>
      </c>
      <c r="Q2" s="29">
        <v>221</v>
      </c>
      <c r="R2" s="29">
        <v>980</v>
      </c>
      <c r="S2" s="28">
        <v>0.33</v>
      </c>
      <c r="T2" s="28">
        <v>0.44</v>
      </c>
      <c r="U2" s="28">
        <v>0.25</v>
      </c>
      <c r="V2" s="28">
        <v>0.54</v>
      </c>
    </row>
    <row r="3" spans="1:22" x14ac:dyDescent="0.2">
      <c r="A3" t="s">
        <v>114</v>
      </c>
      <c r="B3" t="s">
        <v>52</v>
      </c>
      <c r="C3" t="s">
        <v>115</v>
      </c>
      <c r="D3" t="s">
        <v>111</v>
      </c>
      <c r="E3" t="s">
        <v>112</v>
      </c>
      <c r="F3">
        <v>2607</v>
      </c>
      <c r="G3">
        <v>2614</v>
      </c>
      <c r="H3">
        <v>4273</v>
      </c>
      <c r="I3">
        <v>1168</v>
      </c>
      <c r="J3">
        <v>465</v>
      </c>
      <c r="K3">
        <v>40</v>
      </c>
      <c r="L3" t="s">
        <v>113</v>
      </c>
      <c r="M3">
        <v>11167</v>
      </c>
      <c r="N3">
        <v>11167</v>
      </c>
      <c r="O3" s="29">
        <v>1633</v>
      </c>
      <c r="P3" s="29">
        <v>3914</v>
      </c>
      <c r="Q3" s="29">
        <v>1307</v>
      </c>
      <c r="R3" s="29">
        <v>4313</v>
      </c>
      <c r="S3" s="28">
        <v>0.39</v>
      </c>
      <c r="T3" s="28">
        <v>0.52</v>
      </c>
      <c r="U3" s="28">
        <v>0.28999999999999998</v>
      </c>
      <c r="V3" s="28">
        <v>0.48</v>
      </c>
    </row>
    <row r="4" spans="1:22" x14ac:dyDescent="0.2">
      <c r="A4" t="s">
        <v>116</v>
      </c>
      <c r="B4" t="s">
        <v>20</v>
      </c>
      <c r="C4" t="s">
        <v>91</v>
      </c>
      <c r="D4" t="s">
        <v>111</v>
      </c>
      <c r="E4" t="s">
        <v>112</v>
      </c>
      <c r="F4">
        <v>6283</v>
      </c>
      <c r="G4">
        <v>7111</v>
      </c>
      <c r="H4">
        <v>10480</v>
      </c>
      <c r="I4">
        <v>2787</v>
      </c>
      <c r="J4">
        <v>827</v>
      </c>
      <c r="K4">
        <v>720</v>
      </c>
      <c r="L4" t="s">
        <v>113</v>
      </c>
      <c r="M4">
        <v>28208</v>
      </c>
      <c r="N4">
        <v>28208</v>
      </c>
      <c r="O4" s="29">
        <v>3614</v>
      </c>
      <c r="P4" s="29">
        <v>9839</v>
      </c>
      <c r="Q4" s="29">
        <v>3556</v>
      </c>
      <c r="R4" s="29">
        <v>11200</v>
      </c>
      <c r="S4" s="28">
        <v>0.56999999999999995</v>
      </c>
      <c r="T4" s="28">
        <v>0.84</v>
      </c>
      <c r="U4" s="28">
        <v>0.48</v>
      </c>
      <c r="V4" s="28">
        <v>0.77</v>
      </c>
    </row>
    <row r="5" spans="1:22" x14ac:dyDescent="0.2">
      <c r="A5" t="s">
        <v>117</v>
      </c>
      <c r="B5" t="s">
        <v>57</v>
      </c>
      <c r="C5" t="s">
        <v>115</v>
      </c>
      <c r="D5" t="s">
        <v>111</v>
      </c>
      <c r="E5" t="s">
        <v>112</v>
      </c>
      <c r="F5">
        <v>3270</v>
      </c>
      <c r="G5">
        <v>3205</v>
      </c>
      <c r="H5">
        <v>4842</v>
      </c>
      <c r="I5">
        <v>1422</v>
      </c>
      <c r="J5">
        <v>569</v>
      </c>
      <c r="K5">
        <v>40</v>
      </c>
      <c r="L5" t="s">
        <v>113</v>
      </c>
      <c r="M5">
        <v>13348</v>
      </c>
      <c r="N5">
        <v>13348</v>
      </c>
      <c r="O5" s="29">
        <v>1991</v>
      </c>
      <c r="P5" s="29">
        <v>4873</v>
      </c>
      <c r="Q5" s="29">
        <v>1603</v>
      </c>
      <c r="R5" s="29">
        <v>4882</v>
      </c>
      <c r="S5" s="28">
        <v>0.41</v>
      </c>
      <c r="T5" s="28">
        <v>0.55000000000000004</v>
      </c>
      <c r="U5" s="28">
        <v>0.31</v>
      </c>
      <c r="V5" s="28">
        <v>0.5</v>
      </c>
    </row>
    <row r="6" spans="1:22" x14ac:dyDescent="0.2">
      <c r="A6" t="s">
        <v>118</v>
      </c>
      <c r="B6" t="s">
        <v>34</v>
      </c>
      <c r="C6" t="s">
        <v>115</v>
      </c>
      <c r="D6" t="s">
        <v>111</v>
      </c>
      <c r="E6" t="s">
        <v>112</v>
      </c>
      <c r="F6">
        <v>2792</v>
      </c>
      <c r="G6">
        <v>3802</v>
      </c>
      <c r="H6">
        <v>7820</v>
      </c>
      <c r="I6">
        <v>1178</v>
      </c>
      <c r="J6">
        <v>287</v>
      </c>
      <c r="K6">
        <v>60</v>
      </c>
      <c r="L6" t="s">
        <v>113</v>
      </c>
      <c r="M6">
        <v>15939</v>
      </c>
      <c r="N6">
        <v>15939</v>
      </c>
      <c r="O6" s="29">
        <v>1465</v>
      </c>
      <c r="P6" s="29">
        <v>4693</v>
      </c>
      <c r="Q6" s="29">
        <v>1901</v>
      </c>
      <c r="R6" s="29">
        <v>7880</v>
      </c>
      <c r="S6" s="28">
        <v>0.3</v>
      </c>
      <c r="T6" s="28">
        <v>0.54</v>
      </c>
      <c r="U6" s="28">
        <v>0.36</v>
      </c>
      <c r="V6" s="28">
        <v>0.77</v>
      </c>
    </row>
    <row r="7" spans="1:22" x14ac:dyDescent="0.2">
      <c r="A7" t="s">
        <v>119</v>
      </c>
      <c r="B7" t="s">
        <v>120</v>
      </c>
      <c r="C7" t="s">
        <v>121</v>
      </c>
      <c r="D7" t="s">
        <v>111</v>
      </c>
      <c r="E7" t="s">
        <v>112</v>
      </c>
      <c r="F7">
        <v>351</v>
      </c>
      <c r="G7">
        <v>562</v>
      </c>
      <c r="H7">
        <v>931</v>
      </c>
      <c r="I7">
        <v>160</v>
      </c>
      <c r="J7">
        <v>73</v>
      </c>
      <c r="K7" t="s">
        <v>113</v>
      </c>
      <c r="L7">
        <v>15</v>
      </c>
      <c r="M7">
        <v>2092</v>
      </c>
      <c r="N7">
        <v>2092</v>
      </c>
      <c r="O7" s="29">
        <v>233</v>
      </c>
      <c r="P7" s="29">
        <v>632</v>
      </c>
      <c r="Q7" s="29">
        <v>281</v>
      </c>
      <c r="R7" s="29">
        <v>946</v>
      </c>
      <c r="S7" s="28">
        <v>0.21</v>
      </c>
      <c r="T7" s="28">
        <v>0.32</v>
      </c>
      <c r="U7" s="28">
        <v>0.26</v>
      </c>
      <c r="V7" s="28">
        <v>0.44</v>
      </c>
    </row>
    <row r="8" spans="1:22" x14ac:dyDescent="0.2">
      <c r="A8" t="s">
        <v>122</v>
      </c>
      <c r="B8" t="s">
        <v>71</v>
      </c>
      <c r="C8" t="s">
        <v>123</v>
      </c>
      <c r="D8" t="s">
        <v>111</v>
      </c>
      <c r="E8" t="s">
        <v>112</v>
      </c>
      <c r="F8">
        <v>160</v>
      </c>
      <c r="G8">
        <v>13</v>
      </c>
      <c r="H8">
        <v>156</v>
      </c>
      <c r="I8">
        <v>85</v>
      </c>
      <c r="J8">
        <v>12</v>
      </c>
      <c r="K8" t="s">
        <v>113</v>
      </c>
      <c r="L8" t="s">
        <v>113</v>
      </c>
      <c r="M8">
        <v>426</v>
      </c>
      <c r="N8">
        <v>426</v>
      </c>
      <c r="O8" s="29">
        <v>97</v>
      </c>
      <c r="P8" s="29">
        <v>167</v>
      </c>
      <c r="Q8" s="29">
        <v>7</v>
      </c>
      <c r="R8" s="29">
        <v>156</v>
      </c>
      <c r="S8" s="28">
        <v>0.45</v>
      </c>
      <c r="T8" s="28">
        <v>0.47</v>
      </c>
      <c r="U8" s="28">
        <v>0.04</v>
      </c>
      <c r="V8" s="28">
        <v>0.44</v>
      </c>
    </row>
    <row r="9" spans="1:22" x14ac:dyDescent="0.2">
      <c r="A9" t="s">
        <v>124</v>
      </c>
      <c r="B9" t="s">
        <v>39</v>
      </c>
      <c r="C9" t="s">
        <v>121</v>
      </c>
      <c r="D9" t="s">
        <v>111</v>
      </c>
      <c r="E9" t="s">
        <v>112</v>
      </c>
      <c r="F9">
        <v>6927</v>
      </c>
      <c r="G9">
        <v>4359</v>
      </c>
      <c r="H9">
        <v>6196</v>
      </c>
      <c r="I9">
        <v>2736</v>
      </c>
      <c r="J9">
        <v>607</v>
      </c>
      <c r="K9">
        <v>300</v>
      </c>
      <c r="L9" t="s">
        <v>113</v>
      </c>
      <c r="M9">
        <v>21125</v>
      </c>
      <c r="N9">
        <v>21125</v>
      </c>
      <c r="O9" s="29">
        <v>3343</v>
      </c>
      <c r="P9" s="29">
        <v>9107</v>
      </c>
      <c r="Q9" s="29">
        <v>2180</v>
      </c>
      <c r="R9" s="29">
        <v>6496</v>
      </c>
      <c r="S9" s="28">
        <v>0.32</v>
      </c>
      <c r="T9" s="28">
        <v>0.49</v>
      </c>
      <c r="U9" s="28">
        <v>0.21</v>
      </c>
      <c r="V9" s="28">
        <v>0.32</v>
      </c>
    </row>
    <row r="10" spans="1:22" x14ac:dyDescent="0.2">
      <c r="A10" t="s">
        <v>125</v>
      </c>
      <c r="B10" t="s">
        <v>68</v>
      </c>
      <c r="C10" t="s">
        <v>123</v>
      </c>
      <c r="D10" t="s">
        <v>111</v>
      </c>
      <c r="E10" t="s">
        <v>112</v>
      </c>
      <c r="F10">
        <v>212</v>
      </c>
      <c r="G10">
        <v>32</v>
      </c>
      <c r="H10">
        <v>475</v>
      </c>
      <c r="I10">
        <v>105</v>
      </c>
      <c r="J10">
        <v>39</v>
      </c>
      <c r="K10" t="s">
        <v>113</v>
      </c>
      <c r="L10" t="s">
        <v>113</v>
      </c>
      <c r="M10">
        <v>863</v>
      </c>
      <c r="N10">
        <v>863</v>
      </c>
      <c r="O10" s="29">
        <v>144</v>
      </c>
      <c r="P10" s="29">
        <v>228</v>
      </c>
      <c r="Q10" s="29">
        <v>16</v>
      </c>
      <c r="R10" s="29">
        <v>475</v>
      </c>
      <c r="S10" s="28">
        <v>0.47</v>
      </c>
      <c r="T10" s="28">
        <v>0.43</v>
      </c>
      <c r="U10" s="28">
        <v>0.06</v>
      </c>
      <c r="V10" s="28">
        <v>0.91</v>
      </c>
    </row>
    <row r="11" spans="1:22" x14ac:dyDescent="0.2">
      <c r="A11" t="s">
        <v>126</v>
      </c>
      <c r="B11" t="s">
        <v>45</v>
      </c>
      <c r="C11" t="s">
        <v>110</v>
      </c>
      <c r="D11" t="s">
        <v>111</v>
      </c>
      <c r="E11" t="s">
        <v>112</v>
      </c>
      <c r="F11">
        <v>374</v>
      </c>
      <c r="G11">
        <v>541</v>
      </c>
      <c r="H11">
        <v>757</v>
      </c>
      <c r="I11">
        <v>175</v>
      </c>
      <c r="J11">
        <v>10</v>
      </c>
      <c r="K11">
        <v>40</v>
      </c>
      <c r="L11" t="s">
        <v>113</v>
      </c>
      <c r="M11">
        <v>1897</v>
      </c>
      <c r="N11">
        <v>1897</v>
      </c>
      <c r="O11" s="29">
        <v>185</v>
      </c>
      <c r="P11" s="29">
        <v>645</v>
      </c>
      <c r="Q11" s="29">
        <v>271</v>
      </c>
      <c r="R11" s="29">
        <v>797</v>
      </c>
      <c r="S11" s="28">
        <v>0.19</v>
      </c>
      <c r="T11" s="28">
        <v>0.38</v>
      </c>
      <c r="U11" s="28">
        <v>0.28999999999999998</v>
      </c>
      <c r="V11" s="28">
        <v>0.44</v>
      </c>
    </row>
    <row r="12" spans="1:22" x14ac:dyDescent="0.2">
      <c r="A12" t="s">
        <v>127</v>
      </c>
      <c r="B12" t="s">
        <v>22</v>
      </c>
      <c r="C12" t="s">
        <v>121</v>
      </c>
      <c r="D12" t="s">
        <v>111</v>
      </c>
      <c r="E12" t="s">
        <v>112</v>
      </c>
      <c r="F12">
        <v>938</v>
      </c>
      <c r="G12">
        <v>1127</v>
      </c>
      <c r="H12">
        <v>1510</v>
      </c>
      <c r="I12">
        <v>415</v>
      </c>
      <c r="J12">
        <v>147</v>
      </c>
      <c r="K12" t="s">
        <v>113</v>
      </c>
      <c r="L12" t="s">
        <v>113</v>
      </c>
      <c r="M12">
        <v>4137</v>
      </c>
      <c r="N12">
        <v>4137</v>
      </c>
      <c r="O12" s="29">
        <v>562</v>
      </c>
      <c r="P12" s="29">
        <v>1502</v>
      </c>
      <c r="Q12" s="29">
        <v>564</v>
      </c>
      <c r="R12" s="29">
        <v>1510</v>
      </c>
      <c r="S12" s="28">
        <v>0.35</v>
      </c>
      <c r="T12" s="28">
        <v>0.52</v>
      </c>
      <c r="U12" s="28">
        <v>0.34</v>
      </c>
      <c r="V12" s="28">
        <v>0.47</v>
      </c>
    </row>
    <row r="13" spans="1:22" x14ac:dyDescent="0.2">
      <c r="A13" t="s">
        <v>128</v>
      </c>
      <c r="B13" t="s">
        <v>42</v>
      </c>
      <c r="C13" t="s">
        <v>115</v>
      </c>
      <c r="D13" t="s">
        <v>111</v>
      </c>
      <c r="E13" t="s">
        <v>112</v>
      </c>
      <c r="F13">
        <v>403</v>
      </c>
      <c r="G13">
        <v>451</v>
      </c>
      <c r="H13">
        <v>735</v>
      </c>
      <c r="I13">
        <v>145</v>
      </c>
      <c r="J13">
        <v>42</v>
      </c>
      <c r="K13">
        <v>20</v>
      </c>
      <c r="L13" t="s">
        <v>113</v>
      </c>
      <c r="M13">
        <v>1796</v>
      </c>
      <c r="N13">
        <v>1796</v>
      </c>
      <c r="O13" s="29">
        <v>187</v>
      </c>
      <c r="P13" s="29">
        <v>629</v>
      </c>
      <c r="Q13" s="29">
        <v>226</v>
      </c>
      <c r="R13" s="29">
        <v>755</v>
      </c>
      <c r="S13" s="28">
        <v>0.3</v>
      </c>
      <c r="T13" s="28">
        <v>0.56999999999999995</v>
      </c>
      <c r="U13" s="28">
        <v>0.37</v>
      </c>
      <c r="V13" s="28">
        <v>0.62</v>
      </c>
    </row>
    <row r="14" spans="1:22" x14ac:dyDescent="0.2">
      <c r="A14" t="s">
        <v>129</v>
      </c>
      <c r="B14" t="s">
        <v>29</v>
      </c>
      <c r="C14" t="s">
        <v>121</v>
      </c>
      <c r="D14" t="s">
        <v>111</v>
      </c>
      <c r="E14" t="s">
        <v>112</v>
      </c>
      <c r="F14">
        <v>3859</v>
      </c>
      <c r="G14">
        <v>4587</v>
      </c>
      <c r="H14">
        <v>6830</v>
      </c>
      <c r="I14">
        <v>1663</v>
      </c>
      <c r="J14">
        <v>331</v>
      </c>
      <c r="K14">
        <v>160</v>
      </c>
      <c r="L14" t="s">
        <v>113</v>
      </c>
      <c r="M14">
        <v>17430</v>
      </c>
      <c r="N14">
        <v>17430</v>
      </c>
      <c r="O14" s="29">
        <v>1994</v>
      </c>
      <c r="P14" s="29">
        <v>6153</v>
      </c>
      <c r="Q14" s="29">
        <v>2294</v>
      </c>
      <c r="R14" s="29">
        <v>6990</v>
      </c>
      <c r="S14" s="28">
        <v>0.35</v>
      </c>
      <c r="T14" s="28">
        <v>0.61</v>
      </c>
      <c r="U14" s="28">
        <v>0.39</v>
      </c>
      <c r="V14" s="28">
        <v>0.61</v>
      </c>
    </row>
    <row r="15" spans="1:22" x14ac:dyDescent="0.2">
      <c r="A15" t="s">
        <v>130</v>
      </c>
      <c r="B15" t="s">
        <v>64</v>
      </c>
      <c r="C15" t="s">
        <v>123</v>
      </c>
      <c r="D15" t="s">
        <v>111</v>
      </c>
      <c r="E15" t="s">
        <v>112</v>
      </c>
      <c r="F15">
        <v>571</v>
      </c>
      <c r="G15">
        <v>511</v>
      </c>
      <c r="H15">
        <v>1180</v>
      </c>
      <c r="I15">
        <v>264</v>
      </c>
      <c r="J15">
        <v>78</v>
      </c>
      <c r="K15">
        <v>30</v>
      </c>
      <c r="L15">
        <v>15</v>
      </c>
      <c r="M15">
        <v>2649</v>
      </c>
      <c r="N15">
        <v>2649</v>
      </c>
      <c r="O15" s="29">
        <v>342</v>
      </c>
      <c r="P15" s="29">
        <v>827</v>
      </c>
      <c r="Q15" s="29">
        <v>256</v>
      </c>
      <c r="R15" s="29">
        <v>1225</v>
      </c>
      <c r="S15" s="28">
        <v>0.44</v>
      </c>
      <c r="T15" s="28">
        <v>0.59</v>
      </c>
      <c r="U15" s="28">
        <v>0.32</v>
      </c>
      <c r="V15" s="28">
        <v>0.79</v>
      </c>
    </row>
    <row r="16" spans="1:22" x14ac:dyDescent="0.2">
      <c r="A16" t="s">
        <v>131</v>
      </c>
      <c r="B16" t="s">
        <v>50</v>
      </c>
      <c r="C16" t="s">
        <v>115</v>
      </c>
      <c r="D16" t="s">
        <v>111</v>
      </c>
      <c r="E16" t="s">
        <v>112</v>
      </c>
      <c r="F16">
        <v>425</v>
      </c>
      <c r="G16">
        <v>227</v>
      </c>
      <c r="H16">
        <v>784</v>
      </c>
      <c r="I16">
        <v>225</v>
      </c>
      <c r="J16">
        <v>38</v>
      </c>
      <c r="K16" t="s">
        <v>113</v>
      </c>
      <c r="L16" t="s">
        <v>113</v>
      </c>
      <c r="M16">
        <v>1699</v>
      </c>
      <c r="N16">
        <v>1699</v>
      </c>
      <c r="O16" s="29">
        <v>263</v>
      </c>
      <c r="P16" s="29">
        <v>539</v>
      </c>
      <c r="Q16" s="29">
        <v>114</v>
      </c>
      <c r="R16" s="29">
        <v>784</v>
      </c>
      <c r="S16" s="28">
        <v>0.36</v>
      </c>
      <c r="T16" s="28">
        <v>0.42</v>
      </c>
      <c r="U16" s="28">
        <v>0.16</v>
      </c>
      <c r="V16" s="28">
        <v>0.6</v>
      </c>
    </row>
    <row r="17" spans="1:22" x14ac:dyDescent="0.2">
      <c r="A17" t="s">
        <v>132</v>
      </c>
      <c r="B17" t="s">
        <v>73</v>
      </c>
      <c r="C17" t="s">
        <v>115</v>
      </c>
      <c r="D17" t="s">
        <v>111</v>
      </c>
      <c r="E17" t="s">
        <v>112</v>
      </c>
      <c r="F17">
        <v>452</v>
      </c>
      <c r="G17">
        <v>406</v>
      </c>
      <c r="H17">
        <v>716</v>
      </c>
      <c r="I17">
        <v>170</v>
      </c>
      <c r="J17">
        <v>62</v>
      </c>
      <c r="K17" t="s">
        <v>113</v>
      </c>
      <c r="L17" t="s">
        <v>113</v>
      </c>
      <c r="M17">
        <v>1806</v>
      </c>
      <c r="N17">
        <v>1806</v>
      </c>
      <c r="O17" s="29">
        <v>232</v>
      </c>
      <c r="P17" s="29">
        <v>655</v>
      </c>
      <c r="Q17" s="29">
        <v>203</v>
      </c>
      <c r="R17" s="29">
        <v>716</v>
      </c>
      <c r="S17" s="28">
        <v>0.33</v>
      </c>
      <c r="T17" s="28">
        <v>0.52</v>
      </c>
      <c r="U17" s="28">
        <v>0.28999999999999998</v>
      </c>
      <c r="V17" s="28">
        <v>0.49</v>
      </c>
    </row>
    <row r="18" spans="1:22" x14ac:dyDescent="0.2">
      <c r="A18" t="s">
        <v>133</v>
      </c>
      <c r="B18" t="s">
        <v>40</v>
      </c>
      <c r="C18" t="s">
        <v>115</v>
      </c>
      <c r="D18" t="s">
        <v>111</v>
      </c>
      <c r="E18" t="s">
        <v>112</v>
      </c>
      <c r="F18">
        <v>1090</v>
      </c>
      <c r="G18">
        <v>959</v>
      </c>
      <c r="H18">
        <v>1355</v>
      </c>
      <c r="I18">
        <v>502</v>
      </c>
      <c r="J18">
        <v>186</v>
      </c>
      <c r="K18">
        <v>20</v>
      </c>
      <c r="L18" t="s">
        <v>113</v>
      </c>
      <c r="M18">
        <v>4112</v>
      </c>
      <c r="N18">
        <v>4112</v>
      </c>
      <c r="O18" s="29">
        <v>688</v>
      </c>
      <c r="P18" s="29">
        <v>1570</v>
      </c>
      <c r="Q18" s="29">
        <v>480</v>
      </c>
      <c r="R18" s="29">
        <v>1375</v>
      </c>
      <c r="S18" s="28">
        <v>0.49</v>
      </c>
      <c r="T18" s="28">
        <v>0.62</v>
      </c>
      <c r="U18" s="28">
        <v>0.33</v>
      </c>
      <c r="V18" s="28">
        <v>0.49</v>
      </c>
    </row>
    <row r="19" spans="1:22" x14ac:dyDescent="0.2">
      <c r="A19" t="s">
        <v>134</v>
      </c>
      <c r="B19" t="s">
        <v>16</v>
      </c>
      <c r="C19" t="s">
        <v>91</v>
      </c>
      <c r="D19" t="s">
        <v>111</v>
      </c>
      <c r="E19" t="s">
        <v>112</v>
      </c>
      <c r="F19">
        <v>14584</v>
      </c>
      <c r="G19">
        <v>11476</v>
      </c>
      <c r="H19">
        <v>21237</v>
      </c>
      <c r="I19">
        <v>5019</v>
      </c>
      <c r="J19">
        <v>1175</v>
      </c>
      <c r="K19">
        <v>451</v>
      </c>
      <c r="L19" t="s">
        <v>113</v>
      </c>
      <c r="M19">
        <v>53942</v>
      </c>
      <c r="N19">
        <v>53942</v>
      </c>
      <c r="O19" s="29">
        <v>6194</v>
      </c>
      <c r="P19" s="29">
        <v>20322</v>
      </c>
      <c r="Q19" s="29">
        <v>5738</v>
      </c>
      <c r="R19" s="29">
        <v>21688</v>
      </c>
      <c r="S19" s="28">
        <v>0.5</v>
      </c>
      <c r="T19" s="28">
        <v>0.9</v>
      </c>
      <c r="U19" s="28">
        <v>0.43</v>
      </c>
      <c r="V19" s="28">
        <v>0.8</v>
      </c>
    </row>
    <row r="20" spans="1:22" x14ac:dyDescent="0.2">
      <c r="A20" t="s">
        <v>135</v>
      </c>
      <c r="B20" t="s">
        <v>28</v>
      </c>
      <c r="C20" t="s">
        <v>115</v>
      </c>
      <c r="D20" t="s">
        <v>111</v>
      </c>
      <c r="E20" t="s">
        <v>112</v>
      </c>
      <c r="F20">
        <v>64</v>
      </c>
      <c r="G20">
        <v>25</v>
      </c>
      <c r="H20">
        <v>103</v>
      </c>
      <c r="I20">
        <v>20</v>
      </c>
      <c r="J20" t="s">
        <v>113</v>
      </c>
      <c r="K20" t="s">
        <v>113</v>
      </c>
      <c r="L20" t="s">
        <v>113</v>
      </c>
      <c r="M20">
        <v>212</v>
      </c>
      <c r="N20">
        <v>212</v>
      </c>
      <c r="O20" s="29">
        <v>20</v>
      </c>
      <c r="P20" s="29">
        <v>77</v>
      </c>
      <c r="Q20" s="29">
        <v>13</v>
      </c>
      <c r="R20" s="29">
        <v>103</v>
      </c>
      <c r="S20" s="28">
        <v>0.19</v>
      </c>
      <c r="T20" s="28">
        <v>0.46</v>
      </c>
      <c r="U20" s="28">
        <v>0.21</v>
      </c>
      <c r="V20" s="28">
        <v>0.71</v>
      </c>
    </row>
    <row r="21" spans="1:22" x14ac:dyDescent="0.2">
      <c r="A21" t="s">
        <v>136</v>
      </c>
      <c r="B21" t="s">
        <v>47</v>
      </c>
      <c r="C21" t="s">
        <v>115</v>
      </c>
      <c r="D21" t="s">
        <v>111</v>
      </c>
      <c r="E21" t="s">
        <v>112</v>
      </c>
      <c r="F21">
        <v>420</v>
      </c>
      <c r="G21">
        <v>400</v>
      </c>
      <c r="H21">
        <v>599</v>
      </c>
      <c r="I21">
        <v>232</v>
      </c>
      <c r="J21">
        <v>62</v>
      </c>
      <c r="K21" t="s">
        <v>113</v>
      </c>
      <c r="L21" t="s">
        <v>113</v>
      </c>
      <c r="M21">
        <v>1713</v>
      </c>
      <c r="N21">
        <v>1713</v>
      </c>
      <c r="O21" s="29">
        <v>294</v>
      </c>
      <c r="P21" s="29">
        <v>620</v>
      </c>
      <c r="Q21" s="29">
        <v>200</v>
      </c>
      <c r="R21" s="29">
        <v>599</v>
      </c>
      <c r="S21" s="28">
        <v>0.26</v>
      </c>
      <c r="T21" s="28">
        <v>0.32</v>
      </c>
      <c r="U21" s="28">
        <v>0.2</v>
      </c>
      <c r="V21" s="28">
        <v>0.31</v>
      </c>
    </row>
    <row r="22" spans="1:22" x14ac:dyDescent="0.2">
      <c r="A22" t="s">
        <v>137</v>
      </c>
      <c r="B22" t="s">
        <v>65</v>
      </c>
      <c r="C22" t="s">
        <v>123</v>
      </c>
      <c r="D22" t="s">
        <v>111</v>
      </c>
      <c r="E22" t="s">
        <v>112</v>
      </c>
      <c r="F22">
        <v>188</v>
      </c>
      <c r="G22">
        <v>181</v>
      </c>
      <c r="H22">
        <v>389</v>
      </c>
      <c r="I22">
        <v>70</v>
      </c>
      <c r="J22">
        <v>21</v>
      </c>
      <c r="K22">
        <v>10</v>
      </c>
      <c r="L22" t="s">
        <v>113</v>
      </c>
      <c r="M22">
        <v>859</v>
      </c>
      <c r="N22">
        <v>859</v>
      </c>
      <c r="O22" s="29">
        <v>91</v>
      </c>
      <c r="P22" s="29">
        <v>279</v>
      </c>
      <c r="Q22" s="29">
        <v>91</v>
      </c>
      <c r="R22" s="29">
        <v>399</v>
      </c>
      <c r="S22" s="28">
        <v>0.27</v>
      </c>
      <c r="T22" s="28">
        <v>0.48</v>
      </c>
      <c r="U22" s="28">
        <v>0.31</v>
      </c>
      <c r="V22" s="28">
        <v>0.65</v>
      </c>
    </row>
    <row r="23" spans="1:22" x14ac:dyDescent="0.2">
      <c r="A23" t="s">
        <v>138</v>
      </c>
      <c r="B23" t="s">
        <v>58</v>
      </c>
      <c r="C23" t="s">
        <v>115</v>
      </c>
      <c r="D23" t="s">
        <v>111</v>
      </c>
      <c r="E23" t="s">
        <v>112</v>
      </c>
      <c r="F23">
        <v>384</v>
      </c>
      <c r="G23">
        <v>516</v>
      </c>
      <c r="H23">
        <v>859</v>
      </c>
      <c r="I23">
        <v>143</v>
      </c>
      <c r="J23">
        <v>40</v>
      </c>
      <c r="K23" t="s">
        <v>113</v>
      </c>
      <c r="L23" t="s">
        <v>113</v>
      </c>
      <c r="M23">
        <v>1942</v>
      </c>
      <c r="N23">
        <v>1942</v>
      </c>
      <c r="O23" s="29">
        <v>183</v>
      </c>
      <c r="P23" s="29">
        <v>642</v>
      </c>
      <c r="Q23" s="29">
        <v>258</v>
      </c>
      <c r="R23" s="29">
        <v>859</v>
      </c>
      <c r="S23" s="28">
        <v>0.14000000000000001</v>
      </c>
      <c r="T23" s="28">
        <v>0.28999999999999998</v>
      </c>
      <c r="U23" s="28">
        <v>0.21</v>
      </c>
      <c r="V23" s="28">
        <v>0.35</v>
      </c>
    </row>
    <row r="24" spans="1:22" x14ac:dyDescent="0.2">
      <c r="A24" t="s">
        <v>139</v>
      </c>
      <c r="B24" t="s">
        <v>30</v>
      </c>
      <c r="C24" t="s">
        <v>140</v>
      </c>
      <c r="D24" t="s">
        <v>111</v>
      </c>
      <c r="E24" t="s">
        <v>112</v>
      </c>
      <c r="F24">
        <v>254</v>
      </c>
      <c r="G24">
        <v>225</v>
      </c>
      <c r="H24">
        <v>738</v>
      </c>
      <c r="I24">
        <v>65</v>
      </c>
      <c r="J24">
        <v>16</v>
      </c>
      <c r="K24" t="s">
        <v>113</v>
      </c>
      <c r="L24" t="s">
        <v>113</v>
      </c>
      <c r="M24">
        <v>1298</v>
      </c>
      <c r="N24">
        <v>1298</v>
      </c>
      <c r="O24" s="29">
        <v>81</v>
      </c>
      <c r="P24" s="29">
        <v>367</v>
      </c>
      <c r="Q24" s="29">
        <v>113</v>
      </c>
      <c r="R24" s="29">
        <v>738</v>
      </c>
      <c r="S24" s="28">
        <v>0.18</v>
      </c>
      <c r="T24" s="28">
        <v>0.44</v>
      </c>
      <c r="U24" s="28">
        <v>0.23</v>
      </c>
      <c r="V24" s="28">
        <v>0.77</v>
      </c>
    </row>
    <row r="25" spans="1:22" x14ac:dyDescent="0.2">
      <c r="A25" t="s">
        <v>141</v>
      </c>
      <c r="B25" t="s">
        <v>56</v>
      </c>
      <c r="C25" t="s">
        <v>115</v>
      </c>
      <c r="D25" t="s">
        <v>111</v>
      </c>
      <c r="E25" t="s">
        <v>112</v>
      </c>
      <c r="F25">
        <v>841</v>
      </c>
      <c r="G25">
        <v>728</v>
      </c>
      <c r="H25">
        <v>1281</v>
      </c>
      <c r="I25">
        <v>285</v>
      </c>
      <c r="J25">
        <v>108</v>
      </c>
      <c r="K25" t="s">
        <v>113</v>
      </c>
      <c r="L25" t="s">
        <v>113</v>
      </c>
      <c r="M25">
        <v>3243</v>
      </c>
      <c r="N25">
        <v>3243</v>
      </c>
      <c r="O25" s="29">
        <v>393</v>
      </c>
      <c r="P25" s="29">
        <v>1205</v>
      </c>
      <c r="Q25" s="29">
        <v>364</v>
      </c>
      <c r="R25" s="29">
        <v>1281</v>
      </c>
      <c r="S25" s="28">
        <v>0.33</v>
      </c>
      <c r="T25" s="28">
        <v>0.55000000000000004</v>
      </c>
      <c r="U25" s="28">
        <v>0.28000000000000003</v>
      </c>
      <c r="V25" s="28">
        <v>0.5</v>
      </c>
    </row>
    <row r="26" spans="1:22" x14ac:dyDescent="0.2">
      <c r="A26" t="s">
        <v>142</v>
      </c>
      <c r="B26" t="s">
        <v>15</v>
      </c>
      <c r="C26" t="s">
        <v>91</v>
      </c>
      <c r="D26" t="s">
        <v>111</v>
      </c>
      <c r="E26" t="s">
        <v>112</v>
      </c>
      <c r="F26">
        <v>5232</v>
      </c>
      <c r="G26">
        <v>6433</v>
      </c>
      <c r="H26">
        <v>9561</v>
      </c>
      <c r="I26">
        <v>2382</v>
      </c>
      <c r="J26">
        <v>642</v>
      </c>
      <c r="K26">
        <v>35</v>
      </c>
      <c r="L26" t="s">
        <v>113</v>
      </c>
      <c r="M26">
        <v>24285</v>
      </c>
      <c r="N26">
        <v>24285</v>
      </c>
      <c r="O26" s="29">
        <v>3024</v>
      </c>
      <c r="P26" s="29">
        <v>8449</v>
      </c>
      <c r="Q26" s="29">
        <v>3217</v>
      </c>
      <c r="R26" s="29">
        <v>9596</v>
      </c>
      <c r="S26" s="28">
        <v>0.42</v>
      </c>
      <c r="T26" s="28">
        <v>0.64</v>
      </c>
      <c r="U26" s="28">
        <v>0.41</v>
      </c>
      <c r="V26" s="28">
        <v>0.62</v>
      </c>
    </row>
    <row r="27" spans="1:22" x14ac:dyDescent="0.2">
      <c r="A27" t="s">
        <v>143</v>
      </c>
      <c r="B27" t="s">
        <v>74</v>
      </c>
      <c r="C27" t="s">
        <v>110</v>
      </c>
      <c r="D27" t="s">
        <v>111</v>
      </c>
      <c r="E27" t="s">
        <v>112</v>
      </c>
      <c r="F27">
        <v>408</v>
      </c>
      <c r="G27">
        <v>474</v>
      </c>
      <c r="H27">
        <v>780</v>
      </c>
      <c r="I27">
        <v>165</v>
      </c>
      <c r="J27">
        <v>46</v>
      </c>
      <c r="K27">
        <v>100</v>
      </c>
      <c r="L27" t="s">
        <v>113</v>
      </c>
      <c r="M27">
        <v>1973</v>
      </c>
      <c r="N27">
        <v>1973</v>
      </c>
      <c r="O27" s="29">
        <v>211</v>
      </c>
      <c r="P27" s="29">
        <v>645</v>
      </c>
      <c r="Q27" s="29">
        <v>237</v>
      </c>
      <c r="R27" s="29">
        <v>880</v>
      </c>
      <c r="S27" s="28">
        <v>0.19</v>
      </c>
      <c r="T27" s="28">
        <v>0.32</v>
      </c>
      <c r="U27" s="28">
        <v>0.2</v>
      </c>
      <c r="V27" s="28">
        <v>0.39</v>
      </c>
    </row>
    <row r="28" spans="1:22" x14ac:dyDescent="0.2">
      <c r="A28" t="s">
        <v>144</v>
      </c>
      <c r="B28" t="s">
        <v>54</v>
      </c>
      <c r="C28" t="s">
        <v>115</v>
      </c>
      <c r="D28" t="s">
        <v>111</v>
      </c>
      <c r="E28" t="s">
        <v>112</v>
      </c>
      <c r="F28">
        <v>293</v>
      </c>
      <c r="G28">
        <v>336</v>
      </c>
      <c r="H28">
        <v>520</v>
      </c>
      <c r="I28">
        <v>135</v>
      </c>
      <c r="J28">
        <v>60</v>
      </c>
      <c r="K28" t="s">
        <v>113</v>
      </c>
      <c r="L28" t="s">
        <v>113</v>
      </c>
      <c r="M28">
        <v>1344</v>
      </c>
      <c r="N28">
        <v>1344</v>
      </c>
      <c r="O28" s="29">
        <v>195</v>
      </c>
      <c r="P28" s="29">
        <v>461</v>
      </c>
      <c r="Q28" s="29">
        <v>168</v>
      </c>
      <c r="R28" s="29">
        <v>520</v>
      </c>
      <c r="S28" s="28">
        <v>0.28999999999999998</v>
      </c>
      <c r="T28" s="28">
        <v>0.4</v>
      </c>
      <c r="U28" s="28">
        <v>0.27</v>
      </c>
      <c r="V28" s="28">
        <v>0.44</v>
      </c>
    </row>
    <row r="29" spans="1:22" x14ac:dyDescent="0.2">
      <c r="A29" t="s">
        <v>145</v>
      </c>
      <c r="B29" t="s">
        <v>75</v>
      </c>
      <c r="C29" t="s">
        <v>121</v>
      </c>
      <c r="D29" t="s">
        <v>111</v>
      </c>
      <c r="E29" t="s">
        <v>112</v>
      </c>
      <c r="F29">
        <v>1005</v>
      </c>
      <c r="G29">
        <v>1045</v>
      </c>
      <c r="H29">
        <v>1463</v>
      </c>
      <c r="I29">
        <v>400</v>
      </c>
      <c r="J29">
        <v>177</v>
      </c>
      <c r="K29">
        <v>135</v>
      </c>
      <c r="L29" t="s">
        <v>113</v>
      </c>
      <c r="M29">
        <v>4225</v>
      </c>
      <c r="N29">
        <v>4225</v>
      </c>
      <c r="O29" s="29">
        <v>577</v>
      </c>
      <c r="P29" s="29">
        <v>1528</v>
      </c>
      <c r="Q29" s="29">
        <v>523</v>
      </c>
      <c r="R29" s="29">
        <v>1598</v>
      </c>
      <c r="S29" s="28">
        <v>0.35</v>
      </c>
      <c r="T29" s="28">
        <v>0.53</v>
      </c>
      <c r="U29" s="28">
        <v>0.32</v>
      </c>
      <c r="V29" s="28">
        <v>0.51</v>
      </c>
    </row>
    <row r="30" spans="1:22" x14ac:dyDescent="0.2">
      <c r="A30" t="s">
        <v>146</v>
      </c>
      <c r="B30" t="s">
        <v>46</v>
      </c>
      <c r="C30" t="s">
        <v>121</v>
      </c>
      <c r="D30" t="s">
        <v>111</v>
      </c>
      <c r="E30" t="s">
        <v>112</v>
      </c>
      <c r="F30">
        <v>45</v>
      </c>
      <c r="G30">
        <v>98</v>
      </c>
      <c r="H30">
        <v>130</v>
      </c>
      <c r="I30">
        <v>25</v>
      </c>
      <c r="J30">
        <v>16</v>
      </c>
      <c r="K30" t="s">
        <v>113</v>
      </c>
      <c r="L30" t="s">
        <v>113</v>
      </c>
      <c r="M30">
        <v>314</v>
      </c>
      <c r="N30">
        <v>314</v>
      </c>
      <c r="O30" s="29">
        <v>41</v>
      </c>
      <c r="P30" s="29">
        <v>94</v>
      </c>
      <c r="Q30" s="29">
        <v>49</v>
      </c>
      <c r="R30" s="29">
        <v>130</v>
      </c>
      <c r="S30" s="28">
        <v>0.23</v>
      </c>
      <c r="T30" s="28">
        <v>0.33</v>
      </c>
      <c r="U30" s="28">
        <v>0.37</v>
      </c>
      <c r="V30" s="28">
        <v>0.46</v>
      </c>
    </row>
    <row r="31" spans="1:22" x14ac:dyDescent="0.2">
      <c r="A31" t="s">
        <v>147</v>
      </c>
      <c r="B31" t="s">
        <v>36</v>
      </c>
      <c r="C31" t="s">
        <v>91</v>
      </c>
      <c r="D31" t="s">
        <v>111</v>
      </c>
      <c r="E31" t="s">
        <v>112</v>
      </c>
      <c r="F31">
        <v>2957</v>
      </c>
      <c r="G31">
        <v>1714</v>
      </c>
      <c r="H31">
        <v>4961</v>
      </c>
      <c r="I31">
        <v>1315</v>
      </c>
      <c r="J31">
        <v>249</v>
      </c>
      <c r="K31">
        <v>80</v>
      </c>
      <c r="L31" t="s">
        <v>113</v>
      </c>
      <c r="M31">
        <v>11276</v>
      </c>
      <c r="N31">
        <v>11276</v>
      </c>
      <c r="O31" s="29">
        <v>1564</v>
      </c>
      <c r="P31" s="29">
        <v>3814</v>
      </c>
      <c r="Q31" s="29">
        <v>857</v>
      </c>
      <c r="R31" s="29">
        <v>5041</v>
      </c>
      <c r="S31" s="28">
        <v>0.26</v>
      </c>
      <c r="T31" s="28">
        <v>0.35</v>
      </c>
      <c r="U31" s="28">
        <v>0.13</v>
      </c>
      <c r="V31" s="28">
        <v>0.41</v>
      </c>
    </row>
    <row r="32" spans="1:22" x14ac:dyDescent="0.2">
      <c r="A32" t="s">
        <v>148</v>
      </c>
      <c r="B32" t="s">
        <v>53</v>
      </c>
      <c r="C32" t="s">
        <v>115</v>
      </c>
      <c r="D32" t="s">
        <v>111</v>
      </c>
      <c r="E32" t="s">
        <v>112</v>
      </c>
      <c r="F32">
        <v>479</v>
      </c>
      <c r="G32">
        <v>374</v>
      </c>
      <c r="H32">
        <v>1083</v>
      </c>
      <c r="I32">
        <v>278</v>
      </c>
      <c r="J32">
        <v>40</v>
      </c>
      <c r="K32" t="s">
        <v>113</v>
      </c>
      <c r="L32" t="s">
        <v>113</v>
      </c>
      <c r="M32">
        <v>2254</v>
      </c>
      <c r="N32">
        <v>2254</v>
      </c>
      <c r="O32" s="29">
        <v>318</v>
      </c>
      <c r="P32" s="29">
        <v>666</v>
      </c>
      <c r="Q32" s="29">
        <v>187</v>
      </c>
      <c r="R32" s="29">
        <v>1083</v>
      </c>
      <c r="S32" s="28">
        <v>0.36</v>
      </c>
      <c r="T32" s="28">
        <v>0.42</v>
      </c>
      <c r="U32" s="28">
        <v>0.21</v>
      </c>
      <c r="V32" s="28">
        <v>0.63</v>
      </c>
    </row>
    <row r="33" spans="1:22" x14ac:dyDescent="0.2">
      <c r="A33" t="s">
        <v>149</v>
      </c>
      <c r="B33" t="s">
        <v>23</v>
      </c>
      <c r="C33" t="s">
        <v>115</v>
      </c>
      <c r="D33" t="s">
        <v>111</v>
      </c>
      <c r="E33" t="s">
        <v>112</v>
      </c>
      <c r="F33">
        <v>364</v>
      </c>
      <c r="G33">
        <v>582</v>
      </c>
      <c r="H33">
        <v>890</v>
      </c>
      <c r="I33">
        <v>184</v>
      </c>
      <c r="J33">
        <v>26</v>
      </c>
      <c r="K33">
        <v>40</v>
      </c>
      <c r="L33" t="s">
        <v>113</v>
      </c>
      <c r="M33">
        <v>2086</v>
      </c>
      <c r="N33">
        <v>2086</v>
      </c>
      <c r="O33" s="29">
        <v>210</v>
      </c>
      <c r="P33" s="29">
        <v>655</v>
      </c>
      <c r="Q33" s="29">
        <v>291</v>
      </c>
      <c r="R33" s="29">
        <v>930</v>
      </c>
      <c r="S33" s="28">
        <v>0.31</v>
      </c>
      <c r="T33" s="28">
        <v>0.54</v>
      </c>
      <c r="U33" s="28">
        <v>0.41</v>
      </c>
      <c r="V33" s="28">
        <v>0.66</v>
      </c>
    </row>
    <row r="34" spans="1:22" x14ac:dyDescent="0.2">
      <c r="A34" t="s">
        <v>150</v>
      </c>
      <c r="B34" t="s">
        <v>61</v>
      </c>
      <c r="C34" t="s">
        <v>123</v>
      </c>
      <c r="D34" t="s">
        <v>111</v>
      </c>
      <c r="E34" t="s">
        <v>112</v>
      </c>
      <c r="F34">
        <v>791</v>
      </c>
      <c r="G34">
        <v>299</v>
      </c>
      <c r="H34">
        <v>712</v>
      </c>
      <c r="I34">
        <v>460</v>
      </c>
      <c r="J34">
        <v>147</v>
      </c>
      <c r="K34" t="s">
        <v>113</v>
      </c>
      <c r="L34" t="s">
        <v>113</v>
      </c>
      <c r="M34">
        <v>2409</v>
      </c>
      <c r="N34">
        <v>2409</v>
      </c>
      <c r="O34" s="29">
        <v>607</v>
      </c>
      <c r="P34" s="29">
        <v>941</v>
      </c>
      <c r="Q34" s="29">
        <v>150</v>
      </c>
      <c r="R34" s="29">
        <v>712</v>
      </c>
      <c r="S34" s="28">
        <v>0.55000000000000004</v>
      </c>
      <c r="T34" s="28">
        <v>0.49</v>
      </c>
      <c r="U34" s="28">
        <v>0.14000000000000001</v>
      </c>
      <c r="V34" s="28">
        <v>0.35</v>
      </c>
    </row>
    <row r="35" spans="1:22" x14ac:dyDescent="0.2">
      <c r="A35" t="s">
        <v>151</v>
      </c>
      <c r="B35" t="s">
        <v>55</v>
      </c>
      <c r="C35" t="s">
        <v>121</v>
      </c>
      <c r="D35" t="s">
        <v>111</v>
      </c>
      <c r="E35" t="s">
        <v>112</v>
      </c>
      <c r="F35">
        <v>832</v>
      </c>
      <c r="G35">
        <v>630</v>
      </c>
      <c r="H35">
        <v>1117</v>
      </c>
      <c r="I35">
        <v>343</v>
      </c>
      <c r="J35">
        <v>132</v>
      </c>
      <c r="K35" t="s">
        <v>113</v>
      </c>
      <c r="L35" t="s">
        <v>113</v>
      </c>
      <c r="M35">
        <v>3054</v>
      </c>
      <c r="N35">
        <v>3054</v>
      </c>
      <c r="O35" s="29">
        <v>475</v>
      </c>
      <c r="P35" s="29">
        <v>1147</v>
      </c>
      <c r="Q35" s="29">
        <v>315</v>
      </c>
      <c r="R35" s="29">
        <v>1117</v>
      </c>
      <c r="S35" s="28">
        <v>0.44</v>
      </c>
      <c r="T35" s="28">
        <v>0.59</v>
      </c>
      <c r="U35" s="28">
        <v>0.28999999999999998</v>
      </c>
      <c r="V35" s="28">
        <v>0.51</v>
      </c>
    </row>
    <row r="36" spans="1:22" x14ac:dyDescent="0.2">
      <c r="A36" t="s">
        <v>152</v>
      </c>
      <c r="B36" t="s">
        <v>44</v>
      </c>
      <c r="C36" t="s">
        <v>115</v>
      </c>
      <c r="D36" t="s">
        <v>111</v>
      </c>
      <c r="E36" t="s">
        <v>112</v>
      </c>
      <c r="F36">
        <v>138</v>
      </c>
      <c r="G36">
        <v>248</v>
      </c>
      <c r="H36">
        <v>258</v>
      </c>
      <c r="I36">
        <v>60</v>
      </c>
      <c r="J36">
        <v>12</v>
      </c>
      <c r="K36" t="s">
        <v>113</v>
      </c>
      <c r="L36" t="s">
        <v>113</v>
      </c>
      <c r="M36">
        <v>716</v>
      </c>
      <c r="N36">
        <v>716</v>
      </c>
      <c r="O36" s="29">
        <v>72</v>
      </c>
      <c r="P36" s="29">
        <v>262</v>
      </c>
      <c r="Q36" s="29">
        <v>124</v>
      </c>
      <c r="R36" s="29">
        <v>258</v>
      </c>
      <c r="S36" s="28">
        <v>0.2</v>
      </c>
      <c r="T36" s="28">
        <v>0.4</v>
      </c>
      <c r="U36" s="28">
        <v>0.32</v>
      </c>
      <c r="V36" s="28">
        <v>0.33</v>
      </c>
    </row>
    <row r="37" spans="1:22" x14ac:dyDescent="0.2">
      <c r="A37" t="s">
        <v>153</v>
      </c>
      <c r="B37" t="s">
        <v>63</v>
      </c>
      <c r="C37" t="s">
        <v>123</v>
      </c>
      <c r="D37" t="s">
        <v>111</v>
      </c>
      <c r="E37" t="s">
        <v>112</v>
      </c>
      <c r="F37">
        <v>127</v>
      </c>
      <c r="G37">
        <v>76</v>
      </c>
      <c r="H37">
        <v>130</v>
      </c>
      <c r="I37">
        <v>80</v>
      </c>
      <c r="J37">
        <v>16</v>
      </c>
      <c r="K37" t="s">
        <v>113</v>
      </c>
      <c r="L37" t="s">
        <v>113</v>
      </c>
      <c r="M37">
        <v>429</v>
      </c>
      <c r="N37">
        <v>429</v>
      </c>
      <c r="O37" s="29">
        <v>96</v>
      </c>
      <c r="P37" s="29">
        <v>165</v>
      </c>
      <c r="Q37" s="29">
        <v>38</v>
      </c>
      <c r="R37" s="29">
        <v>130</v>
      </c>
      <c r="S37" s="28">
        <v>0.65</v>
      </c>
      <c r="T37" s="28">
        <v>0.71</v>
      </c>
      <c r="U37" s="28">
        <v>0.42</v>
      </c>
      <c r="V37" s="28">
        <v>0.7</v>
      </c>
    </row>
    <row r="38" spans="1:22" x14ac:dyDescent="0.2">
      <c r="A38" t="s">
        <v>154</v>
      </c>
      <c r="B38" t="s">
        <v>59</v>
      </c>
      <c r="C38" t="s">
        <v>115</v>
      </c>
      <c r="D38" t="s">
        <v>111</v>
      </c>
      <c r="E38" t="s">
        <v>112</v>
      </c>
      <c r="F38">
        <v>394</v>
      </c>
      <c r="G38">
        <v>496</v>
      </c>
      <c r="H38">
        <v>825</v>
      </c>
      <c r="I38">
        <v>120</v>
      </c>
      <c r="J38">
        <v>30</v>
      </c>
      <c r="K38">
        <v>140</v>
      </c>
      <c r="L38" t="s">
        <v>113</v>
      </c>
      <c r="M38">
        <v>2005</v>
      </c>
      <c r="N38">
        <v>2005</v>
      </c>
      <c r="O38" s="29">
        <v>150</v>
      </c>
      <c r="P38" s="29">
        <v>642</v>
      </c>
      <c r="Q38" s="29">
        <v>248</v>
      </c>
      <c r="R38" s="29">
        <v>965</v>
      </c>
      <c r="S38" s="28">
        <v>0.16</v>
      </c>
      <c r="T38" s="28">
        <v>0.4</v>
      </c>
      <c r="U38" s="28">
        <v>0.28000000000000003</v>
      </c>
      <c r="V38" s="28">
        <v>0.56000000000000005</v>
      </c>
    </row>
    <row r="39" spans="1:22" x14ac:dyDescent="0.2">
      <c r="A39" t="s">
        <v>155</v>
      </c>
      <c r="B39" t="s">
        <v>37</v>
      </c>
      <c r="C39" t="s">
        <v>115</v>
      </c>
      <c r="D39" t="s">
        <v>111</v>
      </c>
      <c r="E39" t="s">
        <v>112</v>
      </c>
      <c r="F39">
        <v>1289</v>
      </c>
      <c r="G39">
        <v>1064</v>
      </c>
      <c r="H39">
        <v>1363</v>
      </c>
      <c r="I39">
        <v>527</v>
      </c>
      <c r="J39">
        <v>124</v>
      </c>
      <c r="K39">
        <v>30</v>
      </c>
      <c r="L39" t="s">
        <v>113</v>
      </c>
      <c r="M39">
        <v>4397</v>
      </c>
      <c r="N39">
        <v>4397</v>
      </c>
      <c r="O39" s="29">
        <v>651</v>
      </c>
      <c r="P39" s="29">
        <v>1821</v>
      </c>
      <c r="Q39" s="29">
        <v>532</v>
      </c>
      <c r="R39" s="29">
        <v>1393</v>
      </c>
      <c r="S39" s="28">
        <v>0.26</v>
      </c>
      <c r="T39" s="28">
        <v>0.41</v>
      </c>
      <c r="U39" s="28">
        <v>0.21</v>
      </c>
      <c r="V39" s="28">
        <v>0.28000000000000003</v>
      </c>
    </row>
    <row r="40" spans="1:22" x14ac:dyDescent="0.2">
      <c r="A40" t="s">
        <v>156</v>
      </c>
      <c r="B40" t="s">
        <v>35</v>
      </c>
      <c r="C40" t="s">
        <v>121</v>
      </c>
      <c r="D40" t="s">
        <v>111</v>
      </c>
      <c r="E40" t="s">
        <v>112</v>
      </c>
      <c r="F40">
        <v>292</v>
      </c>
      <c r="G40">
        <v>345</v>
      </c>
      <c r="H40">
        <v>367</v>
      </c>
      <c r="I40">
        <v>105</v>
      </c>
      <c r="J40">
        <v>39</v>
      </c>
      <c r="K40" t="s">
        <v>113</v>
      </c>
      <c r="L40" t="s">
        <v>113</v>
      </c>
      <c r="M40">
        <v>1148</v>
      </c>
      <c r="N40">
        <v>1148</v>
      </c>
      <c r="O40" s="29">
        <v>144</v>
      </c>
      <c r="P40" s="29">
        <v>465</v>
      </c>
      <c r="Q40" s="29">
        <v>173</v>
      </c>
      <c r="R40" s="29">
        <v>367</v>
      </c>
      <c r="S40" s="28">
        <v>0.24</v>
      </c>
      <c r="T40" s="28">
        <v>0.43</v>
      </c>
      <c r="U40" s="28">
        <v>0.27</v>
      </c>
      <c r="V40" s="28">
        <v>0.3</v>
      </c>
    </row>
    <row r="41" spans="1:22" x14ac:dyDescent="0.2">
      <c r="A41" t="s">
        <v>157</v>
      </c>
      <c r="B41" t="s">
        <v>11</v>
      </c>
      <c r="C41" t="s">
        <v>121</v>
      </c>
      <c r="D41" t="s">
        <v>111</v>
      </c>
      <c r="E41" t="s">
        <v>112</v>
      </c>
      <c r="F41">
        <v>26493</v>
      </c>
      <c r="G41">
        <v>18076</v>
      </c>
      <c r="H41">
        <v>25459</v>
      </c>
      <c r="I41">
        <v>10137</v>
      </c>
      <c r="J41">
        <v>3604</v>
      </c>
      <c r="K41">
        <v>503</v>
      </c>
      <c r="L41" t="s">
        <v>113</v>
      </c>
      <c r="M41">
        <v>84272</v>
      </c>
      <c r="N41">
        <v>84272</v>
      </c>
      <c r="O41" s="29">
        <v>13741</v>
      </c>
      <c r="P41" s="29">
        <v>35531</v>
      </c>
      <c r="Q41" s="29">
        <v>9038</v>
      </c>
      <c r="R41" s="29">
        <v>25962</v>
      </c>
      <c r="S41" s="28">
        <v>0.46</v>
      </c>
      <c r="T41" s="28">
        <v>0.69</v>
      </c>
      <c r="U41" s="28">
        <v>0.33</v>
      </c>
      <c r="V41" s="28">
        <v>0.51</v>
      </c>
    </row>
    <row r="42" spans="1:22" x14ac:dyDescent="0.2">
      <c r="A42" t="s">
        <v>158</v>
      </c>
      <c r="B42" t="s">
        <v>51</v>
      </c>
      <c r="C42" t="s">
        <v>115</v>
      </c>
      <c r="D42" t="s">
        <v>111</v>
      </c>
      <c r="E42" t="s">
        <v>112</v>
      </c>
      <c r="F42">
        <v>503</v>
      </c>
      <c r="G42">
        <v>484</v>
      </c>
      <c r="H42">
        <v>994</v>
      </c>
      <c r="I42">
        <v>182</v>
      </c>
      <c r="J42">
        <v>94</v>
      </c>
      <c r="K42" t="s">
        <v>113</v>
      </c>
      <c r="L42" t="s">
        <v>113</v>
      </c>
      <c r="M42">
        <v>2257</v>
      </c>
      <c r="N42">
        <v>2257</v>
      </c>
      <c r="O42" s="29">
        <v>276</v>
      </c>
      <c r="P42" s="29">
        <v>745</v>
      </c>
      <c r="Q42" s="29">
        <v>242</v>
      </c>
      <c r="R42" s="29">
        <v>994</v>
      </c>
      <c r="S42" s="28">
        <v>0.25</v>
      </c>
      <c r="T42" s="28">
        <v>0.38</v>
      </c>
      <c r="U42" s="28">
        <v>0.22</v>
      </c>
      <c r="V42" s="28">
        <v>0.46</v>
      </c>
    </row>
    <row r="43" spans="1:22" x14ac:dyDescent="0.2">
      <c r="A43" t="s">
        <v>159</v>
      </c>
      <c r="B43" t="s">
        <v>31</v>
      </c>
      <c r="C43" t="s">
        <v>91</v>
      </c>
      <c r="D43" t="s">
        <v>111</v>
      </c>
      <c r="E43" t="s">
        <v>112</v>
      </c>
      <c r="F43">
        <v>2562</v>
      </c>
      <c r="G43">
        <v>2697</v>
      </c>
      <c r="H43">
        <v>4043</v>
      </c>
      <c r="I43">
        <v>1034</v>
      </c>
      <c r="J43">
        <v>191</v>
      </c>
      <c r="K43" t="s">
        <v>113</v>
      </c>
      <c r="L43" t="s">
        <v>113</v>
      </c>
      <c r="M43">
        <v>10527</v>
      </c>
      <c r="N43">
        <v>10527</v>
      </c>
      <c r="O43" s="29">
        <v>1225</v>
      </c>
      <c r="P43" s="29">
        <v>3911</v>
      </c>
      <c r="Q43" s="29">
        <v>1349</v>
      </c>
      <c r="R43" s="29">
        <v>4043</v>
      </c>
      <c r="S43" s="28">
        <v>0.28999999999999998</v>
      </c>
      <c r="T43" s="28">
        <v>0.52</v>
      </c>
      <c r="U43" s="28">
        <v>0.31</v>
      </c>
      <c r="V43" s="28">
        <v>0.46</v>
      </c>
    </row>
    <row r="44" spans="1:22" x14ac:dyDescent="0.2">
      <c r="A44" t="s">
        <v>160</v>
      </c>
      <c r="B44" t="s">
        <v>67</v>
      </c>
      <c r="C44" t="s">
        <v>123</v>
      </c>
      <c r="D44" t="s">
        <v>111</v>
      </c>
      <c r="E44" t="s">
        <v>112</v>
      </c>
      <c r="F44">
        <v>166</v>
      </c>
      <c r="G44">
        <v>30</v>
      </c>
      <c r="H44">
        <v>170</v>
      </c>
      <c r="I44">
        <v>75</v>
      </c>
      <c r="J44">
        <v>26</v>
      </c>
      <c r="K44" t="s">
        <v>113</v>
      </c>
      <c r="L44" t="s">
        <v>113</v>
      </c>
      <c r="M44">
        <v>467</v>
      </c>
      <c r="N44">
        <v>467</v>
      </c>
      <c r="O44" s="29">
        <v>101</v>
      </c>
      <c r="P44" s="29">
        <v>181</v>
      </c>
      <c r="Q44" s="29">
        <v>15</v>
      </c>
      <c r="R44" s="29">
        <v>170</v>
      </c>
      <c r="S44" s="28">
        <v>0.55000000000000004</v>
      </c>
      <c r="T44" s="28">
        <v>0.62</v>
      </c>
      <c r="U44" s="28">
        <v>0.12</v>
      </c>
      <c r="V44" s="28">
        <v>0.67</v>
      </c>
    </row>
    <row r="45" spans="1:22" x14ac:dyDescent="0.2">
      <c r="A45" t="s">
        <v>161</v>
      </c>
      <c r="B45" t="s">
        <v>41</v>
      </c>
      <c r="C45" t="s">
        <v>115</v>
      </c>
      <c r="D45" t="s">
        <v>111</v>
      </c>
      <c r="E45" t="s">
        <v>112</v>
      </c>
      <c r="F45">
        <v>677</v>
      </c>
      <c r="G45">
        <v>362</v>
      </c>
      <c r="H45">
        <v>1062</v>
      </c>
      <c r="I45">
        <v>270</v>
      </c>
      <c r="J45">
        <v>95</v>
      </c>
      <c r="K45" t="s">
        <v>113</v>
      </c>
      <c r="L45" t="s">
        <v>113</v>
      </c>
      <c r="M45">
        <v>2466</v>
      </c>
      <c r="N45">
        <v>2466</v>
      </c>
      <c r="O45" s="29">
        <v>365</v>
      </c>
      <c r="P45" s="29">
        <v>858</v>
      </c>
      <c r="Q45" s="29">
        <v>181</v>
      </c>
      <c r="R45" s="29">
        <v>1062</v>
      </c>
      <c r="S45" s="28">
        <v>0.27</v>
      </c>
      <c r="T45" s="28">
        <v>0.36</v>
      </c>
      <c r="U45" s="28">
        <v>0.13</v>
      </c>
      <c r="V45" s="28">
        <v>0.4</v>
      </c>
    </row>
    <row r="46" spans="1:22" x14ac:dyDescent="0.2">
      <c r="A46" t="s">
        <v>162</v>
      </c>
      <c r="B46" t="s">
        <v>33</v>
      </c>
      <c r="C46" t="s">
        <v>115</v>
      </c>
      <c r="D46" t="s">
        <v>111</v>
      </c>
      <c r="E46" t="s">
        <v>112</v>
      </c>
      <c r="F46">
        <v>882</v>
      </c>
      <c r="G46">
        <v>971</v>
      </c>
      <c r="H46">
        <v>1233</v>
      </c>
      <c r="I46">
        <v>335</v>
      </c>
      <c r="J46">
        <v>93</v>
      </c>
      <c r="K46" t="s">
        <v>113</v>
      </c>
      <c r="L46" t="s">
        <v>113</v>
      </c>
      <c r="M46">
        <v>3514</v>
      </c>
      <c r="N46">
        <v>3514</v>
      </c>
      <c r="O46" s="29">
        <v>428</v>
      </c>
      <c r="P46" s="29">
        <v>1368</v>
      </c>
      <c r="Q46" s="29">
        <v>486</v>
      </c>
      <c r="R46" s="29">
        <v>1233</v>
      </c>
      <c r="S46" s="28">
        <v>0.31</v>
      </c>
      <c r="T46" s="28">
        <v>0.56999999999999995</v>
      </c>
      <c r="U46" s="28">
        <v>0.38</v>
      </c>
      <c r="V46" s="28">
        <v>0.51</v>
      </c>
    </row>
    <row r="47" spans="1:22" x14ac:dyDescent="0.2">
      <c r="A47" t="s">
        <v>163</v>
      </c>
      <c r="B47" t="s">
        <v>19</v>
      </c>
      <c r="C47" t="s">
        <v>91</v>
      </c>
      <c r="D47" t="s">
        <v>111</v>
      </c>
      <c r="E47" t="s">
        <v>112</v>
      </c>
      <c r="F47">
        <v>8637</v>
      </c>
      <c r="G47">
        <v>11395</v>
      </c>
      <c r="H47">
        <v>19034</v>
      </c>
      <c r="I47">
        <v>3786</v>
      </c>
      <c r="J47">
        <v>870</v>
      </c>
      <c r="K47">
        <v>20</v>
      </c>
      <c r="L47" t="s">
        <v>113</v>
      </c>
      <c r="M47">
        <v>43742</v>
      </c>
      <c r="N47">
        <v>43742</v>
      </c>
      <c r="O47" s="29">
        <v>4656</v>
      </c>
      <c r="P47" s="29">
        <v>14335</v>
      </c>
      <c r="Q47" s="29">
        <v>5698</v>
      </c>
      <c r="R47" s="29">
        <v>19054</v>
      </c>
      <c r="S47" s="28">
        <v>0.28000000000000003</v>
      </c>
      <c r="T47" s="28">
        <v>0.48</v>
      </c>
      <c r="U47" s="28">
        <v>0.32</v>
      </c>
      <c r="V47" s="28">
        <v>0.54</v>
      </c>
    </row>
    <row r="48" spans="1:22" x14ac:dyDescent="0.2">
      <c r="A48" t="s">
        <v>164</v>
      </c>
      <c r="B48" t="s">
        <v>62</v>
      </c>
      <c r="C48" t="s">
        <v>123</v>
      </c>
      <c r="D48" t="s">
        <v>111</v>
      </c>
      <c r="E48" t="s">
        <v>112</v>
      </c>
      <c r="F48">
        <v>558</v>
      </c>
      <c r="G48">
        <v>351</v>
      </c>
      <c r="H48">
        <v>672</v>
      </c>
      <c r="I48">
        <v>259</v>
      </c>
      <c r="J48">
        <v>76</v>
      </c>
      <c r="K48" t="s">
        <v>113</v>
      </c>
      <c r="L48">
        <v>15</v>
      </c>
      <c r="M48">
        <v>1931</v>
      </c>
      <c r="N48">
        <v>1931</v>
      </c>
      <c r="O48" s="29">
        <v>335</v>
      </c>
      <c r="P48" s="29">
        <v>734</v>
      </c>
      <c r="Q48" s="29">
        <v>176</v>
      </c>
      <c r="R48" s="29">
        <v>687</v>
      </c>
      <c r="S48" s="28">
        <v>0.37</v>
      </c>
      <c r="T48" s="28">
        <v>0.47</v>
      </c>
      <c r="U48" s="28">
        <v>0.21</v>
      </c>
      <c r="V48" s="28">
        <v>0.42</v>
      </c>
    </row>
    <row r="49" spans="1:22" x14ac:dyDescent="0.2">
      <c r="A49" t="s">
        <v>165</v>
      </c>
      <c r="B49" t="s">
        <v>70</v>
      </c>
      <c r="C49" t="s">
        <v>123</v>
      </c>
      <c r="D49" t="s">
        <v>111</v>
      </c>
      <c r="E49" t="s">
        <v>112</v>
      </c>
      <c r="F49">
        <v>708</v>
      </c>
      <c r="G49">
        <v>278</v>
      </c>
      <c r="H49">
        <v>381</v>
      </c>
      <c r="I49">
        <v>240</v>
      </c>
      <c r="J49">
        <v>66</v>
      </c>
      <c r="K49" t="s">
        <v>113</v>
      </c>
      <c r="L49" t="s">
        <v>113</v>
      </c>
      <c r="M49">
        <v>1673</v>
      </c>
      <c r="N49">
        <v>1673</v>
      </c>
      <c r="O49" s="29">
        <v>306</v>
      </c>
      <c r="P49" s="29">
        <v>847</v>
      </c>
      <c r="Q49" s="29">
        <v>139</v>
      </c>
      <c r="R49" s="29">
        <v>381</v>
      </c>
      <c r="S49" s="28">
        <v>0.28000000000000003</v>
      </c>
      <c r="T49" s="28">
        <v>0.44</v>
      </c>
      <c r="U49" s="28">
        <v>0.13</v>
      </c>
      <c r="V49" s="28">
        <v>0.2</v>
      </c>
    </row>
    <row r="50" spans="1:22" x14ac:dyDescent="0.2">
      <c r="A50" t="s">
        <v>166</v>
      </c>
      <c r="B50" t="s">
        <v>72</v>
      </c>
      <c r="C50" t="s">
        <v>123</v>
      </c>
      <c r="D50" t="s">
        <v>111</v>
      </c>
      <c r="E50" t="s">
        <v>112</v>
      </c>
      <c r="F50">
        <v>745</v>
      </c>
      <c r="G50">
        <v>383</v>
      </c>
      <c r="H50">
        <v>1083</v>
      </c>
      <c r="I50">
        <v>373</v>
      </c>
      <c r="J50">
        <v>126</v>
      </c>
      <c r="K50">
        <v>1</v>
      </c>
      <c r="L50" t="s">
        <v>113</v>
      </c>
      <c r="M50">
        <v>2711</v>
      </c>
      <c r="N50">
        <v>2711</v>
      </c>
      <c r="O50" s="29">
        <v>499</v>
      </c>
      <c r="P50" s="29">
        <v>937</v>
      </c>
      <c r="Q50" s="29">
        <v>192</v>
      </c>
      <c r="R50" s="29">
        <v>1084</v>
      </c>
      <c r="S50" s="28">
        <v>0.35</v>
      </c>
      <c r="T50" s="28">
        <v>0.38</v>
      </c>
      <c r="U50" s="28">
        <v>0.14000000000000001</v>
      </c>
      <c r="V50" s="28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J1" zoomScale="80" zoomScaleNormal="80" zoomScalePageLayoutView="80" workbookViewId="0">
      <selection activeCell="X16" sqref="X16"/>
    </sheetView>
  </sheetViews>
  <sheetFormatPr baseColWidth="10" defaultRowHeight="16" x14ac:dyDescent="0.2"/>
  <cols>
    <col min="1" max="3" width="15.33203125" style="2" customWidth="1"/>
    <col min="4" max="4" width="10.83203125" style="2"/>
    <col min="5" max="5" width="10.83203125" style="10"/>
    <col min="6" max="6" width="31" style="10" bestFit="1" customWidth="1"/>
    <col min="7" max="7" width="12.5" style="10" bestFit="1" customWidth="1"/>
    <col min="8" max="8" width="12.5" style="10" customWidth="1"/>
    <col min="9" max="23" width="10.83203125" style="14"/>
    <col min="24" max="27" width="10.83203125" style="27"/>
    <col min="28" max="16384" width="10.83203125" style="2"/>
  </cols>
  <sheetData>
    <row r="1" spans="1:27" x14ac:dyDescent="0.2">
      <c r="A1" s="1" t="s">
        <v>3</v>
      </c>
      <c r="B1" s="1" t="s">
        <v>0</v>
      </c>
      <c r="C1" s="1" t="s">
        <v>1</v>
      </c>
      <c r="E1" s="6"/>
      <c r="F1" s="8" t="s">
        <v>10</v>
      </c>
      <c r="G1" s="8" t="s">
        <v>17</v>
      </c>
      <c r="H1" s="8" t="s">
        <v>76</v>
      </c>
      <c r="I1" s="20">
        <v>0</v>
      </c>
      <c r="J1" s="20">
        <v>1</v>
      </c>
      <c r="K1" s="20">
        <v>2</v>
      </c>
      <c r="L1" s="20">
        <v>3</v>
      </c>
      <c r="M1" s="20">
        <v>4</v>
      </c>
      <c r="N1" s="20">
        <v>5</v>
      </c>
      <c r="O1" s="20">
        <v>6</v>
      </c>
      <c r="P1" s="20">
        <v>7</v>
      </c>
      <c r="Q1" s="20">
        <v>8</v>
      </c>
      <c r="R1" s="20">
        <v>9</v>
      </c>
      <c r="S1" s="20">
        <v>10</v>
      </c>
      <c r="T1" s="20">
        <v>11</v>
      </c>
      <c r="U1" s="20">
        <v>12</v>
      </c>
      <c r="V1" s="20">
        <v>13</v>
      </c>
      <c r="W1" s="20">
        <v>14</v>
      </c>
      <c r="X1" s="20" t="s">
        <v>87</v>
      </c>
      <c r="Y1" s="20" t="s">
        <v>88</v>
      </c>
      <c r="Z1" s="20" t="s">
        <v>89</v>
      </c>
      <c r="AA1" s="20" t="s">
        <v>90</v>
      </c>
    </row>
    <row r="2" spans="1:27" x14ac:dyDescent="0.2">
      <c r="A2" s="3" t="s">
        <v>2</v>
      </c>
      <c r="B2" s="3">
        <v>6.8</v>
      </c>
      <c r="C2" s="3">
        <v>46</v>
      </c>
      <c r="E2" s="6">
        <v>1</v>
      </c>
      <c r="F2" s="6" t="s">
        <v>11</v>
      </c>
      <c r="G2" s="6" t="s">
        <v>18</v>
      </c>
      <c r="H2" s="6">
        <v>3520</v>
      </c>
      <c r="I2" s="14">
        <f>population_summary!E2*use_of_childcare!$B$2/100</f>
        <v>2044.5227698926847</v>
      </c>
      <c r="J2" s="14">
        <f>population_summary!F2*use_of_childcare!$B$3/100</f>
        <v>10213.996378561002</v>
      </c>
      <c r="K2" s="14">
        <f>population_summary!G2*use_of_childcare!$B$4/100</f>
        <v>17523.871950333207</v>
      </c>
      <c r="L2" s="14">
        <f>population_summary!H2*use_of_childcare!$B$5/100</f>
        <v>18408.931588637595</v>
      </c>
      <c r="M2" s="14">
        <f>population_summary!I2*use_of_childcare!$B$6/100</f>
        <v>19042.681165761893</v>
      </c>
      <c r="N2" s="14">
        <f>population_summary!J2*use_of_childcare!$B$7/100</f>
        <v>14002.035268812451</v>
      </c>
      <c r="O2" s="14">
        <f>population_summary!K2*use_of_childcare!$B$8/100</f>
        <v>13855.921178131155</v>
      </c>
      <c r="P2" s="14">
        <f>population_summary!L2*use_of_childcare!$B$9/100</f>
        <v>13472.746191590595</v>
      </c>
      <c r="Q2" s="14">
        <f>population_summary!M2*use_of_childcare!$B$10/100</f>
        <v>11557.461563512974</v>
      </c>
      <c r="R2" s="14">
        <f>population_summary!N2*use_of_childcare!$B$11/100</f>
        <v>11822.724350163289</v>
      </c>
      <c r="S2" s="14">
        <f>population_summary!O2*use_of_childcare!$B$12/100</f>
        <v>10027.58626606162</v>
      </c>
      <c r="T2" s="14">
        <f>population_summary!P2*use_of_childcare!$B$13/100</f>
        <v>7035.8485143384387</v>
      </c>
      <c r="U2" s="14">
        <f>population_summary!Q2*use_of_childcare!$B$14/100</f>
        <v>6021.8597731228874</v>
      </c>
      <c r="V2" s="14">
        <f>population_summary!R2*use_of_childcare!$B$15/100</f>
        <v>2708.7275236598057</v>
      </c>
      <c r="W2" s="14">
        <f>population_summary!S2*use_of_childcare!$B$16/100</f>
        <v>1331.9790758068068</v>
      </c>
      <c r="X2" s="27">
        <f>SUM(I2:K2)</f>
        <v>29782.391098786895</v>
      </c>
      <c r="Y2" s="27">
        <f>SUM(L2:N2)</f>
        <v>51453.648023211936</v>
      </c>
      <c r="Z2" s="27">
        <f>SUM(O2:P2)</f>
        <v>27328.667369721748</v>
      </c>
      <c r="AA2" s="27">
        <f>SUM(Q2:W2)</f>
        <v>50506.187066665821</v>
      </c>
    </row>
    <row r="3" spans="1:27" x14ac:dyDescent="0.2">
      <c r="A3" s="3">
        <v>1</v>
      </c>
      <c r="B3" s="3">
        <v>34</v>
      </c>
      <c r="C3" s="3">
        <v>46</v>
      </c>
      <c r="E3" s="6">
        <v>2</v>
      </c>
      <c r="F3" s="10" t="s">
        <v>15</v>
      </c>
      <c r="G3" s="6" t="s">
        <v>18</v>
      </c>
      <c r="H3" s="6">
        <v>3518</v>
      </c>
      <c r="I3" s="14">
        <f>population_summary!E3*use_of_childcare!$B$2/100</f>
        <v>497.20698303620725</v>
      </c>
      <c r="J3" s="14">
        <f>population_summary!F3*use_of_childcare!$B$3/100</f>
        <v>2483.9392345792398</v>
      </c>
      <c r="K3" s="14">
        <f>population_summary!G3*use_of_childcare!$B$4/100</f>
        <v>4261.626053690431</v>
      </c>
      <c r="L3" s="14">
        <f>population_summary!H3*use_of_childcare!$B$5/100</f>
        <v>4476.8634866252269</v>
      </c>
      <c r="M3" s="14">
        <f>population_summary!I3*use_of_childcare!$B$6/100</f>
        <v>4630.9848883932227</v>
      </c>
      <c r="N3" s="14">
        <f>population_summary!J3*use_of_childcare!$B$7/100</f>
        <v>4047.1748697669741</v>
      </c>
      <c r="O3" s="14">
        <f>population_summary!K3*use_of_childcare!$B$8/100</f>
        <v>4004.9417754652227</v>
      </c>
      <c r="P3" s="14">
        <f>population_summary!L3*use_of_childcare!$B$9/100</f>
        <v>3894.1881495473981</v>
      </c>
      <c r="Q3" s="14">
        <f>population_summary!M3*use_of_childcare!$B$10/100</f>
        <v>3340.5906427283649</v>
      </c>
      <c r="R3" s="14">
        <f>population_summary!N3*use_of_childcare!$B$11/100</f>
        <v>3417.2627024257672</v>
      </c>
      <c r="S3" s="14">
        <f>population_summary!O3*use_of_childcare!$B$12/100</f>
        <v>3244.3038312516751</v>
      </c>
      <c r="T3" s="14">
        <f>population_summary!P3*use_of_childcare!$B$13/100</f>
        <v>2276.3633924976234</v>
      </c>
      <c r="U3" s="14">
        <f>population_summary!Q3*use_of_childcare!$B$14/100</f>
        <v>1948.2996420908451</v>
      </c>
      <c r="V3" s="14">
        <f>population_summary!R3*use_of_childcare!$B$15/100</f>
        <v>876.37591436826131</v>
      </c>
      <c r="W3" s="14">
        <f>population_summary!S3*use_of_childcare!$B$16/100</f>
        <v>430.94566370500218</v>
      </c>
      <c r="X3" s="27">
        <f t="shared" ref="X3:X26" si="0">SUM(I3:K3)</f>
        <v>7242.7722713058783</v>
      </c>
      <c r="Y3" s="27">
        <f t="shared" ref="Y3:Y26" si="1">SUM(L3:N3)</f>
        <v>13155.023244785423</v>
      </c>
      <c r="Z3" s="27">
        <f t="shared" ref="Z3:Z26" si="2">SUM(O3:P3)</f>
        <v>7899.1299250126212</v>
      </c>
      <c r="AA3" s="27">
        <f t="shared" ref="AA3:AA26" si="3">SUM(Q3:W3)</f>
        <v>15534.14178906754</v>
      </c>
    </row>
    <row r="4" spans="1:27" x14ac:dyDescent="0.2">
      <c r="A4" s="3">
        <v>2</v>
      </c>
      <c r="B4" s="3">
        <v>58.6</v>
      </c>
      <c r="C4" s="3">
        <v>46</v>
      </c>
      <c r="E4" s="6">
        <v>3</v>
      </c>
      <c r="F4" s="10" t="s">
        <v>20</v>
      </c>
      <c r="G4" s="6" t="s">
        <v>18</v>
      </c>
      <c r="H4" s="6">
        <v>3524</v>
      </c>
      <c r="I4" s="14">
        <f>population_summary!E4*use_of_childcare!$B$2/100</f>
        <v>435.78408023770078</v>
      </c>
      <c r="J4" s="14">
        <f>population_summary!F4*use_of_childcare!$B$3/100</f>
        <v>2177.083612336608</v>
      </c>
      <c r="K4" s="14">
        <f>population_summary!G4*use_of_childcare!$B$4/100</f>
        <v>3735.1623237143217</v>
      </c>
      <c r="L4" s="14">
        <f>population_summary!H4*use_of_childcare!$B$5/100</f>
        <v>3923.8102106998176</v>
      </c>
      <c r="M4" s="14">
        <f>population_summary!I4*use_of_childcare!$B$6/100</f>
        <v>4058.8920892854217</v>
      </c>
      <c r="N4" s="14">
        <f>population_summary!J4*use_of_childcare!$B$7/100</f>
        <v>3779.3343598199485</v>
      </c>
      <c r="O4" s="14">
        <f>population_summary!K4*use_of_childcare!$B$8/100</f>
        <v>3739.8962358069593</v>
      </c>
      <c r="P4" s="14">
        <f>population_summary!L4*use_of_childcare!$B$9/100</f>
        <v>3636.4722431762721</v>
      </c>
      <c r="Q4" s="14">
        <f>population_summary!M4*use_of_childcare!$B$10/100</f>
        <v>3119.5116110422091</v>
      </c>
      <c r="R4" s="14">
        <f>population_summary!N4*use_of_childcare!$B$11/100</f>
        <v>3191.1095426801971</v>
      </c>
      <c r="S4" s="14">
        <f>population_summary!O4*use_of_childcare!$B$12/100</f>
        <v>3014.7603442820332</v>
      </c>
      <c r="T4" s="14">
        <f>population_summary!P4*use_of_childcare!$B$13/100</f>
        <v>2115.3043740140324</v>
      </c>
      <c r="U4" s="14">
        <f>population_summary!Q4*use_of_childcare!$B$14/100</f>
        <v>1810.4520431085089</v>
      </c>
      <c r="V4" s="14">
        <f>population_summary!R4*use_of_childcare!$B$15/100</f>
        <v>814.36988973440702</v>
      </c>
      <c r="W4" s="14">
        <f>population_summary!S4*use_of_childcare!$B$16/100</f>
        <v>400.45506372222297</v>
      </c>
      <c r="X4" s="27">
        <f t="shared" si="0"/>
        <v>6348.0300162886306</v>
      </c>
      <c r="Y4" s="27">
        <f t="shared" si="1"/>
        <v>11762.036659805188</v>
      </c>
      <c r="Z4" s="27">
        <f t="shared" si="2"/>
        <v>7376.3684789832314</v>
      </c>
      <c r="AA4" s="27">
        <f t="shared" si="3"/>
        <v>14465.962868583612</v>
      </c>
    </row>
    <row r="5" spans="1:27" x14ac:dyDescent="0.2">
      <c r="A5" s="3">
        <v>3</v>
      </c>
      <c r="B5" s="3">
        <v>61.8</v>
      </c>
      <c r="C5" s="3">
        <v>46</v>
      </c>
      <c r="E5" s="6">
        <v>4</v>
      </c>
      <c r="F5" s="10" t="s">
        <v>19</v>
      </c>
      <c r="G5" s="6" t="s">
        <v>18</v>
      </c>
      <c r="H5" s="6">
        <v>3521</v>
      </c>
      <c r="I5" s="14">
        <f>population_summary!E5*use_of_childcare!$B$2/100</f>
        <v>1142.9745457989602</v>
      </c>
      <c r="J5" s="14">
        <f>population_summary!F5*use_of_childcare!$B$3/100</f>
        <v>5710.0551989405149</v>
      </c>
      <c r="K5" s="14">
        <f>population_summary!G5*use_of_childcare!$B$4/100</f>
        <v>9796.5842582044515</v>
      </c>
      <c r="L5" s="14">
        <f>population_summary!H5*use_of_childcare!$B$5/100</f>
        <v>10291.369962229184</v>
      </c>
      <c r="M5" s="14">
        <f>population_summary!I5*use_of_childcare!$B$6/100</f>
        <v>10645.662732028932</v>
      </c>
      <c r="N5" s="14">
        <f>population_summary!J5*use_of_childcare!$B$7/100</f>
        <v>9090.5502550850651</v>
      </c>
      <c r="O5" s="14">
        <f>population_summary!K5*use_of_childcare!$B$8/100</f>
        <v>8995.6885111446754</v>
      </c>
      <c r="P5" s="14">
        <f>population_summary!L5*use_of_childcare!$B$9/100</f>
        <v>8746.9195711465745</v>
      </c>
      <c r="Q5" s="14">
        <f>population_summary!M5*use_of_childcare!$B$10/100</f>
        <v>7503.458115002979</v>
      </c>
      <c r="R5" s="14">
        <f>population_summary!N5*use_of_childcare!$B$11/100</f>
        <v>7675.6748425396972</v>
      </c>
      <c r="S5" s="14">
        <f>population_summary!O5*use_of_childcare!$B$12/100</f>
        <v>7423.0848735272193</v>
      </c>
      <c r="T5" s="14">
        <f>population_summary!P5*use_of_childcare!$B$13/100</f>
        <v>5208.4020315017733</v>
      </c>
      <c r="U5" s="14">
        <f>population_summary!Q5*use_of_childcare!$B$14/100</f>
        <v>4457.7802679853667</v>
      </c>
      <c r="V5" s="14">
        <f>population_summary!R5*use_of_childcare!$B$15/100</f>
        <v>2005.1798881490063</v>
      </c>
      <c r="W5" s="14">
        <f>population_summary!S5*use_of_childcare!$B$16/100</f>
        <v>986.01931383429462</v>
      </c>
      <c r="X5" s="27">
        <f t="shared" si="0"/>
        <v>16649.614002943927</v>
      </c>
      <c r="Y5" s="27">
        <f t="shared" si="1"/>
        <v>30027.582949343181</v>
      </c>
      <c r="Z5" s="27">
        <f t="shared" si="2"/>
        <v>17742.608082291248</v>
      </c>
      <c r="AA5" s="27">
        <f t="shared" si="3"/>
        <v>35259.599332540332</v>
      </c>
    </row>
    <row r="6" spans="1:27" x14ac:dyDescent="0.2">
      <c r="A6" s="3">
        <v>4</v>
      </c>
      <c r="B6" s="3">
        <v>64</v>
      </c>
      <c r="C6" s="3">
        <v>46</v>
      </c>
      <c r="E6" s="6">
        <v>5</v>
      </c>
      <c r="F6" s="10" t="s">
        <v>16</v>
      </c>
      <c r="G6" s="6" t="s">
        <v>18</v>
      </c>
      <c r="H6" s="6">
        <v>3519</v>
      </c>
      <c r="I6" s="14">
        <f>population_summary!E6*use_of_childcare!$B$2/100</f>
        <v>851.69081779366809</v>
      </c>
      <c r="J6" s="14">
        <f>population_summary!F6*use_of_childcare!$B$3/100</f>
        <v>4254.8642923917141</v>
      </c>
      <c r="K6" s="14">
        <f>population_summary!G6*use_of_childcare!$B$4/100</f>
        <v>7299.9533446498172</v>
      </c>
      <c r="L6" s="14">
        <f>population_summary!H6*use_of_childcare!$B$5/100</f>
        <v>7668.6443556984232</v>
      </c>
      <c r="M6" s="14">
        <f>population_summary!I6*use_of_childcare!$B$6/100</f>
        <v>7932.6466468764856</v>
      </c>
      <c r="N6" s="14">
        <f>population_summary!J6*use_of_childcare!$B$7/100</f>
        <v>6901.6072923310603</v>
      </c>
      <c r="O6" s="14">
        <f>population_summary!K6*use_of_childcare!$B$8/100</f>
        <v>6829.5876141629533</v>
      </c>
      <c r="P6" s="14">
        <f>population_summary!L6*use_of_childcare!$B$9/100</f>
        <v>6640.7205508698416</v>
      </c>
      <c r="Q6" s="14">
        <f>population_summary!M6*use_of_childcare!$B$10/100</f>
        <v>5696.6761957272338</v>
      </c>
      <c r="R6" s="14">
        <f>population_summary!N6*use_of_childcare!$B$11/100</f>
        <v>5827.4243010978571</v>
      </c>
      <c r="S6" s="14">
        <f>population_summary!O6*use_of_childcare!$B$12/100</f>
        <v>5723.8288371504614</v>
      </c>
      <c r="T6" s="14">
        <f>population_summary!P6*use_of_childcare!$B$13/100</f>
        <v>4016.1202857454546</v>
      </c>
      <c r="U6" s="14">
        <f>population_summary!Q6*use_of_childcare!$B$14/100</f>
        <v>3437.3271601097495</v>
      </c>
      <c r="V6" s="14">
        <f>population_summary!R6*use_of_childcare!$B$15/100</f>
        <v>1546.1639820922264</v>
      </c>
      <c r="W6" s="14">
        <f>population_summary!S6*use_of_childcare!$B$16/100</f>
        <v>760.30462788313571</v>
      </c>
      <c r="X6" s="27">
        <f t="shared" si="0"/>
        <v>12406.508454835199</v>
      </c>
      <c r="Y6" s="27">
        <f t="shared" si="1"/>
        <v>22502.898294905968</v>
      </c>
      <c r="Z6" s="27">
        <f t="shared" si="2"/>
        <v>13470.308165032795</v>
      </c>
      <c r="AA6" s="27">
        <f t="shared" si="3"/>
        <v>27007.845389806123</v>
      </c>
    </row>
    <row r="7" spans="1:27" x14ac:dyDescent="0.2">
      <c r="A7" s="3">
        <v>5</v>
      </c>
      <c r="B7" s="3">
        <v>52.4</v>
      </c>
      <c r="C7" s="3">
        <v>46</v>
      </c>
      <c r="E7" s="6">
        <v>6</v>
      </c>
      <c r="F7" s="10" t="s">
        <v>22</v>
      </c>
      <c r="G7" s="10" t="s">
        <v>21</v>
      </c>
      <c r="H7" s="10">
        <v>3529</v>
      </c>
      <c r="I7" s="14">
        <f>population_summary!E7*use_of_childcare!$B$2/100</f>
        <v>110.00892473171184</v>
      </c>
      <c r="J7" s="14">
        <f>population_summary!F7*use_of_childcare!$B$3/100</f>
        <v>549.58094640250613</v>
      </c>
      <c r="K7" s="14">
        <f>population_summary!G7*use_of_childcare!$B$4/100</f>
        <v>942.90087583301897</v>
      </c>
      <c r="L7" s="14">
        <f>population_summary!H7*use_of_childcare!$B$5/100</f>
        <v>990.52297159398427</v>
      </c>
      <c r="M7" s="14">
        <f>population_summary!I7*use_of_childcare!$B$6/100</f>
        <v>1024.6229144047365</v>
      </c>
      <c r="N7" s="14">
        <f>population_summary!J7*use_of_childcare!$B$7/100</f>
        <v>862.33989043185807</v>
      </c>
      <c r="O7" s="14">
        <f>population_summary!K7*use_of_childcare!$B$8/100</f>
        <v>853.34119798967401</v>
      </c>
      <c r="P7" s="14">
        <f>population_summary!L7*use_of_childcare!$B$9/100</f>
        <v>829.74269466026192</v>
      </c>
      <c r="Q7" s="14">
        <f>population_summary!M7*use_of_childcare!$B$10/100</f>
        <v>711.78653295846686</v>
      </c>
      <c r="R7" s="14">
        <f>population_summary!N7*use_of_childcare!$B$11/100</f>
        <v>728.12320673368458</v>
      </c>
      <c r="S7" s="14">
        <f>population_summary!O7*use_of_childcare!$B$12/100</f>
        <v>666.14749354482149</v>
      </c>
      <c r="T7" s="14">
        <f>population_summary!P7*use_of_childcare!$B$13/100</f>
        <v>467.40189796725758</v>
      </c>
      <c r="U7" s="14">
        <f>population_summary!Q7*use_of_childcare!$B$14/100</f>
        <v>400.04111537000142</v>
      </c>
      <c r="V7" s="14">
        <f>population_summary!R7*use_of_childcare!$B$15/100</f>
        <v>179.9448045327604</v>
      </c>
      <c r="W7" s="14">
        <f>population_summary!S7*use_of_childcare!$B$16/100</f>
        <v>88.48535422785659</v>
      </c>
      <c r="X7" s="27">
        <f t="shared" si="0"/>
        <v>1602.4907469672371</v>
      </c>
      <c r="Y7" s="27">
        <f t="shared" si="1"/>
        <v>2877.4857764305789</v>
      </c>
      <c r="Z7" s="27">
        <f t="shared" si="2"/>
        <v>1683.0838926499359</v>
      </c>
      <c r="AA7" s="27">
        <f t="shared" si="3"/>
        <v>3241.9304053348487</v>
      </c>
    </row>
    <row r="8" spans="1:27" x14ac:dyDescent="0.2">
      <c r="A8" s="3">
        <v>6</v>
      </c>
      <c r="B8" s="3">
        <v>50.9</v>
      </c>
      <c r="C8" s="3">
        <v>46</v>
      </c>
      <c r="E8" s="6">
        <v>7</v>
      </c>
      <c r="F8" s="10" t="s">
        <v>23</v>
      </c>
      <c r="G8" s="10" t="s">
        <v>21</v>
      </c>
      <c r="H8" s="10">
        <v>3522</v>
      </c>
      <c r="I8" s="14">
        <f>population_summary!E8*use_of_childcare!$B$2/100</f>
        <v>46.302998392731205</v>
      </c>
      <c r="J8" s="14">
        <f>population_summary!F8*use_of_childcare!$B$3/100</f>
        <v>231.31982918668916</v>
      </c>
      <c r="K8" s="14">
        <f>population_summary!G8*use_of_childcare!$B$4/100</f>
        <v>396.8690526216522</v>
      </c>
      <c r="L8" s="14">
        <f>population_summary!H8*use_of_childcare!$B$5/100</f>
        <v>416.91329747593193</v>
      </c>
      <c r="M8" s="14">
        <f>population_summary!I8*use_of_childcare!$B$6/100</f>
        <v>431.26603841044397</v>
      </c>
      <c r="N8" s="14">
        <f>population_summary!J8*use_of_childcare!$B$7/100</f>
        <v>361.42712950489062</v>
      </c>
      <c r="O8" s="14">
        <f>population_summary!K8*use_of_childcare!$B$8/100</f>
        <v>357.65556377452964</v>
      </c>
      <c r="P8" s="14">
        <f>population_summary!L8*use_of_childcare!$B$9/100</f>
        <v>347.76487054138983</v>
      </c>
      <c r="Q8" s="14">
        <f>population_summary!M8*use_of_childcare!$B$10/100</f>
        <v>298.32664159671668</v>
      </c>
      <c r="R8" s="14">
        <f>population_summary!N8*use_of_childcare!$B$11/100</f>
        <v>305.17372958806294</v>
      </c>
      <c r="S8" s="14">
        <f>population_summary!O8*use_of_childcare!$B$12/100</f>
        <v>297.64197354963238</v>
      </c>
      <c r="T8" s="14">
        <f>population_summary!P8*use_of_childcare!$B$13/100</f>
        <v>208.84027141124105</v>
      </c>
      <c r="U8" s="14">
        <f>population_summary!Q8*use_of_childcare!$B$14/100</f>
        <v>178.74273825772772</v>
      </c>
      <c r="V8" s="14">
        <f>population_summary!R8*use_of_childcare!$B$15/100</f>
        <v>80.401303420246137</v>
      </c>
      <c r="W8" s="14">
        <f>population_summary!S8*use_of_childcare!$B$16/100</f>
        <v>39.536222409948124</v>
      </c>
      <c r="X8" s="27">
        <f t="shared" si="0"/>
        <v>674.49188020107249</v>
      </c>
      <c r="Y8" s="27">
        <f t="shared" si="1"/>
        <v>1209.6064653912665</v>
      </c>
      <c r="Z8" s="27">
        <f t="shared" si="2"/>
        <v>705.42043431591947</v>
      </c>
      <c r="AA8" s="27">
        <f t="shared" si="3"/>
        <v>1408.6628802335752</v>
      </c>
    </row>
    <row r="9" spans="1:27" x14ac:dyDescent="0.2">
      <c r="A9" s="3">
        <v>7</v>
      </c>
      <c r="B9" s="3">
        <v>49</v>
      </c>
      <c r="C9" s="3">
        <v>46</v>
      </c>
      <c r="E9" s="6">
        <v>8</v>
      </c>
      <c r="F9" s="10" t="s">
        <v>27</v>
      </c>
      <c r="G9" s="10" t="s">
        <v>21</v>
      </c>
      <c r="H9" s="10">
        <v>3528</v>
      </c>
      <c r="I9" s="14">
        <f>population_summary!E9*use_of_childcare!$B$2/100</f>
        <v>77.048626791093312</v>
      </c>
      <c r="J9" s="14">
        <f>population_summary!F9*use_of_childcare!$B$3/100</f>
        <v>384.91838125071752</v>
      </c>
      <c r="K9" s="14">
        <f>population_summary!G9*use_of_childcare!$B$4/100</f>
        <v>660.39385313718094</v>
      </c>
      <c r="L9" s="14">
        <f>population_summary!H9*use_of_childcare!$B$5/100</f>
        <v>693.74766595050255</v>
      </c>
      <c r="M9" s="14">
        <f>population_summary!I9*use_of_childcare!$B$6/100</f>
        <v>717.63076246863363</v>
      </c>
      <c r="N9" s="14">
        <f>population_summary!J9*use_of_childcare!$B$7/100</f>
        <v>549.94604264677309</v>
      </c>
      <c r="O9" s="14">
        <f>population_summary!K9*use_of_childcare!$B$8/100</f>
        <v>544.20724365059505</v>
      </c>
      <c r="P9" s="14">
        <f>population_summary!L9*use_of_childcare!$B$9/100</f>
        <v>529.15760526276927</v>
      </c>
      <c r="Q9" s="14">
        <f>population_summary!M9*use_of_childcare!$B$10/100</f>
        <v>453.93259821686013</v>
      </c>
      <c r="R9" s="14">
        <f>population_summary!N9*use_of_childcare!$B$11/100</f>
        <v>464.35109931182052</v>
      </c>
      <c r="S9" s="14">
        <f>population_summary!O9*use_of_childcare!$B$12/100</f>
        <v>463.27430899318932</v>
      </c>
      <c r="T9" s="14">
        <f>population_summary!P9*use_of_childcare!$B$13/100</f>
        <v>325.05607752214257</v>
      </c>
      <c r="U9" s="14">
        <f>population_summary!Q9*use_of_childcare!$B$14/100</f>
        <v>278.20981552553474</v>
      </c>
      <c r="V9" s="14">
        <f>population_summary!R9*use_of_childcare!$B$15/100</f>
        <v>125.14316391587533</v>
      </c>
      <c r="W9" s="14">
        <f>population_summary!S9*use_of_childcare!$B$16/100</f>
        <v>61.537409857670873</v>
      </c>
      <c r="X9" s="27">
        <f t="shared" si="0"/>
        <v>1122.3608611789919</v>
      </c>
      <c r="Y9" s="27">
        <f t="shared" si="1"/>
        <v>1961.3244710659092</v>
      </c>
      <c r="Z9" s="27">
        <f t="shared" si="2"/>
        <v>1073.3648489133643</v>
      </c>
      <c r="AA9" s="27">
        <f t="shared" si="3"/>
        <v>2171.5044733430937</v>
      </c>
    </row>
    <row r="10" spans="1:27" x14ac:dyDescent="0.2">
      <c r="A10" s="3">
        <v>8</v>
      </c>
      <c r="B10" s="3">
        <v>41.4</v>
      </c>
      <c r="C10" s="3">
        <v>46</v>
      </c>
      <c r="E10" s="6">
        <v>9</v>
      </c>
      <c r="F10" s="10" t="s">
        <v>28</v>
      </c>
      <c r="G10" s="10" t="s">
        <v>21</v>
      </c>
      <c r="H10" s="10">
        <v>3546</v>
      </c>
      <c r="I10" s="14">
        <f>population_summary!E10*use_of_childcare!$B$2/100</f>
        <v>7.368561007877803</v>
      </c>
      <c r="J10" s="14">
        <f>population_summary!F10*use_of_childcare!$B$3/100</f>
        <v>36.811747248782247</v>
      </c>
      <c r="K10" s="14">
        <f>population_summary!G10*use_of_childcare!$B$4/100</f>
        <v>63.156899723374828</v>
      </c>
      <c r="L10" s="14">
        <f>population_summary!H10*use_of_childcare!$B$5/100</f>
        <v>66.346698358289729</v>
      </c>
      <c r="M10" s="14">
        <f>population_summary!I10*use_of_childcare!$B$6/100</f>
        <v>68.63076312466174</v>
      </c>
      <c r="N10" s="14">
        <f>population_summary!J10*use_of_childcare!$B$7/100</f>
        <v>31.024572733860822</v>
      </c>
      <c r="O10" s="14">
        <f>population_summary!K10*use_of_childcare!$B$8/100</f>
        <v>30.700824996710015</v>
      </c>
      <c r="P10" s="14">
        <f>population_summary!L10*use_of_childcare!$B$9/100</f>
        <v>29.851816976697229</v>
      </c>
      <c r="Q10" s="14">
        <f>population_summary!M10*use_of_childcare!$B$10/100</f>
        <v>25.608084825686905</v>
      </c>
      <c r="R10" s="14">
        <f>population_summary!N10*use_of_childcare!$B$11/100</f>
        <v>26.195832568070458</v>
      </c>
      <c r="S10" s="14">
        <f>population_summary!O10*use_of_childcare!$B$12/100</f>
        <v>34.272737171782047</v>
      </c>
      <c r="T10" s="14">
        <f>population_summary!P10*use_of_childcare!$B$13/100</f>
        <v>24.047440781290074</v>
      </c>
      <c r="U10" s="14">
        <f>population_summary!Q10*use_of_childcare!$B$14/100</f>
        <v>20.581784271263782</v>
      </c>
      <c r="V10" s="14">
        <f>population_summary!R10*use_of_childcare!$B$15/100</f>
        <v>9.2580112526746827</v>
      </c>
      <c r="W10" s="14">
        <f>population_summary!S10*use_of_childcare!$B$16/100</f>
        <v>4.5524982355867891</v>
      </c>
      <c r="X10" s="27">
        <f t="shared" si="0"/>
        <v>107.33720798003488</v>
      </c>
      <c r="Y10" s="27">
        <f t="shared" si="1"/>
        <v>166.00203421681229</v>
      </c>
      <c r="Z10" s="27">
        <f t="shared" si="2"/>
        <v>60.552641973407248</v>
      </c>
      <c r="AA10" s="27">
        <f t="shared" si="3"/>
        <v>144.51638910635475</v>
      </c>
    </row>
    <row r="11" spans="1:27" x14ac:dyDescent="0.2">
      <c r="A11" s="3">
        <v>9</v>
      </c>
      <c r="B11" s="3">
        <v>42.7</v>
      </c>
      <c r="C11" s="3">
        <v>46</v>
      </c>
      <c r="E11" s="6">
        <v>10</v>
      </c>
      <c r="F11" s="10" t="s">
        <v>29</v>
      </c>
      <c r="G11" s="10" t="s">
        <v>21</v>
      </c>
      <c r="H11" s="10">
        <v>3525</v>
      </c>
      <c r="I11" s="14">
        <f>population_summary!E11*use_of_childcare!$B$2/100</f>
        <v>388.756529463861</v>
      </c>
      <c r="J11" s="14">
        <f>population_summary!F11*use_of_childcare!$B$3/100</f>
        <v>1942.1440751644168</v>
      </c>
      <c r="K11" s="14">
        <f>population_summary!G11*use_of_childcare!$B$4/100</f>
        <v>3332.0830379102222</v>
      </c>
      <c r="L11" s="14">
        <f>population_summary!H11*use_of_childcare!$B$5/100</f>
        <v>3500.3730263723282</v>
      </c>
      <c r="M11" s="14">
        <f>population_summary!I11*use_of_childcare!$B$6/100</f>
        <v>3620.877571384055</v>
      </c>
      <c r="N11" s="14">
        <f>population_summary!J11*use_of_childcare!$B$7/100</f>
        <v>3023.6972584964115</v>
      </c>
      <c r="O11" s="14">
        <f>population_summary!K11*use_of_childcare!$B$8/100</f>
        <v>2992.1443615825756</v>
      </c>
      <c r="P11" s="14">
        <f>population_summary!L11*use_of_childcare!$B$9/100</f>
        <v>2909.3988796519798</v>
      </c>
      <c r="Q11" s="14">
        <f>population_summary!M11*use_of_childcare!$B$10/100</f>
        <v>2495.7989445012809</v>
      </c>
      <c r="R11" s="14">
        <f>population_summary!N11*use_of_childcare!$B$11/100</f>
        <v>2553.0816427217451</v>
      </c>
      <c r="S11" s="14">
        <f>population_summary!O11*use_of_childcare!$B$12/100</f>
        <v>2357.5975877504534</v>
      </c>
      <c r="T11" s="14">
        <f>population_summary!P11*use_of_childcare!$B$13/100</f>
        <v>1654.206610151339</v>
      </c>
      <c r="U11" s="14">
        <f>population_summary!Q11*use_of_childcare!$B$14/100</f>
        <v>1415.8065259369737</v>
      </c>
      <c r="V11" s="14">
        <f>population_summary!R11*use_of_childcare!$B$15/100</f>
        <v>636.85211038945101</v>
      </c>
      <c r="W11" s="14">
        <f>population_summary!S11*use_of_childcare!$B$16/100</f>
        <v>313.16316536557326</v>
      </c>
      <c r="X11" s="27">
        <f t="shared" si="0"/>
        <v>5662.9836425385001</v>
      </c>
      <c r="Y11" s="27">
        <f t="shared" si="1"/>
        <v>10144.947856252795</v>
      </c>
      <c r="Z11" s="27">
        <f t="shared" si="2"/>
        <v>5901.5432412345554</v>
      </c>
      <c r="AA11" s="27">
        <f t="shared" si="3"/>
        <v>11426.506586816817</v>
      </c>
    </row>
    <row r="12" spans="1:27" x14ac:dyDescent="0.2">
      <c r="A12" s="3">
        <v>10</v>
      </c>
      <c r="B12" s="3">
        <v>40.1</v>
      </c>
      <c r="C12" s="3">
        <v>46</v>
      </c>
      <c r="E12" s="6">
        <v>11</v>
      </c>
      <c r="F12" s="10" t="s">
        <v>30</v>
      </c>
      <c r="G12" s="10" t="s">
        <v>21</v>
      </c>
      <c r="H12" s="10">
        <v>3544</v>
      </c>
      <c r="I12" s="14">
        <f>population_summary!E12*use_of_childcare!$B$2/100</f>
        <v>31.702584373411177</v>
      </c>
      <c r="J12" s="14">
        <f>population_summary!F12*use_of_childcare!$B$3/100</f>
        <v>158.37929845997408</v>
      </c>
      <c r="K12" s="14">
        <f>population_summary!G12*use_of_childcare!$B$4/100</f>
        <v>271.72699528479819</v>
      </c>
      <c r="L12" s="14">
        <f>population_summary!H12*use_of_childcare!$B$5/100</f>
        <v>285.45082280681612</v>
      </c>
      <c r="M12" s="14">
        <f>population_summary!I12*use_of_childcare!$B$6/100</f>
        <v>295.27781017827562</v>
      </c>
      <c r="N12" s="14">
        <f>population_summary!J12*use_of_childcare!$B$7/100</f>
        <v>249.523301991073</v>
      </c>
      <c r="O12" s="14">
        <f>population_summary!K12*use_of_childcare!$B$8/100</f>
        <v>246.91947549911816</v>
      </c>
      <c r="P12" s="14">
        <f>population_summary!L12*use_of_childcare!$B$9/100</f>
        <v>240.09110476254776</v>
      </c>
      <c r="Q12" s="14">
        <f>population_summary!M12*use_of_childcare!$B$10/100</f>
        <v>205.95977060463821</v>
      </c>
      <c r="R12" s="14">
        <f>population_summary!N12*use_of_childcare!$B$11/100</f>
        <v>210.68688670952102</v>
      </c>
      <c r="S12" s="14">
        <f>population_summary!O12*use_of_childcare!$B$12/100</f>
        <v>199.254577434412</v>
      </c>
      <c r="T12" s="14">
        <f>population_summary!P12*use_of_childcare!$B$13/100</f>
        <v>139.80682742783856</v>
      </c>
      <c r="U12" s="14">
        <f>population_summary!Q12*use_of_childcare!$B$14/100</f>
        <v>119.65822009668376</v>
      </c>
      <c r="V12" s="14">
        <f>population_summary!R12*use_of_childcare!$B$15/100</f>
        <v>53.824155064963186</v>
      </c>
      <c r="W12" s="14">
        <f>population_summary!S12*use_of_childcare!$B$16/100</f>
        <v>26.467279448856051</v>
      </c>
      <c r="X12" s="27">
        <f t="shared" si="0"/>
        <v>461.80887811818343</v>
      </c>
      <c r="Y12" s="27">
        <f t="shared" si="1"/>
        <v>830.25193497616476</v>
      </c>
      <c r="Z12" s="27">
        <f t="shared" si="2"/>
        <v>487.01058026166595</v>
      </c>
      <c r="AA12" s="27">
        <f t="shared" si="3"/>
        <v>955.65771678691283</v>
      </c>
    </row>
    <row r="13" spans="1:27" x14ac:dyDescent="0.2">
      <c r="A13" s="3">
        <v>11</v>
      </c>
      <c r="B13" s="3">
        <v>28.2</v>
      </c>
      <c r="C13" s="3">
        <v>46</v>
      </c>
      <c r="E13" s="6">
        <v>12</v>
      </c>
      <c r="F13" s="10" t="s">
        <v>31</v>
      </c>
      <c r="G13" s="10" t="s">
        <v>21</v>
      </c>
      <c r="H13" s="10">
        <v>3526</v>
      </c>
      <c r="I13" s="14">
        <f>population_summary!E13*use_of_childcare!$B$2/100</f>
        <v>285.35060095998773</v>
      </c>
      <c r="J13" s="14">
        <f>population_summary!F13*use_of_childcare!$B$3/100</f>
        <v>1425.5502788939368</v>
      </c>
      <c r="K13" s="14">
        <f>population_summary!G13*use_of_childcare!$B$4/100</f>
        <v>2445.7773059851629</v>
      </c>
      <c r="L13" s="14">
        <f>population_summary!H13*use_of_childcare!$B$5/100</f>
        <v>2569.3035896708375</v>
      </c>
      <c r="M13" s="14">
        <f>population_summary!I13*use_of_childcare!$B$6/100</f>
        <v>2657.7549512079113</v>
      </c>
      <c r="N13" s="14">
        <f>population_summary!J13*use_of_childcare!$B$7/100</f>
        <v>2259.5242373067049</v>
      </c>
      <c r="O13" s="14">
        <f>population_summary!K13*use_of_childcare!$B$8/100</f>
        <v>2235.9456415548589</v>
      </c>
      <c r="P13" s="14">
        <f>population_summary!L13*use_of_childcare!$B$9/100</f>
        <v>2174.1122614357205</v>
      </c>
      <c r="Q13" s="14">
        <f>population_summary!M13*use_of_childcare!$B$10/100</f>
        <v>1865.0406189637483</v>
      </c>
      <c r="R13" s="14">
        <f>population_summary!N13*use_of_childcare!$B$11/100</f>
        <v>1907.846374283256</v>
      </c>
      <c r="S13" s="14">
        <f>population_summary!O13*use_of_childcare!$B$12/100</f>
        <v>1821.508246768926</v>
      </c>
      <c r="T13" s="14">
        <f>population_summary!P13*use_of_childcare!$B$13/100</f>
        <v>1278.0599190913617</v>
      </c>
      <c r="U13" s="14">
        <f>population_summary!Q13*use_of_childcare!$B$14/100</f>
        <v>1093.8691472297317</v>
      </c>
      <c r="V13" s="14">
        <f>population_summary!R13*use_of_childcare!$B$15/100</f>
        <v>492.03959873128542</v>
      </c>
      <c r="W13" s="14">
        <f>population_summary!S13*use_of_childcare!$B$16/100</f>
        <v>241.95362739658154</v>
      </c>
      <c r="X13" s="27">
        <f t="shared" si="0"/>
        <v>4156.6781858390877</v>
      </c>
      <c r="Y13" s="27">
        <f t="shared" si="1"/>
        <v>7486.5827781854532</v>
      </c>
      <c r="Z13" s="27">
        <f t="shared" si="2"/>
        <v>4410.0579029905794</v>
      </c>
      <c r="AA13" s="27">
        <f t="shared" si="3"/>
        <v>8700.317532464891</v>
      </c>
    </row>
    <row r="14" spans="1:27" x14ac:dyDescent="0.2">
      <c r="A14" s="3">
        <v>12</v>
      </c>
      <c r="B14" s="3">
        <v>23.9</v>
      </c>
      <c r="C14" s="3">
        <v>46</v>
      </c>
      <c r="E14" s="6">
        <v>13</v>
      </c>
      <c r="F14" s="10" t="s">
        <v>73</v>
      </c>
      <c r="G14" s="10" t="s">
        <v>21</v>
      </c>
      <c r="H14" s="10">
        <v>3514</v>
      </c>
      <c r="I14" s="14">
        <f>population_summary!E14*use_of_childcare!$B$2/100</f>
        <v>48.640705131779633</v>
      </c>
      <c r="J14" s="14">
        <f>population_summary!F14*use_of_childcare!$B$3/100</f>
        <v>242.99850966821381</v>
      </c>
      <c r="K14" s="14">
        <f>population_summary!G14*use_of_childcare!$B$4/100</f>
        <v>416.90584270086765</v>
      </c>
      <c r="L14" s="14">
        <f>population_summary!H14*use_of_childcare!$B$5/100</f>
        <v>437.96206448756004</v>
      </c>
      <c r="M14" s="14">
        <f>population_summary!I14*use_of_childcare!$B$6/100</f>
        <v>453.03943450379671</v>
      </c>
      <c r="N14" s="14">
        <f>population_summary!J14*use_of_childcare!$B$7/100</f>
        <v>360.80255000248792</v>
      </c>
      <c r="O14" s="14">
        <f>population_summary!K14*use_of_childcare!$B$8/100</f>
        <v>357.03750188648087</v>
      </c>
      <c r="P14" s="14">
        <f>population_summary!L14*use_of_childcare!$B$9/100</f>
        <v>347.16390068587998</v>
      </c>
      <c r="Q14" s="14">
        <f>population_summary!M14*use_of_childcare!$B$10/100</f>
        <v>297.81110557257483</v>
      </c>
      <c r="R14" s="14">
        <f>population_summary!N14*use_of_childcare!$B$11/100</f>
        <v>304.64636116269435</v>
      </c>
      <c r="S14" s="14">
        <f>population_summary!O14*use_of_childcare!$B$12/100</f>
        <v>316.58764569413347</v>
      </c>
      <c r="T14" s="14">
        <f>population_summary!P14*use_of_childcare!$B$13/100</f>
        <v>222.13348831052434</v>
      </c>
      <c r="U14" s="14">
        <f>population_summary!Q14*use_of_childcare!$B$14/100</f>
        <v>190.1201702672511</v>
      </c>
      <c r="V14" s="14">
        <f>population_summary!R14*use_of_childcare!$B$15/100</f>
        <v>85.519051822544412</v>
      </c>
      <c r="W14" s="14">
        <f>population_summary!S14*use_of_childcare!$B$16/100</f>
        <v>42.052803988406346</v>
      </c>
      <c r="X14" s="27">
        <f t="shared" si="0"/>
        <v>708.54505750086105</v>
      </c>
      <c r="Y14" s="27">
        <f t="shared" si="1"/>
        <v>1251.8040489938448</v>
      </c>
      <c r="Z14" s="27">
        <f t="shared" si="2"/>
        <v>704.20140257236085</v>
      </c>
      <c r="AA14" s="27">
        <f t="shared" si="3"/>
        <v>1458.870626818129</v>
      </c>
    </row>
    <row r="15" spans="1:27" x14ac:dyDescent="0.2">
      <c r="A15" s="3">
        <v>13</v>
      </c>
      <c r="B15" s="3">
        <v>10.9</v>
      </c>
      <c r="C15" s="3">
        <v>46</v>
      </c>
      <c r="E15" s="6">
        <v>14</v>
      </c>
      <c r="F15" s="10" t="s">
        <v>33</v>
      </c>
      <c r="G15" s="10" t="s">
        <v>21</v>
      </c>
      <c r="H15" s="10">
        <v>3515</v>
      </c>
      <c r="I15" s="14">
        <f>population_summary!E15*use_of_childcare!$B$2/100</f>
        <v>94.711299930570348</v>
      </c>
      <c r="J15" s="14">
        <f>population_summary!F15*use_of_childcare!$B$3/100</f>
        <v>473.15730044445905</v>
      </c>
      <c r="K15" s="14">
        <f>population_summary!G15*use_of_childcare!$B$4/100</f>
        <v>811.78293373569716</v>
      </c>
      <c r="L15" s="14">
        <f>population_summary!H15*use_of_childcare!$B$5/100</f>
        <v>852.78279448280375</v>
      </c>
      <c r="M15" s="14">
        <f>population_summary!I15*use_of_childcare!$B$6/100</f>
        <v>882.14086628507687</v>
      </c>
      <c r="N15" s="14">
        <f>population_summary!J15*use_of_childcare!$B$7/100</f>
        <v>655.08359221789465</v>
      </c>
      <c r="O15" s="14">
        <f>population_summary!K15*use_of_childcare!$B$8/100</f>
        <v>648.2476614721445</v>
      </c>
      <c r="P15" s="14">
        <f>population_summary!L15*use_of_childcare!$B$9/100</f>
        <v>630.32086427358809</v>
      </c>
      <c r="Q15" s="14">
        <f>population_summary!M15*use_of_childcare!$B$10/100</f>
        <v>540.7144956140686</v>
      </c>
      <c r="R15" s="14">
        <f>population_summary!N15*use_of_childcare!$B$11/100</f>
        <v>553.1247842488691</v>
      </c>
      <c r="S15" s="14">
        <f>population_summary!O15*use_of_childcare!$B$12/100</f>
        <v>487.18000689225943</v>
      </c>
      <c r="T15" s="14">
        <f>population_summary!P15*use_of_childcare!$B$13/100</f>
        <v>341.8294928371181</v>
      </c>
      <c r="U15" s="14">
        <f>population_summary!Q15*use_of_childcare!$B$14/100</f>
        <v>292.56588853325951</v>
      </c>
      <c r="V15" s="14">
        <f>population_summary!R15*use_of_childcare!$B$15/100</f>
        <v>131.60075202864655</v>
      </c>
      <c r="W15" s="14">
        <f>population_summary!S15*use_of_childcare!$B$16/100</f>
        <v>64.712838973837066</v>
      </c>
      <c r="X15" s="27">
        <f t="shared" si="0"/>
        <v>1379.6515341107265</v>
      </c>
      <c r="Y15" s="27">
        <f t="shared" si="1"/>
        <v>2390.0072529857753</v>
      </c>
      <c r="Z15" s="27">
        <f t="shared" si="2"/>
        <v>1278.5685257457326</v>
      </c>
      <c r="AA15" s="27">
        <f t="shared" si="3"/>
        <v>2411.7282591280587</v>
      </c>
    </row>
    <row r="16" spans="1:27" x14ac:dyDescent="0.2">
      <c r="A16" s="3">
        <v>14</v>
      </c>
      <c r="B16" s="3">
        <v>5.3</v>
      </c>
      <c r="C16" s="3">
        <v>46</v>
      </c>
      <c r="E16" s="6">
        <v>15</v>
      </c>
      <c r="F16" s="10" t="s">
        <v>34</v>
      </c>
      <c r="G16" s="10" t="s">
        <v>21</v>
      </c>
      <c r="H16" s="10">
        <v>3543</v>
      </c>
      <c r="I16" s="14">
        <f>population_summary!E16*use_of_childcare!$B$2/100</f>
        <v>331.89967374630299</v>
      </c>
      <c r="J16" s="14">
        <f>population_summary!F16*use_of_childcare!$B$3/100</f>
        <v>1658.0994428681547</v>
      </c>
      <c r="K16" s="14">
        <f>population_summary!G16*use_of_childcare!$B$4/100</f>
        <v>2844.7554944046274</v>
      </c>
      <c r="L16" s="14">
        <f>population_summary!H16*use_of_childcare!$B$5/100</f>
        <v>2988.432546832204</v>
      </c>
      <c r="M16" s="14">
        <f>population_summary!I16*use_of_childcare!$B$6/100</f>
        <v>3091.3129260492346</v>
      </c>
      <c r="N16" s="14">
        <f>population_summary!J16*use_of_childcare!$B$7/100</f>
        <v>2669.2483908828772</v>
      </c>
      <c r="O16" s="14">
        <f>population_summary!K16*use_of_childcare!$B$8/100</f>
        <v>2641.394240114877</v>
      </c>
      <c r="P16" s="14">
        <f>population_summary!L16*use_of_childcare!$B$9/100</f>
        <v>2568.348486650159</v>
      </c>
      <c r="Q16" s="14">
        <f>population_summary!M16*use_of_childcare!$B$10/100</f>
        <v>2203.2322508007906</v>
      </c>
      <c r="R16" s="14">
        <f>population_summary!N16*use_of_childcare!$B$11/100</f>
        <v>2253.8000613250611</v>
      </c>
      <c r="S16" s="14">
        <f>population_summary!O16*use_of_childcare!$B$12/100</f>
        <v>2155.9440816630595</v>
      </c>
      <c r="T16" s="14">
        <f>population_summary!P16*use_of_childcare!$B$13/100</f>
        <v>1512.716576201886</v>
      </c>
      <c r="U16" s="14">
        <f>population_summary!Q16*use_of_childcare!$B$14/100</f>
        <v>1294.7076787969827</v>
      </c>
      <c r="V16" s="14">
        <f>population_summary!R16*use_of_childcare!$B$15/100</f>
        <v>582.3799385538299</v>
      </c>
      <c r="W16" s="14">
        <f>population_summary!S16*use_of_childcare!$B$16/100</f>
        <v>286.37723268498792</v>
      </c>
      <c r="X16" s="27">
        <f t="shared" si="0"/>
        <v>4834.7546110190851</v>
      </c>
      <c r="Y16" s="27">
        <f t="shared" si="1"/>
        <v>8748.9938637643172</v>
      </c>
      <c r="Z16" s="27">
        <f t="shared" si="2"/>
        <v>5209.7427267650364</v>
      </c>
      <c r="AA16" s="27">
        <f t="shared" si="3"/>
        <v>10289.157820026598</v>
      </c>
    </row>
    <row r="17" spans="5:27" x14ac:dyDescent="0.2">
      <c r="E17" s="6">
        <v>16</v>
      </c>
      <c r="F17" s="10" t="s">
        <v>35</v>
      </c>
      <c r="G17" s="10" t="s">
        <v>21</v>
      </c>
      <c r="H17" s="10">
        <v>3516</v>
      </c>
      <c r="I17" s="14">
        <f>population_summary!E17*use_of_childcare!$B$2/100</f>
        <v>41.859988508574844</v>
      </c>
      <c r="J17" s="14">
        <f>population_summary!F17*use_of_childcare!$B$3/100</f>
        <v>209.12350663408398</v>
      </c>
      <c r="K17" s="14">
        <f>population_summary!G17*use_of_childcare!$B$4/100</f>
        <v>358.78743405004411</v>
      </c>
      <c r="L17" s="14">
        <f>population_summary!H17*use_of_childcare!$B$5/100</f>
        <v>376.90833093336397</v>
      </c>
      <c r="M17" s="14">
        <f>population_summary!I17*use_of_childcare!$B$6/100</f>
        <v>389.88385285290212</v>
      </c>
      <c r="N17" s="14">
        <f>population_summary!J17*use_of_childcare!$B$7/100</f>
        <v>323.11958669085823</v>
      </c>
      <c r="O17" s="14">
        <f>population_summary!K17*use_of_childcare!$B$8/100</f>
        <v>319.74776797420282</v>
      </c>
      <c r="P17" s="14">
        <f>population_summary!L17*use_of_childcare!$B$9/100</f>
        <v>310.9053860701211</v>
      </c>
      <c r="Q17" s="14">
        <f>population_summary!M17*use_of_childcare!$B$10/100</f>
        <v>266.70709878268428</v>
      </c>
      <c r="R17" s="14">
        <f>population_summary!N17*use_of_childcare!$B$11/100</f>
        <v>272.82846616545515</v>
      </c>
      <c r="S17" s="14">
        <f>population_summary!O17*use_of_childcare!$B$12/100</f>
        <v>251.29419190857811</v>
      </c>
      <c r="T17" s="14">
        <f>population_summary!P17*use_of_childcare!$B$13/100</f>
        <v>176.32038457608451</v>
      </c>
      <c r="U17" s="14">
        <f>population_summary!Q17*use_of_childcare!$B$14/100</f>
        <v>150.90953548764918</v>
      </c>
      <c r="V17" s="14">
        <f>population_summary!R17*use_of_childcare!$B$15/100</f>
        <v>67.881489732220274</v>
      </c>
      <c r="W17" s="14">
        <f>population_summary!S17*use_of_childcare!$B$16/100</f>
        <v>33.379778205136148</v>
      </c>
      <c r="X17" s="27">
        <f t="shared" si="0"/>
        <v>609.77092919270297</v>
      </c>
      <c r="Y17" s="27">
        <f t="shared" si="1"/>
        <v>1089.9117704771243</v>
      </c>
      <c r="Z17" s="27">
        <f t="shared" si="2"/>
        <v>630.65315404432386</v>
      </c>
      <c r="AA17" s="27">
        <f t="shared" si="3"/>
        <v>1219.3209448578075</v>
      </c>
    </row>
    <row r="18" spans="5:27" x14ac:dyDescent="0.2">
      <c r="E18" s="6">
        <v>17</v>
      </c>
      <c r="F18" s="10" t="s">
        <v>36</v>
      </c>
      <c r="G18" s="10" t="s">
        <v>21</v>
      </c>
      <c r="H18" s="10">
        <v>3530</v>
      </c>
      <c r="I18" s="14">
        <f>population_summary!E18*use_of_childcare!$B$2/100</f>
        <v>420.28139344190589</v>
      </c>
      <c r="J18" s="14">
        <f>population_summary!F18*use_of_childcare!$B$3/100</f>
        <v>2099.6355207222864</v>
      </c>
      <c r="K18" s="14">
        <f>population_summary!G18*use_of_childcare!$B$4/100</f>
        <v>3602.2867684521566</v>
      </c>
      <c r="L18" s="14">
        <f>population_summary!H18*use_of_childcare!$B$5/100</f>
        <v>3784.2236505174424</v>
      </c>
      <c r="M18" s="14">
        <f>population_summary!I18*use_of_childcare!$B$6/100</f>
        <v>3914.500094140029</v>
      </c>
      <c r="N18" s="14">
        <f>population_summary!J18*use_of_childcare!$B$7/100</f>
        <v>3316.8332382907461</v>
      </c>
      <c r="O18" s="14">
        <f>population_summary!K18*use_of_childcare!$B$8/100</f>
        <v>3282.2214077068161</v>
      </c>
      <c r="P18" s="14">
        <f>population_summary!L18*use_of_childcare!$B$9/100</f>
        <v>3191.4540651712532</v>
      </c>
      <c r="Q18" s="14">
        <f>population_summary!M18*use_of_childcare!$B$10/100</f>
        <v>2737.7571851651805</v>
      </c>
      <c r="R18" s="14">
        <f>population_summary!N18*use_of_childcare!$B$11/100</f>
        <v>2800.5932236947438</v>
      </c>
      <c r="S18" s="14">
        <f>population_summary!O18*use_of_childcare!$B$12/100</f>
        <v>2533.3125984983799</v>
      </c>
      <c r="T18" s="14">
        <f>population_summary!P18*use_of_childcare!$B$13/100</f>
        <v>1777.4969179597133</v>
      </c>
      <c r="U18" s="14">
        <f>population_summary!Q18*use_of_childcare!$B$14/100</f>
        <v>1521.3285455617804</v>
      </c>
      <c r="V18" s="14">
        <f>population_summary!R18*use_of_childcare!$B$15/100</f>
        <v>684.3175794768614</v>
      </c>
      <c r="W18" s="14">
        <f>population_summary!S18*use_of_childcare!$B$16/100</f>
        <v>336.50364944732536</v>
      </c>
      <c r="X18" s="27">
        <f t="shared" si="0"/>
        <v>6122.2036826163494</v>
      </c>
      <c r="Y18" s="27">
        <f t="shared" si="1"/>
        <v>11015.556982948217</v>
      </c>
      <c r="Z18" s="27">
        <f t="shared" si="2"/>
        <v>6473.6754728780688</v>
      </c>
      <c r="AA18" s="27">
        <f t="shared" si="3"/>
        <v>12391.309699803985</v>
      </c>
    </row>
    <row r="19" spans="5:27" x14ac:dyDescent="0.2">
      <c r="E19" s="6">
        <v>18</v>
      </c>
      <c r="F19" s="10" t="s">
        <v>37</v>
      </c>
      <c r="G19" s="10" t="s">
        <v>21</v>
      </c>
      <c r="H19" s="10">
        <v>3523</v>
      </c>
      <c r="I19" s="14">
        <f>population_summary!E19*use_of_childcare!$B$2/100</f>
        <v>170.26980956051582</v>
      </c>
      <c r="J19" s="14">
        <f>population_summary!F19*use_of_childcare!$B$3/100</f>
        <v>850.63137659291806</v>
      </c>
      <c r="K19" s="14">
        <f>population_summary!G19*use_of_childcare!$B$4/100</f>
        <v>1459.4047978750157</v>
      </c>
      <c r="L19" s="14">
        <f>population_summary!H19*use_of_childcare!$B$5/100</f>
        <v>1533.1134101159528</v>
      </c>
      <c r="M19" s="14">
        <f>population_summary!I19*use_of_childcare!$B$6/100</f>
        <v>1585.8926803667198</v>
      </c>
      <c r="N19" s="14">
        <f>population_summary!J19*use_of_childcare!$B$7/100</f>
        <v>1302.6684396257638</v>
      </c>
      <c r="O19" s="14">
        <f>population_summary!K19*use_of_childcare!$B$8/100</f>
        <v>1289.0748290640843</v>
      </c>
      <c r="P19" s="14">
        <f>population_summary!L19*use_of_childcare!$B$9/100</f>
        <v>1253.4264427946823</v>
      </c>
      <c r="Q19" s="14">
        <f>population_summary!M19*use_of_childcare!$B$10/100</f>
        <v>1075.2394299784596</v>
      </c>
      <c r="R19" s="14">
        <f>population_summary!N19*use_of_childcare!$B$11/100</f>
        <v>1099.9179466185519</v>
      </c>
      <c r="S19" s="14">
        <f>population_summary!O19*use_of_childcare!$B$12/100</f>
        <v>1025.6273929046474</v>
      </c>
      <c r="T19" s="14">
        <f>population_summary!P19*use_of_childcare!$B$13/100</f>
        <v>719.63070445537528</v>
      </c>
      <c r="U19" s="14">
        <f>population_summary!Q19*use_of_childcare!$B$14/100</f>
        <v>615.91934246915446</v>
      </c>
      <c r="V19" s="14">
        <f>population_summary!R19*use_of_childcare!$B$15/100</f>
        <v>277.05023666392225</v>
      </c>
      <c r="W19" s="14">
        <f>population_summary!S19*use_of_childcare!$B$16/100</f>
        <v>136.23559954272272</v>
      </c>
      <c r="X19" s="27">
        <f t="shared" si="0"/>
        <v>2480.3059840284495</v>
      </c>
      <c r="Y19" s="27">
        <f t="shared" si="1"/>
        <v>4421.6745301084356</v>
      </c>
      <c r="Z19" s="27">
        <f t="shared" si="2"/>
        <v>2542.5012718587668</v>
      </c>
      <c r="AA19" s="27">
        <f t="shared" si="3"/>
        <v>4949.6206526328333</v>
      </c>
    </row>
    <row r="20" spans="5:27" x14ac:dyDescent="0.2">
      <c r="E20" s="6">
        <v>19</v>
      </c>
      <c r="F20" s="10" t="s">
        <v>39</v>
      </c>
      <c r="G20" s="10" t="s">
        <v>38</v>
      </c>
      <c r="H20" s="10">
        <v>3506</v>
      </c>
      <c r="I20" s="14">
        <f>population_summary!E20*use_of_childcare!$B$2/100</f>
        <v>710.56715307321826</v>
      </c>
      <c r="J20" s="14">
        <f>population_summary!F20*use_of_childcare!$B$3/100</f>
        <v>3549.8407917438867</v>
      </c>
      <c r="K20" s="14">
        <f>population_summary!G20*use_of_childcare!$B$4/100</f>
        <v>6090.3639646045522</v>
      </c>
      <c r="L20" s="14">
        <f>population_summary!H20*use_of_childcare!$B$5/100</f>
        <v>6397.9635261017165</v>
      </c>
      <c r="M20" s="14">
        <f>population_summary!I20*use_of_childcare!$B$6/100</f>
        <v>6618.2211037672414</v>
      </c>
      <c r="N20" s="14">
        <f>population_summary!J20*use_of_childcare!$B$7/100</f>
        <v>5396.578884708013</v>
      </c>
      <c r="O20" s="14">
        <f>population_summary!K20*use_of_childcare!$B$8/100</f>
        <v>5340.2644845946752</v>
      </c>
      <c r="P20" s="14">
        <f>population_summary!L20*use_of_childcare!$B$9/100</f>
        <v>5192.5835223763561</v>
      </c>
      <c r="Q20" s="14">
        <f>population_summary!M20*use_of_childcare!$B$10/100</f>
        <v>4454.4062228867961</v>
      </c>
      <c r="R20" s="14">
        <f>population_summary!N20*use_of_childcare!$B$11/100</f>
        <v>4556.6421854346409</v>
      </c>
      <c r="S20" s="14">
        <f>population_summary!O20*use_of_childcare!$B$12/100</f>
        <v>4117.7562354415086</v>
      </c>
      <c r="T20" s="14">
        <f>population_summary!P20*use_of_childcare!$B$13/100</f>
        <v>2889.2206282577145</v>
      </c>
      <c r="U20" s="14">
        <f>population_summary!Q20*use_of_childcare!$B$14/100</f>
        <v>2472.8334388560802</v>
      </c>
      <c r="V20" s="14">
        <f>population_summary!R20*use_of_childcare!$B$15/100</f>
        <v>1112.3194909240049</v>
      </c>
      <c r="W20" s="14">
        <f>population_summary!S20*use_of_childcare!$B$16/100</f>
        <v>546.96763501744113</v>
      </c>
      <c r="X20" s="27">
        <f t="shared" si="0"/>
        <v>10350.771909421657</v>
      </c>
      <c r="Y20" s="27">
        <f t="shared" si="1"/>
        <v>18412.763514576971</v>
      </c>
      <c r="Z20" s="27">
        <f t="shared" si="2"/>
        <v>10532.848006971031</v>
      </c>
      <c r="AA20" s="27">
        <f t="shared" si="3"/>
        <v>20150.145836818185</v>
      </c>
    </row>
    <row r="21" spans="5:27" x14ac:dyDescent="0.2">
      <c r="E21" s="6">
        <v>20</v>
      </c>
      <c r="F21" s="10" t="s">
        <v>40</v>
      </c>
      <c r="G21" s="10" t="s">
        <v>38</v>
      </c>
      <c r="H21" s="10">
        <v>3510</v>
      </c>
      <c r="I21" s="14">
        <f>population_summary!E21*use_of_childcare!$B$2/100</f>
        <v>97.007994270688101</v>
      </c>
      <c r="J21" s="14">
        <f>population_summary!F21*use_of_childcare!$B$3/100</f>
        <v>484.63109179472877</v>
      </c>
      <c r="K21" s="14">
        <f>population_summary!G21*use_of_childcare!$B$4/100</f>
        <v>831.46820118194387</v>
      </c>
      <c r="L21" s="14">
        <f>population_summary!H21*use_of_childcare!$B$5/100</f>
        <v>873.46228488019278</v>
      </c>
      <c r="M21" s="14">
        <f>population_summary!I21*use_of_childcare!$B$6/100</f>
        <v>903.53227297328328</v>
      </c>
      <c r="N21" s="14">
        <f>population_summary!J21*use_of_childcare!$B$7/100</f>
        <v>749.81148341563789</v>
      </c>
      <c r="O21" s="14">
        <f>population_summary!K21*use_of_childcare!$B$8/100</f>
        <v>741.98704782621371</v>
      </c>
      <c r="P21" s="14">
        <f>population_summary!L21*use_of_childcare!$B$9/100</f>
        <v>721.46795902591009</v>
      </c>
      <c r="Q21" s="14">
        <f>population_summary!M21*use_of_childcare!$B$10/100</f>
        <v>618.90412594224665</v>
      </c>
      <c r="R21" s="14">
        <f>population_summary!N21*use_of_childcare!$B$11/100</f>
        <v>633.10899542977427</v>
      </c>
      <c r="S21" s="14">
        <f>population_summary!O21*use_of_childcare!$B$12/100</f>
        <v>568.4919045081441</v>
      </c>
      <c r="T21" s="14">
        <f>population_summary!P21*use_of_childcare!$B$13/100</f>
        <v>398.88192588125241</v>
      </c>
      <c r="U21" s="14">
        <f>population_summary!Q21*use_of_childcare!$B$14/100</f>
        <v>341.39606883164299</v>
      </c>
      <c r="V21" s="14">
        <f>population_summary!R21*use_of_childcare!$B$15/100</f>
        <v>153.56533744623576</v>
      </c>
      <c r="W21" s="14">
        <f>population_summary!S21*use_of_childcare!$B$16/100</f>
        <v>75.51361828052471</v>
      </c>
      <c r="X21" s="27">
        <f t="shared" si="0"/>
        <v>1413.1072872473608</v>
      </c>
      <c r="Y21" s="27">
        <f t="shared" si="1"/>
        <v>2526.8060412691138</v>
      </c>
      <c r="Z21" s="27">
        <f t="shared" si="2"/>
        <v>1463.4550068521239</v>
      </c>
      <c r="AA21" s="27">
        <f t="shared" si="3"/>
        <v>2789.8619763198208</v>
      </c>
    </row>
    <row r="22" spans="5:27" x14ac:dyDescent="0.2">
      <c r="E22" s="6">
        <v>21</v>
      </c>
      <c r="F22" s="10" t="s">
        <v>41</v>
      </c>
      <c r="G22" s="10" t="s">
        <v>38</v>
      </c>
      <c r="H22" s="10">
        <v>3512</v>
      </c>
      <c r="I22" s="14">
        <f>population_summary!E22*use_of_childcare!$B$2/100</f>
        <v>91.115879624314587</v>
      </c>
      <c r="J22" s="14">
        <f>population_summary!F22*use_of_childcare!$B$3/100</f>
        <v>455.19535327111998</v>
      </c>
      <c r="K22" s="14">
        <f>population_summary!G22*use_of_childcare!$B$4/100</f>
        <v>780.96611624544198</v>
      </c>
      <c r="L22" s="14">
        <f>population_summary!H22*use_of_childcare!$B$5/100</f>
        <v>820.40954463451021</v>
      </c>
      <c r="M22" s="14">
        <f>population_summary!I22*use_of_childcare!$B$6/100</f>
        <v>848.65312843389688</v>
      </c>
      <c r="N22" s="14">
        <f>population_summary!J22*use_of_childcare!$B$7/100</f>
        <v>708.06875333839071</v>
      </c>
      <c r="O22" s="14">
        <f>population_summary!K22*use_of_childcare!$B$8/100</f>
        <v>700.67991164161833</v>
      </c>
      <c r="P22" s="14">
        <f>population_summary!L22*use_of_childcare!$B$9/100</f>
        <v>681.30314034933758</v>
      </c>
      <c r="Q22" s="14">
        <f>population_summary!M22*use_of_childcare!$B$10/100</f>
        <v>584.44913499543406</v>
      </c>
      <c r="R22" s="14">
        <f>population_summary!N22*use_of_childcare!$B$11/100</f>
        <v>597.86320566763914</v>
      </c>
      <c r="S22" s="14">
        <f>population_summary!O22*use_of_childcare!$B$12/100</f>
        <v>543.28521624721975</v>
      </c>
      <c r="T22" s="14">
        <f>population_summary!P22*use_of_childcare!$B$13/100</f>
        <v>381.19567163757068</v>
      </c>
      <c r="U22" s="14">
        <f>population_summary!Q22*use_of_childcare!$B$14/100</f>
        <v>326.25871293914412</v>
      </c>
      <c r="V22" s="14">
        <f>population_summary!R22*use_of_childcare!$B$15/100</f>
        <v>146.75631596678312</v>
      </c>
      <c r="W22" s="14">
        <f>population_summary!S22*use_of_childcare!$B$16/100</f>
        <v>72.165376695451528</v>
      </c>
      <c r="X22" s="27">
        <f t="shared" si="0"/>
        <v>1327.2773491408766</v>
      </c>
      <c r="Y22" s="27">
        <f t="shared" si="1"/>
        <v>2377.1314264067978</v>
      </c>
      <c r="Z22" s="27">
        <f t="shared" si="2"/>
        <v>1381.983051990956</v>
      </c>
      <c r="AA22" s="27">
        <f t="shared" si="3"/>
        <v>2651.9736341492421</v>
      </c>
    </row>
    <row r="23" spans="5:27" x14ac:dyDescent="0.2">
      <c r="E23" s="6">
        <v>22</v>
      </c>
      <c r="F23" s="10" t="s">
        <v>42</v>
      </c>
      <c r="G23" s="10" t="s">
        <v>38</v>
      </c>
      <c r="H23" s="10">
        <v>3509</v>
      </c>
      <c r="I23" s="14">
        <f>population_summary!E23*use_of_childcare!$B$2/100</f>
        <v>43.076689676851501</v>
      </c>
      <c r="J23" s="14">
        <f>population_summary!F23*use_of_childcare!$B$3/100</f>
        <v>215.20188419464353</v>
      </c>
      <c r="K23" s="14">
        <f>population_summary!G23*use_of_childcare!$B$4/100</f>
        <v>369.21593882811516</v>
      </c>
      <c r="L23" s="14">
        <f>population_summary!H23*use_of_childcare!$B$5/100</f>
        <v>387.86353715579025</v>
      </c>
      <c r="M23" s="14">
        <f>population_summary!I23*use_of_childcare!$B$6/100</f>
        <v>401.21620520558281</v>
      </c>
      <c r="N23" s="14">
        <f>population_summary!J23*use_of_childcare!$B$7/100</f>
        <v>312.50173515001222</v>
      </c>
      <c r="O23" s="14">
        <f>population_summary!K23*use_of_childcare!$B$8/100</f>
        <v>309.24071587737302</v>
      </c>
      <c r="P23" s="14">
        <f>population_summary!L23*use_of_childcare!$B$9/100</f>
        <v>300.68889852645424</v>
      </c>
      <c r="Q23" s="14">
        <f>population_summary!M23*use_of_childcare!$B$10/100</f>
        <v>257.94298637227314</v>
      </c>
      <c r="R23" s="14">
        <f>population_summary!N23*use_of_childcare!$B$11/100</f>
        <v>263.86320293418879</v>
      </c>
      <c r="S23" s="14">
        <f>population_summary!O23*use_of_childcare!$B$12/100</f>
        <v>259.50669356778246</v>
      </c>
      <c r="T23" s="14">
        <f>population_summary!P23*use_of_childcare!$B$13/100</f>
        <v>182.08268031354203</v>
      </c>
      <c r="U23" s="14">
        <f>population_summary!Q23*use_of_childcare!$B$14/100</f>
        <v>155.84138369778589</v>
      </c>
      <c r="V23" s="14">
        <f>population_summary!R23*use_of_childcare!$B$15/100</f>
        <v>70.099912859396781</v>
      </c>
      <c r="W23" s="14">
        <f>population_summary!S23*use_of_childcare!$B$16/100</f>
        <v>34.470656915111604</v>
      </c>
      <c r="X23" s="27">
        <f t="shared" si="0"/>
        <v>627.49451269961014</v>
      </c>
      <c r="Y23" s="27">
        <f t="shared" si="1"/>
        <v>1101.5814775113854</v>
      </c>
      <c r="Z23" s="27">
        <f t="shared" si="2"/>
        <v>609.92961440382726</v>
      </c>
      <c r="AA23" s="27">
        <f t="shared" si="3"/>
        <v>1223.8075166600806</v>
      </c>
    </row>
    <row r="24" spans="5:27" x14ac:dyDescent="0.2">
      <c r="E24" s="6">
        <v>23</v>
      </c>
      <c r="F24" s="10" t="s">
        <v>43</v>
      </c>
      <c r="G24" s="10" t="s">
        <v>38</v>
      </c>
      <c r="H24" s="10">
        <v>3507</v>
      </c>
      <c r="I24" s="14">
        <f>population_summary!E24*use_of_childcare!$B$2/100</f>
        <v>59.180891656962913</v>
      </c>
      <c r="J24" s="14">
        <f>population_summary!F24*use_of_childcare!$B$3/100</f>
        <v>295.65501640070198</v>
      </c>
      <c r="K24" s="14">
        <f>population_summary!G24*use_of_childcare!$B$4/100</f>
        <v>507.24715937382121</v>
      </c>
      <c r="L24" s="14">
        <f>population_summary!H24*use_of_childcare!$B$5/100</f>
        <v>532.86615434700605</v>
      </c>
      <c r="M24" s="14">
        <f>population_summary!I24*use_of_childcare!$B$6/100</f>
        <v>551.21071162645762</v>
      </c>
      <c r="N24" s="14">
        <f>population_summary!J24*use_of_childcare!$B$7/100</f>
        <v>451.05428809967844</v>
      </c>
      <c r="O24" s="14">
        <f>population_summary!K24*use_of_childcare!$B$8/100</f>
        <v>446.34744470953376</v>
      </c>
      <c r="P24" s="14">
        <f>population_summary!L24*use_of_childcare!$B$9/100</f>
        <v>434.00404480704833</v>
      </c>
      <c r="Q24" s="14">
        <f>population_summary!M24*use_of_childcare!$B$10/100</f>
        <v>372.30606106106978</v>
      </c>
      <c r="R24" s="14">
        <f>population_summary!N24*use_of_childcare!$B$11/100</f>
        <v>380.85109862845786</v>
      </c>
      <c r="S24" s="14">
        <f>population_summary!O24*use_of_childcare!$B$12/100</f>
        <v>387.89817990326424</v>
      </c>
      <c r="T24" s="14">
        <f>population_summary!P24*use_of_childcare!$B$13/100</f>
        <v>272.16847209023007</v>
      </c>
      <c r="U24" s="14">
        <f>population_summary!Q24*use_of_childcare!$B$14/100</f>
        <v>232.94423838893334</v>
      </c>
      <c r="V24" s="14">
        <f>population_summary!R24*use_of_childcare!$B$15/100</f>
        <v>104.78199323377014</v>
      </c>
      <c r="W24" s="14">
        <f>population_summary!S24*use_of_childcare!$B$16/100</f>
        <v>51.525087440371415</v>
      </c>
      <c r="X24" s="27">
        <f t="shared" si="0"/>
        <v>862.08306743148614</v>
      </c>
      <c r="Y24" s="27">
        <f t="shared" si="1"/>
        <v>1535.1311540731419</v>
      </c>
      <c r="Z24" s="27">
        <f t="shared" si="2"/>
        <v>880.35148951658209</v>
      </c>
      <c r="AA24" s="27">
        <f t="shared" si="3"/>
        <v>1802.475130746097</v>
      </c>
    </row>
    <row r="25" spans="5:27" x14ac:dyDescent="0.2">
      <c r="E25" s="6">
        <v>24</v>
      </c>
      <c r="F25" s="10" t="s">
        <v>44</v>
      </c>
      <c r="G25" s="10" t="s">
        <v>38</v>
      </c>
      <c r="H25" s="10">
        <v>3511</v>
      </c>
      <c r="I25" s="14">
        <f>population_summary!E25*use_of_childcare!$B$2/100</f>
        <v>25.236296142008211</v>
      </c>
      <c r="J25" s="14">
        <f>population_summary!F25*use_of_childcare!$B$3/100</f>
        <v>126.07511209879783</v>
      </c>
      <c r="K25" s="14">
        <f>population_summary!G25*use_of_childcare!$B$4/100</f>
        <v>216.3035934867346</v>
      </c>
      <c r="L25" s="14">
        <f>population_summary!H25*use_of_childcare!$B$5/100</f>
        <v>227.22820996178635</v>
      </c>
      <c r="M25" s="14">
        <f>population_summary!I25*use_of_childcare!$B$6/100</f>
        <v>235.05081396683778</v>
      </c>
      <c r="N25" s="14">
        <f>population_summary!J25*use_of_childcare!$B$7/100</f>
        <v>195.60127161697304</v>
      </c>
      <c r="O25" s="14">
        <f>population_summary!K25*use_of_childcare!$B$8/100</f>
        <v>193.56013249757103</v>
      </c>
      <c r="P25" s="14">
        <f>population_summary!L25*use_of_childcare!$B$9/100</f>
        <v>188.20737390353369</v>
      </c>
      <c r="Q25" s="14">
        <f>population_summary!M25*use_of_childcare!$B$10/100</f>
        <v>161.45182718705996</v>
      </c>
      <c r="R25" s="14">
        <f>population_summary!N25*use_of_childcare!$B$11/100</f>
        <v>165.15741265269807</v>
      </c>
      <c r="S25" s="14">
        <f>population_summary!O25*use_of_childcare!$B$12/100</f>
        <v>166.64850649044223</v>
      </c>
      <c r="T25" s="14">
        <f>population_summary!P25*use_of_childcare!$B$13/100</f>
        <v>116.92880177714071</v>
      </c>
      <c r="U25" s="14">
        <f>population_summary!Q25*use_of_childcare!$B$14/100</f>
        <v>100.07731779703201</v>
      </c>
      <c r="V25" s="14">
        <f>population_summary!R25*use_of_childcare!$B$15/100</f>
        <v>45.016356312509906</v>
      </c>
      <c r="W25" s="14">
        <f>population_summary!S25*use_of_childcare!$B$16/100</f>
        <v>22.136166946874297</v>
      </c>
      <c r="X25" s="27">
        <f t="shared" si="0"/>
        <v>367.61500172754063</v>
      </c>
      <c r="Y25" s="27">
        <f t="shared" si="1"/>
        <v>657.88029554559716</v>
      </c>
      <c r="Z25" s="27">
        <f t="shared" si="2"/>
        <v>381.7675064011047</v>
      </c>
      <c r="AA25" s="27">
        <f t="shared" si="3"/>
        <v>777.41638916375712</v>
      </c>
    </row>
    <row r="26" spans="5:27" x14ac:dyDescent="0.2">
      <c r="E26" s="6">
        <v>25</v>
      </c>
      <c r="F26" s="10" t="s">
        <v>45</v>
      </c>
      <c r="G26" s="10" t="s">
        <v>38</v>
      </c>
      <c r="H26" s="10">
        <v>3502</v>
      </c>
      <c r="I26" s="14">
        <f>population_summary!E26*use_of_childcare!$B$2/100</f>
        <v>66.467427866979364</v>
      </c>
      <c r="J26" s="14">
        <f>population_summary!F26*use_of_childcare!$B$3/100</f>
        <v>332.05698538697453</v>
      </c>
      <c r="K26" s="14">
        <f>population_summary!G26*use_of_childcare!$B$4/100</f>
        <v>569.70101383125859</v>
      </c>
      <c r="L26" s="14">
        <f>population_summary!H26*use_of_childcare!$B$5/100</f>
        <v>598.47429947681758</v>
      </c>
      <c r="M26" s="14">
        <f>population_summary!I26*use_of_childcare!$B$6/100</f>
        <v>619.07749594082622</v>
      </c>
      <c r="N26" s="14">
        <f>population_summary!J26*use_of_childcare!$B$7/100</f>
        <v>482.59555297101491</v>
      </c>
      <c r="O26" s="14">
        <f>population_summary!K26*use_of_childcare!$B$8/100</f>
        <v>477.55957005599856</v>
      </c>
      <c r="P26" s="14">
        <f>population_summary!L26*use_of_childcare!$B$9/100</f>
        <v>464.35302251029401</v>
      </c>
      <c r="Q26" s="14">
        <f>population_summary!M26*use_of_childcare!$B$10/100</f>
        <v>398.34063028023235</v>
      </c>
      <c r="R26" s="14">
        <f>population_summary!N26*use_of_childcare!$B$11/100</f>
        <v>407.48320410957245</v>
      </c>
      <c r="S26" s="14">
        <f>population_summary!O26*use_of_childcare!$B$12/100</f>
        <v>373.50597402525273</v>
      </c>
      <c r="T26" s="14">
        <f>population_summary!P26*use_of_childcare!$B$13/100</f>
        <v>262.07019144141833</v>
      </c>
      <c r="U26" s="14">
        <f>population_summary!Q26*use_of_childcare!$B$14/100</f>
        <v>224.30129647611946</v>
      </c>
      <c r="V26" s="14">
        <f>population_summary!R26*use_of_childcare!$B$15/100</f>
        <v>100.89426161485686</v>
      </c>
      <c r="W26" s="14">
        <f>population_summary!S26*use_of_childcare!$B$16/100</f>
        <v>49.613349503087704</v>
      </c>
      <c r="X26" s="27">
        <f t="shared" si="0"/>
        <v>968.22542708521246</v>
      </c>
      <c r="Y26" s="27">
        <f t="shared" si="1"/>
        <v>1700.1473483886589</v>
      </c>
      <c r="Z26" s="27">
        <f t="shared" si="2"/>
        <v>941.91259256629257</v>
      </c>
      <c r="AA26" s="27">
        <f t="shared" si="3"/>
        <v>1816.2089074505395</v>
      </c>
    </row>
    <row r="27" spans="5:27" x14ac:dyDescent="0.2">
      <c r="E27" s="6">
        <v>26</v>
      </c>
      <c r="F27" s="10" t="s">
        <v>46</v>
      </c>
      <c r="G27" s="10" t="s">
        <v>38</v>
      </c>
      <c r="H27" s="10">
        <v>3513</v>
      </c>
      <c r="I27" s="14">
        <f>population_summary!E27*use_of_childcare!$B$2/100</f>
        <v>11.989291287400434</v>
      </c>
      <c r="J27" s="14">
        <f>population_summary!F27*use_of_childcare!$B$3/100</f>
        <v>59.895922703491713</v>
      </c>
      <c r="K27" s="14">
        <f>population_summary!G27*use_of_childcare!$B$4/100</f>
        <v>102.76178303784737</v>
      </c>
      <c r="L27" s="14">
        <f>population_summary!H27*use_of_childcare!$B$5/100</f>
        <v>107.95186356256049</v>
      </c>
      <c r="M27" s="14">
        <f>population_summary!I27*use_of_childcare!$B$6/100</f>
        <v>111.66823610450528</v>
      </c>
      <c r="N27" s="14">
        <f>population_summary!J27*use_of_childcare!$B$7/100</f>
        <v>67.146087289483802</v>
      </c>
      <c r="O27" s="14">
        <f>population_summary!K27*use_of_childcare!$B$8/100</f>
        <v>66.445404188866107</v>
      </c>
      <c r="P27" s="14">
        <f>population_summary!L27*use_of_childcare!$B$9/100</f>
        <v>64.607906953681564</v>
      </c>
      <c r="Q27" s="14">
        <f>population_summary!M27*use_of_childcare!$B$10/100</f>
        <v>55.423251555222933</v>
      </c>
      <c r="R27" s="14">
        <f>population_summary!N27*use_of_childcare!$B$11/100</f>
        <v>56.695306501888162</v>
      </c>
      <c r="S27" s="14">
        <f>population_summary!O27*use_of_childcare!$B$12/100</f>
        <v>62.162718054030485</v>
      </c>
      <c r="T27" s="14">
        <f>population_summary!P27*use_of_childcare!$B$13/100</f>
        <v>43.616425315428138</v>
      </c>
      <c r="U27" s="14">
        <f>population_summary!Q27*use_of_childcare!$B$14/100</f>
        <v>37.330536113609305</v>
      </c>
      <c r="V27" s="14">
        <f>population_summary!R27*use_of_childcare!$B$15/100</f>
        <v>16.79186405090778</v>
      </c>
      <c r="W27" s="14">
        <f>population_summary!S27*use_of_childcare!$B$16/100</f>
        <v>8.2571655377806579</v>
      </c>
      <c r="X27" s="27">
        <f>SUM(I27:K27)</f>
        <v>174.64699702873952</v>
      </c>
      <c r="Y27" s="27">
        <f>SUM(L27:N27)</f>
        <v>286.76618695654957</v>
      </c>
      <c r="Z27" s="27">
        <f>SUM(O27:P27)</f>
        <v>131.05331114254767</v>
      </c>
      <c r="AA27" s="27">
        <f>SUM(Q27:W27)</f>
        <v>280.27726712886749</v>
      </c>
    </row>
    <row r="28" spans="5:27" x14ac:dyDescent="0.2">
      <c r="E28" s="6">
        <v>27</v>
      </c>
      <c r="F28" s="10" t="s">
        <v>47</v>
      </c>
      <c r="G28" s="10" t="s">
        <v>38</v>
      </c>
      <c r="H28" s="10">
        <v>3547</v>
      </c>
      <c r="I28" s="14">
        <f>population_summary!E28*use_of_childcare!$B$2/100</f>
        <v>76.747869198935035</v>
      </c>
      <c r="J28" s="14">
        <f>population_summary!F28*use_of_childcare!$B$3/100</f>
        <v>383.41586095484882</v>
      </c>
      <c r="K28" s="14">
        <f>population_summary!G28*use_of_childcare!$B$4/100</f>
        <v>657.81602049541061</v>
      </c>
      <c r="L28" s="14">
        <f>population_summary!H28*use_of_childcare!$B$5/100</f>
        <v>691.03963744608268</v>
      </c>
      <c r="M28" s="14">
        <f>population_summary!I28*use_of_childcare!$B$6/100</f>
        <v>714.82950683089234</v>
      </c>
      <c r="N28" s="14">
        <f>population_summary!J28*use_of_childcare!$B$7/100</f>
        <v>524.33828304826227</v>
      </c>
      <c r="O28" s="14">
        <f>population_summary!K28*use_of_childcare!$B$8/100</f>
        <v>518.86670624059389</v>
      </c>
      <c r="P28" s="14">
        <f>population_summary!L28*use_of_childcare!$B$9/100</f>
        <v>504.5178411868668</v>
      </c>
      <c r="Q28" s="14">
        <f>population_summary!M28*use_of_childcare!$B$10/100</f>
        <v>432.79562122704482</v>
      </c>
      <c r="R28" s="14">
        <f>population_summary!N28*use_of_childcare!$B$11/100</f>
        <v>442.72899387170759</v>
      </c>
      <c r="S28" s="14">
        <f>population_summary!O28*use_of_childcare!$B$12/100</f>
        <v>400.42021213611048</v>
      </c>
      <c r="T28" s="14">
        <f>population_summary!P28*use_of_childcare!$B$13/100</f>
        <v>280.95454677902677</v>
      </c>
      <c r="U28" s="14">
        <f>population_summary!Q28*use_of_childcare!$B$14/100</f>
        <v>240.4640861548844</v>
      </c>
      <c r="V28" s="14">
        <f>population_summary!R28*use_of_childcare!$B$15/100</f>
        <v>108.16453938807888</v>
      </c>
      <c r="W28" s="14">
        <f>population_summary!S28*use_of_childcare!$B$16/100</f>
        <v>53.188407453601315</v>
      </c>
      <c r="X28" s="27">
        <f t="shared" ref="X28:X50" si="4">SUM(I28:K28)</f>
        <v>1117.9797506491946</v>
      </c>
      <c r="Y28" s="27">
        <f t="shared" ref="Y28:Y50" si="5">SUM(L28:N28)</f>
        <v>1930.2074273252374</v>
      </c>
      <c r="Z28" s="27">
        <f t="shared" ref="Z28:Z50" si="6">SUM(O28:P28)</f>
        <v>1023.3845474274607</v>
      </c>
      <c r="AA28" s="27">
        <f t="shared" ref="AA28:AA50" si="7">SUM(Q28:W28)</f>
        <v>1958.7164070104543</v>
      </c>
    </row>
    <row r="29" spans="5:27" x14ac:dyDescent="0.2">
      <c r="E29" s="6">
        <v>28</v>
      </c>
      <c r="F29" s="10" t="s">
        <v>74</v>
      </c>
      <c r="G29" s="10" t="s">
        <v>38</v>
      </c>
      <c r="H29" s="10">
        <v>3501</v>
      </c>
      <c r="I29" s="14">
        <f>population_summary!E29*use_of_childcare!$B$2/100</f>
        <v>75.968633619252245</v>
      </c>
      <c r="J29" s="14">
        <f>population_summary!F29*use_of_childcare!$B$3/100</f>
        <v>379.52296746100728</v>
      </c>
      <c r="K29" s="14">
        <f>population_summary!G29*use_of_childcare!$B$4/100</f>
        <v>651.13709046900544</v>
      </c>
      <c r="L29" s="14">
        <f>population_summary!H29*use_of_childcare!$B$5/100</f>
        <v>684.02338177554009</v>
      </c>
      <c r="M29" s="14">
        <f>population_summary!I29*use_of_childcare!$B$6/100</f>
        <v>707.57170813310813</v>
      </c>
      <c r="N29" s="14">
        <f>population_summary!J29*use_of_childcare!$B$7/100</f>
        <v>597.10179507817713</v>
      </c>
      <c r="O29" s="14">
        <f>population_summary!K29*use_of_childcare!$B$8/100</f>
        <v>590.87091619828004</v>
      </c>
      <c r="P29" s="14">
        <f>population_summary!L29*use_of_childcare!$B$9/100</f>
        <v>574.53082935376017</v>
      </c>
      <c r="Q29" s="14">
        <f>population_summary!M29*use_of_childcare!$B$10/100</f>
        <v>492.85556803956848</v>
      </c>
      <c r="R29" s="14">
        <f>population_summary!N29*use_of_childcare!$B$11/100</f>
        <v>504.1674154271501</v>
      </c>
      <c r="S29" s="14">
        <f>population_summary!O29*use_of_childcare!$B$12/100</f>
        <v>461.64807104087163</v>
      </c>
      <c r="T29" s="14">
        <f>population_summary!P29*use_of_childcare!$B$13/100</f>
        <v>323.91502886125988</v>
      </c>
      <c r="U29" s="14">
        <f>population_summary!Q29*use_of_childcare!$B$14/100</f>
        <v>277.23321191956711</v>
      </c>
      <c r="V29" s="14">
        <f>population_summary!R29*use_of_childcare!$B$15/100</f>
        <v>124.70387220752355</v>
      </c>
      <c r="W29" s="14">
        <f>population_summary!S29*use_of_childcare!$B$16/100</f>
        <v>61.32139427153713</v>
      </c>
      <c r="X29" s="27">
        <f t="shared" si="4"/>
        <v>1106.6286915492651</v>
      </c>
      <c r="Y29" s="27">
        <f t="shared" si="5"/>
        <v>1988.6968849868254</v>
      </c>
      <c r="Z29" s="27">
        <f t="shared" si="6"/>
        <v>1165.4017455520402</v>
      </c>
      <c r="AA29" s="27">
        <f t="shared" si="7"/>
        <v>2245.8445617674779</v>
      </c>
    </row>
    <row r="30" spans="5:27" x14ac:dyDescent="0.2">
      <c r="E30" s="6">
        <v>29</v>
      </c>
      <c r="F30" s="10" t="s">
        <v>50</v>
      </c>
      <c r="G30" s="10" t="s">
        <v>49</v>
      </c>
      <c r="H30" s="10">
        <v>3541</v>
      </c>
      <c r="I30" s="14">
        <f>population_summary!E30*use_of_childcare!$B$2/100</f>
        <v>50.650312679382665</v>
      </c>
      <c r="J30" s="14">
        <f>population_summary!F30*use_of_childcare!$B$3/100</f>
        <v>253.03807709969988</v>
      </c>
      <c r="K30" s="14">
        <f>population_summary!G30*use_of_childcare!$B$4/100</f>
        <v>434.13045171633348</v>
      </c>
      <c r="L30" s="14">
        <f>population_summary!H30*use_of_childcare!$B$5/100</f>
        <v>456.05661858527543</v>
      </c>
      <c r="M30" s="14">
        <f>population_summary!I30*use_of_childcare!$B$6/100</f>
        <v>471.75691535597724</v>
      </c>
      <c r="N30" s="14">
        <f>population_summary!J30*use_of_childcare!$B$7/100</f>
        <v>365.2787031030407</v>
      </c>
      <c r="O30" s="14">
        <f>population_summary!K30*use_of_childcare!$B$8/100</f>
        <v>361.46694541749741</v>
      </c>
      <c r="P30" s="14">
        <f>population_summary!L30*use_of_childcare!$B$9/100</f>
        <v>351.47085131703369</v>
      </c>
      <c r="Q30" s="14">
        <f>population_summary!M30*use_of_childcare!$B$10/100</f>
        <v>301.50578041225805</v>
      </c>
      <c r="R30" s="14">
        <f>population_summary!N30*use_of_childcare!$B$11/100</f>
        <v>308.425834877836</v>
      </c>
      <c r="S30" s="14">
        <f>population_summary!O30*use_of_childcare!$B$12/100</f>
        <v>254.30273212036585</v>
      </c>
      <c r="T30" s="14">
        <f>population_summary!P30*use_of_childcare!$B$13/100</f>
        <v>178.43132459871748</v>
      </c>
      <c r="U30" s="14">
        <f>population_summary!Q30*use_of_childcare!$B$14/100</f>
        <v>152.71625215868937</v>
      </c>
      <c r="V30" s="14">
        <f>population_summary!R30*use_of_childcare!$B$15/100</f>
        <v>68.694179392671074</v>
      </c>
      <c r="W30" s="14">
        <f>population_summary!S30*use_of_childcare!$B$16/100</f>
        <v>33.779407039483601</v>
      </c>
      <c r="X30" s="27">
        <f t="shared" si="4"/>
        <v>737.818841495416</v>
      </c>
      <c r="Y30" s="27">
        <f t="shared" si="5"/>
        <v>1293.0922370442934</v>
      </c>
      <c r="Z30" s="27">
        <f t="shared" si="6"/>
        <v>712.93779673453105</v>
      </c>
      <c r="AA30" s="27">
        <f t="shared" si="7"/>
        <v>1297.8555106000213</v>
      </c>
    </row>
    <row r="31" spans="5:27" x14ac:dyDescent="0.2">
      <c r="E31" s="6">
        <v>30</v>
      </c>
      <c r="F31" s="10" t="s">
        <v>51</v>
      </c>
      <c r="G31" s="10" t="s">
        <v>49</v>
      </c>
      <c r="H31" s="10">
        <v>3534</v>
      </c>
      <c r="I31" s="14">
        <f>population_summary!E31*use_of_childcare!$B$2/100</f>
        <v>75.900279621034443</v>
      </c>
      <c r="J31" s="14">
        <f>population_summary!F31*use_of_childcare!$B$3/100</f>
        <v>379.18148557558266</v>
      </c>
      <c r="K31" s="14">
        <f>population_summary!G31*use_of_childcare!$B$4/100</f>
        <v>650.55121941405753</v>
      </c>
      <c r="L31" s="14">
        <f>population_summary!H31*use_of_childcare!$B$5/100</f>
        <v>683.40792075180809</v>
      </c>
      <c r="M31" s="14">
        <f>population_summary!I31*use_of_childcare!$B$6/100</f>
        <v>706.93505912453054</v>
      </c>
      <c r="N31" s="14">
        <f>population_summary!J31*use_of_childcare!$B$7/100</f>
        <v>575.13741591034875</v>
      </c>
      <c r="O31" s="14">
        <f>population_summary!K31*use_of_childcare!$B$8/100</f>
        <v>569.13573980189699</v>
      </c>
      <c r="P31" s="14">
        <f>population_summary!L31*use_of_childcare!$B$9/100</f>
        <v>553.39672276833176</v>
      </c>
      <c r="Q31" s="14">
        <f>population_summary!M31*use_of_childcare!$B$10/100</f>
        <v>474.72588452391398</v>
      </c>
      <c r="R31" s="14">
        <f>population_summary!N31*use_of_childcare!$B$11/100</f>
        <v>485.62162580168763</v>
      </c>
      <c r="S31" s="14">
        <f>population_summary!O31*use_of_childcare!$B$12/100</f>
        <v>445.30437962007892</v>
      </c>
      <c r="T31" s="14">
        <f>population_summary!P31*use_of_childcare!$B$13/100</f>
        <v>312.44748981938892</v>
      </c>
      <c r="U31" s="14">
        <f>population_summary!Q31*use_of_childcare!$B$14/100</f>
        <v>267.41834567959205</v>
      </c>
      <c r="V31" s="14">
        <f>population_summary!R31*use_of_childcare!$B$15/100</f>
        <v>120.28899053858811</v>
      </c>
      <c r="W31" s="14">
        <f>population_summary!S31*use_of_childcare!$B$16/100</f>
        <v>59.15043763089291</v>
      </c>
      <c r="X31" s="27">
        <f t="shared" si="4"/>
        <v>1105.6329846106746</v>
      </c>
      <c r="Y31" s="27">
        <f t="shared" si="5"/>
        <v>1965.4803957866875</v>
      </c>
      <c r="Z31" s="27">
        <f t="shared" si="6"/>
        <v>1122.5324625702287</v>
      </c>
      <c r="AA31" s="27">
        <f t="shared" si="7"/>
        <v>2164.9571536141425</v>
      </c>
    </row>
    <row r="32" spans="5:27" x14ac:dyDescent="0.2">
      <c r="E32" s="6">
        <v>31</v>
      </c>
      <c r="F32" s="10" t="s">
        <v>52</v>
      </c>
      <c r="G32" s="10" t="s">
        <v>49</v>
      </c>
      <c r="H32" s="10">
        <v>3537</v>
      </c>
      <c r="I32" s="14">
        <f>population_summary!E32*use_of_childcare!$B$2/100</f>
        <v>284.57136538030488</v>
      </c>
      <c r="J32" s="14">
        <f>population_summary!F32*use_of_childcare!$B$3/100</f>
        <v>1421.6573854000951</v>
      </c>
      <c r="K32" s="14">
        <f>population_summary!G32*use_of_childcare!$B$4/100</f>
        <v>2439.098375958758</v>
      </c>
      <c r="L32" s="14">
        <f>population_summary!H32*use_of_childcare!$B$5/100</f>
        <v>2562.2873340002952</v>
      </c>
      <c r="M32" s="14">
        <f>population_summary!I32*use_of_childcare!$B$6/100</f>
        <v>2650.4971525101278</v>
      </c>
      <c r="N32" s="14">
        <f>population_summary!J32*use_of_childcare!$B$7/100</f>
        <v>2279.8230711347919</v>
      </c>
      <c r="O32" s="14">
        <f>population_summary!K32*use_of_childcare!$B$8/100</f>
        <v>2256.0326529164449</v>
      </c>
      <c r="P32" s="14">
        <f>population_summary!L32*use_of_childcare!$B$9/100</f>
        <v>2193.6437817397891</v>
      </c>
      <c r="Q32" s="14">
        <f>population_summary!M32*use_of_childcare!$B$10/100</f>
        <v>1881.7955397483574</v>
      </c>
      <c r="R32" s="14">
        <f>population_summary!N32*use_of_childcare!$B$11/100</f>
        <v>1924.9858481077358</v>
      </c>
      <c r="S32" s="14">
        <f>population_summary!O32*use_of_childcare!$B$12/100</f>
        <v>1909.4064080916976</v>
      </c>
      <c r="T32" s="14">
        <f>population_summary!P32*use_of_childcare!$B$13/100</f>
        <v>1339.7335992120709</v>
      </c>
      <c r="U32" s="14">
        <f>population_summary!Q32*use_of_childcare!$B$14/100</f>
        <v>1146.6545721322843</v>
      </c>
      <c r="V32" s="14">
        <f>population_summary!R32*use_of_childcare!$B$15/100</f>
        <v>515.78331556769945</v>
      </c>
      <c r="W32" s="14">
        <f>population_summary!S32*use_of_childcare!$B$16/100</f>
        <v>253.6292698271109</v>
      </c>
      <c r="X32" s="27">
        <f t="shared" si="4"/>
        <v>4145.3271267391574</v>
      </c>
      <c r="Y32" s="27">
        <f t="shared" si="5"/>
        <v>7492.6075576452149</v>
      </c>
      <c r="Z32" s="27">
        <f t="shared" si="6"/>
        <v>4449.6764346562341</v>
      </c>
      <c r="AA32" s="27">
        <f t="shared" si="7"/>
        <v>8971.9885526869566</v>
      </c>
    </row>
    <row r="33" spans="5:27" x14ac:dyDescent="0.2">
      <c r="E33" s="6">
        <v>32</v>
      </c>
      <c r="F33" s="10" t="s">
        <v>53</v>
      </c>
      <c r="G33" s="10" t="s">
        <v>49</v>
      </c>
      <c r="H33" s="10">
        <v>3542</v>
      </c>
      <c r="I33" s="14">
        <f>population_summary!E33*use_of_childcare!$B$2/100</f>
        <v>61.299865601714416</v>
      </c>
      <c r="J33" s="14">
        <f>population_summary!F33*use_of_childcare!$B$3/100</f>
        <v>306.24095484886755</v>
      </c>
      <c r="K33" s="14">
        <f>population_summary!G33*use_of_childcare!$B$4/100</f>
        <v>525.40916207720363</v>
      </c>
      <c r="L33" s="14">
        <f>population_summary!H33*use_of_childcare!$B$5/100</f>
        <v>551.94544608269234</v>
      </c>
      <c r="M33" s="14">
        <f>population_summary!I33*use_of_childcare!$B$6/100</f>
        <v>570.94683089236219</v>
      </c>
      <c r="N33" s="14">
        <f>population_summary!J33*use_of_childcare!$B$7/100</f>
        <v>445.7453623292555</v>
      </c>
      <c r="O33" s="14">
        <f>population_summary!K33*use_of_childcare!$B$8/100</f>
        <v>441.09391866111889</v>
      </c>
      <c r="P33" s="14">
        <f>population_summary!L33*use_of_childcare!$B$9/100</f>
        <v>428.8958010352149</v>
      </c>
      <c r="Q33" s="14">
        <f>population_summary!M33*use_of_childcare!$B$10/100</f>
        <v>367.92400485586421</v>
      </c>
      <c r="R33" s="14">
        <f>population_summary!N33*use_of_childcare!$B$11/100</f>
        <v>376.36846701282479</v>
      </c>
      <c r="S33" s="14">
        <f>population_summary!O33*use_of_childcare!$B$12/100</f>
        <v>358.62589676154579</v>
      </c>
      <c r="T33" s="14">
        <f>population_summary!P33*use_of_childcare!$B$13/100</f>
        <v>251.62959619434179</v>
      </c>
      <c r="U33" s="14">
        <f>population_summary!Q33*use_of_childcare!$B$14/100</f>
        <v>215.36537348151532</v>
      </c>
      <c r="V33" s="14">
        <f>population_summary!R33*use_of_childcare!$B$15/100</f>
        <v>96.874742483438027</v>
      </c>
      <c r="W33" s="14">
        <f>population_summary!S33*use_of_childcare!$B$16/100</f>
        <v>47.636806889963864</v>
      </c>
      <c r="X33" s="27">
        <f t="shared" si="4"/>
        <v>892.94998252778555</v>
      </c>
      <c r="Y33" s="27">
        <f t="shared" si="5"/>
        <v>1568.6376393043101</v>
      </c>
      <c r="Z33" s="27">
        <f t="shared" si="6"/>
        <v>869.98971969633385</v>
      </c>
      <c r="AA33" s="27">
        <f t="shared" si="7"/>
        <v>1714.4248876794938</v>
      </c>
    </row>
    <row r="34" spans="5:27" x14ac:dyDescent="0.2">
      <c r="E34" s="6">
        <v>33</v>
      </c>
      <c r="F34" s="10" t="s">
        <v>54</v>
      </c>
      <c r="G34" s="10" t="s">
        <v>49</v>
      </c>
      <c r="H34" s="10">
        <v>3540</v>
      </c>
      <c r="I34" s="14">
        <f>population_summary!E34*use_of_childcare!$B$2/100</f>
        <v>45.701483208414658</v>
      </c>
      <c r="J34" s="14">
        <f>population_summary!F34*use_of_childcare!$B$3/100</f>
        <v>228.31478859495189</v>
      </c>
      <c r="K34" s="14">
        <f>population_summary!G34*use_of_childcare!$B$4/100</f>
        <v>391.71338733811143</v>
      </c>
      <c r="L34" s="14">
        <f>population_summary!H34*use_of_childcare!$B$5/100</f>
        <v>411.49724046709196</v>
      </c>
      <c r="M34" s="14">
        <f>population_summary!I34*use_of_childcare!$B$6/100</f>
        <v>425.66352713496138</v>
      </c>
      <c r="N34" s="14">
        <f>population_summary!J34*use_of_childcare!$B$7/100</f>
        <v>315.41643949455823</v>
      </c>
      <c r="O34" s="14">
        <f>population_summary!K34*use_of_childcare!$B$8/100</f>
        <v>312.1250046882675</v>
      </c>
      <c r="P34" s="14">
        <f>population_summary!L34*use_of_childcare!$B$9/100</f>
        <v>303.49342451883336</v>
      </c>
      <c r="Q34" s="14">
        <f>population_summary!M34*use_of_childcare!$B$10/100</f>
        <v>260.34882115160167</v>
      </c>
      <c r="R34" s="14">
        <f>population_summary!N34*use_of_childcare!$B$11/100</f>
        <v>266.32425558590899</v>
      </c>
      <c r="S34" s="14">
        <f>population_summary!O34*use_of_childcare!$B$12/100</f>
        <v>245.1144876897709</v>
      </c>
      <c r="T34" s="14">
        <f>population_summary!P34*use_of_childcare!$B$13/100</f>
        <v>171.98439966473029</v>
      </c>
      <c r="U34" s="14">
        <f>population_summary!Q34*use_of_childcare!$B$14/100</f>
        <v>147.19844178497203</v>
      </c>
      <c r="V34" s="14">
        <f>population_summary!R34*use_of_childcare!$B$15/100</f>
        <v>66.212181240483503</v>
      </c>
      <c r="W34" s="14">
        <f>population_summary!S34*use_of_childcare!$B$16/100</f>
        <v>32.558918977827886</v>
      </c>
      <c r="X34" s="27">
        <f t="shared" si="4"/>
        <v>665.7296591414779</v>
      </c>
      <c r="Y34" s="27">
        <f t="shared" si="5"/>
        <v>1152.5772070966116</v>
      </c>
      <c r="Z34" s="27">
        <f t="shared" si="6"/>
        <v>615.61842920710092</v>
      </c>
      <c r="AA34" s="27">
        <f t="shared" si="7"/>
        <v>1189.7415060952953</v>
      </c>
    </row>
    <row r="35" spans="5:27" x14ac:dyDescent="0.2">
      <c r="E35" s="6">
        <v>34</v>
      </c>
      <c r="F35" s="10" t="s">
        <v>55</v>
      </c>
      <c r="G35" s="10" t="s">
        <v>49</v>
      </c>
      <c r="H35" s="10">
        <v>3536</v>
      </c>
      <c r="I35" s="14">
        <f>population_summary!E35*use_of_childcare!$B$2/100</f>
        <v>74.874969647767585</v>
      </c>
      <c r="J35" s="14">
        <f>population_summary!F35*use_of_childcare!$B$3/100</f>
        <v>374.05925729421222</v>
      </c>
      <c r="K35" s="14">
        <f>population_summary!G35*use_of_childcare!$B$4/100</f>
        <v>641.76315358984027</v>
      </c>
      <c r="L35" s="14">
        <f>population_summary!H35*use_of_childcare!$B$5/100</f>
        <v>674.17600539583088</v>
      </c>
      <c r="M35" s="14">
        <f>population_summary!I35*use_of_childcare!$B$6/100</f>
        <v>697.38532399586711</v>
      </c>
      <c r="N35" s="14">
        <f>population_summary!J35*use_of_childcare!$B$7/100</f>
        <v>564.72775753697033</v>
      </c>
      <c r="O35" s="14">
        <f>population_summary!K35*use_of_childcare!$B$8/100</f>
        <v>558.83470833441697</v>
      </c>
      <c r="P35" s="14">
        <f>population_summary!L35*use_of_childcare!$B$9/100</f>
        <v>543.38055850983483</v>
      </c>
      <c r="Q35" s="14">
        <f>population_summary!M35*use_of_childcare!$B$10/100</f>
        <v>466.13361745488345</v>
      </c>
      <c r="R35" s="14">
        <f>population_summary!N35*use_of_childcare!$B$11/100</f>
        <v>476.83215204554403</v>
      </c>
      <c r="S35" s="14">
        <f>population_summary!O35*use_of_childcare!$B$12/100</f>
        <v>461.89200673371931</v>
      </c>
      <c r="T35" s="14">
        <f>population_summary!P35*use_of_childcare!$B$13/100</f>
        <v>324.08618616039234</v>
      </c>
      <c r="U35" s="14">
        <f>population_summary!Q35*use_of_childcare!$B$14/100</f>
        <v>277.37970246046234</v>
      </c>
      <c r="V35" s="14">
        <f>population_summary!R35*use_of_childcare!$B$15/100</f>
        <v>124.76976596377632</v>
      </c>
      <c r="W35" s="14">
        <f>population_summary!S35*use_of_childcare!$B$16/100</f>
        <v>61.353796609457191</v>
      </c>
      <c r="X35" s="27">
        <f t="shared" si="4"/>
        <v>1090.69738053182</v>
      </c>
      <c r="Y35" s="27">
        <f t="shared" si="5"/>
        <v>1936.2890869286684</v>
      </c>
      <c r="Z35" s="27">
        <f t="shared" si="6"/>
        <v>1102.2152668442518</v>
      </c>
      <c r="AA35" s="27">
        <f t="shared" si="7"/>
        <v>2192.4472274282352</v>
      </c>
    </row>
    <row r="36" spans="5:27" x14ac:dyDescent="0.2">
      <c r="E36" s="6">
        <v>35</v>
      </c>
      <c r="F36" s="10" t="s">
        <v>56</v>
      </c>
      <c r="G36" s="10" t="s">
        <v>49</v>
      </c>
      <c r="H36" s="10">
        <v>3538</v>
      </c>
      <c r="I36" s="14">
        <f>population_summary!E36*use_of_childcare!$B$2/100</f>
        <v>82.12049345885336</v>
      </c>
      <c r="J36" s="14">
        <f>population_summary!F36*use_of_childcare!$B$3/100</f>
        <v>410.25633714922992</v>
      </c>
      <c r="K36" s="14">
        <f>population_summary!G36*use_of_childcare!$B$4/100</f>
        <v>703.86548541430909</v>
      </c>
      <c r="L36" s="14">
        <f>population_summary!H36*use_of_childcare!$B$5/100</f>
        <v>739.41487391140322</v>
      </c>
      <c r="M36" s="14">
        <f>population_summary!I36*use_of_childcare!$B$6/100</f>
        <v>764.87011890508904</v>
      </c>
      <c r="N36" s="14">
        <f>population_summary!J36*use_of_childcare!$B$7/100</f>
        <v>673.71688070624191</v>
      </c>
      <c r="O36" s="14">
        <f>population_summary!K36*use_of_childcare!$B$8/100</f>
        <v>666.68650779893369</v>
      </c>
      <c r="P36" s="14">
        <f>population_summary!L36*use_of_childcare!$B$9/100</f>
        <v>648.24979829629763</v>
      </c>
      <c r="Q36" s="14">
        <f>population_summary!M36*use_of_childcare!$B$10/100</f>
        <v>556.09465366763322</v>
      </c>
      <c r="R36" s="14">
        <f>population_summary!N36*use_of_childcare!$B$11/100</f>
        <v>568.85794227236579</v>
      </c>
      <c r="S36" s="14">
        <f>population_summary!O36*use_of_childcare!$B$12/100</f>
        <v>526.04709395265218</v>
      </c>
      <c r="T36" s="14">
        <f>population_summary!P36*use_of_childcare!$B$13/100</f>
        <v>369.10055583221418</v>
      </c>
      <c r="U36" s="14">
        <f>population_summary!Q36*use_of_childcare!$B$14/100</f>
        <v>315.90671471588672</v>
      </c>
      <c r="V36" s="14">
        <f>population_summary!R36*use_of_childcare!$B$15/100</f>
        <v>142.09982385825418</v>
      </c>
      <c r="W36" s="14">
        <f>population_summary!S36*use_of_childcare!$B$16/100</f>
        <v>69.87561148243374</v>
      </c>
      <c r="X36" s="27">
        <f t="shared" si="4"/>
        <v>1196.2423160223925</v>
      </c>
      <c r="Y36" s="27">
        <f t="shared" si="5"/>
        <v>2178.0018735227341</v>
      </c>
      <c r="Z36" s="27">
        <f t="shared" si="6"/>
        <v>1314.9363060952314</v>
      </c>
      <c r="AA36" s="27">
        <f t="shared" si="7"/>
        <v>2547.9823957814401</v>
      </c>
    </row>
    <row r="37" spans="5:27" x14ac:dyDescent="0.2">
      <c r="E37" s="6">
        <v>36</v>
      </c>
      <c r="F37" s="10" t="s">
        <v>57</v>
      </c>
      <c r="G37" s="10" t="s">
        <v>49</v>
      </c>
      <c r="H37" s="10">
        <v>3539</v>
      </c>
      <c r="I37" s="14">
        <f>population_summary!E37*use_of_childcare!$B$2/100</f>
        <v>335.87787644257844</v>
      </c>
      <c r="J37" s="14">
        <f>population_summary!F37*use_of_childcare!$B$3/100</f>
        <v>1677.973688599872</v>
      </c>
      <c r="K37" s="14">
        <f>population_summary!G37*use_of_childcare!$B$4/100</f>
        <v>2878.8531898025899</v>
      </c>
      <c r="L37" s="14">
        <f>population_summary!H37*use_of_childcare!$B$5/100</f>
        <v>3024.2523784133959</v>
      </c>
      <c r="M37" s="14">
        <f>population_summary!I37*use_of_childcare!$B$6/100</f>
        <v>3128.3658983484493</v>
      </c>
      <c r="N37" s="14">
        <f>population_summary!J37*use_of_childcare!$B$7/100</f>
        <v>2636.1456772555339</v>
      </c>
      <c r="O37" s="14">
        <f>population_summary!K37*use_of_childcare!$B$8/100</f>
        <v>2608.6369600482899</v>
      </c>
      <c r="P37" s="14">
        <f>population_summary!L37*use_of_childcare!$B$9/100</f>
        <v>2536.4970843081387</v>
      </c>
      <c r="Q37" s="14">
        <f>population_summary!M37*use_of_childcare!$B$10/100</f>
        <v>2175.9088415212732</v>
      </c>
      <c r="R37" s="14">
        <f>population_summary!N37*use_of_childcare!$B$11/100</f>
        <v>2225.8495347805251</v>
      </c>
      <c r="S37" s="14">
        <f>population_summary!O37*use_of_childcare!$B$12/100</f>
        <v>1968.9267171465247</v>
      </c>
      <c r="T37" s="14">
        <f>population_summary!P37*use_of_childcare!$B$13/100</f>
        <v>1381.4959802003768</v>
      </c>
      <c r="U37" s="14">
        <f>population_summary!Q37*use_of_childcare!$B$14/100</f>
        <v>1182.3982641107007</v>
      </c>
      <c r="V37" s="14">
        <f>population_summary!R37*use_of_childcare!$B$15/100</f>
        <v>531.86139209337455</v>
      </c>
      <c r="W37" s="14">
        <f>population_summary!S37*use_of_childcare!$B$16/100</f>
        <v>261.53544027960623</v>
      </c>
      <c r="X37" s="27">
        <f t="shared" si="4"/>
        <v>4892.704754845041</v>
      </c>
      <c r="Y37" s="27">
        <f t="shared" si="5"/>
        <v>8788.7639540173786</v>
      </c>
      <c r="Z37" s="27">
        <f t="shared" si="6"/>
        <v>5145.1340443564286</v>
      </c>
      <c r="AA37" s="27">
        <f t="shared" si="7"/>
        <v>9727.9761701323805</v>
      </c>
    </row>
    <row r="38" spans="5:27" x14ac:dyDescent="0.2">
      <c r="E38" s="6">
        <v>37</v>
      </c>
      <c r="F38" s="10" t="s">
        <v>58</v>
      </c>
      <c r="G38" s="10" t="s">
        <v>49</v>
      </c>
      <c r="H38" s="10">
        <v>3532</v>
      </c>
      <c r="I38" s="14">
        <f>population_summary!E38*use_of_childcare!$B$2/100</f>
        <v>86.905273334098695</v>
      </c>
      <c r="J38" s="14">
        <f>population_summary!F38*use_of_childcare!$B$3/100</f>
        <v>434.1600691289587</v>
      </c>
      <c r="K38" s="14">
        <f>population_summary!G38*use_of_childcare!$B$4/100</f>
        <v>744.87645926065636</v>
      </c>
      <c r="L38" s="14">
        <f>population_summary!H38*use_of_childcare!$B$5/100</f>
        <v>782.49714557263042</v>
      </c>
      <c r="M38" s="14">
        <f>population_summary!I38*use_of_childcare!$B$6/100</f>
        <v>809.43554950551891</v>
      </c>
      <c r="N38" s="14">
        <f>population_summary!J38*use_of_childcare!$B$7/100</f>
        <v>642.17561583490544</v>
      </c>
      <c r="O38" s="14">
        <f>population_summary!K38*use_of_childcare!$B$8/100</f>
        <v>635.47438245246917</v>
      </c>
      <c r="P38" s="14">
        <f>population_summary!L38*use_of_childcare!$B$9/100</f>
        <v>617.900820593052</v>
      </c>
      <c r="Q38" s="14">
        <f>population_summary!M38*use_of_childcare!$B$10/100</f>
        <v>530.06008444847077</v>
      </c>
      <c r="R38" s="14">
        <f>population_summary!N38*use_of_childcare!$B$11/100</f>
        <v>542.22583679125125</v>
      </c>
      <c r="S38" s="14">
        <f>population_summary!O38*use_of_childcare!$B$12/100</f>
        <v>510.6791453032501</v>
      </c>
      <c r="T38" s="14">
        <f>population_summary!P38*use_of_childcare!$B$13/100</f>
        <v>358.31764598687289</v>
      </c>
      <c r="U38" s="14">
        <f>population_summary!Q38*use_of_childcare!$B$14/100</f>
        <v>306.67781063949241</v>
      </c>
      <c r="V38" s="14">
        <f>population_summary!R38*use_of_childcare!$B$15/100</f>
        <v>137.94851721432985</v>
      </c>
      <c r="W38" s="14">
        <f>population_summary!S38*use_of_childcare!$B$16/100</f>
        <v>67.834264193469792</v>
      </c>
      <c r="X38" s="27">
        <f t="shared" si="4"/>
        <v>1265.9418017237138</v>
      </c>
      <c r="Y38" s="27">
        <f t="shared" si="5"/>
        <v>2234.1083109130545</v>
      </c>
      <c r="Z38" s="27">
        <f t="shared" si="6"/>
        <v>1253.3752030455212</v>
      </c>
      <c r="AA38" s="27">
        <f t="shared" si="7"/>
        <v>2453.7433045771368</v>
      </c>
    </row>
    <row r="39" spans="5:27" x14ac:dyDescent="0.2">
      <c r="E39" s="6">
        <v>38</v>
      </c>
      <c r="F39" s="10" t="s">
        <v>59</v>
      </c>
      <c r="G39" s="10" t="s">
        <v>49</v>
      </c>
      <c r="H39" s="10">
        <v>3531</v>
      </c>
      <c r="I39" s="14">
        <f>population_summary!E39*use_of_childcare!$B$2/100</f>
        <v>62.639603966783106</v>
      </c>
      <c r="J39" s="14">
        <f>population_summary!F39*use_of_childcare!$B$3/100</f>
        <v>312.93399980319157</v>
      </c>
      <c r="K39" s="14">
        <f>population_summary!G39*use_of_childcare!$B$4/100</f>
        <v>536.89223475418078</v>
      </c>
      <c r="L39" s="14">
        <f>population_summary!H39*use_of_childcare!$B$5/100</f>
        <v>564.00848214783593</v>
      </c>
      <c r="M39" s="14">
        <f>population_summary!I39*use_of_childcare!$B$6/100</f>
        <v>583.42515146048243</v>
      </c>
      <c r="N39" s="14">
        <f>population_summary!J39*use_of_childcare!$B$7/100</f>
        <v>454.90586169782853</v>
      </c>
      <c r="O39" s="14">
        <f>population_summary!K39*use_of_childcare!$B$8/100</f>
        <v>450.15882635250142</v>
      </c>
      <c r="P39" s="14">
        <f>population_summary!L39*use_of_childcare!$B$9/100</f>
        <v>437.71002558269225</v>
      </c>
      <c r="Q39" s="14">
        <f>population_summary!M39*use_of_childcare!$B$10/100</f>
        <v>375.48519987661109</v>
      </c>
      <c r="R39" s="14">
        <f>population_summary!N39*use_of_childcare!$B$11/100</f>
        <v>384.10320391823103</v>
      </c>
      <c r="S39" s="14">
        <f>population_summary!O39*use_of_childcare!$B$12/100</f>
        <v>360.82131799717467</v>
      </c>
      <c r="T39" s="14">
        <f>population_summary!P39*use_of_childcare!$B$13/100</f>
        <v>253.17001188653336</v>
      </c>
      <c r="U39" s="14">
        <f>population_summary!Q39*use_of_childcare!$B$14/100</f>
        <v>216.68378834957167</v>
      </c>
      <c r="V39" s="14">
        <f>population_summary!R39*use_of_childcare!$B$15/100</f>
        <v>97.467786289712947</v>
      </c>
      <c r="W39" s="14">
        <f>population_summary!S39*use_of_childcare!$B$16/100</f>
        <v>47.928427931244421</v>
      </c>
      <c r="X39" s="27">
        <f t="shared" si="4"/>
        <v>912.46583852415552</v>
      </c>
      <c r="Y39" s="27">
        <f t="shared" si="5"/>
        <v>1602.339495306147</v>
      </c>
      <c r="Z39" s="27">
        <f t="shared" si="6"/>
        <v>887.86885193519367</v>
      </c>
      <c r="AA39" s="27">
        <f t="shared" si="7"/>
        <v>1735.6597362490791</v>
      </c>
    </row>
    <row r="40" spans="5:27" x14ac:dyDescent="0.2">
      <c r="E40" s="6">
        <v>39</v>
      </c>
      <c r="F40" s="10" t="s">
        <v>61</v>
      </c>
      <c r="G40" s="10" t="s">
        <v>60</v>
      </c>
      <c r="H40" s="10">
        <v>3557</v>
      </c>
      <c r="I40" s="14">
        <f>population_summary!E40*use_of_childcare!$B$2/100</f>
        <v>75.38078923457924</v>
      </c>
      <c r="J40" s="14">
        <f>population_summary!F40*use_of_childcare!$B$3/100</f>
        <v>376.5862232463549</v>
      </c>
      <c r="K40" s="14">
        <f>population_summary!G40*use_of_childcare!$B$4/100</f>
        <v>646.09859939645423</v>
      </c>
      <c r="L40" s="14">
        <f>population_summary!H40*use_of_childcare!$B$5/100</f>
        <v>678.7304169714464</v>
      </c>
      <c r="M40" s="14">
        <f>population_summary!I40*use_of_childcare!$B$6/100</f>
        <v>702.09652665934107</v>
      </c>
      <c r="N40" s="14">
        <f>population_summary!J40*use_of_childcare!$B$7/100</f>
        <v>536.10119701017993</v>
      </c>
      <c r="O40" s="14">
        <f>population_summary!K40*use_of_childcare!$B$8/100</f>
        <v>530.50687179884642</v>
      </c>
      <c r="P40" s="14">
        <f>population_summary!L40*use_of_childcare!$B$9/100</f>
        <v>515.83610679896833</v>
      </c>
      <c r="Q40" s="14">
        <f>population_summary!M40*use_of_childcare!$B$10/100</f>
        <v>442.50488301504942</v>
      </c>
      <c r="R40" s="14">
        <f>population_summary!N40*use_of_childcare!$B$11/100</f>
        <v>452.66109921614969</v>
      </c>
      <c r="S40" s="14">
        <f>population_summary!O40*use_of_childcare!$B$12/100</f>
        <v>418.30882961160512</v>
      </c>
      <c r="T40" s="14">
        <f>population_summary!P40*use_of_childcare!$B$13/100</f>
        <v>293.50608204873629</v>
      </c>
      <c r="U40" s="14">
        <f>population_summary!Q40*use_of_childcare!$B$14/100</f>
        <v>251.20672582052873</v>
      </c>
      <c r="V40" s="14">
        <f>population_summary!R40*use_of_childcare!$B$15/100</f>
        <v>112.99674817994851</v>
      </c>
      <c r="W40" s="14">
        <f>population_summary!S40*use_of_childcare!$B$16/100</f>
        <v>55.564578901072601</v>
      </c>
      <c r="X40" s="27">
        <f t="shared" si="4"/>
        <v>1098.0656118773884</v>
      </c>
      <c r="Y40" s="27">
        <f t="shared" si="5"/>
        <v>1916.9281406409673</v>
      </c>
      <c r="Z40" s="27">
        <f t="shared" si="6"/>
        <v>1046.3429785978146</v>
      </c>
      <c r="AA40" s="27">
        <f t="shared" si="7"/>
        <v>2026.7489467930902</v>
      </c>
    </row>
    <row r="41" spans="5:27" x14ac:dyDescent="0.2">
      <c r="E41" s="6">
        <v>40</v>
      </c>
      <c r="F41" s="10" t="s">
        <v>62</v>
      </c>
      <c r="G41" s="10" t="s">
        <v>60</v>
      </c>
      <c r="H41" s="10">
        <v>3556</v>
      </c>
      <c r="I41" s="14">
        <f>population_summary!E41*use_of_childcare!$B$2/100</f>
        <v>61.641635592803368</v>
      </c>
      <c r="J41" s="14">
        <f>population_summary!F41*use_of_childcare!$B$3/100</f>
        <v>307.94836427599103</v>
      </c>
      <c r="K41" s="14">
        <f>population_summary!G41*use_of_childcare!$B$4/100</f>
        <v>528.33851735194264</v>
      </c>
      <c r="L41" s="14">
        <f>population_summary!H41*use_of_childcare!$B$5/100</f>
        <v>555.0227512013513</v>
      </c>
      <c r="M41" s="14">
        <f>population_summary!I41*use_of_childcare!$B$6/100</f>
        <v>574.13007593525003</v>
      </c>
      <c r="N41" s="14">
        <f>population_summary!J41*use_of_childcare!$B$7/100</f>
        <v>432.62919277879877</v>
      </c>
      <c r="O41" s="14">
        <f>population_summary!K41*use_of_childcare!$B$8/100</f>
        <v>428.1146190120939</v>
      </c>
      <c r="P41" s="14">
        <f>population_summary!L41*use_of_childcare!$B$9/100</f>
        <v>416.27543406950883</v>
      </c>
      <c r="Q41" s="14">
        <f>population_summary!M41*use_of_childcare!$B$10/100</f>
        <v>357.09774834888572</v>
      </c>
      <c r="R41" s="14">
        <f>population_summary!N41*use_of_childcare!$B$11/100</f>
        <v>365.29373008008406</v>
      </c>
      <c r="S41" s="14">
        <f>population_summary!O41*use_of_childcare!$B$12/100</f>
        <v>332.60608952446273</v>
      </c>
      <c r="T41" s="14">
        <f>population_summary!P41*use_of_childcare!$B$13/100</f>
        <v>233.37281762021874</v>
      </c>
      <c r="U41" s="14">
        <f>population_summary!Q41*use_of_childcare!$B$14/100</f>
        <v>199.7397157860326</v>
      </c>
      <c r="V41" s="14">
        <f>population_summary!R41*use_of_childcare!$B$15/100</f>
        <v>89.846075149809479</v>
      </c>
      <c r="W41" s="14">
        <f>population_summary!S41*use_of_childcare!$B$16/100</f>
        <v>44.180557511823807</v>
      </c>
      <c r="X41" s="27">
        <f t="shared" si="4"/>
        <v>897.92851722073704</v>
      </c>
      <c r="Y41" s="27">
        <f t="shared" si="5"/>
        <v>1561.7820199154003</v>
      </c>
      <c r="Z41" s="27">
        <f t="shared" si="6"/>
        <v>844.39005308160267</v>
      </c>
      <c r="AA41" s="27">
        <f t="shared" si="7"/>
        <v>1622.1367340213169</v>
      </c>
    </row>
    <row r="42" spans="5:27" x14ac:dyDescent="0.2">
      <c r="E42" s="6">
        <v>41</v>
      </c>
      <c r="F42" s="10" t="s">
        <v>63</v>
      </c>
      <c r="G42" s="10" t="s">
        <v>60</v>
      </c>
      <c r="H42" s="10">
        <v>3551</v>
      </c>
      <c r="I42" s="14">
        <f>population_summary!E42*use_of_childcare!$B$2/100</f>
        <v>10.143733335520094</v>
      </c>
      <c r="J42" s="14">
        <f>population_summary!F42*use_of_childcare!$B$3/100</f>
        <v>50.675911797024916</v>
      </c>
      <c r="K42" s="14">
        <f>population_summary!G42*use_of_childcare!$B$4/100</f>
        <v>86.94326455425626</v>
      </c>
      <c r="L42" s="14">
        <f>population_summary!H42*use_of_childcare!$B$5/100</f>
        <v>91.334415921801451</v>
      </c>
      <c r="M42" s="14">
        <f>population_summary!I42*use_of_childcare!$B$6/100</f>
        <v>94.478712872910961</v>
      </c>
      <c r="N42" s="14">
        <f>population_summary!J42*use_of_childcare!$B$7/100</f>
        <v>46.222673958993255</v>
      </c>
      <c r="O42" s="14">
        <f>population_summary!K42*use_of_childcare!$B$8/100</f>
        <v>45.740330939231029</v>
      </c>
      <c r="P42" s="14">
        <f>population_summary!L42*use_of_childcare!$B$9/100</f>
        <v>44.475416794102749</v>
      </c>
      <c r="Q42" s="14">
        <f>population_summary!M42*use_of_childcare!$B$10/100</f>
        <v>38.152794746471521</v>
      </c>
      <c r="R42" s="14">
        <f>population_summary!N42*use_of_childcare!$B$11/100</f>
        <v>39.028464252039868</v>
      </c>
      <c r="S42" s="14">
        <f>population_summary!O42*use_of_childcare!$B$12/100</f>
        <v>40.208505697741629</v>
      </c>
      <c r="T42" s="14">
        <f>population_summary!P42*use_of_childcare!$B$13/100</f>
        <v>28.212268393511881</v>
      </c>
      <c r="U42" s="14">
        <f>population_summary!Q42*use_of_childcare!$B$14/100</f>
        <v>24.146387433045771</v>
      </c>
      <c r="V42" s="14">
        <f>population_summary!R42*use_of_childcare!$B$15/100</f>
        <v>10.861425988158691</v>
      </c>
      <c r="W42" s="14">
        <f>population_summary!S42*use_of_childcare!$B$16/100</f>
        <v>5.3409551249749878</v>
      </c>
      <c r="X42" s="27">
        <f t="shared" si="4"/>
        <v>147.76290968680127</v>
      </c>
      <c r="Y42" s="27">
        <f t="shared" si="5"/>
        <v>232.03580275370567</v>
      </c>
      <c r="Z42" s="27">
        <f t="shared" si="6"/>
        <v>90.215747733333785</v>
      </c>
      <c r="AA42" s="27">
        <f t="shared" si="7"/>
        <v>185.95080163594434</v>
      </c>
    </row>
    <row r="43" spans="5:27" x14ac:dyDescent="0.2">
      <c r="E43" s="6">
        <v>42</v>
      </c>
      <c r="F43" s="10" t="s">
        <v>64</v>
      </c>
      <c r="G43" s="10" t="s">
        <v>60</v>
      </c>
      <c r="H43" s="10">
        <v>3548</v>
      </c>
      <c r="I43" s="14">
        <f>population_summary!E43*use_of_childcare!$B$2/100</f>
        <v>53.521180604529874</v>
      </c>
      <c r="J43" s="14">
        <f>population_summary!F43*use_of_childcare!$B$3/100</f>
        <v>267.38031628753714</v>
      </c>
      <c r="K43" s="14">
        <f>population_summary!G43*use_of_childcare!$B$4/100</f>
        <v>458.73703602414184</v>
      </c>
      <c r="L43" s="14">
        <f>population_summary!H43*use_of_childcare!$B$5/100</f>
        <v>481.90598158201175</v>
      </c>
      <c r="M43" s="14">
        <f>population_summary!I43*use_of_childcare!$B$6/100</f>
        <v>498.49617371623503</v>
      </c>
      <c r="N43" s="14">
        <f>population_summary!J43*use_of_childcare!$B$7/100</f>
        <v>413.89180770671766</v>
      </c>
      <c r="O43" s="14">
        <f>population_summary!K43*use_of_childcare!$B$8/100</f>
        <v>409.57276237062962</v>
      </c>
      <c r="P43" s="14">
        <f>population_summary!L43*use_of_childcare!$B$9/100</f>
        <v>398.24633840421433</v>
      </c>
      <c r="Q43" s="14">
        <f>population_summary!M43*use_of_childcare!$B$10/100</f>
        <v>341.63166762463072</v>
      </c>
      <c r="R43" s="14">
        <f>population_summary!N43*use_of_childcare!$B$11/100</f>
        <v>349.47267731902582</v>
      </c>
      <c r="S43" s="14">
        <f>population_summary!O43*use_of_childcare!$B$12/100</f>
        <v>317.40076467029235</v>
      </c>
      <c r="T43" s="14">
        <f>population_summary!P43*use_of_childcare!$B$13/100</f>
        <v>222.70401264096566</v>
      </c>
      <c r="U43" s="14">
        <f>population_summary!Q43*use_of_childcare!$B$14/100</f>
        <v>190.60847207023488</v>
      </c>
      <c r="V43" s="14">
        <f>population_summary!R43*use_of_childcare!$B$15/100</f>
        <v>85.738697676720307</v>
      </c>
      <c r="W43" s="14">
        <f>population_summary!S43*use_of_childcare!$B$16/100</f>
        <v>42.160811781473221</v>
      </c>
      <c r="X43" s="27">
        <f t="shared" si="4"/>
        <v>779.63853291620887</v>
      </c>
      <c r="Y43" s="27">
        <f t="shared" si="5"/>
        <v>1394.2939630049643</v>
      </c>
      <c r="Z43" s="27">
        <f t="shared" si="6"/>
        <v>807.81910077484395</v>
      </c>
      <c r="AA43" s="27">
        <f t="shared" si="7"/>
        <v>1549.717103783343</v>
      </c>
    </row>
    <row r="44" spans="5:27" x14ac:dyDescent="0.2">
      <c r="E44" s="6">
        <v>43</v>
      </c>
      <c r="F44" s="10" t="s">
        <v>65</v>
      </c>
      <c r="G44" s="10" t="s">
        <v>60</v>
      </c>
      <c r="H44" s="10">
        <v>3549</v>
      </c>
      <c r="I44" s="14">
        <f>population_summary!E44*use_of_childcare!$B$2/100</f>
        <v>23.418079789414982</v>
      </c>
      <c r="J44" s="14">
        <f>population_summary!F44*use_of_childcare!$B$3/100</f>
        <v>116.9916939465009</v>
      </c>
      <c r="K44" s="14">
        <f>population_summary!G44*use_of_childcare!$B$4/100</f>
        <v>200.71942342512259</v>
      </c>
      <c r="L44" s="14">
        <f>population_summary!H44*use_of_childcare!$B$5/100</f>
        <v>210.85694673052006</v>
      </c>
      <c r="M44" s="14">
        <f>population_summary!I44*use_of_childcare!$B$6/100</f>
        <v>218.11595033867448</v>
      </c>
      <c r="N44" s="14">
        <f>population_summary!J44*use_of_childcare!$B$7/100</f>
        <v>152.08889961625138</v>
      </c>
      <c r="O44" s="14">
        <f>population_summary!K44*use_of_childcare!$B$8/100</f>
        <v>150.50182096350406</v>
      </c>
      <c r="P44" s="14">
        <f>population_summary!L44*use_of_childcare!$B$9/100</f>
        <v>146.33980730301653</v>
      </c>
      <c r="Q44" s="14">
        <f>population_summary!M44*use_of_childcare!$B$10/100</f>
        <v>125.53615083851226</v>
      </c>
      <c r="R44" s="14">
        <f>population_summary!N44*use_of_childcare!$B$11/100</f>
        <v>128.41741235201857</v>
      </c>
      <c r="S44" s="14">
        <f>population_summary!O44*use_of_childcare!$B$12/100</f>
        <v>132.00963810607539</v>
      </c>
      <c r="T44" s="14">
        <f>population_summary!P44*use_of_childcare!$B$13/100</f>
        <v>92.624465300339509</v>
      </c>
      <c r="U44" s="14">
        <f>population_summary!Q44*use_of_childcare!$B$14/100</f>
        <v>79.275660989920681</v>
      </c>
      <c r="V44" s="14">
        <f>population_summary!R44*use_of_childcare!$B$15/100</f>
        <v>35.659442924616911</v>
      </c>
      <c r="W44" s="14">
        <f>population_summary!S44*use_of_childcare!$B$16/100</f>
        <v>17.535034962225357</v>
      </c>
      <c r="X44" s="27">
        <f t="shared" si="4"/>
        <v>341.12919716103846</v>
      </c>
      <c r="Y44" s="27">
        <f t="shared" si="5"/>
        <v>581.06179668544598</v>
      </c>
      <c r="Z44" s="27">
        <f t="shared" si="6"/>
        <v>296.84162826652062</v>
      </c>
      <c r="AA44" s="27">
        <f t="shared" si="7"/>
        <v>611.05780547370864</v>
      </c>
    </row>
    <row r="45" spans="5:27" x14ac:dyDescent="0.2">
      <c r="E45" s="6">
        <v>44</v>
      </c>
      <c r="F45" s="10" t="s">
        <v>75</v>
      </c>
      <c r="G45" s="10" t="s">
        <v>60</v>
      </c>
      <c r="H45" s="10">
        <v>3553</v>
      </c>
      <c r="I45" s="14">
        <f>population_summary!E45*use_of_childcare!$B$2/100</f>
        <v>113.12586705044311</v>
      </c>
      <c r="J45" s="14">
        <f>population_summary!F45*use_of_childcare!$B$3/100</f>
        <v>565.15252037787218</v>
      </c>
      <c r="K45" s="14">
        <f>population_summary!G45*use_of_childcare!$B$4/100</f>
        <v>969.61659593863953</v>
      </c>
      <c r="L45" s="14">
        <f>population_summary!H45*use_of_childcare!$B$5/100</f>
        <v>1018.587994276155</v>
      </c>
      <c r="M45" s="14">
        <f>population_summary!I45*use_of_childcare!$B$6/100</f>
        <v>1053.6541091958736</v>
      </c>
      <c r="N45" s="14">
        <f>population_summary!J45*use_of_childcare!$B$7/100</f>
        <v>832.67236406772975</v>
      </c>
      <c r="O45" s="14">
        <f>population_summary!K45*use_of_childcare!$B$8/100</f>
        <v>823.98325830735553</v>
      </c>
      <c r="P45" s="14">
        <f>population_summary!L45*use_of_childcare!$B$9/100</f>
        <v>801.19662652354566</v>
      </c>
      <c r="Q45" s="14">
        <f>population_summary!M45*use_of_childcare!$B$10/100</f>
        <v>687.29857181172974</v>
      </c>
      <c r="R45" s="14">
        <f>population_summary!N45*use_of_childcare!$B$11/100</f>
        <v>703.073206528676</v>
      </c>
      <c r="S45" s="14">
        <f>population_summary!O45*use_of_childcare!$B$12/100</f>
        <v>644.51852877899614</v>
      </c>
      <c r="T45" s="14">
        <f>population_summary!P45*use_of_childcare!$B$13/100</f>
        <v>452.22595077751788</v>
      </c>
      <c r="U45" s="14">
        <f>population_summary!Q45*use_of_childcare!$B$14/100</f>
        <v>387.05228741063149</v>
      </c>
      <c r="V45" s="14">
        <f>population_summary!R45*use_of_childcare!$B$15/100</f>
        <v>174.10222481168165</v>
      </c>
      <c r="W45" s="14">
        <f>population_summary!S45*use_of_childcare!$B$16/100</f>
        <v>85.612346932277674</v>
      </c>
      <c r="X45" s="27">
        <f t="shared" si="4"/>
        <v>1647.8949833669549</v>
      </c>
      <c r="Y45" s="27">
        <f t="shared" si="5"/>
        <v>2904.9144675397583</v>
      </c>
      <c r="Z45" s="27">
        <f t="shared" si="6"/>
        <v>1625.1798848309013</v>
      </c>
      <c r="AA45" s="27">
        <f t="shared" si="7"/>
        <v>3133.8831170515105</v>
      </c>
    </row>
    <row r="46" spans="5:27" x14ac:dyDescent="0.2">
      <c r="E46" s="6">
        <v>45</v>
      </c>
      <c r="F46" s="10" t="s">
        <v>67</v>
      </c>
      <c r="G46" s="10" t="s">
        <v>60</v>
      </c>
      <c r="H46" s="10">
        <v>3552</v>
      </c>
      <c r="I46" s="14">
        <f>population_summary!E46*use_of_childcare!$B$2/100</f>
        <v>12.604477271360548</v>
      </c>
      <c r="J46" s="14">
        <f>population_summary!F46*use_of_childcare!$B$3/100</f>
        <v>62.969259672313974</v>
      </c>
      <c r="K46" s="14">
        <f>population_summary!G46*use_of_childcare!$B$4/100</f>
        <v>108.03462253237771</v>
      </c>
      <c r="L46" s="14">
        <f>population_summary!H46*use_of_childcare!$B$5/100</f>
        <v>113.49101277614682</v>
      </c>
      <c r="M46" s="14">
        <f>population_summary!I46*use_of_childcare!$B$6/100</f>
        <v>117.39807718170337</v>
      </c>
      <c r="N46" s="14">
        <f>population_summary!J46*use_of_childcare!$B$7/100</f>
        <v>62.045354686528398</v>
      </c>
      <c r="O46" s="14">
        <f>population_summary!K46*use_of_childcare!$B$8/100</f>
        <v>61.397898769800847</v>
      </c>
      <c r="P46" s="14">
        <f>population_summary!L46*use_of_childcare!$B$9/100</f>
        <v>59.699986467018078</v>
      </c>
      <c r="Q46" s="14">
        <f>population_summary!M46*use_of_childcare!$B$10/100</f>
        <v>51.213040691397964</v>
      </c>
      <c r="R46" s="14">
        <f>population_summary!N46*use_of_childcare!$B$11/100</f>
        <v>52.388464361377885</v>
      </c>
      <c r="S46" s="14">
        <f>population_summary!O46*use_of_childcare!$B$12/100</f>
        <v>55.007271063832633</v>
      </c>
      <c r="T46" s="14">
        <f>population_summary!P46*use_of_childcare!$B$13/100</f>
        <v>38.59581120754433</v>
      </c>
      <c r="U46" s="14">
        <f>population_summary!Q46*use_of_childcare!$B$14/100</f>
        <v>33.033480247351562</v>
      </c>
      <c r="V46" s="14">
        <f>population_summary!R46*use_of_childcare!$B$15/100</f>
        <v>14.858980534159929</v>
      </c>
      <c r="W46" s="14">
        <f>population_summary!S46*use_of_childcare!$B$16/100</f>
        <v>7.306696958792144</v>
      </c>
      <c r="X46" s="27">
        <f t="shared" si="4"/>
        <v>183.60835947605221</v>
      </c>
      <c r="Y46" s="27">
        <f t="shared" si="5"/>
        <v>292.93444464437857</v>
      </c>
      <c r="Z46" s="27">
        <f t="shared" si="6"/>
        <v>121.09788523681893</v>
      </c>
      <c r="AA46" s="27">
        <f t="shared" si="7"/>
        <v>252.40374506445644</v>
      </c>
    </row>
    <row r="47" spans="5:27" x14ac:dyDescent="0.2">
      <c r="E47" s="6">
        <v>46</v>
      </c>
      <c r="F47" s="10" t="s">
        <v>68</v>
      </c>
      <c r="G47" s="10" t="s">
        <v>60</v>
      </c>
      <c r="H47" s="10">
        <v>3554</v>
      </c>
      <c r="I47" s="14">
        <f>population_summary!E47*use_of_childcare!$B$2/100</f>
        <v>21.053031451079438</v>
      </c>
      <c r="J47" s="14">
        <f>population_summary!F47*use_of_childcare!$B$3/100</f>
        <v>105.17642071080641</v>
      </c>
      <c r="K47" s="14">
        <f>population_summary!G47*use_of_childcare!$B$4/100</f>
        <v>180.44828492392807</v>
      </c>
      <c r="L47" s="14">
        <f>population_summary!H47*use_of_childcare!$B$5/100</f>
        <v>189.56199530939921</v>
      </c>
      <c r="M47" s="14">
        <f>population_summary!I47*use_of_childcare!$B$6/100</f>
        <v>196.08789464189067</v>
      </c>
      <c r="N47" s="14">
        <f>population_summary!J47*use_of_childcare!$B$7/100</f>
        <v>140.01369590313246</v>
      </c>
      <c r="O47" s="14">
        <f>population_summary!K47*use_of_childcare!$B$8/100</f>
        <v>138.55262446122708</v>
      </c>
      <c r="P47" s="14">
        <f>population_summary!L47*use_of_childcare!$B$9/100</f>
        <v>134.72105676316008</v>
      </c>
      <c r="Q47" s="14">
        <f>population_summary!M47*use_of_childcare!$B$10/100</f>
        <v>115.56912103843682</v>
      </c>
      <c r="R47" s="14">
        <f>population_summary!N47*use_of_childcare!$B$11/100</f>
        <v>118.22162279489217</v>
      </c>
      <c r="S47" s="14">
        <f>population_summary!O47*use_of_childcare!$B$12/100</f>
        <v>106.31507845945583</v>
      </c>
      <c r="T47" s="14">
        <f>population_summary!P47*use_of_childcare!$B$13/100</f>
        <v>74.595896458393071</v>
      </c>
      <c r="U47" s="14">
        <f>population_summary!Q47*use_of_childcare!$B$14/100</f>
        <v>63.845324015631512</v>
      </c>
      <c r="V47" s="14">
        <f>population_summary!R47*use_of_childcare!$B$15/100</f>
        <v>28.718633932658722</v>
      </c>
      <c r="W47" s="14">
        <f>population_summary!S47*use_of_childcare!$B$16/100</f>
        <v>14.121988701312057</v>
      </c>
      <c r="X47" s="27">
        <f t="shared" si="4"/>
        <v>306.67773708581393</v>
      </c>
      <c r="Y47" s="27">
        <f t="shared" si="5"/>
        <v>525.66358585442231</v>
      </c>
      <c r="Z47" s="27">
        <f t="shared" si="6"/>
        <v>273.27368122438713</v>
      </c>
      <c r="AA47" s="27">
        <f t="shared" si="7"/>
        <v>521.38766540078018</v>
      </c>
    </row>
    <row r="48" spans="5:27" x14ac:dyDescent="0.2">
      <c r="E48" s="6">
        <v>47</v>
      </c>
      <c r="F48" s="10" t="s">
        <v>70</v>
      </c>
      <c r="G48" s="10" t="s">
        <v>69</v>
      </c>
      <c r="H48" s="10">
        <v>3560</v>
      </c>
      <c r="I48" s="14">
        <f>population_summary!E48*use_of_childcare!$B$2/100</f>
        <v>75.954962819608667</v>
      </c>
      <c r="J48" s="14">
        <f>population_summary!F48*use_of_childcare!$B$3/100</f>
        <v>379.45467108392239</v>
      </c>
      <c r="K48" s="14">
        <f>population_summary!G48*use_of_childcare!$B$4/100</f>
        <v>651.01991625801577</v>
      </c>
      <c r="L48" s="14">
        <f>population_summary!H48*use_of_childcare!$B$5/100</f>
        <v>683.90028957079357</v>
      </c>
      <c r="M48" s="14">
        <f>population_summary!I48*use_of_childcare!$B$6/100</f>
        <v>707.4443783313925</v>
      </c>
      <c r="N48" s="14">
        <f>population_summary!J48*use_of_childcare!$B$7/100</f>
        <v>536.72577651258257</v>
      </c>
      <c r="O48" s="14">
        <f>population_summary!K48*use_of_childcare!$B$8/100</f>
        <v>531.12493368689525</v>
      </c>
      <c r="P48" s="14">
        <f>population_summary!L48*use_of_childcare!$B$9/100</f>
        <v>516.43707665447812</v>
      </c>
      <c r="Q48" s="14">
        <f>population_summary!M48*use_of_childcare!$B$10/100</f>
        <v>443.02041903919127</v>
      </c>
      <c r="R48" s="14">
        <f>population_summary!N48*use_of_childcare!$B$11/100</f>
        <v>453.18846764151834</v>
      </c>
      <c r="S48" s="14">
        <f>population_summary!O48*use_of_childcare!$B$12/100</f>
        <v>376.83976182750399</v>
      </c>
      <c r="T48" s="14">
        <f>population_summary!P48*use_of_childcare!$B$13/100</f>
        <v>264.40934119622784</v>
      </c>
      <c r="U48" s="14">
        <f>population_summary!Q48*use_of_childcare!$B$14/100</f>
        <v>226.30333386835318</v>
      </c>
      <c r="V48" s="14">
        <f>population_summary!R48*use_of_childcare!$B$15/100</f>
        <v>101.794809616978</v>
      </c>
      <c r="W48" s="14">
        <f>population_summary!S48*use_of_childcare!$B$16/100</f>
        <v>50.056181454661889</v>
      </c>
      <c r="X48" s="27">
        <f t="shared" si="4"/>
        <v>1106.4295501615468</v>
      </c>
      <c r="Y48" s="27">
        <f t="shared" si="5"/>
        <v>1928.0704444147686</v>
      </c>
      <c r="Z48" s="27">
        <f t="shared" si="6"/>
        <v>1047.5620103413735</v>
      </c>
      <c r="AA48" s="27">
        <f t="shared" si="7"/>
        <v>1915.6123146444343</v>
      </c>
    </row>
    <row r="49" spans="5:27" x14ac:dyDescent="0.2">
      <c r="E49" s="6">
        <v>48</v>
      </c>
      <c r="F49" s="10" t="s">
        <v>71</v>
      </c>
      <c r="G49" s="10" t="s">
        <v>69</v>
      </c>
      <c r="H49" s="10">
        <v>3559</v>
      </c>
      <c r="I49" s="14">
        <f>population_summary!E49*use_of_childcare!$B$2/100</f>
        <v>14.70978041646849</v>
      </c>
      <c r="J49" s="14">
        <f>population_summary!F49*use_of_childcare!$B$3/100</f>
        <v>73.486901743394611</v>
      </c>
      <c r="K49" s="14">
        <f>population_summary!G49*use_of_childcare!$B$4/100</f>
        <v>126.07945102477053</v>
      </c>
      <c r="L49" s="14">
        <f>population_summary!H49*use_of_childcare!$B$5/100</f>
        <v>132.44721230708674</v>
      </c>
      <c r="M49" s="14">
        <f>population_summary!I49*use_of_childcare!$B$6/100</f>
        <v>137.00686664589244</v>
      </c>
      <c r="N49" s="14">
        <f>population_summary!J49*use_of_childcare!$B$7/100</f>
        <v>85.258892859162188</v>
      </c>
      <c r="O49" s="14">
        <f>population_summary!K49*use_of_childcare!$B$8/100</f>
        <v>84.369198942281571</v>
      </c>
      <c r="P49" s="14">
        <f>population_summary!L49*use_of_childcare!$B$9/100</f>
        <v>82.036032763466253</v>
      </c>
      <c r="Q49" s="14">
        <f>population_summary!M49*use_of_childcare!$B$10/100</f>
        <v>70.373796255336103</v>
      </c>
      <c r="R49" s="14">
        <f>population_summary!N49*use_of_childcare!$B$11/100</f>
        <v>71.988990837577745</v>
      </c>
      <c r="S49" s="14">
        <f>population_summary!O49*use_of_childcare!$B$12/100</f>
        <v>79.400840348598024</v>
      </c>
      <c r="T49" s="14">
        <f>population_summary!P49*use_of_childcare!$B$13/100</f>
        <v>55.711541120784624</v>
      </c>
      <c r="U49" s="14">
        <f>population_summary!Q49*use_of_childcare!$B$14/100</f>
        <v>47.682534336866595</v>
      </c>
      <c r="V49" s="14">
        <f>population_summary!R49*use_of_childcare!$B$15/100</f>
        <v>21.448356159436695</v>
      </c>
      <c r="W49" s="14">
        <f>population_summary!S49*use_of_childcare!$B$16/100</f>
        <v>10.546930750798442</v>
      </c>
      <c r="X49" s="27">
        <f t="shared" si="4"/>
        <v>214.27613318463364</v>
      </c>
      <c r="Y49" s="27">
        <f t="shared" si="5"/>
        <v>354.7129718121414</v>
      </c>
      <c r="Z49" s="27">
        <f t="shared" si="6"/>
        <v>166.40523170574784</v>
      </c>
      <c r="AA49" s="27">
        <f t="shared" si="7"/>
        <v>357.15298980939815</v>
      </c>
    </row>
    <row r="50" spans="5:27" x14ac:dyDescent="0.2">
      <c r="E50" s="6">
        <v>49</v>
      </c>
      <c r="F50" s="10" t="s">
        <v>72</v>
      </c>
      <c r="G50" s="10" t="s">
        <v>69</v>
      </c>
      <c r="H50" s="10">
        <v>3558</v>
      </c>
      <c r="I50" s="14">
        <f>population_summary!E50*use_of_childcare!$B$2/100</f>
        <v>96.761919877104063</v>
      </c>
      <c r="J50" s="14">
        <f>population_summary!F50*use_of_childcare!$B$3/100</f>
        <v>483.40175700719993</v>
      </c>
      <c r="K50" s="14">
        <f>population_summary!G50*use_of_childcare!$B$4/100</f>
        <v>829.35906538413178</v>
      </c>
      <c r="L50" s="14">
        <f>population_summary!H50*use_of_childcare!$B$5/100</f>
        <v>871.24662519475839</v>
      </c>
      <c r="M50" s="14">
        <f>population_summary!I50*use_of_childcare!$B$6/100</f>
        <v>901.24033654240407</v>
      </c>
      <c r="N50" s="14">
        <f>population_summary!J50*use_of_childcare!$B$7/100</f>
        <v>704.73766265890958</v>
      </c>
      <c r="O50" s="14">
        <f>population_summary!K50*use_of_childcare!$B$8/100</f>
        <v>697.3835815720247</v>
      </c>
      <c r="P50" s="14">
        <f>population_summary!L50*use_of_childcare!$B$9/100</f>
        <v>678.09796778661848</v>
      </c>
      <c r="Q50" s="14">
        <f>population_summary!M50*use_of_childcare!$B$10/100</f>
        <v>581.69960953334441</v>
      </c>
      <c r="R50" s="14">
        <f>population_summary!N50*use_of_childcare!$B$11/100</f>
        <v>595.05057406567323</v>
      </c>
      <c r="S50" s="14">
        <f>population_summary!O50*use_of_childcare!$B$12/100</f>
        <v>565.40205239874047</v>
      </c>
      <c r="T50" s="14">
        <f>population_summary!P50*use_of_childcare!$B$13/100</f>
        <v>396.71393342557525</v>
      </c>
      <c r="U50" s="14">
        <f>population_summary!Q50*use_of_childcare!$B$14/100</f>
        <v>339.54052198030439</v>
      </c>
      <c r="V50" s="14">
        <f>population_summary!R50*use_of_childcare!$B$15/100</f>
        <v>152.73068320036739</v>
      </c>
      <c r="W50" s="14">
        <f>population_summary!S50*use_of_childcare!$B$16/100</f>
        <v>75.103188666870579</v>
      </c>
      <c r="X50" s="27">
        <f t="shared" si="4"/>
        <v>1409.5227422684356</v>
      </c>
      <c r="Y50" s="27">
        <f t="shared" si="5"/>
        <v>2477.2246243960717</v>
      </c>
      <c r="Z50" s="27">
        <f t="shared" si="6"/>
        <v>1375.4815493586432</v>
      </c>
      <c r="AA50" s="27">
        <f t="shared" si="7"/>
        <v>2706.2405632708756</v>
      </c>
    </row>
    <row r="51" spans="5:27" x14ac:dyDescent="0.2">
      <c r="F51" s="9"/>
      <c r="I51" s="14">
        <f>SUM(I2:I50)</f>
        <v>10002.596000000001</v>
      </c>
      <c r="J51" s="14">
        <f t="shared" ref="J51:W51" si="8">SUM(J2:J50)</f>
        <v>49970.819999999985</v>
      </c>
      <c r="K51" s="14">
        <f t="shared" si="8"/>
        <v>85733.558000000005</v>
      </c>
      <c r="L51" s="14">
        <f t="shared" si="8"/>
        <v>90063.612000000037</v>
      </c>
      <c r="M51" s="14">
        <f t="shared" si="8"/>
        <v>93164.160000000033</v>
      </c>
      <c r="N51" s="14">
        <f t="shared" si="8"/>
        <v>76166.198714115788</v>
      </c>
      <c r="O51" s="14">
        <f t="shared" si="8"/>
        <v>75371.388913104063</v>
      </c>
      <c r="P51" s="14">
        <f t="shared" si="8"/>
        <v>73287.050343258306</v>
      </c>
      <c r="Q51" s="14">
        <f t="shared" si="8"/>
        <v>62868.568545745708</v>
      </c>
      <c r="R51" s="14">
        <f t="shared" si="8"/>
        <v>64311.50578533901</v>
      </c>
      <c r="S51" s="14">
        <f t="shared" si="8"/>
        <v>59493.668252365977</v>
      </c>
      <c r="T51" s="14">
        <f t="shared" si="8"/>
        <v>41743.688488890519</v>
      </c>
      <c r="U51" s="14">
        <f t="shared" si="8"/>
        <v>35727.693394868205</v>
      </c>
      <c r="V51" s="14">
        <f t="shared" si="8"/>
        <v>16070.880110409918</v>
      </c>
      <c r="W51" s="14">
        <f t="shared" si="8"/>
        <v>7902.6317154055041</v>
      </c>
      <c r="X51" s="14"/>
    </row>
    <row r="52" spans="5:27" x14ac:dyDescent="0.2">
      <c r="I52" s="14">
        <f>population_summary!E51*$B2/100</f>
        <v>10002.596</v>
      </c>
      <c r="J52" s="14">
        <f>population_summary!F51*$B3/100</f>
        <v>49970.82</v>
      </c>
      <c r="K52" s="14">
        <f>population_summary!G51*$B4/100</f>
        <v>85733.557999999975</v>
      </c>
      <c r="L52" s="14">
        <f>population_summary!H51*$B5/100</f>
        <v>90063.612000000023</v>
      </c>
      <c r="M52" s="14">
        <f>population_summary!I51*$B6/100</f>
        <v>93164.160000000033</v>
      </c>
      <c r="N52" s="14">
        <f>population_summary!J51*$B7/100</f>
        <v>76166.198714115846</v>
      </c>
      <c r="O52" s="14">
        <f>population_summary!K51*$B8/100</f>
        <v>75371.388913104078</v>
      </c>
      <c r="P52" s="14">
        <f>population_summary!L51*$B9/100</f>
        <v>73287.050343258292</v>
      </c>
      <c r="Q52" s="14">
        <f>population_summary!M51*$B10/100</f>
        <v>62868.568545745722</v>
      </c>
      <c r="R52" s="14">
        <f>population_summary!N51*$B11/100</f>
        <v>64311.505785339017</v>
      </c>
      <c r="S52" s="14">
        <f>population_summary!O51*$B12/100</f>
        <v>59493.668252365969</v>
      </c>
      <c r="T52" s="14">
        <f>population_summary!P51*$B13/100</f>
        <v>41743.688488890548</v>
      </c>
      <c r="U52" s="14">
        <f>population_summary!Q51*$B14/100</f>
        <v>35727.693394868198</v>
      </c>
      <c r="V52" s="14">
        <f>population_summary!R51*$B15/100</f>
        <v>16070.880110409918</v>
      </c>
      <c r="W52" s="14">
        <f>population_summary!S51*$B16/100</f>
        <v>7902.6317154055087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2" sqref="B2"/>
    </sheetView>
  </sheetViews>
  <sheetFormatPr baseColWidth="10" defaultRowHeight="16" x14ac:dyDescent="0.2"/>
  <sheetData>
    <row r="1" spans="1:16" x14ac:dyDescent="0.2">
      <c r="A1" s="4" t="s">
        <v>4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</row>
    <row r="2" spans="1:16" x14ac:dyDescent="0.2">
      <c r="A2" s="4">
        <v>2016</v>
      </c>
      <c r="B2" s="5">
        <v>147097</v>
      </c>
      <c r="C2" s="5">
        <v>146973</v>
      </c>
      <c r="D2" s="5">
        <v>146303</v>
      </c>
      <c r="E2" s="5">
        <v>145734</v>
      </c>
      <c r="F2" s="5">
        <v>145569</v>
      </c>
      <c r="G2" s="5">
        <v>145353</v>
      </c>
      <c r="H2" s="5">
        <v>148075</v>
      </c>
      <c r="I2" s="5">
        <v>149563</v>
      </c>
      <c r="J2" s="5">
        <v>151854</v>
      </c>
      <c r="K2" s="5">
        <v>150610</v>
      </c>
      <c r="L2" s="5">
        <v>148364</v>
      </c>
      <c r="M2" s="5">
        <v>148028</v>
      </c>
      <c r="N2" s="5">
        <v>149489</v>
      </c>
      <c r="O2" s="5">
        <v>147440</v>
      </c>
      <c r="P2" s="5">
        <v>149107</v>
      </c>
    </row>
    <row r="3" spans="1:16" x14ac:dyDescent="0.2">
      <c r="A3" s="4">
        <v>2017</v>
      </c>
      <c r="B3" s="5">
        <v>148832</v>
      </c>
      <c r="C3" s="5">
        <v>148956</v>
      </c>
      <c r="D3" s="5">
        <v>148865</v>
      </c>
      <c r="E3" s="5">
        <v>148104</v>
      </c>
      <c r="F3" s="5">
        <v>147583</v>
      </c>
      <c r="G3" s="5">
        <v>147482</v>
      </c>
      <c r="H3" s="5">
        <v>147225</v>
      </c>
      <c r="I3" s="5">
        <v>149846</v>
      </c>
      <c r="J3" s="5">
        <v>151231</v>
      </c>
      <c r="K3" s="5">
        <v>153480</v>
      </c>
      <c r="L3" s="5">
        <v>152192</v>
      </c>
      <c r="M3" s="5">
        <v>149999</v>
      </c>
      <c r="N3" s="5">
        <v>149674</v>
      </c>
      <c r="O3" s="5">
        <v>151210</v>
      </c>
      <c r="P3" s="5">
        <v>149509</v>
      </c>
    </row>
    <row r="4" spans="1:16" x14ac:dyDescent="0.2">
      <c r="A4" s="4">
        <v>2018</v>
      </c>
      <c r="B4" s="5">
        <v>152984</v>
      </c>
      <c r="C4" s="5">
        <v>150633</v>
      </c>
      <c r="D4" s="5">
        <v>150786</v>
      </c>
      <c r="E4" s="5">
        <v>150574</v>
      </c>
      <c r="F4" s="5">
        <v>149865</v>
      </c>
      <c r="G4" s="5">
        <v>149400</v>
      </c>
      <c r="H4" s="5">
        <v>149240</v>
      </c>
      <c r="I4" s="5">
        <v>148860</v>
      </c>
      <c r="J4" s="5">
        <v>151351</v>
      </c>
      <c r="K4" s="5">
        <v>152701</v>
      </c>
      <c r="L4" s="5">
        <v>154898</v>
      </c>
      <c r="M4" s="5">
        <v>153685</v>
      </c>
      <c r="N4" s="5">
        <v>151485</v>
      </c>
      <c r="O4" s="5">
        <v>151246</v>
      </c>
      <c r="P4" s="5">
        <v>153158</v>
      </c>
    </row>
    <row r="5" spans="1:16" x14ac:dyDescent="0.2">
      <c r="A5" s="4">
        <v>2019</v>
      </c>
      <c r="B5" s="5">
        <v>156247</v>
      </c>
      <c r="C5" s="5">
        <v>154717</v>
      </c>
      <c r="D5" s="5">
        <v>152395</v>
      </c>
      <c r="E5" s="5">
        <v>152425</v>
      </c>
      <c r="F5" s="5">
        <v>152262</v>
      </c>
      <c r="G5" s="5">
        <v>151627</v>
      </c>
      <c r="H5" s="5">
        <v>151093</v>
      </c>
      <c r="I5" s="5">
        <v>150799</v>
      </c>
      <c r="J5" s="5">
        <v>150290</v>
      </c>
      <c r="K5" s="5">
        <v>152742</v>
      </c>
      <c r="L5" s="5">
        <v>154043</v>
      </c>
      <c r="M5" s="5">
        <v>156321</v>
      </c>
      <c r="N5" s="5">
        <v>155109</v>
      </c>
      <c r="O5" s="5">
        <v>152994</v>
      </c>
      <c r="P5" s="5">
        <v>153149</v>
      </c>
    </row>
    <row r="6" spans="1:16" x14ac:dyDescent="0.2">
      <c r="A6" s="4">
        <v>2020</v>
      </c>
      <c r="B6" s="5">
        <v>159059</v>
      </c>
      <c r="C6" s="5">
        <v>157912</v>
      </c>
      <c r="D6" s="5">
        <v>156410</v>
      </c>
      <c r="E6" s="5">
        <v>153954</v>
      </c>
      <c r="F6" s="5">
        <v>154044</v>
      </c>
      <c r="G6" s="5">
        <v>153946</v>
      </c>
      <c r="H6" s="5">
        <v>153247</v>
      </c>
      <c r="I6" s="5">
        <v>152574</v>
      </c>
      <c r="J6" s="5">
        <v>152144</v>
      </c>
      <c r="K6" s="5">
        <v>151603</v>
      </c>
      <c r="L6" s="5">
        <v>154002</v>
      </c>
      <c r="M6" s="5">
        <v>155401</v>
      </c>
      <c r="N6" s="5">
        <v>157666</v>
      </c>
      <c r="O6" s="5">
        <v>156549</v>
      </c>
      <c r="P6" s="5">
        <v>154850</v>
      </c>
    </row>
    <row r="7" spans="1:16" x14ac:dyDescent="0.2">
      <c r="A7" s="4">
        <v>2021</v>
      </c>
      <c r="B7" s="5">
        <v>161394</v>
      </c>
      <c r="C7" s="5">
        <v>160650</v>
      </c>
      <c r="D7" s="5">
        <v>159515</v>
      </c>
      <c r="E7" s="5">
        <v>157894</v>
      </c>
      <c r="F7" s="5">
        <v>155496</v>
      </c>
      <c r="G7" s="5">
        <v>155655</v>
      </c>
      <c r="H7" s="5">
        <v>155485</v>
      </c>
      <c r="I7" s="5">
        <v>154652</v>
      </c>
      <c r="J7" s="5">
        <v>153835</v>
      </c>
      <c r="K7" s="5">
        <v>153380</v>
      </c>
      <c r="L7" s="5">
        <v>152799</v>
      </c>
      <c r="M7" s="5">
        <v>155281</v>
      </c>
      <c r="N7" s="5">
        <v>156680</v>
      </c>
      <c r="O7" s="5">
        <v>159043</v>
      </c>
      <c r="P7" s="5">
        <v>158337</v>
      </c>
    </row>
    <row r="8" spans="1:16" x14ac:dyDescent="0.2">
      <c r="A8" s="4">
        <v>2022</v>
      </c>
      <c r="B8" s="5">
        <v>163312</v>
      </c>
      <c r="C8" s="5">
        <v>162999</v>
      </c>
      <c r="D8" s="5">
        <v>162277</v>
      </c>
      <c r="E8" s="5">
        <v>161007</v>
      </c>
      <c r="F8" s="5">
        <v>159443</v>
      </c>
      <c r="G8" s="5">
        <v>157125</v>
      </c>
      <c r="H8" s="5">
        <v>157215</v>
      </c>
      <c r="I8" s="5">
        <v>156901</v>
      </c>
      <c r="J8" s="5">
        <v>155923</v>
      </c>
      <c r="K8" s="5">
        <v>155084</v>
      </c>
      <c r="L8" s="5">
        <v>154582</v>
      </c>
      <c r="M8" s="5">
        <v>154100</v>
      </c>
      <c r="N8" s="5">
        <v>156579</v>
      </c>
      <c r="O8" s="5">
        <v>158078</v>
      </c>
      <c r="P8" s="5">
        <v>160856</v>
      </c>
    </row>
    <row r="9" spans="1:16" x14ac:dyDescent="0.2">
      <c r="A9" s="4">
        <v>2023</v>
      </c>
      <c r="B9" s="5">
        <v>165063</v>
      </c>
      <c r="C9" s="5">
        <v>164937</v>
      </c>
      <c r="D9" s="5">
        <v>164640</v>
      </c>
      <c r="E9" s="5">
        <v>163785</v>
      </c>
      <c r="F9" s="5">
        <v>162571</v>
      </c>
      <c r="G9" s="5">
        <v>161081</v>
      </c>
      <c r="H9" s="5">
        <v>158700</v>
      </c>
      <c r="I9" s="5">
        <v>158644</v>
      </c>
      <c r="J9" s="5">
        <v>158184</v>
      </c>
      <c r="K9" s="5">
        <v>157182</v>
      </c>
      <c r="L9" s="5">
        <v>156303</v>
      </c>
      <c r="M9" s="5">
        <v>155894</v>
      </c>
      <c r="N9" s="5">
        <v>155413</v>
      </c>
      <c r="O9" s="5">
        <v>157989</v>
      </c>
      <c r="P9" s="5">
        <v>159914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D51" sqref="D51"/>
    </sheetView>
  </sheetViews>
  <sheetFormatPr baseColWidth="10" defaultRowHeight="16" x14ac:dyDescent="0.2"/>
  <cols>
    <col min="1" max="1" width="10.83203125" style="10"/>
    <col min="2" max="2" width="31" style="10" bestFit="1" customWidth="1"/>
    <col min="3" max="3" width="12.5" style="10" bestFit="1" customWidth="1"/>
    <col min="4" max="6" width="10.83203125" style="14"/>
    <col min="7" max="7" width="10.83203125" style="16"/>
    <col min="8" max="8" width="10.83203125" style="23"/>
    <col min="9" max="9" width="11.1640625" style="23" bestFit="1" customWidth="1"/>
    <col min="10" max="24" width="10.83203125" style="19"/>
  </cols>
  <sheetData>
    <row r="1" spans="1:24" s="6" customFormat="1" x14ac:dyDescent="0.2">
      <c r="B1" s="8" t="s">
        <v>10</v>
      </c>
      <c r="C1" s="8" t="s">
        <v>17</v>
      </c>
      <c r="D1" s="11" t="s">
        <v>12</v>
      </c>
      <c r="E1" s="11" t="s">
        <v>13</v>
      </c>
      <c r="F1" s="11" t="s">
        <v>14</v>
      </c>
      <c r="G1" s="15" t="s">
        <v>24</v>
      </c>
      <c r="H1" s="22" t="s">
        <v>25</v>
      </c>
      <c r="I1" s="22" t="s">
        <v>26</v>
      </c>
      <c r="J1" s="20">
        <v>0</v>
      </c>
      <c r="K1" s="20">
        <v>1</v>
      </c>
      <c r="L1" s="20">
        <v>2</v>
      </c>
      <c r="M1" s="20">
        <v>3</v>
      </c>
      <c r="N1" s="20">
        <v>4</v>
      </c>
      <c r="O1" s="20">
        <v>5</v>
      </c>
      <c r="P1" s="20">
        <v>6</v>
      </c>
      <c r="Q1" s="20">
        <v>7</v>
      </c>
      <c r="R1" s="20">
        <v>8</v>
      </c>
      <c r="S1" s="20">
        <v>9</v>
      </c>
      <c r="T1" s="20">
        <v>10</v>
      </c>
      <c r="U1" s="20">
        <v>11</v>
      </c>
      <c r="V1" s="20">
        <v>12</v>
      </c>
      <c r="W1" s="20">
        <v>13</v>
      </c>
      <c r="X1" s="20">
        <v>14</v>
      </c>
    </row>
    <row r="2" spans="1:24" s="6" customFormat="1" x14ac:dyDescent="0.2">
      <c r="A2" s="6">
        <v>1</v>
      </c>
      <c r="B2" s="6" t="s">
        <v>11</v>
      </c>
      <c r="C2" s="6" t="s">
        <v>18</v>
      </c>
      <c r="D2" s="12">
        <v>149554</v>
      </c>
      <c r="E2" s="12">
        <v>134791</v>
      </c>
      <c r="F2" s="12">
        <v>123542</v>
      </c>
      <c r="G2" s="17">
        <f>D2/$D$51</f>
        <v>0.20439921495306665</v>
      </c>
      <c r="H2" s="17">
        <f>E2/$D$51-0.000384</f>
        <v>0.18383825137902568</v>
      </c>
      <c r="I2" s="17">
        <f>F2/$D$51-0.0003</f>
        <v>0.16854796002602246</v>
      </c>
      <c r="J2" s="14">
        <f>population_per_age_Ontario!B$2*pop_component_2016_division!$G2</f>
        <v>30066.511321951246</v>
      </c>
      <c r="K2" s="14">
        <f>population_per_age_Ontario!C$2*pop_component_2016_division!$G2</f>
        <v>30041.165819297064</v>
      </c>
      <c r="L2" s="14">
        <f>population_per_age_Ontario!D$2*pop_component_2016_division!$G2</f>
        <v>29904.21834527851</v>
      </c>
      <c r="M2" s="14">
        <f>population_per_age_Ontario!E$2*pop_component_2016_division!$G2</f>
        <v>29787.915191970216</v>
      </c>
      <c r="N2" s="14">
        <f>population_per_age_Ontario!F$2*pop_component_2016_division!$G2</f>
        <v>29754.18932150296</v>
      </c>
      <c r="O2" s="14">
        <f>population_per_age_Ontario!G$2*pop_component_2016_division!$H2</f>
        <v>26721.441352695521</v>
      </c>
      <c r="P2" s="14">
        <f>population_per_age_Ontario!H$2*pop_component_2016_division!$H2</f>
        <v>27221.849072949226</v>
      </c>
      <c r="Q2" s="14">
        <f>population_per_age_Ontario!I$2*pop_component_2016_division!$H2</f>
        <v>27495.400391001218</v>
      </c>
      <c r="R2" s="14">
        <f>population_per_age_Ontario!J$2*pop_component_2016_division!$H2</f>
        <v>27916.573824910567</v>
      </c>
      <c r="S2" s="14">
        <f>population_per_age_Ontario!K$2*pop_component_2016_division!$H2</f>
        <v>27687.879040195057</v>
      </c>
      <c r="T2" s="14">
        <f>population_per_age_Ontario!L$2*pop_component_2016_division!$I2</f>
        <v>25006.449541300797</v>
      </c>
      <c r="U2" s="14">
        <f>population_per_age_Ontario!M$2*pop_component_2016_division!$I2</f>
        <v>24949.817426732054</v>
      </c>
      <c r="V2" s="14">
        <f>population_per_age_Ontario!N$2*pop_component_2016_division!$I2</f>
        <v>25196.065996330071</v>
      </c>
      <c r="W2" s="14">
        <f>population_per_age_Ontario!O$2*pop_component_2016_division!$I2</f>
        <v>24850.711226236752</v>
      </c>
      <c r="X2" s="14">
        <f>population_per_age_Ontario!P$2*pop_component_2016_division!$I2</f>
        <v>25131.680675600132</v>
      </c>
    </row>
    <row r="3" spans="1:24" x14ac:dyDescent="0.2">
      <c r="A3" s="6">
        <v>2</v>
      </c>
      <c r="B3" s="10" t="s">
        <v>15</v>
      </c>
      <c r="C3" s="6" t="s">
        <v>18</v>
      </c>
      <c r="D3" s="12">
        <v>36370</v>
      </c>
      <c r="E3" s="12">
        <v>39160</v>
      </c>
      <c r="F3" s="12">
        <v>40119</v>
      </c>
      <c r="G3" s="17">
        <f t="shared" ref="G3:G25" si="0">D3/$D$51</f>
        <v>4.9707794160256724E-2</v>
      </c>
      <c r="H3" s="17">
        <f t="shared" ref="H3:H50" si="1">E3/$D$51-0.000384</f>
        <v>5.313695736364183E-2</v>
      </c>
      <c r="I3" s="17">
        <f t="shared" ref="I3:I50" si="2">F3/$D$51-0.0003</f>
        <v>5.4531646794482802E-2</v>
      </c>
      <c r="J3" s="14">
        <f>population_per_age_Ontario!B$2*pop_component_2016_division!$G3</f>
        <v>7311.8673975912834</v>
      </c>
      <c r="K3" s="14">
        <f>population_per_age_Ontario!C$2*pop_component_2016_division!$G3</f>
        <v>7305.7036311154116</v>
      </c>
      <c r="L3" s="14">
        <f>population_per_age_Ontario!D$2*pop_component_2016_division!$G3</f>
        <v>7272.3994090280394</v>
      </c>
      <c r="M3" s="14">
        <f>population_per_age_Ontario!E$2*pop_component_2016_division!$G3</f>
        <v>7244.115674150853</v>
      </c>
      <c r="N3" s="14">
        <f>population_per_age_Ontario!F$2*pop_component_2016_division!$G3</f>
        <v>7235.9138881144108</v>
      </c>
      <c r="O3" s="14">
        <f>population_per_age_Ontario!G$2*pop_component_2016_division!$H3</f>
        <v>7723.6161636774314</v>
      </c>
      <c r="P3" s="14">
        <f>population_per_age_Ontario!H$2*pop_component_2016_division!$H3</f>
        <v>7868.2549616212636</v>
      </c>
      <c r="Q3" s="14">
        <f>population_per_age_Ontario!I$2*pop_component_2016_division!$H3</f>
        <v>7947.3227541783635</v>
      </c>
      <c r="R3" s="14">
        <f>population_per_age_Ontario!J$2*pop_component_2016_division!$H3</f>
        <v>8069.0595234984667</v>
      </c>
      <c r="S3" s="14">
        <f>population_per_age_Ontario!K$2*pop_component_2016_division!$H3</f>
        <v>8002.9571485380957</v>
      </c>
      <c r="T3" s="14">
        <f>population_per_age_Ontario!L$2*pop_component_2016_division!$I3</f>
        <v>8090.5332450166461</v>
      </c>
      <c r="U3" s="14">
        <f>population_per_age_Ontario!M$2*pop_component_2016_division!$I3</f>
        <v>8072.2106116937002</v>
      </c>
      <c r="V3" s="14">
        <f>population_per_age_Ontario!N$2*pop_component_2016_division!$I3</f>
        <v>8151.88134766044</v>
      </c>
      <c r="W3" s="14">
        <f>population_per_age_Ontario!O$2*pop_component_2016_division!$I3</f>
        <v>8040.1460033785443</v>
      </c>
      <c r="X3" s="14">
        <f>population_per_age_Ontario!P$2*pop_component_2016_division!$I3</f>
        <v>8131.0502585849472</v>
      </c>
    </row>
    <row r="4" spans="1:24" x14ac:dyDescent="0.2">
      <c r="A4" s="6">
        <v>3</v>
      </c>
      <c r="B4" s="10" t="s">
        <v>20</v>
      </c>
      <c r="C4" s="6" t="s">
        <v>18</v>
      </c>
      <c r="D4" s="12">
        <v>31877</v>
      </c>
      <c r="E4" s="12">
        <v>36587</v>
      </c>
      <c r="F4" s="12">
        <v>37296</v>
      </c>
      <c r="G4" s="17">
        <f t="shared" si="0"/>
        <v>4.3567098005127952E-2</v>
      </c>
      <c r="H4" s="17">
        <f t="shared" si="1"/>
        <v>4.9620373520520011E-2</v>
      </c>
      <c r="I4" s="17">
        <f t="shared" si="2"/>
        <v>5.0673381660735081E-2</v>
      </c>
      <c r="J4" s="14">
        <f>population_per_age_Ontario!B$2*pop_component_2016_division!$G4</f>
        <v>6408.5894152603059</v>
      </c>
      <c r="K4" s="14">
        <f>population_per_age_Ontario!C$2*pop_component_2016_division!$G4</f>
        <v>6403.1870951076708</v>
      </c>
      <c r="L4" s="14">
        <f>population_per_age_Ontario!D$2*pop_component_2016_division!$G4</f>
        <v>6373.9971394442346</v>
      </c>
      <c r="M4" s="14">
        <f>population_per_age_Ontario!E$2*pop_component_2016_division!$G4</f>
        <v>6349.2074606793167</v>
      </c>
      <c r="N4" s="14">
        <f>population_per_age_Ontario!F$2*pop_component_2016_division!$G4</f>
        <v>6342.0188895084711</v>
      </c>
      <c r="O4" s="14">
        <f>population_per_age_Ontario!G$2*pop_component_2016_division!$H4</f>
        <v>7212.4701523281456</v>
      </c>
      <c r="P4" s="14">
        <f>population_per_age_Ontario!H$2*pop_component_2016_division!$H4</f>
        <v>7347.536809051001</v>
      </c>
      <c r="Q4" s="14">
        <f>population_per_age_Ontario!I$2*pop_component_2016_division!$H4</f>
        <v>7421.3719248495345</v>
      </c>
      <c r="R4" s="14">
        <f>population_per_age_Ontario!J$2*pop_component_2016_division!$H4</f>
        <v>7535.0522005850462</v>
      </c>
      <c r="S4" s="14">
        <f>population_per_age_Ontario!K$2*pop_component_2016_division!$H4</f>
        <v>7473.324455925519</v>
      </c>
      <c r="T4" s="14">
        <f>population_per_age_Ontario!L$2*pop_component_2016_division!$I4</f>
        <v>7518.1055967132997</v>
      </c>
      <c r="U4" s="14">
        <f>population_per_age_Ontario!M$2*pop_component_2016_division!$I4</f>
        <v>7501.0793404752922</v>
      </c>
      <c r="V4" s="14">
        <f>population_per_age_Ontario!N$2*pop_component_2016_division!$I4</f>
        <v>7575.1131510816267</v>
      </c>
      <c r="W4" s="14">
        <f>population_per_age_Ontario!O$2*pop_component_2016_division!$I4</f>
        <v>7471.28339205878</v>
      </c>
      <c r="X4" s="14">
        <f>population_per_age_Ontario!P$2*pop_component_2016_division!$I4</f>
        <v>7555.7559192872259</v>
      </c>
    </row>
    <row r="5" spans="1:24" x14ac:dyDescent="0.2">
      <c r="A5" s="6">
        <v>4</v>
      </c>
      <c r="B5" s="10" t="s">
        <v>19</v>
      </c>
      <c r="C5" s="6" t="s">
        <v>18</v>
      </c>
      <c r="D5" s="12">
        <v>83607</v>
      </c>
      <c r="E5" s="12">
        <v>87609</v>
      </c>
      <c r="F5" s="12">
        <v>91511</v>
      </c>
      <c r="G5" s="17">
        <f t="shared" si="0"/>
        <v>0.11426779066144031</v>
      </c>
      <c r="H5" s="17">
        <f t="shared" si="1"/>
        <v>0.11935342476177981</v>
      </c>
      <c r="I5" s="17">
        <f t="shared" si="2"/>
        <v>0.12477038634586896</v>
      </c>
      <c r="J5" s="14">
        <f>population_per_age_Ontario!B$2*pop_component_2016_division!$G5</f>
        <v>16808.449202925887</v>
      </c>
      <c r="K5" s="14">
        <f>population_per_age_Ontario!C$2*pop_component_2016_division!$G5</f>
        <v>16794.279996883866</v>
      </c>
      <c r="L5" s="14">
        <f>population_per_age_Ontario!D$2*pop_component_2016_division!$G5</f>
        <v>16717.720577140703</v>
      </c>
      <c r="M5" s="14">
        <f>population_per_age_Ontario!E$2*pop_component_2016_division!$G5</f>
        <v>16652.702204254343</v>
      </c>
      <c r="N5" s="14">
        <f>population_per_age_Ontario!F$2*pop_component_2016_division!$G5</f>
        <v>16633.848018795205</v>
      </c>
      <c r="O5" s="14">
        <f>population_per_age_Ontario!G$2*pop_component_2016_division!$H5</f>
        <v>17348.378349398979</v>
      </c>
      <c r="P5" s="14">
        <f>population_per_age_Ontario!H$2*pop_component_2016_division!$H5</f>
        <v>17673.258371600543</v>
      </c>
      <c r="Q5" s="14">
        <f>population_per_age_Ontario!I$2*pop_component_2016_division!$H5</f>
        <v>17850.856267646072</v>
      </c>
      <c r="R5" s="14">
        <f>population_per_age_Ontario!J$2*pop_component_2016_division!$H5</f>
        <v>18124.294963775312</v>
      </c>
      <c r="S5" s="14">
        <f>population_per_age_Ontario!K$2*pop_component_2016_division!$H5</f>
        <v>17975.819303371656</v>
      </c>
      <c r="T5" s="14">
        <f>population_per_age_Ontario!L$2*pop_component_2016_division!$I5</f>
        <v>18511.433599818502</v>
      </c>
      <c r="U5" s="14">
        <f>population_per_age_Ontario!M$2*pop_component_2016_division!$I5</f>
        <v>18469.510750006291</v>
      </c>
      <c r="V5" s="14">
        <f>population_per_age_Ontario!N$2*pop_component_2016_division!$I5</f>
        <v>18651.800284457604</v>
      </c>
      <c r="W5" s="14">
        <f>population_per_age_Ontario!O$2*pop_component_2016_division!$I5</f>
        <v>18396.14576283492</v>
      </c>
      <c r="X5" s="14">
        <f>population_per_age_Ontario!P$2*pop_component_2016_division!$I5</f>
        <v>18604.137996873484</v>
      </c>
    </row>
    <row r="6" spans="1:24" x14ac:dyDescent="0.2">
      <c r="A6" s="6">
        <v>5</v>
      </c>
      <c r="B6" s="10" t="s">
        <v>16</v>
      </c>
      <c r="C6" s="6" t="s">
        <v>18</v>
      </c>
      <c r="D6" s="12">
        <v>62300</v>
      </c>
      <c r="E6" s="12">
        <v>66581</v>
      </c>
      <c r="F6" s="12">
        <v>70613</v>
      </c>
      <c r="G6" s="17">
        <f t="shared" si="0"/>
        <v>8.5146977623975634E-2</v>
      </c>
      <c r="H6" s="17">
        <f t="shared" si="1"/>
        <v>9.0613928044653652E-2</v>
      </c>
      <c r="I6" s="17">
        <f t="shared" si="2"/>
        <v>9.6208563899868246E-2</v>
      </c>
      <c r="J6" s="14">
        <f>population_per_age_Ontario!B$2*pop_component_2016_division!$G6</f>
        <v>12524.864967553944</v>
      </c>
      <c r="K6" s="14">
        <f>population_per_age_Ontario!C$2*pop_component_2016_division!$G6</f>
        <v>12514.30674232857</v>
      </c>
      <c r="L6" s="14">
        <f>population_per_age_Ontario!D$2*pop_component_2016_division!$G6</f>
        <v>12457.258267320507</v>
      </c>
      <c r="M6" s="14">
        <f>population_per_age_Ontario!E$2*pop_component_2016_division!$G6</f>
        <v>12408.809637052465</v>
      </c>
      <c r="N6" s="14">
        <f>population_per_age_Ontario!F$2*pop_component_2016_division!$G6</f>
        <v>12394.760385744508</v>
      </c>
      <c r="O6" s="14">
        <f>population_per_age_Ontario!G$2*pop_component_2016_division!$H6</f>
        <v>13171.006283074543</v>
      </c>
      <c r="P6" s="14">
        <f>population_per_age_Ontario!H$2*pop_component_2016_division!$H6</f>
        <v>13417.657395212089</v>
      </c>
      <c r="Q6" s="14">
        <f>population_per_age_Ontario!I$2*pop_component_2016_division!$H6</f>
        <v>13552.490920142534</v>
      </c>
      <c r="R6" s="14">
        <f>population_per_age_Ontario!J$2*pop_component_2016_division!$H6</f>
        <v>13760.087429292837</v>
      </c>
      <c r="S6" s="14">
        <f>population_per_age_Ontario!K$2*pop_component_2016_division!$H6</f>
        <v>13647.363702805287</v>
      </c>
      <c r="T6" s="14">
        <f>population_per_age_Ontario!L$2*pop_component_2016_division!$I6</f>
        <v>14273.887374440052</v>
      </c>
      <c r="U6" s="14">
        <f>population_per_age_Ontario!M$2*pop_component_2016_division!$I6</f>
        <v>14241.561296969698</v>
      </c>
      <c r="V6" s="14">
        <f>population_per_age_Ontario!N$2*pop_component_2016_division!$I6</f>
        <v>14382.122008827404</v>
      </c>
      <c r="W6" s="14">
        <f>population_per_age_Ontario!O$2*pop_component_2016_division!$I6</f>
        <v>14184.990661396574</v>
      </c>
      <c r="X6" s="14">
        <f>population_per_age_Ontario!P$2*pop_component_2016_division!$I6</f>
        <v>14345.370337417655</v>
      </c>
    </row>
    <row r="7" spans="1:24" x14ac:dyDescent="0.2">
      <c r="A7" s="6">
        <v>6</v>
      </c>
      <c r="B7" s="10" t="s">
        <v>22</v>
      </c>
      <c r="C7" s="10" t="s">
        <v>21</v>
      </c>
      <c r="D7" s="12">
        <v>8047</v>
      </c>
      <c r="E7" s="12">
        <v>8565</v>
      </c>
      <c r="F7" s="12">
        <v>8412</v>
      </c>
      <c r="G7" s="17">
        <f t="shared" si="0"/>
        <v>1.0998037382666645E-2</v>
      </c>
      <c r="H7" s="17">
        <f t="shared" si="1"/>
        <v>1.132200101684352E-2</v>
      </c>
      <c r="I7" s="17">
        <f t="shared" si="2"/>
        <v>1.1196892066980466E-2</v>
      </c>
      <c r="J7" s="14">
        <f>population_per_age_Ontario!B$2*pop_component_2016_division!$G7</f>
        <v>1617.7783048781155</v>
      </c>
      <c r="K7" s="14">
        <f>population_per_age_Ontario!C$2*pop_component_2016_division!$G7</f>
        <v>1616.414548242665</v>
      </c>
      <c r="L7" s="14">
        <f>population_per_age_Ontario!D$2*pop_component_2016_division!$G7</f>
        <v>1609.0458631962781</v>
      </c>
      <c r="M7" s="14">
        <f>population_per_age_Ontario!E$2*pop_component_2016_division!$G7</f>
        <v>1602.7879799255409</v>
      </c>
      <c r="N7" s="14">
        <f>population_per_age_Ontario!F$2*pop_component_2016_division!$G7</f>
        <v>1600.9733037574008</v>
      </c>
      <c r="O7" s="14">
        <f>population_per_age_Ontario!G$2*pop_component_2016_division!$H7</f>
        <v>1645.686813801256</v>
      </c>
      <c r="P7" s="14">
        <f>population_per_age_Ontario!H$2*pop_component_2016_division!$H7</f>
        <v>1676.5053005691041</v>
      </c>
      <c r="Q7" s="14">
        <f>population_per_age_Ontario!I$2*pop_component_2016_division!$H7</f>
        <v>1693.3524380821673</v>
      </c>
      <c r="R7" s="14">
        <f>population_per_age_Ontario!J$2*pop_component_2016_division!$H7</f>
        <v>1719.2911424117558</v>
      </c>
      <c r="S7" s="14">
        <f>population_per_age_Ontario!K$2*pop_component_2016_division!$H7</f>
        <v>1705.2065731468024</v>
      </c>
      <c r="T7" s="14">
        <f>population_per_age_Ontario!L$2*pop_component_2016_division!$I7</f>
        <v>1661.21569462549</v>
      </c>
      <c r="U7" s="14">
        <f>population_per_age_Ontario!M$2*pop_component_2016_division!$I7</f>
        <v>1657.4535388909844</v>
      </c>
      <c r="V7" s="14">
        <f>population_per_age_Ontario!N$2*pop_component_2016_division!$I7</f>
        <v>1673.8121982008429</v>
      </c>
      <c r="W7" s="14">
        <f>population_per_age_Ontario!O$2*pop_component_2016_division!$I7</f>
        <v>1650.8697663555999</v>
      </c>
      <c r="X7" s="14">
        <f>population_per_age_Ontario!P$2*pop_component_2016_division!$I7</f>
        <v>1669.5349854312565</v>
      </c>
    </row>
    <row r="8" spans="1:24" x14ac:dyDescent="0.2">
      <c r="A8" s="6">
        <v>7</v>
      </c>
      <c r="B8" s="10" t="s">
        <v>23</v>
      </c>
      <c r="C8" s="10" t="s">
        <v>21</v>
      </c>
      <c r="D8" s="12">
        <v>3387</v>
      </c>
      <c r="E8" s="12">
        <v>3753</v>
      </c>
      <c r="F8" s="12">
        <v>3880</v>
      </c>
      <c r="G8" s="17">
        <f t="shared" si="0"/>
        <v>4.6290981253997669E-3</v>
      </c>
      <c r="H8" s="17">
        <f t="shared" si="1"/>
        <v>4.7453195348760926E-3</v>
      </c>
      <c r="I8" s="17">
        <f t="shared" si="2"/>
        <v>5.0028936305140529E-3</v>
      </c>
      <c r="J8" s="14">
        <f>population_per_age_Ontario!B$2*pop_component_2016_division!$G8</f>
        <v>680.92644695192951</v>
      </c>
      <c r="K8" s="14">
        <f>population_per_age_Ontario!C$2*pop_component_2016_division!$G8</f>
        <v>680.35243878437996</v>
      </c>
      <c r="L8" s="14">
        <f>population_per_age_Ontario!D$2*pop_component_2016_division!$G8</f>
        <v>677.25094304036213</v>
      </c>
      <c r="M8" s="14">
        <f>population_per_age_Ontario!E$2*pop_component_2016_division!$G8</f>
        <v>674.61698620700963</v>
      </c>
      <c r="N8" s="14">
        <f>population_per_age_Ontario!F$2*pop_component_2016_division!$G8</f>
        <v>673.85318501631866</v>
      </c>
      <c r="O8" s="14">
        <f>population_per_age_Ontario!G$2*pop_component_2016_division!$H8</f>
        <v>689.74643035284464</v>
      </c>
      <c r="P8" s="14">
        <f>population_per_age_Ontario!H$2*pop_component_2016_division!$H8</f>
        <v>702.66319012677741</v>
      </c>
      <c r="Q8" s="14">
        <f>population_per_age_Ontario!I$2*pop_component_2016_division!$H8</f>
        <v>709.72422559467304</v>
      </c>
      <c r="R8" s="14">
        <f>population_per_age_Ontario!J$2*pop_component_2016_division!$H8</f>
        <v>720.59575264907414</v>
      </c>
      <c r="S8" s="14">
        <f>population_per_age_Ontario!K$2*pop_component_2016_division!$H8</f>
        <v>714.69257514768833</v>
      </c>
      <c r="T8" s="14">
        <f>population_per_age_Ontario!L$2*pop_component_2016_division!$I8</f>
        <v>742.24931059758694</v>
      </c>
      <c r="U8" s="14">
        <f>population_per_age_Ontario!M$2*pop_component_2016_division!$I8</f>
        <v>740.56833833773419</v>
      </c>
      <c r="V8" s="14">
        <f>population_per_age_Ontario!N$2*pop_component_2016_division!$I8</f>
        <v>747.87756593191523</v>
      </c>
      <c r="W8" s="14">
        <f>population_per_age_Ontario!O$2*pop_component_2016_division!$I8</f>
        <v>737.62663688299199</v>
      </c>
      <c r="X8" s="14">
        <f>population_per_age_Ontario!P$2*pop_component_2016_division!$I8</f>
        <v>745.96646056505892</v>
      </c>
    </row>
    <row r="9" spans="1:24" x14ac:dyDescent="0.2">
      <c r="A9" s="6">
        <v>8</v>
      </c>
      <c r="B9" s="10" t="s">
        <v>27</v>
      </c>
      <c r="C9" s="10" t="s">
        <v>21</v>
      </c>
      <c r="D9" s="13">
        <v>5636</v>
      </c>
      <c r="E9" s="13">
        <v>5564</v>
      </c>
      <c r="F9" s="13">
        <v>5917</v>
      </c>
      <c r="G9" s="17">
        <f t="shared" si="0"/>
        <v>7.7028630158704125E-3</v>
      </c>
      <c r="H9" s="17">
        <f t="shared" si="1"/>
        <v>7.2204588041701523E-3</v>
      </c>
      <c r="I9" s="17">
        <f t="shared" si="2"/>
        <v>7.78691278653393E-3</v>
      </c>
      <c r="J9" s="14">
        <f>population_per_age_Ontario!B$2*pop_component_2016_division!$G9</f>
        <v>1133.06804104549</v>
      </c>
      <c r="K9" s="14">
        <f>population_per_age_Ontario!C$2*pop_component_2016_division!$G9</f>
        <v>1132.1128860315221</v>
      </c>
      <c r="L9" s="14">
        <f>population_per_age_Ontario!D$2*pop_component_2016_division!$G9</f>
        <v>1126.9519678108891</v>
      </c>
      <c r="M9" s="14">
        <f>population_per_age_Ontario!E$2*pop_component_2016_division!$G9</f>
        <v>1122.5690387548586</v>
      </c>
      <c r="N9" s="14">
        <f>population_per_age_Ontario!F$2*pop_component_2016_division!$G9</f>
        <v>1121.29806635724</v>
      </c>
      <c r="O9" s="14">
        <f>population_per_age_Ontario!G$2*pop_component_2016_division!$H9</f>
        <v>1049.5153485625442</v>
      </c>
      <c r="P9" s="14">
        <f>population_per_age_Ontario!H$2*pop_component_2016_division!$H9</f>
        <v>1069.1694374274953</v>
      </c>
      <c r="Q9" s="14">
        <f>population_per_age_Ontario!I$2*pop_component_2016_division!$H9</f>
        <v>1079.9134801281004</v>
      </c>
      <c r="R9" s="14">
        <f>population_per_age_Ontario!J$2*pop_component_2016_division!$H9</f>
        <v>1096.4555512484544</v>
      </c>
      <c r="S9" s="14">
        <f>population_per_age_Ontario!K$2*pop_component_2016_division!$H9</f>
        <v>1087.4733004960667</v>
      </c>
      <c r="T9" s="14">
        <f>population_per_age_Ontario!L$2*pop_component_2016_division!$I9</f>
        <v>1155.29752866132</v>
      </c>
      <c r="U9" s="14">
        <f>population_per_age_Ontario!M$2*pop_component_2016_division!$I9</f>
        <v>1152.6811259650447</v>
      </c>
      <c r="V9" s="14">
        <f>population_per_age_Ontario!N$2*pop_component_2016_division!$I9</f>
        <v>1164.0578055461706</v>
      </c>
      <c r="W9" s="14">
        <f>population_per_age_Ontario!O$2*pop_component_2016_division!$I9</f>
        <v>1148.1024212465627</v>
      </c>
      <c r="X9" s="14">
        <f>population_per_age_Ontario!P$2*pop_component_2016_division!$I9</f>
        <v>1161.0832048617146</v>
      </c>
    </row>
    <row r="10" spans="1:24" x14ac:dyDescent="0.2">
      <c r="A10" s="6">
        <v>9</v>
      </c>
      <c r="B10" s="10" t="s">
        <v>28</v>
      </c>
      <c r="C10" s="10" t="s">
        <v>21</v>
      </c>
      <c r="D10" s="13">
        <v>539</v>
      </c>
      <c r="E10" s="13">
        <v>579</v>
      </c>
      <c r="F10" s="13">
        <v>641</v>
      </c>
      <c r="G10" s="17">
        <f t="shared" si="0"/>
        <v>7.3666486258945217E-4</v>
      </c>
      <c r="H10" s="17">
        <f t="shared" si="1"/>
        <v>4.0733386908959701E-4</v>
      </c>
      <c r="I10" s="17">
        <f t="shared" si="2"/>
        <v>5.7607082916482158E-4</v>
      </c>
      <c r="J10" s="14">
        <f>population_per_age_Ontario!B$2*pop_component_2016_division!$G10</f>
        <v>108.36119129232064</v>
      </c>
      <c r="K10" s="14">
        <f>population_per_age_Ontario!C$2*pop_component_2016_division!$G10</f>
        <v>108.26984484935956</v>
      </c>
      <c r="L10" s="14">
        <f>population_per_age_Ontario!D$2*pop_component_2016_division!$G10</f>
        <v>107.77627939142462</v>
      </c>
      <c r="M10" s="14">
        <f>population_per_age_Ontario!E$2*pop_component_2016_division!$G10</f>
        <v>107.35711708461122</v>
      </c>
      <c r="N10" s="14">
        <f>population_per_age_Ontario!F$2*pop_component_2016_division!$G10</f>
        <v>107.23556738228396</v>
      </c>
      <c r="O10" s="14">
        <f>population_per_age_Ontario!G$2*pop_component_2016_division!$H10</f>
        <v>59.207199873780198</v>
      </c>
      <c r="P10" s="14">
        <f>population_per_age_Ontario!H$2*pop_component_2016_division!$H10</f>
        <v>60.315962665442079</v>
      </c>
      <c r="Q10" s="14">
        <f>population_per_age_Ontario!I$2*pop_component_2016_division!$H10</f>
        <v>60.922075462647399</v>
      </c>
      <c r="R10" s="14">
        <f>population_per_age_Ontario!J$2*pop_component_2016_division!$H10</f>
        <v>61.855277356731662</v>
      </c>
      <c r="S10" s="14">
        <f>population_per_age_Ontario!K$2*pop_component_2016_division!$H10</f>
        <v>61.348554023584207</v>
      </c>
      <c r="T10" s="14">
        <f>population_per_age_Ontario!L$2*pop_component_2016_division!$I10</f>
        <v>85.468172498209583</v>
      </c>
      <c r="U10" s="14">
        <f>population_per_age_Ontario!M$2*pop_component_2016_division!$I10</f>
        <v>85.274612699610202</v>
      </c>
      <c r="V10" s="14">
        <f>population_per_age_Ontario!N$2*pop_component_2016_division!$I10</f>
        <v>86.116252181020016</v>
      </c>
      <c r="W10" s="14">
        <f>population_per_age_Ontario!O$2*pop_component_2016_division!$I10</f>
        <v>84.9358830520613</v>
      </c>
      <c r="X10" s="14">
        <f>population_per_age_Ontario!P$2*pop_component_2016_division!$I10</f>
        <v>85.896193124279051</v>
      </c>
    </row>
    <row r="11" spans="1:24" x14ac:dyDescent="0.2">
      <c r="A11" s="6">
        <v>10</v>
      </c>
      <c r="B11" s="10" t="s">
        <v>29</v>
      </c>
      <c r="C11" s="10" t="s">
        <v>21</v>
      </c>
      <c r="D11" s="13">
        <v>28437</v>
      </c>
      <c r="E11" s="13">
        <v>29328</v>
      </c>
      <c r="F11" s="13">
        <v>29214</v>
      </c>
      <c r="G11" s="17">
        <f t="shared" si="0"/>
        <v>3.8865563446115491E-2</v>
      </c>
      <c r="H11" s="17">
        <f t="shared" si="1"/>
        <v>3.9699315565906217E-2</v>
      </c>
      <c r="I11" s="17">
        <f t="shared" si="2"/>
        <v>3.9627508897380807E-2</v>
      </c>
      <c r="J11" s="14">
        <f>population_per_age_Ontario!B$2*pop_component_2016_division!$G11</f>
        <v>5717.00778623325</v>
      </c>
      <c r="K11" s="14">
        <f>population_per_age_Ontario!C$2*pop_component_2016_division!$G11</f>
        <v>5712.1884563659323</v>
      </c>
      <c r="L11" s="14">
        <f>population_per_age_Ontario!D$2*pop_component_2016_division!$G11</f>
        <v>5686.1485288570348</v>
      </c>
      <c r="M11" s="14">
        <f>population_per_age_Ontario!E$2*pop_component_2016_division!$G11</f>
        <v>5664.0340232561948</v>
      </c>
      <c r="N11" s="14">
        <f>population_per_age_Ontario!F$2*pop_component_2016_division!$G11</f>
        <v>5657.6212052875862</v>
      </c>
      <c r="O11" s="14">
        <f>population_per_age_Ontario!G$2*pop_component_2016_division!$H11</f>
        <v>5770.4146154511664</v>
      </c>
      <c r="P11" s="14">
        <f>population_per_age_Ontario!H$2*pop_component_2016_division!$H11</f>
        <v>5878.4761524215628</v>
      </c>
      <c r="Q11" s="14">
        <f>population_per_age_Ontario!I$2*pop_component_2016_division!$H11</f>
        <v>5937.5487339836318</v>
      </c>
      <c r="R11" s="14">
        <f>population_per_age_Ontario!J$2*pop_component_2016_division!$H11</f>
        <v>6028.499865945123</v>
      </c>
      <c r="S11" s="14">
        <f>population_per_age_Ontario!K$2*pop_component_2016_division!$H11</f>
        <v>5979.1139173811353</v>
      </c>
      <c r="T11" s="14">
        <f>population_per_age_Ontario!L$2*pop_component_2016_division!$I11</f>
        <v>5879.2957300510061</v>
      </c>
      <c r="U11" s="14">
        <f>population_per_age_Ontario!M$2*pop_component_2016_division!$I11</f>
        <v>5865.9808870614861</v>
      </c>
      <c r="V11" s="14">
        <f>population_per_age_Ontario!N$2*pop_component_2016_division!$I11</f>
        <v>5923.8766775605591</v>
      </c>
      <c r="W11" s="14">
        <f>population_per_age_Ontario!O$2*pop_component_2016_division!$I11</f>
        <v>5842.6799118298259</v>
      </c>
      <c r="X11" s="14">
        <f>population_per_age_Ontario!P$2*pop_component_2016_division!$I11</f>
        <v>5908.73896916176</v>
      </c>
    </row>
    <row r="12" spans="1:24" x14ac:dyDescent="0.2">
      <c r="A12" s="6">
        <v>11</v>
      </c>
      <c r="B12" s="10" t="s">
        <v>30</v>
      </c>
      <c r="C12" s="10" t="s">
        <v>21</v>
      </c>
      <c r="D12" s="13">
        <v>2319</v>
      </c>
      <c r="E12" s="13">
        <v>2678</v>
      </c>
      <c r="F12" s="13">
        <v>2670</v>
      </c>
      <c r="G12" s="17">
        <f t="shared" si="0"/>
        <v>3.1694356518458988E-3</v>
      </c>
      <c r="H12" s="17">
        <f t="shared" si="1"/>
        <v>3.2760899851846988E-3</v>
      </c>
      <c r="I12" s="17">
        <f t="shared" si="2"/>
        <v>3.3491561838846703E-3</v>
      </c>
      <c r="J12" s="14">
        <f>population_per_age_Ontario!B$2*pop_component_2016_division!$G12</f>
        <v>466.21447607957617</v>
      </c>
      <c r="K12" s="14">
        <f>population_per_age_Ontario!C$2*pop_component_2016_division!$G12</f>
        <v>465.82146605874726</v>
      </c>
      <c r="L12" s="14">
        <f>population_per_age_Ontario!D$2*pop_component_2016_division!$G12</f>
        <v>463.69794417201052</v>
      </c>
      <c r="M12" s="14">
        <f>population_per_age_Ontario!E$2*pop_component_2016_division!$G12</f>
        <v>461.89453528611023</v>
      </c>
      <c r="N12" s="14">
        <f>population_per_age_Ontario!F$2*pop_component_2016_division!$G12</f>
        <v>461.37157840355565</v>
      </c>
      <c r="O12" s="14">
        <f>population_per_age_Ontario!G$2*pop_component_2016_division!$H12</f>
        <v>476.18950761655151</v>
      </c>
      <c r="P12" s="14">
        <f>population_per_age_Ontario!H$2*pop_component_2016_division!$H12</f>
        <v>485.1070245562243</v>
      </c>
      <c r="Q12" s="14">
        <f>population_per_age_Ontario!I$2*pop_component_2016_division!$H12</f>
        <v>489.98184645417911</v>
      </c>
      <c r="R12" s="14">
        <f>population_per_age_Ontario!J$2*pop_component_2016_division!$H12</f>
        <v>497.48736861023724</v>
      </c>
      <c r="S12" s="14">
        <f>population_per_age_Ontario!K$2*pop_component_2016_division!$H12</f>
        <v>493.41191266866747</v>
      </c>
      <c r="T12" s="14">
        <f>population_per_age_Ontario!L$2*pop_component_2016_division!$I12</f>
        <v>496.89420806586526</v>
      </c>
      <c r="U12" s="14">
        <f>population_per_age_Ontario!M$2*pop_component_2016_division!$I12</f>
        <v>495.76889158808001</v>
      </c>
      <c r="V12" s="14">
        <f>population_per_age_Ontario!N$2*pop_component_2016_division!$I12</f>
        <v>500.66200877273548</v>
      </c>
      <c r="W12" s="14">
        <f>population_per_age_Ontario!O$2*pop_component_2016_division!$I12</f>
        <v>493.79958775195581</v>
      </c>
      <c r="X12" s="14">
        <f>population_per_age_Ontario!P$2*pop_component_2016_division!$I12</f>
        <v>499.38263111049156</v>
      </c>
    </row>
    <row r="13" spans="1:24" x14ac:dyDescent="0.2">
      <c r="A13" s="6">
        <v>12</v>
      </c>
      <c r="B13" s="10" t="s">
        <v>31</v>
      </c>
      <c r="C13" s="10" t="s">
        <v>21</v>
      </c>
      <c r="D13" s="13">
        <v>20873</v>
      </c>
      <c r="E13" s="13">
        <v>21987</v>
      </c>
      <c r="F13" s="13">
        <v>22621</v>
      </c>
      <c r="G13" s="17">
        <f t="shared" si="0"/>
        <v>2.8527654316938097E-2</v>
      </c>
      <c r="H13" s="17">
        <f t="shared" si="1"/>
        <v>2.9666186147967136E-2</v>
      </c>
      <c r="I13" s="17">
        <f t="shared" si="2"/>
        <v>3.0616689900994427E-2</v>
      </c>
      <c r="J13" s="14">
        <f>population_per_age_Ontario!B$2*pop_component_2016_division!$G13</f>
        <v>4196.3323670586433</v>
      </c>
      <c r="K13" s="14">
        <f>population_per_age_Ontario!C$2*pop_component_2016_division!$G13</f>
        <v>4192.7949379233432</v>
      </c>
      <c r="L13" s="14">
        <f>population_per_age_Ontario!D$2*pop_component_2016_division!$G13</f>
        <v>4173.6814095309946</v>
      </c>
      <c r="M13" s="14">
        <f>population_per_age_Ontario!E$2*pop_component_2016_division!$G13</f>
        <v>4157.4491742246564</v>
      </c>
      <c r="N13" s="14">
        <f>population_per_age_Ontario!F$2*pop_component_2016_division!$G13</f>
        <v>4152.7421112623615</v>
      </c>
      <c r="O13" s="14">
        <f>population_per_age_Ontario!G$2*pop_component_2016_division!$H13</f>
        <v>4312.0691551654672</v>
      </c>
      <c r="P13" s="14">
        <f>population_per_age_Ontario!H$2*pop_component_2016_division!$H13</f>
        <v>4392.8205138602334</v>
      </c>
      <c r="Q13" s="14">
        <f>population_per_age_Ontario!I$2*pop_component_2016_division!$H13</f>
        <v>4436.9637988484092</v>
      </c>
      <c r="R13" s="14">
        <f>population_per_age_Ontario!J$2*pop_component_2016_division!$H13</f>
        <v>4504.9290313134015</v>
      </c>
      <c r="S13" s="14">
        <f>population_per_age_Ontario!K$2*pop_component_2016_division!$H13</f>
        <v>4468.0242957453302</v>
      </c>
      <c r="T13" s="14">
        <f>population_per_age_Ontario!L$2*pop_component_2016_division!$I13</f>
        <v>4542.414580471137</v>
      </c>
      <c r="U13" s="14">
        <f>population_per_age_Ontario!M$2*pop_component_2016_division!$I13</f>
        <v>4532.1273726644031</v>
      </c>
      <c r="V13" s="14">
        <f>population_per_age_Ontario!N$2*pop_component_2016_division!$I13</f>
        <v>4576.8583566097559</v>
      </c>
      <c r="W13" s="14">
        <f>population_per_age_Ontario!O$2*pop_component_2016_division!$I13</f>
        <v>4514.1247590026187</v>
      </c>
      <c r="X13" s="14">
        <f>population_per_age_Ontario!P$2*pop_component_2016_division!$I13</f>
        <v>4565.1627810675764</v>
      </c>
    </row>
    <row r="14" spans="1:24" x14ac:dyDescent="0.2">
      <c r="A14" s="6">
        <v>13</v>
      </c>
      <c r="B14" s="10" t="s">
        <v>32</v>
      </c>
      <c r="C14" s="10" t="s">
        <v>21</v>
      </c>
      <c r="D14" s="13">
        <v>3558</v>
      </c>
      <c r="E14" s="13">
        <v>3747</v>
      </c>
      <c r="F14" s="13">
        <v>4113</v>
      </c>
      <c r="G14" s="17">
        <f t="shared" si="0"/>
        <v>4.8628081281878862E-3</v>
      </c>
      <c r="H14" s="17">
        <f t="shared" si="1"/>
        <v>4.7371191839010712E-3</v>
      </c>
      <c r="I14" s="17">
        <f t="shared" si="2"/>
        <v>5.3213405933773966E-3</v>
      </c>
      <c r="J14" s="14">
        <f>population_per_age_Ontario!B$2*pop_component_2016_division!$G14</f>
        <v>715.30448723205348</v>
      </c>
      <c r="K14" s="14">
        <f>population_per_age_Ontario!C$2*pop_component_2016_division!$G14</f>
        <v>714.70149902415824</v>
      </c>
      <c r="L14" s="14">
        <f>population_per_age_Ontario!D$2*pop_component_2016_division!$G14</f>
        <v>711.44341757827237</v>
      </c>
      <c r="M14" s="14">
        <f>population_per_age_Ontario!E$2*pop_component_2016_division!$G14</f>
        <v>708.67647975333341</v>
      </c>
      <c r="N14" s="14">
        <f>population_per_age_Ontario!F$2*pop_component_2016_division!$G14</f>
        <v>707.87411641218239</v>
      </c>
      <c r="O14" s="14">
        <f>population_per_age_Ontario!G$2*pop_component_2016_division!$H14</f>
        <v>688.55448473757235</v>
      </c>
      <c r="P14" s="14">
        <f>population_per_age_Ontario!H$2*pop_component_2016_division!$H14</f>
        <v>701.44892315615107</v>
      </c>
      <c r="Q14" s="14">
        <f>population_per_age_Ontario!I$2*pop_component_2016_division!$H14</f>
        <v>708.49775650179595</v>
      </c>
      <c r="R14" s="14">
        <f>population_per_age_Ontario!J$2*pop_component_2016_division!$H14</f>
        <v>719.35049655211321</v>
      </c>
      <c r="S14" s="14">
        <f>population_per_age_Ontario!K$2*pop_component_2016_division!$H14</f>
        <v>713.45752028734034</v>
      </c>
      <c r="T14" s="14">
        <f>population_per_age_Ontario!L$2*pop_component_2016_division!$I14</f>
        <v>789.4953757958441</v>
      </c>
      <c r="U14" s="14">
        <f>population_per_age_Ontario!M$2*pop_component_2016_division!$I14</f>
        <v>787.70740535646928</v>
      </c>
      <c r="V14" s="14">
        <f>population_per_age_Ontario!N$2*pop_component_2016_division!$I14</f>
        <v>795.48188396339367</v>
      </c>
      <c r="W14" s="14">
        <f>population_per_age_Ontario!O$2*pop_component_2016_division!$I14</f>
        <v>784.57845708756338</v>
      </c>
      <c r="X14" s="14">
        <f>population_per_age_Ontario!P$2*pop_component_2016_division!$I14</f>
        <v>793.44913185672351</v>
      </c>
    </row>
    <row r="15" spans="1:24" x14ac:dyDescent="0.2">
      <c r="A15" s="6">
        <v>14</v>
      </c>
      <c r="B15" s="10" t="s">
        <v>33</v>
      </c>
      <c r="C15" s="10" t="s">
        <v>21</v>
      </c>
      <c r="D15" s="13">
        <v>6928</v>
      </c>
      <c r="E15" s="13">
        <v>6574</v>
      </c>
      <c r="F15" s="13">
        <v>6211</v>
      </c>
      <c r="G15" s="17">
        <f t="shared" si="0"/>
        <v>9.4686719258250916E-3</v>
      </c>
      <c r="H15" s="17">
        <f t="shared" si="1"/>
        <v>8.6008512182988092E-3</v>
      </c>
      <c r="I15" s="17">
        <f t="shared" si="2"/>
        <v>8.1887299843099951E-3</v>
      </c>
      <c r="J15" s="14">
        <f>population_per_age_Ontario!B$2*pop_component_2016_division!$G15</f>
        <v>1392.8132342730935</v>
      </c>
      <c r="K15" s="14">
        <f>population_per_age_Ontario!C$2*pop_component_2016_division!$G15</f>
        <v>1391.6391189542912</v>
      </c>
      <c r="L15" s="14">
        <f>population_per_age_Ontario!D$2*pop_component_2016_division!$G15</f>
        <v>1385.2951087639883</v>
      </c>
      <c r="M15" s="14">
        <f>population_per_age_Ontario!E$2*pop_component_2016_division!$G15</f>
        <v>1379.9074344381938</v>
      </c>
      <c r="N15" s="14">
        <f>population_per_age_Ontario!F$2*pop_component_2016_division!$G15</f>
        <v>1378.3451035704327</v>
      </c>
      <c r="O15" s="14">
        <f>population_per_age_Ontario!G$2*pop_component_2016_division!$H15</f>
        <v>1250.1595271333867</v>
      </c>
      <c r="P15" s="14">
        <f>population_per_age_Ontario!H$2*pop_component_2016_division!$H15</f>
        <v>1273.5710441495962</v>
      </c>
      <c r="Q15" s="14">
        <f>population_per_age_Ontario!I$2*pop_component_2016_division!$H15</f>
        <v>1286.3691107624247</v>
      </c>
      <c r="R15" s="14">
        <f>population_per_age_Ontario!J$2*pop_component_2016_division!$H15</f>
        <v>1306.0736609035473</v>
      </c>
      <c r="S15" s="14">
        <f>population_per_age_Ontario!K$2*pop_component_2016_division!$H15</f>
        <v>1295.3742019879837</v>
      </c>
      <c r="T15" s="14">
        <f>population_per_age_Ontario!L$2*pop_component_2016_division!$I15</f>
        <v>1214.9127353921681</v>
      </c>
      <c r="U15" s="14">
        <f>population_per_age_Ontario!M$2*pop_component_2016_division!$I15</f>
        <v>1212.16132211744</v>
      </c>
      <c r="V15" s="14">
        <f>population_per_age_Ontario!N$2*pop_component_2016_division!$I15</f>
        <v>1224.1250566245169</v>
      </c>
      <c r="W15" s="14">
        <f>population_per_age_Ontario!O$2*pop_component_2016_division!$I15</f>
        <v>1207.3463488866657</v>
      </c>
      <c r="X15" s="14">
        <f>population_per_age_Ontario!P$2*pop_component_2016_division!$I15</f>
        <v>1220.9969617705106</v>
      </c>
    </row>
    <row r="16" spans="1:24" x14ac:dyDescent="0.2">
      <c r="A16" s="6">
        <v>15</v>
      </c>
      <c r="B16" s="10" t="s">
        <v>34</v>
      </c>
      <c r="C16" s="10" t="s">
        <v>21</v>
      </c>
      <c r="D16" s="13">
        <v>24278</v>
      </c>
      <c r="E16" s="13">
        <v>25923</v>
      </c>
      <c r="F16" s="13">
        <v>26734</v>
      </c>
      <c r="G16" s="17">
        <f t="shared" si="0"/>
        <v>3.3181353495262932E-2</v>
      </c>
      <c r="H16" s="17">
        <f t="shared" si="1"/>
        <v>3.5045616387581385E-2</v>
      </c>
      <c r="I16" s="17">
        <f t="shared" si="2"/>
        <v>3.6238030494371826E-2</v>
      </c>
      <c r="J16" s="14">
        <f>population_per_age_Ontario!B$2*pop_component_2016_division!$G16</f>
        <v>4880.8775550926912</v>
      </c>
      <c r="K16" s="14">
        <f>population_per_age_Ontario!C$2*pop_component_2016_division!$G16</f>
        <v>4876.7630672592786</v>
      </c>
      <c r="L16" s="14">
        <f>population_per_age_Ontario!D$2*pop_component_2016_division!$G16</f>
        <v>4854.531560417453</v>
      </c>
      <c r="M16" s="14">
        <f>population_per_age_Ontario!E$2*pop_component_2016_division!$G16</f>
        <v>4835.6513702786478</v>
      </c>
      <c r="N16" s="14">
        <f>population_per_age_Ontario!F$2*pop_component_2016_division!$G16</f>
        <v>4830.1764469519294</v>
      </c>
      <c r="O16" s="14">
        <f>population_per_age_Ontario!G$2*pop_component_2016_division!$H16</f>
        <v>5093.9854787841168</v>
      </c>
      <c r="P16" s="14">
        <f>population_per_age_Ontario!H$2*pop_component_2016_division!$H16</f>
        <v>5189.3796465911137</v>
      </c>
      <c r="Q16" s="14">
        <f>population_per_age_Ontario!I$2*pop_component_2016_division!$H16</f>
        <v>5241.5275237758351</v>
      </c>
      <c r="R16" s="14">
        <f>population_per_age_Ontario!J$2*pop_component_2016_division!$H16</f>
        <v>5321.817030919784</v>
      </c>
      <c r="S16" s="14">
        <f>population_per_age_Ontario!K$2*pop_component_2016_division!$H16</f>
        <v>5278.220284133632</v>
      </c>
      <c r="T16" s="14">
        <f>population_per_age_Ontario!L$2*pop_component_2016_division!$I16</f>
        <v>5376.4191562669812</v>
      </c>
      <c r="U16" s="14">
        <f>population_per_age_Ontario!M$2*pop_component_2016_division!$I16</f>
        <v>5364.2431780208726</v>
      </c>
      <c r="V16" s="14">
        <f>population_per_age_Ontario!N$2*pop_component_2016_division!$I16</f>
        <v>5417.1869405731495</v>
      </c>
      <c r="W16" s="14">
        <f>population_per_age_Ontario!O$2*pop_component_2016_division!$I16</f>
        <v>5342.9352160901817</v>
      </c>
      <c r="X16" s="14">
        <f>population_per_age_Ontario!P$2*pop_component_2016_division!$I16</f>
        <v>5403.3440129242999</v>
      </c>
    </row>
    <row r="17" spans="1:24" x14ac:dyDescent="0.2">
      <c r="A17" s="6">
        <v>16</v>
      </c>
      <c r="B17" s="10" t="s">
        <v>35</v>
      </c>
      <c r="C17" s="10" t="s">
        <v>21</v>
      </c>
      <c r="D17" s="13">
        <v>3062</v>
      </c>
      <c r="E17" s="13">
        <v>3385</v>
      </c>
      <c r="F17" s="13">
        <v>3310</v>
      </c>
      <c r="G17" s="17">
        <f t="shared" si="0"/>
        <v>4.1849124475860904E-3</v>
      </c>
      <c r="H17" s="17">
        <f t="shared" si="1"/>
        <v>4.2423646750747602E-3</v>
      </c>
      <c r="I17" s="17">
        <f t="shared" si="2"/>
        <v>4.223860287886988E-3</v>
      </c>
      <c r="J17" s="14">
        <f>population_per_age_Ontario!B$2*pop_component_2016_division!$G17</f>
        <v>615.58806630257118</v>
      </c>
      <c r="K17" s="14">
        <f>population_per_age_Ontario!C$2*pop_component_2016_division!$G17</f>
        <v>615.06913715907046</v>
      </c>
      <c r="L17" s="14">
        <f>population_per_age_Ontario!D$2*pop_component_2016_division!$G17</f>
        <v>612.26524581918784</v>
      </c>
      <c r="M17" s="14">
        <f>population_per_age_Ontario!E$2*pop_component_2016_division!$G17</f>
        <v>609.88403063651128</v>
      </c>
      <c r="N17" s="14">
        <f>population_per_age_Ontario!F$2*pop_component_2016_division!$G17</f>
        <v>609.19352008265957</v>
      </c>
      <c r="O17" s="14">
        <f>population_per_age_Ontario!G$2*pop_component_2016_division!$H17</f>
        <v>616.64043261614165</v>
      </c>
      <c r="P17" s="14">
        <f>population_per_age_Ontario!H$2*pop_component_2016_division!$H17</f>
        <v>628.18814926169512</v>
      </c>
      <c r="Q17" s="14">
        <f>population_per_age_Ontario!I$2*pop_component_2016_division!$H17</f>
        <v>634.50078789820634</v>
      </c>
      <c r="R17" s="14">
        <f>population_per_age_Ontario!J$2*pop_component_2016_division!$H17</f>
        <v>644.22004536880263</v>
      </c>
      <c r="S17" s="14">
        <f>population_per_age_Ontario!K$2*pop_component_2016_division!$H17</f>
        <v>638.94254371300963</v>
      </c>
      <c r="T17" s="14">
        <f>population_per_age_Ontario!L$2*pop_component_2016_division!$I17</f>
        <v>626.66880775206505</v>
      </c>
      <c r="U17" s="14">
        <f>population_per_age_Ontario!M$2*pop_component_2016_division!$I17</f>
        <v>625.24959069533509</v>
      </c>
      <c r="V17" s="14">
        <f>population_per_age_Ontario!N$2*pop_component_2016_division!$I17</f>
        <v>631.420650575938</v>
      </c>
      <c r="W17" s="14">
        <f>population_per_age_Ontario!O$2*pop_component_2016_division!$I17</f>
        <v>622.76596084605751</v>
      </c>
      <c r="X17" s="14">
        <f>population_per_age_Ontario!P$2*pop_component_2016_division!$I17</f>
        <v>629.80713594596511</v>
      </c>
    </row>
    <row r="18" spans="1:24" x14ac:dyDescent="0.2">
      <c r="A18" s="6">
        <v>17</v>
      </c>
      <c r="B18" s="10" t="s">
        <v>36</v>
      </c>
      <c r="C18" s="10" t="s">
        <v>21</v>
      </c>
      <c r="D18" s="13">
        <v>30743</v>
      </c>
      <c r="E18" s="13">
        <v>32144</v>
      </c>
      <c r="F18" s="13">
        <v>31375</v>
      </c>
      <c r="G18" s="17">
        <f t="shared" si="0"/>
        <v>4.2017231670848844E-2</v>
      </c>
      <c r="H18" s="17">
        <f t="shared" si="1"/>
        <v>4.3548013623516416E-2</v>
      </c>
      <c r="I18" s="17">
        <f t="shared" si="2"/>
        <v>4.2581001973551136E-2</v>
      </c>
      <c r="J18" s="14">
        <f>population_per_age_Ontario!B$2*pop_component_2016_division!$G18</f>
        <v>6180.608727086852</v>
      </c>
      <c r="K18" s="14">
        <f>population_per_age_Ontario!C$2*pop_component_2016_division!$G18</f>
        <v>6175.3985903596667</v>
      </c>
      <c r="L18" s="14">
        <f>population_per_age_Ontario!D$2*pop_component_2016_division!$G18</f>
        <v>6147.2470451401987</v>
      </c>
      <c r="M18" s="14">
        <f>population_per_age_Ontario!E$2*pop_component_2016_division!$G18</f>
        <v>6123.3392403194857</v>
      </c>
      <c r="N18" s="14">
        <f>population_per_age_Ontario!F$2*pop_component_2016_division!$G18</f>
        <v>6116.406397093795</v>
      </c>
      <c r="O18" s="14">
        <f>population_per_age_Ontario!G$2*pop_component_2016_division!$H18</f>
        <v>6329.8344242189814</v>
      </c>
      <c r="P18" s="14">
        <f>population_per_age_Ontario!H$2*pop_component_2016_division!$H18</f>
        <v>6448.3721173021931</v>
      </c>
      <c r="Q18" s="14">
        <f>population_per_age_Ontario!I$2*pop_component_2016_division!$H18</f>
        <v>6513.1715615739859</v>
      </c>
      <c r="R18" s="14">
        <f>population_per_age_Ontario!J$2*pop_component_2016_division!$H18</f>
        <v>6612.9400607854614</v>
      </c>
      <c r="S18" s="14">
        <f>population_per_age_Ontario!K$2*pop_component_2016_division!$H18</f>
        <v>6558.7663318378072</v>
      </c>
      <c r="T18" s="14">
        <f>population_per_age_Ontario!L$2*pop_component_2016_division!$I18</f>
        <v>6317.4877768039405</v>
      </c>
      <c r="U18" s="14">
        <f>population_per_age_Ontario!M$2*pop_component_2016_division!$I18</f>
        <v>6303.1805601408278</v>
      </c>
      <c r="V18" s="14">
        <f>population_per_age_Ontario!N$2*pop_component_2016_division!$I18</f>
        <v>6365.3914040241862</v>
      </c>
      <c r="W18" s="14">
        <f>population_per_age_Ontario!O$2*pop_component_2016_division!$I18</f>
        <v>6278.1429309803798</v>
      </c>
      <c r="X18" s="14">
        <f>population_per_age_Ontario!P$2*pop_component_2016_division!$I18</f>
        <v>6349.1254612702896</v>
      </c>
    </row>
    <row r="19" spans="1:24" x14ac:dyDescent="0.2">
      <c r="A19" s="6">
        <v>18</v>
      </c>
      <c r="B19" s="10" t="s">
        <v>37</v>
      </c>
      <c r="C19" s="10" t="s">
        <v>21</v>
      </c>
      <c r="D19" s="13">
        <v>12455</v>
      </c>
      <c r="E19" s="13">
        <v>12795</v>
      </c>
      <c r="F19" s="13">
        <v>12833</v>
      </c>
      <c r="G19" s="17">
        <f t="shared" si="0"/>
        <v>1.7022561898982609E-2</v>
      </c>
      <c r="H19" s="17">
        <f t="shared" si="1"/>
        <v>1.7103248454233843E-2</v>
      </c>
      <c r="I19" s="17">
        <f t="shared" si="2"/>
        <v>1.7239184010408977E-2</v>
      </c>
      <c r="J19" s="14">
        <f>population_per_age_Ontario!B$2*pop_component_2016_division!$G19</f>
        <v>2503.9677876546448</v>
      </c>
      <c r="K19" s="14">
        <f>population_per_age_Ontario!C$2*pop_component_2016_division!$G19</f>
        <v>2501.856989979171</v>
      </c>
      <c r="L19" s="14">
        <f>population_per_age_Ontario!D$2*pop_component_2016_division!$G19</f>
        <v>2490.4518735068527</v>
      </c>
      <c r="M19" s="14">
        <f>population_per_age_Ontario!E$2*pop_component_2016_division!$G19</f>
        <v>2480.7660357863315</v>
      </c>
      <c r="N19" s="14">
        <f>population_per_age_Ontario!F$2*pop_component_2016_division!$G19</f>
        <v>2477.9573130729996</v>
      </c>
      <c r="O19" s="14">
        <f>population_per_age_Ontario!G$2*pop_component_2016_division!$H19</f>
        <v>2486.0084725682518</v>
      </c>
      <c r="P19" s="14">
        <f>population_per_age_Ontario!H$2*pop_component_2016_division!$H19</f>
        <v>2532.5635148606762</v>
      </c>
      <c r="Q19" s="14">
        <f>population_per_age_Ontario!I$2*pop_component_2016_division!$H19</f>
        <v>2558.0131485605762</v>
      </c>
      <c r="R19" s="14">
        <f>population_per_age_Ontario!J$2*pop_component_2016_division!$H19</f>
        <v>2597.1966907692258</v>
      </c>
      <c r="S19" s="14">
        <f>population_per_age_Ontario!K$2*pop_component_2016_division!$H19</f>
        <v>2575.9202496921589</v>
      </c>
      <c r="T19" s="14">
        <f>population_per_age_Ontario!L$2*pop_component_2016_division!$I19</f>
        <v>2557.6742965203175</v>
      </c>
      <c r="U19" s="14">
        <f>population_per_age_Ontario!M$2*pop_component_2016_division!$I19</f>
        <v>2551.8819306928199</v>
      </c>
      <c r="V19" s="14">
        <f>population_per_age_Ontario!N$2*pop_component_2016_division!$I19</f>
        <v>2577.0683785320275</v>
      </c>
      <c r="W19" s="14">
        <f>population_per_age_Ontario!O$2*pop_component_2016_division!$I19</f>
        <v>2541.7452904946995</v>
      </c>
      <c r="X19" s="14">
        <f>population_per_age_Ontario!P$2*pop_component_2016_division!$I19</f>
        <v>2570.4830102400515</v>
      </c>
    </row>
    <row r="20" spans="1:24" x14ac:dyDescent="0.2">
      <c r="A20" s="6">
        <v>19</v>
      </c>
      <c r="B20" s="10" t="s">
        <v>39</v>
      </c>
      <c r="C20" s="10" t="s">
        <v>38</v>
      </c>
      <c r="D20" s="13">
        <v>51977</v>
      </c>
      <c r="E20" s="13">
        <v>52123</v>
      </c>
      <c r="F20" s="13">
        <v>50861</v>
      </c>
      <c r="G20" s="17">
        <f t="shared" si="0"/>
        <v>7.103827377145075E-2</v>
      </c>
      <c r="H20" s="17">
        <f t="shared" si="1"/>
        <v>7.0853815645176288E-2</v>
      </c>
      <c r="I20" s="17">
        <f t="shared" si="2"/>
        <v>6.921300849009672E-2</v>
      </c>
      <c r="J20" s="14">
        <f>population_per_age_Ontario!B$2*pop_component_2016_division!$G20</f>
        <v>10449.516956959091</v>
      </c>
      <c r="K20" s="14">
        <f>population_per_age_Ontario!C$2*pop_component_2016_division!$G20</f>
        <v>10440.708211011432</v>
      </c>
      <c r="L20" s="14">
        <f>population_per_age_Ontario!D$2*pop_component_2016_division!$G20</f>
        <v>10393.11256758456</v>
      </c>
      <c r="M20" s="14">
        <f>population_per_age_Ontario!E$2*pop_component_2016_division!$G20</f>
        <v>10352.691789808603</v>
      </c>
      <c r="N20" s="14">
        <f>population_per_age_Ontario!F$2*pop_component_2016_division!$G20</f>
        <v>10340.970474636315</v>
      </c>
      <c r="O20" s="14">
        <f>population_per_age_Ontario!G$2*pop_component_2016_division!$H20</f>
        <v>10298.814665473308</v>
      </c>
      <c r="P20" s="14">
        <f>population_per_age_Ontario!H$2*pop_component_2016_division!$H20</f>
        <v>10491.67875165948</v>
      </c>
      <c r="Q20" s="14">
        <f>population_per_age_Ontario!I$2*pop_component_2016_division!$H20</f>
        <v>10597.109229339501</v>
      </c>
      <c r="R20" s="14">
        <f>population_per_age_Ontario!J$2*pop_component_2016_division!$H20</f>
        <v>10759.4353209826</v>
      </c>
      <c r="S20" s="14">
        <f>population_per_age_Ontario!K$2*pop_component_2016_division!$H20</f>
        <v>10671.293174320001</v>
      </c>
      <c r="T20" s="14">
        <f>population_per_age_Ontario!L$2*pop_component_2016_division!$I20</f>
        <v>10268.718791624709</v>
      </c>
      <c r="U20" s="14">
        <f>population_per_age_Ontario!M$2*pop_component_2016_division!$I20</f>
        <v>10245.463220772037</v>
      </c>
      <c r="V20" s="14">
        <f>population_per_age_Ontario!N$2*pop_component_2016_division!$I20</f>
        <v>10346.583426176068</v>
      </c>
      <c r="W20" s="14">
        <f>population_per_age_Ontario!O$2*pop_component_2016_division!$I20</f>
        <v>10204.76597177986</v>
      </c>
      <c r="X20" s="14">
        <f>population_per_age_Ontario!P$2*pop_component_2016_division!$I20</f>
        <v>10320.144056932852</v>
      </c>
    </row>
    <row r="21" spans="1:24" x14ac:dyDescent="0.2">
      <c r="A21" s="6">
        <v>20</v>
      </c>
      <c r="B21" s="10" t="s">
        <v>40</v>
      </c>
      <c r="C21" s="10" t="s">
        <v>38</v>
      </c>
      <c r="D21" s="13">
        <v>7096</v>
      </c>
      <c r="E21" s="13">
        <v>7484</v>
      </c>
      <c r="F21" s="13">
        <v>7211</v>
      </c>
      <c r="G21" s="17">
        <f t="shared" si="0"/>
        <v>9.6982817531257003E-3</v>
      </c>
      <c r="H21" s="17">
        <f t="shared" si="1"/>
        <v>9.8445711161771043E-3</v>
      </c>
      <c r="I21" s="17">
        <f t="shared" si="2"/>
        <v>9.5554551468136177E-3</v>
      </c>
      <c r="J21" s="14">
        <f>population_per_age_Ontario!B$2*pop_component_2016_division!$G21</f>
        <v>1426.5881510395311</v>
      </c>
      <c r="K21" s="14">
        <f>population_per_age_Ontario!C$2*pop_component_2016_division!$G21</f>
        <v>1425.3855641021435</v>
      </c>
      <c r="L21" s="14">
        <f>population_per_age_Ontario!D$2*pop_component_2016_division!$G21</f>
        <v>1418.8877153275494</v>
      </c>
      <c r="M21" s="14">
        <f>population_per_age_Ontario!E$2*pop_component_2016_division!$G21</f>
        <v>1413.3693930100208</v>
      </c>
      <c r="N21" s="14">
        <f>population_per_age_Ontario!F$2*pop_component_2016_division!$G21</f>
        <v>1411.7691765207551</v>
      </c>
      <c r="O21" s="14">
        <f>population_per_age_Ontario!G$2*pop_component_2016_division!$H21</f>
        <v>1430.9379454496907</v>
      </c>
      <c r="P21" s="14">
        <f>population_per_age_Ontario!H$2*pop_component_2016_division!$H21</f>
        <v>1457.7348680279247</v>
      </c>
      <c r="Q21" s="14">
        <f>population_per_age_Ontario!I$2*pop_component_2016_division!$H21</f>
        <v>1472.3835898487962</v>
      </c>
      <c r="R21" s="14">
        <f>population_per_age_Ontario!J$2*pop_component_2016_division!$H21</f>
        <v>1494.937502275958</v>
      </c>
      <c r="S21" s="14">
        <f>population_per_age_Ontario!K$2*pop_component_2016_division!$H21</f>
        <v>1482.6908558074338</v>
      </c>
      <c r="T21" s="14">
        <f>population_per_age_Ontario!L$2*pop_component_2016_division!$I21</f>
        <v>1417.6855474018555</v>
      </c>
      <c r="U21" s="14">
        <f>population_per_age_Ontario!M$2*pop_component_2016_division!$I21</f>
        <v>1414.4749144725263</v>
      </c>
      <c r="V21" s="14">
        <f>population_per_age_Ontario!N$2*pop_component_2016_division!$I21</f>
        <v>1428.435434442021</v>
      </c>
      <c r="W21" s="14">
        <f>population_per_age_Ontario!O$2*pop_component_2016_division!$I21</f>
        <v>1408.8563068461997</v>
      </c>
      <c r="X21" s="14">
        <f>population_per_age_Ontario!P$2*pop_component_2016_division!$I21</f>
        <v>1424.7852505759381</v>
      </c>
    </row>
    <row r="22" spans="1:24" x14ac:dyDescent="0.2">
      <c r="A22" s="6">
        <v>21</v>
      </c>
      <c r="B22" s="10" t="s">
        <v>41</v>
      </c>
      <c r="C22" s="10" t="s">
        <v>38</v>
      </c>
      <c r="D22" s="13">
        <v>6665</v>
      </c>
      <c r="E22" s="13">
        <v>7083</v>
      </c>
      <c r="F22" s="13">
        <v>6901</v>
      </c>
      <c r="G22" s="17">
        <f t="shared" si="0"/>
        <v>9.1092232080866396E-3</v>
      </c>
      <c r="H22" s="17">
        <f t="shared" si="1"/>
        <v>9.2965143260131528E-3</v>
      </c>
      <c r="I22" s="17">
        <f t="shared" si="2"/>
        <v>9.1317703464374941E-3</v>
      </c>
      <c r="J22" s="14">
        <f>population_per_age_Ontario!B$2*pop_component_2016_division!$G22</f>
        <v>1339.9394062399203</v>
      </c>
      <c r="K22" s="14">
        <f>population_per_age_Ontario!C$2*pop_component_2016_division!$G22</f>
        <v>1338.8098625621176</v>
      </c>
      <c r="L22" s="14">
        <f>population_per_age_Ontario!D$2*pop_component_2016_division!$G22</f>
        <v>1332.7066830126996</v>
      </c>
      <c r="M22" s="14">
        <f>population_per_age_Ontario!E$2*pop_component_2016_division!$G22</f>
        <v>1327.5235350072983</v>
      </c>
      <c r="N22" s="14">
        <f>population_per_age_Ontario!F$2*pop_component_2016_division!$G22</f>
        <v>1326.0205131779639</v>
      </c>
      <c r="O22" s="14">
        <f>population_per_age_Ontario!G$2*pop_component_2016_division!$H22</f>
        <v>1351.2762468289898</v>
      </c>
      <c r="P22" s="14">
        <f>population_per_age_Ontario!H$2*pop_component_2016_division!$H22</f>
        <v>1376.5813588243975</v>
      </c>
      <c r="Q22" s="14">
        <f>population_per_age_Ontario!I$2*pop_component_2016_division!$H22</f>
        <v>1390.4145721415052</v>
      </c>
      <c r="R22" s="14">
        <f>population_per_age_Ontario!J$2*pop_component_2016_division!$H22</f>
        <v>1411.7128864624012</v>
      </c>
      <c r="S22" s="14">
        <f>population_per_age_Ontario!K$2*pop_component_2016_division!$H22</f>
        <v>1400.148022640841</v>
      </c>
      <c r="T22" s="14">
        <f>population_per_age_Ontario!L$2*pop_component_2016_division!$I22</f>
        <v>1354.8259756788523</v>
      </c>
      <c r="U22" s="14">
        <f>population_per_age_Ontario!M$2*pop_component_2016_division!$I22</f>
        <v>1351.7577008424494</v>
      </c>
      <c r="V22" s="14">
        <f>population_per_age_Ontario!N$2*pop_component_2016_division!$I22</f>
        <v>1365.0992173185946</v>
      </c>
      <c r="W22" s="14">
        <f>population_per_age_Ontario!O$2*pop_component_2016_division!$I22</f>
        <v>1346.3882198787442</v>
      </c>
      <c r="X22" s="14">
        <f>population_per_age_Ontario!P$2*pop_component_2016_division!$I22</f>
        <v>1361.6108810462554</v>
      </c>
    </row>
    <row r="23" spans="1:24" x14ac:dyDescent="0.2">
      <c r="A23" s="6">
        <v>22</v>
      </c>
      <c r="B23" s="10" t="s">
        <v>42</v>
      </c>
      <c r="C23" s="10" t="s">
        <v>38</v>
      </c>
      <c r="D23" s="13">
        <v>3151</v>
      </c>
      <c r="E23" s="13">
        <v>3283</v>
      </c>
      <c r="F23" s="13">
        <v>3411</v>
      </c>
      <c r="G23" s="17">
        <f t="shared" si="0"/>
        <v>4.3065509870489124E-3</v>
      </c>
      <c r="H23" s="17">
        <f t="shared" si="1"/>
        <v>4.1029587084993905E-3</v>
      </c>
      <c r="I23" s="17">
        <f t="shared" si="2"/>
        <v>4.3618995292998538E-3</v>
      </c>
      <c r="J23" s="14">
        <f>population_per_age_Ontario!B$2*pop_component_2016_division!$G23</f>
        <v>633.48073054193389</v>
      </c>
      <c r="K23" s="14">
        <f>population_per_age_Ontario!C$2*pop_component_2016_division!$G23</f>
        <v>632.94671821953978</v>
      </c>
      <c r="L23" s="14">
        <f>population_per_age_Ontario!D$2*pop_component_2016_division!$G23</f>
        <v>630.06132905821698</v>
      </c>
      <c r="M23" s="14">
        <f>population_per_age_Ontario!E$2*pop_component_2016_division!$G23</f>
        <v>627.61090154658621</v>
      </c>
      <c r="N23" s="14">
        <f>population_per_age_Ontario!F$2*pop_component_2016_division!$G23</f>
        <v>626.90032063372314</v>
      </c>
      <c r="O23" s="14">
        <f>population_per_age_Ontario!G$2*pop_component_2016_division!$H23</f>
        <v>596.37735715651195</v>
      </c>
      <c r="P23" s="14">
        <f>population_per_age_Ontario!H$2*pop_component_2016_division!$H23</f>
        <v>607.54561076104721</v>
      </c>
      <c r="Q23" s="14">
        <f>population_per_age_Ontario!I$2*pop_component_2016_division!$H23</f>
        <v>613.65081331929434</v>
      </c>
      <c r="R23" s="14">
        <f>population_per_age_Ontario!J$2*pop_component_2016_division!$H23</f>
        <v>623.05069172046649</v>
      </c>
      <c r="S23" s="14">
        <f>population_per_age_Ontario!K$2*pop_component_2016_division!$H23</f>
        <v>617.94661108709317</v>
      </c>
      <c r="T23" s="14">
        <f>population_per_age_Ontario!L$2*pop_component_2016_division!$I23</f>
        <v>647.14886176504353</v>
      </c>
      <c r="U23" s="14">
        <f>population_per_age_Ontario!M$2*pop_component_2016_division!$I23</f>
        <v>645.68326352319878</v>
      </c>
      <c r="V23" s="14">
        <f>population_per_age_Ontario!N$2*pop_component_2016_division!$I23</f>
        <v>652.0559987355058</v>
      </c>
      <c r="W23" s="14">
        <f>population_per_age_Ontario!O$2*pop_component_2016_division!$I23</f>
        <v>643.11846659997047</v>
      </c>
      <c r="X23" s="14">
        <f>population_per_age_Ontario!P$2*pop_component_2016_division!$I23</f>
        <v>650.38975311531328</v>
      </c>
    </row>
    <row r="24" spans="1:24" x14ac:dyDescent="0.2">
      <c r="A24" s="6">
        <v>23</v>
      </c>
      <c r="B24" s="10" t="s">
        <v>43</v>
      </c>
      <c r="C24" s="10" t="s">
        <v>38</v>
      </c>
      <c r="D24" s="13">
        <v>4329</v>
      </c>
      <c r="E24" s="13">
        <v>4614</v>
      </c>
      <c r="F24" s="13">
        <v>4990</v>
      </c>
      <c r="G24" s="17">
        <f t="shared" si="0"/>
        <v>5.9165532284781788E-3</v>
      </c>
      <c r="H24" s="17">
        <f t="shared" si="1"/>
        <v>5.922069899791711E-3</v>
      </c>
      <c r="I24" s="17">
        <f t="shared" si="2"/>
        <v>6.5199585608930726E-3</v>
      </c>
      <c r="J24" s="14">
        <f>population_per_age_Ontario!B$2*pop_component_2016_division!$G24</f>
        <v>870.30723024945462</v>
      </c>
      <c r="K24" s="14">
        <f>population_per_age_Ontario!C$2*pop_component_2016_division!$G24</f>
        <v>869.57357764912342</v>
      </c>
      <c r="L24" s="14">
        <f>population_per_age_Ontario!D$2*pop_component_2016_division!$G24</f>
        <v>865.60948698604295</v>
      </c>
      <c r="M24" s="14">
        <f>population_per_age_Ontario!E$2*pop_component_2016_division!$G24</f>
        <v>862.24296819903896</v>
      </c>
      <c r="N24" s="14">
        <f>population_per_age_Ontario!F$2*pop_component_2016_division!$G24</f>
        <v>861.26673691634005</v>
      </c>
      <c r="O24" s="14">
        <f>population_per_age_Ontario!G$2*pop_component_2016_division!$H24</f>
        <v>860.79062614442455</v>
      </c>
      <c r="P24" s="14">
        <f>population_per_age_Ontario!H$2*pop_component_2016_division!$H24</f>
        <v>876.91050041165761</v>
      </c>
      <c r="Q24" s="14">
        <f>population_per_age_Ontario!I$2*pop_component_2016_division!$H24</f>
        <v>885.7225404225477</v>
      </c>
      <c r="R24" s="14">
        <f>population_per_age_Ontario!J$2*pop_component_2016_division!$H24</f>
        <v>899.29000256297047</v>
      </c>
      <c r="S24" s="14">
        <f>population_per_age_Ontario!K$2*pop_component_2016_division!$H24</f>
        <v>891.92294760762957</v>
      </c>
      <c r="T24" s="14">
        <f>population_per_age_Ontario!L$2*pop_component_2016_division!$I24</f>
        <v>967.32713192833978</v>
      </c>
      <c r="U24" s="14">
        <f>population_per_age_Ontario!M$2*pop_component_2016_division!$I24</f>
        <v>965.13642585187972</v>
      </c>
      <c r="V24" s="14">
        <f>population_per_age_Ontario!N$2*pop_component_2016_division!$I24</f>
        <v>974.66208530934455</v>
      </c>
      <c r="W24" s="14">
        <f>population_per_age_Ontario!O$2*pop_component_2016_division!$I24</f>
        <v>961.30269021807464</v>
      </c>
      <c r="X24" s="14">
        <f>population_per_age_Ontario!P$2*pop_component_2016_division!$I24</f>
        <v>972.17146113908336</v>
      </c>
    </row>
    <row r="25" spans="1:24" x14ac:dyDescent="0.2">
      <c r="A25" s="6">
        <v>24</v>
      </c>
      <c r="B25" s="10" t="s">
        <v>44</v>
      </c>
      <c r="C25" s="10" t="s">
        <v>38</v>
      </c>
      <c r="D25" s="13">
        <v>1846</v>
      </c>
      <c r="E25" s="13">
        <v>2160</v>
      </c>
      <c r="F25" s="13">
        <v>2269</v>
      </c>
      <c r="G25" s="17">
        <f t="shared" si="0"/>
        <v>2.522974649981686E-3</v>
      </c>
      <c r="H25" s="17">
        <f t="shared" si="1"/>
        <v>2.5681263510078231E-3</v>
      </c>
      <c r="I25" s="17">
        <f t="shared" si="2"/>
        <v>2.801099393720718E-3</v>
      </c>
      <c r="J25" s="14">
        <f>population_per_age_Ontario!B$2*pop_component_2016_division!$G25</f>
        <v>371.12200208835606</v>
      </c>
      <c r="K25" s="14">
        <f>population_per_age_Ontario!C$2*pop_component_2016_division!$G25</f>
        <v>370.80915323175833</v>
      </c>
      <c r="L25" s="14">
        <f>population_per_age_Ontario!D$2*pop_component_2016_division!$G25</f>
        <v>369.11876021627063</v>
      </c>
      <c r="M25" s="14">
        <f>population_per_age_Ontario!E$2*pop_component_2016_division!$G25</f>
        <v>367.68318764043102</v>
      </c>
      <c r="N25" s="14">
        <f>population_per_age_Ontario!F$2*pop_component_2016_division!$G25</f>
        <v>367.26689682318403</v>
      </c>
      <c r="O25" s="14">
        <f>population_per_age_Ontario!G$2*pop_component_2016_division!$H25</f>
        <v>373.28486949804011</v>
      </c>
      <c r="P25" s="14">
        <f>population_per_age_Ontario!H$2*pop_component_2016_division!$H25</f>
        <v>380.27530942548339</v>
      </c>
      <c r="Q25" s="14">
        <f>population_per_age_Ontario!I$2*pop_component_2016_division!$H25</f>
        <v>384.09668143578307</v>
      </c>
      <c r="R25" s="14">
        <f>population_per_age_Ontario!J$2*pop_component_2016_division!$H25</f>
        <v>389.98025890594198</v>
      </c>
      <c r="S25" s="14">
        <f>population_per_age_Ontario!K$2*pop_component_2016_division!$H25</f>
        <v>386.78550972528825</v>
      </c>
      <c r="T25" s="14">
        <f>population_per_age_Ontario!L$2*pop_component_2016_division!$I25</f>
        <v>415.58231044998058</v>
      </c>
      <c r="U25" s="14">
        <f>population_per_age_Ontario!M$2*pop_component_2016_division!$I25</f>
        <v>414.64114105369043</v>
      </c>
      <c r="V25" s="14">
        <f>population_per_age_Ontario!N$2*pop_component_2016_division!$I25</f>
        <v>418.73354726791638</v>
      </c>
      <c r="W25" s="14">
        <f>population_per_age_Ontario!O$2*pop_component_2016_division!$I25</f>
        <v>412.99409461018263</v>
      </c>
      <c r="X25" s="14">
        <f>population_per_age_Ontario!P$2*pop_component_2016_division!$I25</f>
        <v>417.66352729951507</v>
      </c>
    </row>
    <row r="26" spans="1:24" x14ac:dyDescent="0.2">
      <c r="A26" s="6">
        <v>25</v>
      </c>
      <c r="B26" s="10" t="s">
        <v>45</v>
      </c>
      <c r="C26" s="10" t="s">
        <v>38</v>
      </c>
      <c r="D26" s="13">
        <v>4862</v>
      </c>
      <c r="E26" s="13">
        <v>4917</v>
      </c>
      <c r="F26" s="13">
        <v>4813</v>
      </c>
      <c r="G26" s="17">
        <f>D26/$D$51</f>
        <v>6.6450177400926092E-3</v>
      </c>
      <c r="H26" s="17">
        <f t="shared" si="1"/>
        <v>6.3361876240303084E-3</v>
      </c>
      <c r="I26" s="17">
        <f t="shared" si="2"/>
        <v>6.2780482071299317E-3</v>
      </c>
      <c r="J26" s="14">
        <f>population_per_age_Ontario!B$2*pop_component_2016_division!$G26</f>
        <v>977.46217451440248</v>
      </c>
      <c r="K26" s="14">
        <f>population_per_age_Ontario!C$2*pop_component_2016_division!$G26</f>
        <v>976.63819231463106</v>
      </c>
      <c r="L26" s="14">
        <f>population_per_age_Ontario!D$2*pop_component_2016_division!$G26</f>
        <v>972.18603042876896</v>
      </c>
      <c r="M26" s="14">
        <f>population_per_age_Ontario!E$2*pop_component_2016_division!$G26</f>
        <v>968.40501533465635</v>
      </c>
      <c r="N26" s="14">
        <f>population_per_age_Ontario!F$2*pop_component_2016_division!$G26</f>
        <v>967.30858740754104</v>
      </c>
      <c r="O26" s="14">
        <f>population_per_age_Ontario!G$2*pop_component_2016_division!$H26</f>
        <v>920.9838797156774</v>
      </c>
      <c r="P26" s="14">
        <f>population_per_age_Ontario!H$2*pop_component_2016_division!$H26</f>
        <v>938.23098242828792</v>
      </c>
      <c r="Q26" s="14">
        <f>population_per_age_Ontario!I$2*pop_component_2016_division!$H26</f>
        <v>947.65922961284502</v>
      </c>
      <c r="R26" s="14">
        <f>population_per_age_Ontario!J$2*pop_component_2016_division!$H26</f>
        <v>962.17543545949843</v>
      </c>
      <c r="S26" s="14">
        <f>population_per_age_Ontario!K$2*pop_component_2016_division!$H26</f>
        <v>954.29321805520476</v>
      </c>
      <c r="T26" s="14">
        <f>population_per_age_Ontario!L$2*pop_component_2016_division!$I26</f>
        <v>931.43634420262515</v>
      </c>
      <c r="U26" s="14">
        <f>population_per_age_Ontario!M$2*pop_component_2016_division!$I26</f>
        <v>929.32692000502959</v>
      </c>
      <c r="V26" s="14">
        <f>population_per_age_Ontario!N$2*pop_component_2016_division!$I26</f>
        <v>938.49914843564636</v>
      </c>
      <c r="W26" s="14">
        <f>population_per_age_Ontario!O$2*pop_component_2016_division!$I26</f>
        <v>925.63542765923717</v>
      </c>
      <c r="X26" s="14">
        <f>population_per_age_Ontario!P$2*pop_component_2016_division!$I26</f>
        <v>936.10093402052269</v>
      </c>
    </row>
    <row r="27" spans="1:24" x14ac:dyDescent="0.2">
      <c r="A27" s="6">
        <v>26</v>
      </c>
      <c r="B27" s="10" t="s">
        <v>46</v>
      </c>
      <c r="C27" s="10" t="s">
        <v>38</v>
      </c>
      <c r="D27" s="13">
        <v>877</v>
      </c>
      <c r="E27" s="13">
        <v>926</v>
      </c>
      <c r="F27" s="13">
        <v>984</v>
      </c>
      <c r="G27" s="17">
        <f t="shared" ref="G27:G41" si="3">D27/$D$51</f>
        <v>1.1986179675156764E-3</v>
      </c>
      <c r="H27" s="17">
        <f>E27/$D$51-0.000384</f>
        <v>8.8158750047835372E-4</v>
      </c>
      <c r="I27" s="17">
        <f t="shared" si="2"/>
        <v>1.044857559903564E-3</v>
      </c>
      <c r="J27" s="14">
        <f>population_per_age_Ontario!B$2*pop_component_2016_division!$G27</f>
        <v>176.31310716765344</v>
      </c>
      <c r="K27" s="14">
        <f>population_per_age_Ontario!C$2*pop_component_2016_division!$G27</f>
        <v>176.16447853968151</v>
      </c>
      <c r="L27" s="14">
        <f>population_per_age_Ontario!D$2*pop_component_2016_division!$G27</f>
        <v>175.361404501446</v>
      </c>
      <c r="M27" s="14">
        <f>population_per_age_Ontario!E$2*pop_component_2016_division!$G27</f>
        <v>174.67939087792959</v>
      </c>
      <c r="N27" s="14">
        <f>population_per_age_Ontario!F$2*pop_component_2016_division!$G27</f>
        <v>174.48161891328951</v>
      </c>
      <c r="O27" s="14">
        <f>population_per_age_Ontario!G$2*pop_component_2016_division!$H27</f>
        <v>128.14138795703016</v>
      </c>
      <c r="P27" s="14">
        <f>population_per_age_Ontario!H$2*pop_component_2016_division!$H27</f>
        <v>130.54106913333223</v>
      </c>
      <c r="Q27" s="14">
        <f>population_per_age_Ontario!I$2*pop_component_2016_division!$H27</f>
        <v>131.85287133404401</v>
      </c>
      <c r="R27" s="14">
        <f>population_per_age_Ontario!J$2*pop_component_2016_division!$H27</f>
        <v>133.87258829763994</v>
      </c>
      <c r="S27" s="14">
        <f>population_per_age_Ontario!K$2*pop_component_2016_division!$H27</f>
        <v>132.77589344704487</v>
      </c>
      <c r="T27" s="14">
        <f>population_per_age_Ontario!L$2*pop_component_2016_division!$I27</f>
        <v>155.01924701753236</v>
      </c>
      <c r="U27" s="14">
        <f>population_per_age_Ontario!M$2*pop_component_2016_division!$I27</f>
        <v>154.66817487740477</v>
      </c>
      <c r="V27" s="14">
        <f>population_per_age_Ontario!N$2*pop_component_2016_division!$I27</f>
        <v>156.19471177242389</v>
      </c>
      <c r="W27" s="14">
        <f>population_per_age_Ontario!O$2*pop_component_2016_division!$I27</f>
        <v>154.05379863218147</v>
      </c>
      <c r="X27" s="14">
        <f>population_per_age_Ontario!P$2*pop_component_2016_division!$I27</f>
        <v>155.79557618454072</v>
      </c>
    </row>
    <row r="28" spans="1:24" x14ac:dyDescent="0.2">
      <c r="A28" s="6">
        <v>27</v>
      </c>
      <c r="B28" s="10" t="s">
        <v>47</v>
      </c>
      <c r="C28" s="10" t="s">
        <v>38</v>
      </c>
      <c r="D28" s="13">
        <v>5614</v>
      </c>
      <c r="E28" s="13">
        <v>5318</v>
      </c>
      <c r="F28" s="13">
        <v>5144</v>
      </c>
      <c r="G28" s="17">
        <f t="shared" si="3"/>
        <v>7.6727950622953326E-3</v>
      </c>
      <c r="H28" s="17">
        <f t="shared" si="1"/>
        <v>6.8842444141942608E-3</v>
      </c>
      <c r="I28" s="17">
        <f t="shared" si="2"/>
        <v>6.7304342359186305E-3</v>
      </c>
      <c r="J28" s="14">
        <f>population_per_age_Ontario!B$2*pop_component_2016_division!$G28</f>
        <v>1128.6451352784566</v>
      </c>
      <c r="K28" s="14">
        <f>population_per_age_Ontario!C$2*pop_component_2016_division!$G28</f>
        <v>1127.6937086907319</v>
      </c>
      <c r="L28" s="14">
        <f>population_per_age_Ontario!D$2*pop_component_2016_division!$G28</f>
        <v>1122.5529359989941</v>
      </c>
      <c r="M28" s="14">
        <f>population_per_age_Ontario!E$2*pop_component_2016_division!$G28</f>
        <v>1118.1871156085481</v>
      </c>
      <c r="N28" s="14">
        <f>population_per_age_Ontario!F$2*pop_component_2016_division!$G28</f>
        <v>1116.9211044232693</v>
      </c>
      <c r="O28" s="14">
        <f>population_per_age_Ontario!G$2*pop_component_2016_division!$H28</f>
        <v>1000.6455783363784</v>
      </c>
      <c r="P28" s="14">
        <f>population_per_age_Ontario!H$2*pop_component_2016_division!$H28</f>
        <v>1019.3844916318152</v>
      </c>
      <c r="Q28" s="14">
        <f>population_per_age_Ontario!I$2*pop_component_2016_division!$H28</f>
        <v>1029.6282473201363</v>
      </c>
      <c r="R28" s="14">
        <f>population_per_age_Ontario!J$2*pop_component_2016_division!$H28</f>
        <v>1045.4000512730552</v>
      </c>
      <c r="S28" s="14">
        <f>population_per_age_Ontario!K$2*pop_component_2016_division!$H28</f>
        <v>1036.8360512217976</v>
      </c>
      <c r="T28" s="14">
        <f>population_per_age_Ontario!L$2*pop_component_2016_division!$I28</f>
        <v>998.5541449778317</v>
      </c>
      <c r="U28" s="14">
        <f>population_per_age_Ontario!M$2*pop_component_2016_division!$I28</f>
        <v>996.29271907456302</v>
      </c>
      <c r="V28" s="14">
        <f>population_per_age_Ontario!N$2*pop_component_2016_division!$I28</f>
        <v>1006.1258834932402</v>
      </c>
      <c r="W28" s="14">
        <f>population_per_age_Ontario!O$2*pop_component_2016_division!$I28</f>
        <v>992.3352237438429</v>
      </c>
      <c r="X28" s="14">
        <f>population_per_age_Ontario!P$2*pop_component_2016_division!$I28</f>
        <v>1003.5548576151192</v>
      </c>
    </row>
    <row r="29" spans="1:24" x14ac:dyDescent="0.2">
      <c r="A29" s="6">
        <v>28</v>
      </c>
      <c r="B29" s="10" t="s">
        <v>48</v>
      </c>
      <c r="C29" s="10" t="s">
        <v>38</v>
      </c>
      <c r="D29" s="13">
        <v>5557</v>
      </c>
      <c r="E29" s="13">
        <v>6017</v>
      </c>
      <c r="F29" s="13">
        <v>5897</v>
      </c>
      <c r="G29" s="17">
        <f t="shared" si="3"/>
        <v>7.5948917280326267E-3</v>
      </c>
      <c r="H29" s="17">
        <f t="shared" si="1"/>
        <v>7.839585302784292E-3</v>
      </c>
      <c r="I29" s="17">
        <f t="shared" si="2"/>
        <v>7.7595782832838578E-3</v>
      </c>
      <c r="J29" s="14">
        <f>population_per_age_Ontario!B$2*pop_component_2016_division!$G29</f>
        <v>1117.1857885184154</v>
      </c>
      <c r="K29" s="14">
        <f>population_per_age_Ontario!C$2*pop_component_2016_division!$G29</f>
        <v>1116.2440219441391</v>
      </c>
      <c r="L29" s="14">
        <f>population_per_age_Ontario!D$2*pop_component_2016_division!$G29</f>
        <v>1111.1554444863573</v>
      </c>
      <c r="M29" s="14">
        <f>population_per_age_Ontario!E$2*pop_component_2016_division!$G29</f>
        <v>1106.8339510931069</v>
      </c>
      <c r="N29" s="14">
        <f>population_per_age_Ontario!F$2*pop_component_2016_division!$G29</f>
        <v>1105.5807939579815</v>
      </c>
      <c r="O29" s="14">
        <f>population_per_age_Ontario!G$2*pop_component_2016_division!$H29</f>
        <v>1139.5072425156052</v>
      </c>
      <c r="P29" s="14">
        <f>population_per_age_Ontario!H$2*pop_component_2016_division!$H29</f>
        <v>1160.846593709784</v>
      </c>
      <c r="Q29" s="14">
        <f>population_per_age_Ontario!I$2*pop_component_2016_division!$H29</f>
        <v>1172.511896640327</v>
      </c>
      <c r="R29" s="14">
        <f>population_per_age_Ontario!J$2*pop_component_2016_division!$H29</f>
        <v>1190.4723865690059</v>
      </c>
      <c r="S29" s="14">
        <f>population_per_age_Ontario!K$2*pop_component_2016_division!$H29</f>
        <v>1180.7199424523421</v>
      </c>
      <c r="T29" s="14">
        <f>population_per_age_Ontario!L$2*pop_component_2016_division!$I29</f>
        <v>1151.2420724211263</v>
      </c>
      <c r="U29" s="14">
        <f>population_per_age_Ontario!M$2*pop_component_2016_division!$I29</f>
        <v>1148.634854117943</v>
      </c>
      <c r="V29" s="14">
        <f>population_per_age_Ontario!N$2*pop_component_2016_division!$I29</f>
        <v>1159.9715979898206</v>
      </c>
      <c r="W29" s="14">
        <f>population_per_age_Ontario!O$2*pop_component_2016_division!$I29</f>
        <v>1144.072222087372</v>
      </c>
      <c r="X29" s="14">
        <f>population_per_age_Ontario!P$2*pop_component_2016_division!$I29</f>
        <v>1157.0074390856062</v>
      </c>
    </row>
    <row r="30" spans="1:24" x14ac:dyDescent="0.2">
      <c r="A30" s="6">
        <v>29</v>
      </c>
      <c r="B30" s="10" t="s">
        <v>50</v>
      </c>
      <c r="C30" s="10" t="s">
        <v>49</v>
      </c>
      <c r="D30" s="13">
        <v>3705</v>
      </c>
      <c r="E30" s="13">
        <v>3790</v>
      </c>
      <c r="F30" s="13">
        <v>3347</v>
      </c>
      <c r="G30" s="17">
        <f t="shared" si="3"/>
        <v>5.0637167270759188E-3</v>
      </c>
      <c r="H30" s="17">
        <f t="shared" si="1"/>
        <v>4.7958883658887272E-3</v>
      </c>
      <c r="I30" s="17">
        <f t="shared" si="2"/>
        <v>4.2744291188996225E-3</v>
      </c>
      <c r="J30" s="14">
        <f>population_per_age_Ontario!B$2*pop_component_2016_division!$G30</f>
        <v>744.85753940268637</v>
      </c>
      <c r="K30" s="14">
        <f>population_per_age_Ontario!C$2*pop_component_2016_division!$G30</f>
        <v>744.22963852852899</v>
      </c>
      <c r="L30" s="14">
        <f>population_per_age_Ontario!D$2*pop_component_2016_division!$G30</f>
        <v>740.83694832138815</v>
      </c>
      <c r="M30" s="14">
        <f>population_per_age_Ontario!E$2*pop_component_2016_division!$G30</f>
        <v>737.95569350368191</v>
      </c>
      <c r="N30" s="14">
        <f>population_per_age_Ontario!F$2*pop_component_2016_division!$G30</f>
        <v>737.12018024371446</v>
      </c>
      <c r="O30" s="14">
        <f>population_per_age_Ontario!G$2*pop_component_2016_division!$H30</f>
        <v>697.09676164702421</v>
      </c>
      <c r="P30" s="14">
        <f>population_per_age_Ontario!H$2*pop_component_2016_division!$H30</f>
        <v>710.15116977897333</v>
      </c>
      <c r="Q30" s="14">
        <f>population_per_age_Ontario!I$2*pop_component_2016_division!$H30</f>
        <v>717.28745166741567</v>
      </c>
      <c r="R30" s="14">
        <f>population_per_age_Ontario!J$2*pop_component_2016_division!$H30</f>
        <v>728.27483191366673</v>
      </c>
      <c r="S30" s="14">
        <f>population_per_age_Ontario!K$2*pop_component_2016_division!$H30</f>
        <v>722.30874678650116</v>
      </c>
      <c r="T30" s="14">
        <f>population_per_age_Ontario!L$2*pop_component_2016_division!$I30</f>
        <v>634.17140179642354</v>
      </c>
      <c r="U30" s="14">
        <f>population_per_age_Ontario!M$2*pop_component_2016_division!$I30</f>
        <v>632.73519361247327</v>
      </c>
      <c r="V30" s="14">
        <f>population_per_age_Ontario!N$2*pop_component_2016_division!$I30</f>
        <v>638.98013455518571</v>
      </c>
      <c r="W30" s="14">
        <f>population_per_age_Ontario!O$2*pop_component_2016_division!$I30</f>
        <v>630.22182929056032</v>
      </c>
      <c r="X30" s="14">
        <f>population_per_age_Ontario!P$2*pop_component_2016_division!$I30</f>
        <v>637.34730263176607</v>
      </c>
    </row>
    <row r="31" spans="1:24" x14ac:dyDescent="0.2">
      <c r="A31" s="6">
        <v>30</v>
      </c>
      <c r="B31" s="10" t="s">
        <v>51</v>
      </c>
      <c r="C31" s="10" t="s">
        <v>49</v>
      </c>
      <c r="D31" s="13">
        <v>5552</v>
      </c>
      <c r="E31" s="13">
        <v>5806</v>
      </c>
      <c r="F31" s="13">
        <v>5696</v>
      </c>
      <c r="G31" s="17">
        <f t="shared" si="3"/>
        <v>7.5880581022201082E-3</v>
      </c>
      <c r="H31" s="17">
        <f t="shared" si="1"/>
        <v>7.5512062934960282E-3</v>
      </c>
      <c r="I31" s="17">
        <f t="shared" si="2"/>
        <v>7.4848665256206301E-3</v>
      </c>
      <c r="J31" s="14">
        <f>population_per_age_Ontario!B$2*pop_component_2016_division!$G31</f>
        <v>1116.1805826622713</v>
      </c>
      <c r="K31" s="14">
        <f>population_per_age_Ontario!C$2*pop_component_2016_division!$G31</f>
        <v>1115.239663457596</v>
      </c>
      <c r="L31" s="14">
        <f>population_per_age_Ontario!D$2*pop_component_2016_division!$G31</f>
        <v>1110.1556645291084</v>
      </c>
      <c r="M31" s="14">
        <f>population_per_age_Ontario!E$2*pop_component_2016_division!$G31</f>
        <v>1105.8380594689452</v>
      </c>
      <c r="N31" s="14">
        <f>population_per_age_Ontario!F$2*pop_component_2016_division!$G31</f>
        <v>1104.5860298820789</v>
      </c>
      <c r="O31" s="14">
        <f>population_per_age_Ontario!G$2*pop_component_2016_division!$H31</f>
        <v>1097.5904883785281</v>
      </c>
      <c r="P31" s="14">
        <f>population_per_age_Ontario!H$2*pop_component_2016_division!$H31</f>
        <v>1118.1448719094244</v>
      </c>
      <c r="Q31" s="14">
        <f>population_per_age_Ontario!I$2*pop_component_2016_division!$H31</f>
        <v>1129.3810668741464</v>
      </c>
      <c r="R31" s="14">
        <f>population_per_age_Ontario!J$2*pop_component_2016_division!$H31</f>
        <v>1146.6808804925458</v>
      </c>
      <c r="S31" s="14">
        <f>population_per_age_Ontario!K$2*pop_component_2016_division!$H31</f>
        <v>1137.2871798634369</v>
      </c>
      <c r="T31" s="14">
        <f>population_per_age_Ontario!L$2*pop_component_2016_division!$I31</f>
        <v>1110.4847372071793</v>
      </c>
      <c r="U31" s="14">
        <f>population_per_age_Ontario!M$2*pop_component_2016_division!$I31</f>
        <v>1107.9698220545706</v>
      </c>
      <c r="V31" s="14">
        <f>population_per_age_Ontario!N$2*pop_component_2016_division!$I31</f>
        <v>1118.9052120485023</v>
      </c>
      <c r="W31" s="14">
        <f>population_per_age_Ontario!O$2*pop_component_2016_division!$I31</f>
        <v>1103.5687205375057</v>
      </c>
      <c r="X31" s="14">
        <f>population_per_age_Ontario!P$2*pop_component_2016_division!$I31</f>
        <v>1116.0459930357154</v>
      </c>
    </row>
    <row r="32" spans="1:24" x14ac:dyDescent="0.2">
      <c r="A32" s="6">
        <v>31</v>
      </c>
      <c r="B32" s="10" t="s">
        <v>52</v>
      </c>
      <c r="C32" s="10" t="s">
        <v>49</v>
      </c>
      <c r="D32" s="13">
        <v>20816</v>
      </c>
      <c r="E32" s="13">
        <v>22182</v>
      </c>
      <c r="F32" s="13">
        <v>23702</v>
      </c>
      <c r="G32" s="17">
        <f t="shared" si="3"/>
        <v>2.8449750982675392E-2</v>
      </c>
      <c r="H32" s="17">
        <f t="shared" si="1"/>
        <v>2.993269755465534E-2</v>
      </c>
      <c r="I32" s="17">
        <f t="shared" si="2"/>
        <v>3.2094119801660846E-2</v>
      </c>
      <c r="J32" s="14">
        <f>population_per_age_Ontario!B$2*pop_component_2016_division!$G32</f>
        <v>4184.8730202986017</v>
      </c>
      <c r="K32" s="14">
        <f>population_per_age_Ontario!C$2*pop_component_2016_division!$G32</f>
        <v>4181.34525117675</v>
      </c>
      <c r="L32" s="14">
        <f>population_per_age_Ontario!D$2*pop_component_2016_division!$G32</f>
        <v>4162.2839180183582</v>
      </c>
      <c r="M32" s="14">
        <f>population_per_age_Ontario!E$2*pop_component_2016_division!$G32</f>
        <v>4146.0960097092157</v>
      </c>
      <c r="N32" s="14">
        <f>population_per_age_Ontario!F$2*pop_component_2016_division!$G32</f>
        <v>4141.4018007970744</v>
      </c>
      <c r="O32" s="14">
        <f>population_per_age_Ontario!G$2*pop_component_2016_division!$H32</f>
        <v>4350.8073876618173</v>
      </c>
      <c r="P32" s="14">
        <f>population_per_age_Ontario!H$2*pop_component_2016_division!$H32</f>
        <v>4432.2841904055895</v>
      </c>
      <c r="Q32" s="14">
        <f>population_per_age_Ontario!I$2*pop_component_2016_division!$H32</f>
        <v>4476.8240443669165</v>
      </c>
      <c r="R32" s="14">
        <f>population_per_age_Ontario!J$2*pop_component_2016_division!$H32</f>
        <v>4545.399854464632</v>
      </c>
      <c r="S32" s="14">
        <f>population_per_age_Ontario!K$2*pop_component_2016_division!$H32</f>
        <v>4508.1635787066407</v>
      </c>
      <c r="T32" s="14">
        <f>population_per_age_Ontario!L$2*pop_component_2016_division!$I32</f>
        <v>4761.6119902536102</v>
      </c>
      <c r="U32" s="14">
        <f>population_per_age_Ontario!M$2*pop_component_2016_division!$I32</f>
        <v>4750.8283660002517</v>
      </c>
      <c r="V32" s="14">
        <f>population_per_age_Ontario!N$2*pop_component_2016_division!$I32</f>
        <v>4797.7178750304784</v>
      </c>
      <c r="W32" s="14">
        <f>population_per_age_Ontario!O$2*pop_component_2016_division!$I32</f>
        <v>4731.9570235568754</v>
      </c>
      <c r="X32" s="14">
        <f>population_per_age_Ontario!P$2*pop_component_2016_division!$I32</f>
        <v>4785.4579212662438</v>
      </c>
    </row>
    <row r="33" spans="1:24" x14ac:dyDescent="0.2">
      <c r="A33" s="6">
        <v>32</v>
      </c>
      <c r="B33" s="10" t="s">
        <v>53</v>
      </c>
      <c r="C33" s="10" t="s">
        <v>49</v>
      </c>
      <c r="D33" s="13">
        <v>4484</v>
      </c>
      <c r="E33" s="13">
        <v>4563</v>
      </c>
      <c r="F33" s="13">
        <v>4630</v>
      </c>
      <c r="G33" s="17">
        <f t="shared" si="3"/>
        <v>6.1283956286662406E-3</v>
      </c>
      <c r="H33" s="17">
        <f t="shared" si="1"/>
        <v>5.8523669165040267E-3</v>
      </c>
      <c r="I33" s="17">
        <f t="shared" si="2"/>
        <v>6.0279375023917694E-3</v>
      </c>
      <c r="J33" s="14">
        <f>population_per_age_Ontario!B$2*pop_component_2016_division!$G33</f>
        <v>901.46861178991799</v>
      </c>
      <c r="K33" s="14">
        <f>population_per_age_Ontario!C$2*pop_component_2016_division!$G33</f>
        <v>900.70869073196343</v>
      </c>
      <c r="L33" s="14">
        <f>population_per_age_Ontario!D$2*pop_component_2016_division!$G33</f>
        <v>896.602665660757</v>
      </c>
      <c r="M33" s="14">
        <f>population_per_age_Ontario!E$2*pop_component_2016_division!$G33</f>
        <v>893.11560854804588</v>
      </c>
      <c r="N33" s="14">
        <f>population_per_age_Ontario!F$2*pop_component_2016_division!$G33</f>
        <v>892.10442326931593</v>
      </c>
      <c r="O33" s="14">
        <f>population_per_age_Ontario!G$2*pop_component_2016_division!$H33</f>
        <v>850.65908841460976</v>
      </c>
      <c r="P33" s="14">
        <f>population_per_age_Ontario!H$2*pop_component_2016_division!$H33</f>
        <v>866.58923116133371</v>
      </c>
      <c r="Q33" s="14">
        <f>population_per_age_Ontario!I$2*pop_component_2016_division!$H33</f>
        <v>875.2975531330917</v>
      </c>
      <c r="R33" s="14">
        <f>population_per_age_Ontario!J$2*pop_component_2016_division!$H33</f>
        <v>888.70532573880246</v>
      </c>
      <c r="S33" s="14">
        <f>population_per_age_Ontario!K$2*pop_component_2016_division!$H33</f>
        <v>881.42498129467151</v>
      </c>
      <c r="T33" s="14">
        <f>population_per_age_Ontario!L$2*pop_component_2016_division!$I33</f>
        <v>894.32891960485244</v>
      </c>
      <c r="U33" s="14">
        <f>population_per_age_Ontario!M$2*pop_component_2016_division!$I33</f>
        <v>892.30353260404888</v>
      </c>
      <c r="V33" s="14">
        <f>population_per_age_Ontario!N$2*pop_component_2016_division!$I33</f>
        <v>901.11034929504319</v>
      </c>
      <c r="W33" s="14">
        <f>population_per_age_Ontario!O$2*pop_component_2016_division!$I33</f>
        <v>888.75910535264245</v>
      </c>
      <c r="X33" s="14">
        <f>population_per_age_Ontario!P$2*pop_component_2016_division!$I33</f>
        <v>898.80767716912953</v>
      </c>
    </row>
    <row r="34" spans="1:24" x14ac:dyDescent="0.2">
      <c r="A34" s="6">
        <v>33</v>
      </c>
      <c r="B34" s="10" t="s">
        <v>54</v>
      </c>
      <c r="C34" s="10" t="s">
        <v>49</v>
      </c>
      <c r="D34" s="13">
        <v>3343</v>
      </c>
      <c r="E34" s="13">
        <v>3311</v>
      </c>
      <c r="F34" s="13">
        <v>3234</v>
      </c>
      <c r="G34" s="17">
        <f t="shared" si="3"/>
        <v>4.5689622182496078E-3</v>
      </c>
      <c r="H34" s="17">
        <f t="shared" si="1"/>
        <v>4.141227013049492E-3</v>
      </c>
      <c r="I34" s="17">
        <f t="shared" si="2"/>
        <v>4.1199891755367129E-3</v>
      </c>
      <c r="J34" s="14">
        <f>population_per_age_Ontario!B$2*pop_component_2016_division!$G34</f>
        <v>672.0806354178626</v>
      </c>
      <c r="K34" s="14">
        <f>population_per_age_Ontario!C$2*pop_component_2016_division!$G34</f>
        <v>671.51408410279964</v>
      </c>
      <c r="L34" s="14">
        <f>population_per_age_Ontario!D$2*pop_component_2016_division!$G34</f>
        <v>668.45287941657239</v>
      </c>
      <c r="M34" s="14">
        <f>population_per_age_Ontario!E$2*pop_component_2016_division!$G34</f>
        <v>665.85313991438829</v>
      </c>
      <c r="N34" s="14">
        <f>population_per_age_Ontario!F$2*pop_component_2016_division!$G34</f>
        <v>665.0992611483772</v>
      </c>
      <c r="O34" s="14">
        <f>population_per_age_Ontario!G$2*pop_component_2016_division!$H34</f>
        <v>601.93977002778286</v>
      </c>
      <c r="P34" s="14">
        <f>population_per_age_Ontario!H$2*pop_component_2016_division!$H34</f>
        <v>613.21218995730351</v>
      </c>
      <c r="Q34" s="14">
        <f>population_per_age_Ontario!I$2*pop_component_2016_division!$H34</f>
        <v>619.37433575272121</v>
      </c>
      <c r="R34" s="14">
        <f>population_per_age_Ontario!J$2*pop_component_2016_division!$H34</f>
        <v>628.86188683961757</v>
      </c>
      <c r="S34" s="14">
        <f>population_per_age_Ontario!K$2*pop_component_2016_division!$H34</f>
        <v>623.71020043538397</v>
      </c>
      <c r="T34" s="14">
        <f>population_per_age_Ontario!L$2*pop_component_2016_division!$I34</f>
        <v>611.2580740393289</v>
      </c>
      <c r="U34" s="14">
        <f>population_per_age_Ontario!M$2*pop_component_2016_division!$I34</f>
        <v>609.87375767634853</v>
      </c>
      <c r="V34" s="14">
        <f>population_per_age_Ontario!N$2*pop_component_2016_division!$I34</f>
        <v>615.89306186180772</v>
      </c>
      <c r="W34" s="14">
        <f>population_per_age_Ontario!O$2*pop_component_2016_division!$I34</f>
        <v>607.451204041133</v>
      </c>
      <c r="X34" s="14">
        <f>population_per_age_Ontario!P$2*pop_component_2016_division!$I34</f>
        <v>614.31922599675261</v>
      </c>
    </row>
    <row r="35" spans="1:24" x14ac:dyDescent="0.2">
      <c r="A35" s="6">
        <v>34</v>
      </c>
      <c r="B35" s="10" t="s">
        <v>55</v>
      </c>
      <c r="C35" s="10" t="s">
        <v>49</v>
      </c>
      <c r="D35" s="13">
        <v>5477</v>
      </c>
      <c r="E35" s="13">
        <v>5706</v>
      </c>
      <c r="F35" s="13">
        <v>5900</v>
      </c>
      <c r="G35" s="17">
        <f t="shared" si="3"/>
        <v>7.485553715032337E-3</v>
      </c>
      <c r="H35" s="17">
        <f t="shared" si="1"/>
        <v>7.4145337772456663E-3</v>
      </c>
      <c r="I35" s="17">
        <f t="shared" si="2"/>
        <v>7.7636784587713694E-3</v>
      </c>
      <c r="J35" s="14">
        <f>population_per_age_Ontario!B$2*pop_component_2016_division!$G35</f>
        <v>1101.1024948201116</v>
      </c>
      <c r="K35" s="14">
        <f>population_per_age_Ontario!C$2*pop_component_2016_division!$G35</f>
        <v>1100.1742861594478</v>
      </c>
      <c r="L35" s="14">
        <f>population_per_age_Ontario!D$2*pop_component_2016_division!$G35</f>
        <v>1095.158965170376</v>
      </c>
      <c r="M35" s="14">
        <f>population_per_age_Ontario!E$2*pop_component_2016_division!$G35</f>
        <v>1090.8996851065226</v>
      </c>
      <c r="N35" s="14">
        <f>population_per_age_Ontario!F$2*pop_component_2016_division!$G35</f>
        <v>1089.6645687435423</v>
      </c>
      <c r="O35" s="14">
        <f>population_per_age_Ontario!G$2*pop_component_2016_division!$H35</f>
        <v>1077.7247281239893</v>
      </c>
      <c r="P35" s="14">
        <f>population_per_age_Ontario!H$2*pop_component_2016_division!$H35</f>
        <v>1097.9070890656521</v>
      </c>
      <c r="Q35" s="14">
        <f>population_per_age_Ontario!I$2*pop_component_2016_division!$H35</f>
        <v>1108.9399153261936</v>
      </c>
      <c r="R35" s="14">
        <f>population_per_age_Ontario!J$2*pop_component_2016_division!$H35</f>
        <v>1125.9266122098634</v>
      </c>
      <c r="S35" s="14">
        <f>population_per_age_Ontario!K$2*pop_component_2016_division!$H35</f>
        <v>1116.7029321909697</v>
      </c>
      <c r="T35" s="14">
        <f>population_per_age_Ontario!L$2*pop_component_2016_division!$I35</f>
        <v>1151.8503908571554</v>
      </c>
      <c r="U35" s="14">
        <f>population_per_age_Ontario!M$2*pop_component_2016_division!$I35</f>
        <v>1149.2417948950083</v>
      </c>
      <c r="V35" s="14">
        <f>population_per_age_Ontario!N$2*pop_component_2016_division!$I35</f>
        <v>1160.5845291232733</v>
      </c>
      <c r="W35" s="14">
        <f>population_per_age_Ontario!O$2*pop_component_2016_division!$I35</f>
        <v>1144.6767519612506</v>
      </c>
      <c r="X35" s="14">
        <f>population_per_age_Ontario!P$2*pop_component_2016_division!$I35</f>
        <v>1157.6188039520225</v>
      </c>
    </row>
    <row r="36" spans="1:24" x14ac:dyDescent="0.2">
      <c r="A36" s="6">
        <v>35</v>
      </c>
      <c r="B36" s="10" t="s">
        <v>56</v>
      </c>
      <c r="C36" s="10" t="s">
        <v>49</v>
      </c>
      <c r="D36" s="13">
        <v>6007</v>
      </c>
      <c r="E36" s="13">
        <v>6753</v>
      </c>
      <c r="F36" s="13">
        <v>6689</v>
      </c>
      <c r="G36" s="17">
        <f t="shared" si="3"/>
        <v>8.2099180511592557E-3</v>
      </c>
      <c r="H36" s="17">
        <f t="shared" si="1"/>
        <v>8.845495022386957E-3</v>
      </c>
      <c r="I36" s="17">
        <f t="shared" si="2"/>
        <v>8.8420246119867256E-3</v>
      </c>
      <c r="J36" s="14">
        <f>population_per_age_Ontario!B$2*pop_component_2016_division!$G36</f>
        <v>1207.654315571373</v>
      </c>
      <c r="K36" s="14">
        <f>population_per_age_Ontario!C$2*pop_component_2016_division!$G36</f>
        <v>1206.6362857330294</v>
      </c>
      <c r="L36" s="14">
        <f>population_per_age_Ontario!D$2*pop_component_2016_division!$G36</f>
        <v>1201.1356406387526</v>
      </c>
      <c r="M36" s="14">
        <f>population_per_age_Ontario!E$2*pop_component_2016_division!$G36</f>
        <v>1196.4641972676429</v>
      </c>
      <c r="N36" s="14">
        <f>population_per_age_Ontario!F$2*pop_component_2016_division!$G36</f>
        <v>1195.1095607892016</v>
      </c>
      <c r="O36" s="14">
        <f>population_per_age_Ontario!G$2*pop_component_2016_division!$H36</f>
        <v>1285.7192379890114</v>
      </c>
      <c r="P36" s="14">
        <f>population_per_age_Ontario!H$2*pop_component_2016_division!$H36</f>
        <v>1309.7966754399486</v>
      </c>
      <c r="Q36" s="14">
        <f>population_per_age_Ontario!I$2*pop_component_2016_division!$H36</f>
        <v>1322.9587720332604</v>
      </c>
      <c r="R36" s="14">
        <f>population_per_age_Ontario!J$2*pop_component_2016_division!$H36</f>
        <v>1343.223801129549</v>
      </c>
      <c r="S36" s="14">
        <f>population_per_age_Ontario!K$2*pop_component_2016_division!$H36</f>
        <v>1332.2200053216995</v>
      </c>
      <c r="T36" s="14">
        <f>population_per_age_Ontario!L$2*pop_component_2016_division!$I36</f>
        <v>1311.8381395327986</v>
      </c>
      <c r="U36" s="14">
        <f>population_per_age_Ontario!M$2*pop_component_2016_division!$I36</f>
        <v>1308.8672192631709</v>
      </c>
      <c r="V36" s="14">
        <f>population_per_age_Ontario!N$2*pop_component_2016_division!$I36</f>
        <v>1321.7854172212835</v>
      </c>
      <c r="W36" s="14">
        <f>population_per_age_Ontario!O$2*pop_component_2016_division!$I36</f>
        <v>1303.6681087913228</v>
      </c>
      <c r="X36" s="14">
        <f>population_per_age_Ontario!P$2*pop_component_2016_division!$I36</f>
        <v>1318.4077638195047</v>
      </c>
    </row>
    <row r="37" spans="1:24" x14ac:dyDescent="0.2">
      <c r="A37" s="6">
        <v>36</v>
      </c>
      <c r="B37" s="10" t="s">
        <v>57</v>
      </c>
      <c r="C37" s="10" t="s">
        <v>49</v>
      </c>
      <c r="D37" s="13">
        <v>24569</v>
      </c>
      <c r="E37" s="13">
        <v>25605</v>
      </c>
      <c r="F37" s="13">
        <v>24434</v>
      </c>
      <c r="G37" s="17">
        <f t="shared" si="3"/>
        <v>3.3579070517551483E-2</v>
      </c>
      <c r="H37" s="17">
        <f t="shared" si="1"/>
        <v>3.4610997785905234E-2</v>
      </c>
      <c r="I37" s="17">
        <f t="shared" si="2"/>
        <v>3.3094562620613492E-2</v>
      </c>
      <c r="J37" s="14">
        <f>population_per_age_Ontario!B$2*pop_component_2016_division!$G37</f>
        <v>4939.3805359202706</v>
      </c>
      <c r="K37" s="14">
        <f>population_per_age_Ontario!C$2*pop_component_2016_division!$G37</f>
        <v>4935.2167311760941</v>
      </c>
      <c r="L37" s="14">
        <f>population_per_age_Ontario!D$2*pop_component_2016_division!$G37</f>
        <v>4912.7187539293345</v>
      </c>
      <c r="M37" s="14">
        <f>population_per_age_Ontario!E$2*pop_component_2016_division!$G37</f>
        <v>4893.6122628048479</v>
      </c>
      <c r="N37" s="14">
        <f>population_per_age_Ontario!F$2*pop_component_2016_division!$G37</f>
        <v>4888.071716169452</v>
      </c>
      <c r="O37" s="14">
        <f>population_per_age_Ontario!G$2*pop_component_2016_division!$H37</f>
        <v>5030.8123611746832</v>
      </c>
      <c r="P37" s="14">
        <f>population_per_age_Ontario!H$2*pop_component_2016_division!$H37</f>
        <v>5125.0234971479176</v>
      </c>
      <c r="Q37" s="14">
        <f>population_per_age_Ontario!I$2*pop_component_2016_division!$H37</f>
        <v>5176.5246618533447</v>
      </c>
      <c r="R37" s="14">
        <f>population_per_age_Ontario!J$2*pop_component_2016_division!$H37</f>
        <v>5255.8184577808534</v>
      </c>
      <c r="S37" s="14">
        <f>population_per_age_Ontario!K$2*pop_component_2016_division!$H37</f>
        <v>5212.7623765351873</v>
      </c>
      <c r="T37" s="14">
        <f>population_per_age_Ontario!L$2*pop_component_2016_division!$I37</f>
        <v>4910.0416886447001</v>
      </c>
      <c r="U37" s="14">
        <f>population_per_age_Ontario!M$2*pop_component_2016_division!$I37</f>
        <v>4898.9219156041736</v>
      </c>
      <c r="V37" s="14">
        <f>population_per_age_Ontario!N$2*pop_component_2016_division!$I37</f>
        <v>4947.2730715928901</v>
      </c>
      <c r="W37" s="14">
        <f>population_per_age_Ontario!O$2*pop_component_2016_division!$I37</f>
        <v>4879.4623127832529</v>
      </c>
      <c r="X37" s="14">
        <f>population_per_age_Ontario!P$2*pop_component_2016_division!$I37</f>
        <v>4934.6309486718155</v>
      </c>
    </row>
    <row r="38" spans="1:24" x14ac:dyDescent="0.2">
      <c r="A38" s="6">
        <v>37</v>
      </c>
      <c r="B38" s="10" t="s">
        <v>58</v>
      </c>
      <c r="C38" s="10" t="s">
        <v>49</v>
      </c>
      <c r="D38" s="13">
        <v>6357</v>
      </c>
      <c r="E38" s="13">
        <v>6450</v>
      </c>
      <c r="F38" s="13">
        <v>6500</v>
      </c>
      <c r="G38" s="17">
        <f t="shared" si="3"/>
        <v>8.6882718580355237E-3</v>
      </c>
      <c r="H38" s="17">
        <f t="shared" si="1"/>
        <v>8.4313772981483605E-3</v>
      </c>
      <c r="I38" s="17">
        <f t="shared" si="2"/>
        <v>8.5837135562735426E-3</v>
      </c>
      <c r="J38" s="14">
        <f>population_per_age_Ontario!B$2*pop_component_2016_division!$G38</f>
        <v>1278.0187255014514</v>
      </c>
      <c r="K38" s="14">
        <f>population_per_age_Ontario!C$2*pop_component_2016_division!$G38</f>
        <v>1276.9413797910549</v>
      </c>
      <c r="L38" s="14">
        <f>population_per_age_Ontario!D$2*pop_component_2016_division!$G38</f>
        <v>1271.1202376461713</v>
      </c>
      <c r="M38" s="14">
        <f>population_per_age_Ontario!E$2*pop_component_2016_division!$G38</f>
        <v>1266.1766109589489</v>
      </c>
      <c r="N38" s="14">
        <f>population_per_age_Ontario!F$2*pop_component_2016_division!$G38</f>
        <v>1264.7430461023732</v>
      </c>
      <c r="O38" s="14">
        <f>population_per_age_Ontario!G$2*pop_component_2016_division!$H38</f>
        <v>1225.5259844177585</v>
      </c>
      <c r="P38" s="14">
        <f>population_per_age_Ontario!H$2*pop_component_2016_division!$H38</f>
        <v>1248.4761934233186</v>
      </c>
      <c r="Q38" s="14">
        <f>population_per_age_Ontario!I$2*pop_component_2016_division!$H38</f>
        <v>1261.0220828429633</v>
      </c>
      <c r="R38" s="14">
        <f>population_per_age_Ontario!J$2*pop_component_2016_division!$H38</f>
        <v>1280.3383682330211</v>
      </c>
      <c r="S38" s="14">
        <f>population_per_age_Ontario!K$2*pop_component_2016_division!$H38</f>
        <v>1269.8497348741246</v>
      </c>
      <c r="T38" s="14">
        <f>population_per_age_Ontario!L$2*pop_component_2016_division!$I38</f>
        <v>1273.5140780629679</v>
      </c>
      <c r="U38" s="14">
        <f>population_per_age_Ontario!M$2*pop_component_2016_division!$I38</f>
        <v>1270.62995030806</v>
      </c>
      <c r="V38" s="14">
        <f>population_per_age_Ontario!N$2*pop_component_2016_division!$I38</f>
        <v>1283.1707558137757</v>
      </c>
      <c r="W38" s="14">
        <f>population_per_age_Ontario!O$2*pop_component_2016_division!$I38</f>
        <v>1265.5827267369712</v>
      </c>
      <c r="X38" s="14">
        <f>population_per_age_Ontario!P$2*pop_component_2016_division!$I38</f>
        <v>1279.8917772352791</v>
      </c>
    </row>
    <row r="39" spans="1:24" x14ac:dyDescent="0.2">
      <c r="A39" s="6">
        <v>38</v>
      </c>
      <c r="B39" s="10" t="s">
        <v>59</v>
      </c>
      <c r="C39" s="10" t="s">
        <v>49</v>
      </c>
      <c r="D39" s="13">
        <v>4582</v>
      </c>
      <c r="E39" s="13">
        <v>4651</v>
      </c>
      <c r="F39" s="13">
        <v>4657</v>
      </c>
      <c r="G39" s="17">
        <f t="shared" si="3"/>
        <v>6.2623346945915948E-3</v>
      </c>
      <c r="H39" s="17">
        <f t="shared" si="1"/>
        <v>5.9726387308043456E-3</v>
      </c>
      <c r="I39" s="17">
        <f t="shared" si="2"/>
        <v>6.064839081779367E-3</v>
      </c>
      <c r="J39" s="14">
        <f>population_per_age_Ontario!B$2*pop_component_2016_division!$G39</f>
        <v>921.17064657033984</v>
      </c>
      <c r="K39" s="14">
        <f>population_per_age_Ontario!C$2*pop_component_2016_division!$G39</f>
        <v>920.39411706821045</v>
      </c>
      <c r="L39" s="14">
        <f>population_per_age_Ontario!D$2*pop_component_2016_division!$G39</f>
        <v>916.19835282283407</v>
      </c>
      <c r="M39" s="14">
        <f>population_per_age_Ontario!E$2*pop_component_2016_division!$G39</f>
        <v>912.63508438161148</v>
      </c>
      <c r="N39" s="14">
        <f>population_per_age_Ontario!F$2*pop_component_2016_division!$G39</f>
        <v>911.60179915700382</v>
      </c>
      <c r="O39" s="14">
        <f>population_per_age_Ontario!G$2*pop_component_2016_division!$H39</f>
        <v>868.140957438604</v>
      </c>
      <c r="P39" s="14">
        <f>population_per_age_Ontario!H$2*pop_component_2016_division!$H39</f>
        <v>884.39848006385353</v>
      </c>
      <c r="Q39" s="14">
        <f>population_per_age_Ontario!I$2*pop_component_2016_division!$H39</f>
        <v>893.28576649529032</v>
      </c>
      <c r="R39" s="14">
        <f>population_per_age_Ontario!J$2*pop_component_2016_division!$H39</f>
        <v>906.96908182756306</v>
      </c>
      <c r="S39" s="14">
        <f>population_per_age_Ontario!K$2*pop_component_2016_division!$H39</f>
        <v>899.53911924644251</v>
      </c>
      <c r="T39" s="14">
        <f>population_per_age_Ontario!L$2*pop_component_2016_division!$I39</f>
        <v>899.80378552911395</v>
      </c>
      <c r="U39" s="14">
        <f>population_per_age_Ontario!M$2*pop_component_2016_division!$I39</f>
        <v>897.7659995976361</v>
      </c>
      <c r="V39" s="14">
        <f>population_per_age_Ontario!N$2*pop_component_2016_division!$I39</f>
        <v>906.62672949611579</v>
      </c>
      <c r="W39" s="14">
        <f>population_per_age_Ontario!O$2*pop_component_2016_division!$I39</f>
        <v>894.1998742175499</v>
      </c>
      <c r="X39" s="14">
        <f>population_per_age_Ontario!P$2*pop_component_2016_division!$I39</f>
        <v>904.30996096687602</v>
      </c>
    </row>
    <row r="40" spans="1:24" x14ac:dyDescent="0.2">
      <c r="A40" s="6">
        <v>39</v>
      </c>
      <c r="B40" s="10" t="s">
        <v>61</v>
      </c>
      <c r="C40" s="10" t="s">
        <v>60</v>
      </c>
      <c r="D40" s="13">
        <v>5514</v>
      </c>
      <c r="E40" s="13">
        <v>5431</v>
      </c>
      <c r="F40" s="13">
        <v>5364</v>
      </c>
      <c r="G40" s="17">
        <f t="shared" si="3"/>
        <v>7.5361225460449707E-3</v>
      </c>
      <c r="H40" s="17">
        <f t="shared" si="1"/>
        <v>7.0386843575571704E-3</v>
      </c>
      <c r="I40" s="17">
        <f t="shared" si="2"/>
        <v>7.0311137716694274E-3</v>
      </c>
      <c r="J40" s="14">
        <f>population_per_age_Ontario!B$2*pop_component_2016_division!$G40</f>
        <v>1108.5410181555771</v>
      </c>
      <c r="K40" s="14">
        <f>population_per_age_Ontario!C$2*pop_component_2016_division!$G40</f>
        <v>1107.6065389598675</v>
      </c>
      <c r="L40" s="14">
        <f>population_per_age_Ontario!D$2*pop_component_2016_division!$G40</f>
        <v>1102.5573368540174</v>
      </c>
      <c r="M40" s="14">
        <f>population_per_age_Ontario!E$2*pop_component_2016_division!$G40</f>
        <v>1098.2692831253178</v>
      </c>
      <c r="N40" s="14">
        <f>population_per_age_Ontario!F$2*pop_component_2016_division!$G40</f>
        <v>1097.0258229052204</v>
      </c>
      <c r="O40" s="14">
        <f>population_per_age_Ontario!G$2*pop_component_2016_division!$H40</f>
        <v>1023.0938874240074</v>
      </c>
      <c r="P40" s="14">
        <f>population_per_age_Ontario!H$2*pop_component_2016_division!$H40</f>
        <v>1042.2531862452779</v>
      </c>
      <c r="Q40" s="14">
        <f>population_per_age_Ontario!I$2*pop_component_2016_division!$H40</f>
        <v>1052.726748569323</v>
      </c>
      <c r="R40" s="14">
        <f>population_per_age_Ontario!J$2*pop_component_2016_division!$H40</f>
        <v>1068.8523744324866</v>
      </c>
      <c r="S40" s="14">
        <f>population_per_age_Ontario!K$2*pop_component_2016_division!$H40</f>
        <v>1060.0962510916854</v>
      </c>
      <c r="T40" s="14">
        <f>population_per_age_Ontario!L$2*pop_component_2016_division!$I40</f>
        <v>1043.1641636199629</v>
      </c>
      <c r="U40" s="14">
        <f>population_per_age_Ontario!M$2*pop_component_2016_division!$I40</f>
        <v>1040.8017093926819</v>
      </c>
      <c r="V40" s="14">
        <f>population_per_age_Ontario!N$2*pop_component_2016_division!$I40</f>
        <v>1051.0741666130909</v>
      </c>
      <c r="W40" s="14">
        <f>population_per_age_Ontario!O$2*pop_component_2016_division!$I40</f>
        <v>1036.6674144949404</v>
      </c>
      <c r="X40" s="14">
        <f>population_per_age_Ontario!P$2*pop_component_2016_division!$I40</f>
        <v>1048.3882811523133</v>
      </c>
    </row>
    <row r="41" spans="1:24" x14ac:dyDescent="0.2">
      <c r="A41" s="6">
        <v>40</v>
      </c>
      <c r="B41" s="10" t="s">
        <v>62</v>
      </c>
      <c r="C41" s="10" t="s">
        <v>60</v>
      </c>
      <c r="D41" s="13">
        <v>4509</v>
      </c>
      <c r="E41" s="13">
        <v>4437</v>
      </c>
      <c r="F41" s="13">
        <v>4310</v>
      </c>
      <c r="G41" s="17">
        <f t="shared" si="3"/>
        <v>6.1625637577288304E-3</v>
      </c>
      <c r="H41" s="17">
        <f t="shared" si="1"/>
        <v>5.6801595460285702E-3</v>
      </c>
      <c r="I41" s="17">
        <f t="shared" si="2"/>
        <v>5.5905854503906097E-3</v>
      </c>
      <c r="J41" s="14">
        <f>population_per_age_Ontario!B$2*pop_component_2016_division!$G41</f>
        <v>906.49464107063773</v>
      </c>
      <c r="K41" s="14">
        <f>population_per_age_Ontario!C$2*pop_component_2016_division!$G41</f>
        <v>905.73048316467941</v>
      </c>
      <c r="L41" s="14">
        <f>population_per_age_Ontario!D$2*pop_component_2016_division!$G41</f>
        <v>901.60156544700112</v>
      </c>
      <c r="M41" s="14">
        <f>population_per_age_Ontario!E$2*pop_component_2016_division!$G41</f>
        <v>898.09506666885341</v>
      </c>
      <c r="N41" s="14">
        <f>population_per_age_Ontario!F$2*pop_component_2016_division!$G41</f>
        <v>897.07824364882811</v>
      </c>
      <c r="O41" s="14">
        <f>population_per_age_Ontario!G$2*pop_component_2016_division!$H41</f>
        <v>825.62823049389078</v>
      </c>
      <c r="P41" s="14">
        <f>population_per_age_Ontario!H$2*pop_component_2016_division!$H41</f>
        <v>841.08962477818056</v>
      </c>
      <c r="Q41" s="14">
        <f>population_per_age_Ontario!I$2*pop_component_2016_division!$H41</f>
        <v>849.54170218267109</v>
      </c>
      <c r="R41" s="14">
        <f>population_per_age_Ontario!J$2*pop_component_2016_division!$H41</f>
        <v>862.55494770262248</v>
      </c>
      <c r="S41" s="14">
        <f>population_per_age_Ontario!K$2*pop_component_2016_division!$H41</f>
        <v>855.488829227363</v>
      </c>
      <c r="T41" s="14">
        <f>population_per_age_Ontario!L$2*pop_component_2016_division!$I41</f>
        <v>829.44161976175246</v>
      </c>
      <c r="U41" s="14">
        <f>population_per_age_Ontario!M$2*pop_component_2016_division!$I41</f>
        <v>827.56318305042112</v>
      </c>
      <c r="V41" s="14">
        <f>population_per_age_Ontario!N$2*pop_component_2016_division!$I41</f>
        <v>835.73102839344187</v>
      </c>
      <c r="W41" s="14">
        <f>population_per_age_Ontario!O$2*pop_component_2016_division!$I41</f>
        <v>824.27591880559146</v>
      </c>
      <c r="X41" s="14">
        <f>population_per_age_Ontario!P$2*pop_component_2016_division!$I41</f>
        <v>833.59542475139267</v>
      </c>
    </row>
    <row r="42" spans="1:24" x14ac:dyDescent="0.2">
      <c r="A42" s="6">
        <v>41</v>
      </c>
      <c r="B42" s="10" t="s">
        <v>63</v>
      </c>
      <c r="C42" s="10" t="s">
        <v>60</v>
      </c>
      <c r="D42" s="13">
        <v>742</v>
      </c>
      <c r="E42" s="13">
        <v>725</v>
      </c>
      <c r="F42" s="13">
        <v>714</v>
      </c>
      <c r="G42" s="17">
        <f>D42/$D$51</f>
        <v>1.0141100705776875E-3</v>
      </c>
      <c r="H42" s="17">
        <f t="shared" si="1"/>
        <v>6.0687574281512581E-4</v>
      </c>
      <c r="I42" s="17">
        <f t="shared" si="2"/>
        <v>6.7584176602758592E-4</v>
      </c>
      <c r="J42" s="14">
        <f>population_per_age_Ontario!B$2*pop_component_2016_division!$G42</f>
        <v>149.17254905176611</v>
      </c>
      <c r="K42" s="14">
        <f>population_per_age_Ontario!C$2*pop_component_2016_division!$G42</f>
        <v>149.04679940301446</v>
      </c>
      <c r="L42" s="14">
        <f>population_per_age_Ontario!D$2*pop_component_2016_division!$G42</f>
        <v>148.36734565572741</v>
      </c>
      <c r="M42" s="14">
        <f>population_per_age_Ontario!E$2*pop_component_2016_division!$G42</f>
        <v>147.7903170255687</v>
      </c>
      <c r="N42" s="14">
        <f>population_per_age_Ontario!F$2*pop_component_2016_division!$G42</f>
        <v>147.62298886392338</v>
      </c>
      <c r="O42" s="14">
        <f>population_per_age_Ontario!G$2*pop_component_2016_division!$H42</f>
        <v>88.211209845406984</v>
      </c>
      <c r="P42" s="14">
        <f>population_per_age_Ontario!H$2*pop_component_2016_division!$H42</f>
        <v>89.863125617349752</v>
      </c>
      <c r="Q42" s="14">
        <f>population_per_age_Ontario!I$2*pop_component_2016_division!$H42</f>
        <v>90.766156722658664</v>
      </c>
      <c r="R42" s="14">
        <f>population_per_age_Ontario!J$2*pop_component_2016_division!$H42</f>
        <v>92.156509049448118</v>
      </c>
      <c r="S42" s="14">
        <f>population_per_age_Ontario!K$2*pop_component_2016_division!$H42</f>
        <v>91.401555625386095</v>
      </c>
      <c r="T42" s="14">
        <f>population_per_age_Ontario!L$2*pop_component_2016_division!$I42</f>
        <v>100.27058777491676</v>
      </c>
      <c r="U42" s="14">
        <f>population_per_age_Ontario!M$2*pop_component_2016_division!$I42</f>
        <v>100.04350494153149</v>
      </c>
      <c r="V42" s="14">
        <f>population_per_age_Ontario!N$2*pop_component_2016_division!$I42</f>
        <v>101.03090976169779</v>
      </c>
      <c r="W42" s="14">
        <f>population_per_age_Ontario!O$2*pop_component_2016_division!$I42</f>
        <v>99.646109983107266</v>
      </c>
      <c r="X42" s="14">
        <f>population_per_age_Ontario!P$2*pop_component_2016_division!$I42</f>
        <v>100.77273820707525</v>
      </c>
    </row>
    <row r="43" spans="1:24" x14ac:dyDescent="0.2">
      <c r="A43" s="6">
        <v>42</v>
      </c>
      <c r="B43" s="10" t="s">
        <v>64</v>
      </c>
      <c r="C43" s="10" t="s">
        <v>60</v>
      </c>
      <c r="D43" s="13">
        <v>3915</v>
      </c>
      <c r="E43" s="13">
        <v>4257</v>
      </c>
      <c r="F43" s="13">
        <v>4123</v>
      </c>
      <c r="G43" s="17">
        <f t="shared" ref="G43:G50" si="4">D43/$D$51</f>
        <v>5.3507290112016796E-3</v>
      </c>
      <c r="H43" s="17">
        <f t="shared" si="1"/>
        <v>5.4341490167779186E-3</v>
      </c>
      <c r="I43" s="17">
        <f t="shared" si="2"/>
        <v>5.3350078450024327E-3</v>
      </c>
      <c r="J43" s="14">
        <f>population_per_age_Ontario!B$2*pop_component_2016_division!$G43</f>
        <v>787.07618536073346</v>
      </c>
      <c r="K43" s="14">
        <f>population_per_age_Ontario!C$2*pop_component_2016_division!$G43</f>
        <v>786.41269496334451</v>
      </c>
      <c r="L43" s="14">
        <f>population_per_age_Ontario!D$2*pop_component_2016_division!$G43</f>
        <v>782.82770652583929</v>
      </c>
      <c r="M43" s="14">
        <f>population_per_age_Ontario!E$2*pop_component_2016_division!$G43</f>
        <v>779.78314171846557</v>
      </c>
      <c r="N43" s="14">
        <f>population_per_age_Ontario!F$2*pop_component_2016_division!$G43</f>
        <v>778.90027143161728</v>
      </c>
      <c r="O43" s="14">
        <f>population_per_age_Ontario!G$2*pop_component_2016_division!$H43</f>
        <v>789.86986203572076</v>
      </c>
      <c r="P43" s="14">
        <f>population_per_age_Ontario!H$2*pop_component_2016_division!$H43</f>
        <v>804.66161565939024</v>
      </c>
      <c r="Q43" s="14">
        <f>population_per_age_Ontario!I$2*pop_component_2016_division!$H43</f>
        <v>812.74762939635582</v>
      </c>
      <c r="R43" s="14">
        <f>population_per_age_Ontario!J$2*pop_component_2016_division!$H43</f>
        <v>825.19726479379403</v>
      </c>
      <c r="S43" s="14">
        <f>population_per_age_Ontario!K$2*pop_component_2016_division!$H43</f>
        <v>818.43718341692227</v>
      </c>
      <c r="T43" s="14">
        <f>population_per_age_Ontario!L$2*pop_component_2016_division!$I43</f>
        <v>791.52310391594096</v>
      </c>
      <c r="U43" s="14">
        <f>population_per_age_Ontario!M$2*pop_component_2016_division!$I43</f>
        <v>789.73054128002013</v>
      </c>
      <c r="V43" s="14">
        <f>population_per_age_Ontario!N$2*pop_component_2016_division!$I43</f>
        <v>797.52498774156868</v>
      </c>
      <c r="W43" s="14">
        <f>population_per_age_Ontario!O$2*pop_component_2016_division!$I43</f>
        <v>786.59355666715874</v>
      </c>
      <c r="X43" s="14">
        <f>population_per_age_Ontario!P$2*pop_component_2016_division!$I43</f>
        <v>795.48701474477775</v>
      </c>
    </row>
    <row r="44" spans="1:24" x14ac:dyDescent="0.2">
      <c r="A44" s="6">
        <v>43</v>
      </c>
      <c r="B44" s="10" t="s">
        <v>65</v>
      </c>
      <c r="C44" s="10" t="s">
        <v>60</v>
      </c>
      <c r="D44" s="13">
        <v>1713</v>
      </c>
      <c r="E44" s="13">
        <v>1742</v>
      </c>
      <c r="F44" s="13">
        <v>1843</v>
      </c>
      <c r="G44" s="17">
        <f t="shared" si="4"/>
        <v>2.3412002033687041E-3</v>
      </c>
      <c r="H44" s="17">
        <f t="shared" si="1"/>
        <v>1.9968352330813092E-3</v>
      </c>
      <c r="I44" s="17">
        <f t="shared" si="2"/>
        <v>2.2188744744941753E-3</v>
      </c>
      <c r="J44" s="14">
        <f>population_per_age_Ontario!B$2*pop_component_2016_division!$G44</f>
        <v>344.38352631492626</v>
      </c>
      <c r="K44" s="14">
        <f>population_per_age_Ontario!C$2*pop_component_2016_division!$G44</f>
        <v>344.09321748970854</v>
      </c>
      <c r="L44" s="14">
        <f>population_per_age_Ontario!D$2*pop_component_2016_division!$G44</f>
        <v>342.52461335345151</v>
      </c>
      <c r="M44" s="14">
        <f>population_per_age_Ontario!E$2*pop_component_2016_division!$G44</f>
        <v>341.19247043773476</v>
      </c>
      <c r="N44" s="14">
        <f>population_per_age_Ontario!F$2*pop_component_2016_division!$G44</f>
        <v>340.80617240417888</v>
      </c>
      <c r="O44" s="14">
        <f>population_per_age_Ontario!G$2*pop_component_2016_division!$H44</f>
        <v>290.24599163406754</v>
      </c>
      <c r="P44" s="14">
        <f>population_per_age_Ontario!H$2*pop_component_2016_division!$H44</f>
        <v>295.68137713851485</v>
      </c>
      <c r="Q44" s="14">
        <f>population_per_age_Ontario!I$2*pop_component_2016_division!$H44</f>
        <v>298.65266796533984</v>
      </c>
      <c r="R44" s="14">
        <f>population_per_age_Ontario!J$2*pop_component_2016_division!$H44</f>
        <v>303.22741748432912</v>
      </c>
      <c r="S44" s="14">
        <f>population_per_age_Ontario!K$2*pop_component_2016_division!$H44</f>
        <v>300.743354454376</v>
      </c>
      <c r="T44" s="14">
        <f>population_per_age_Ontario!L$2*pop_component_2016_division!$I44</f>
        <v>329.20109253385385</v>
      </c>
      <c r="U44" s="14">
        <f>population_per_age_Ontario!M$2*pop_component_2016_division!$I44</f>
        <v>328.45555071042378</v>
      </c>
      <c r="V44" s="14">
        <f>population_per_age_Ontario!N$2*pop_component_2016_division!$I44</f>
        <v>331.69732631765976</v>
      </c>
      <c r="W44" s="14">
        <f>population_per_age_Ontario!O$2*pop_component_2016_division!$I44</f>
        <v>327.15085251942122</v>
      </c>
      <c r="X44" s="14">
        <f>population_per_age_Ontario!P$2*pop_component_2016_division!$I44</f>
        <v>330.84971626840297</v>
      </c>
    </row>
    <row r="45" spans="1:24" x14ac:dyDescent="0.2">
      <c r="A45" s="6">
        <v>44</v>
      </c>
      <c r="B45" s="10" t="s">
        <v>66</v>
      </c>
      <c r="C45" s="10" t="s">
        <v>60</v>
      </c>
      <c r="D45" s="13">
        <v>8275</v>
      </c>
      <c r="E45" s="13">
        <v>8280</v>
      </c>
      <c r="F45" s="13">
        <v>8146</v>
      </c>
      <c r="G45" s="17">
        <f t="shared" si="4"/>
        <v>1.1309650719717471E-2</v>
      </c>
      <c r="H45" s="17">
        <f t="shared" si="1"/>
        <v>1.0932484345529988E-2</v>
      </c>
      <c r="I45" s="17">
        <f t="shared" si="2"/>
        <v>1.0833343173754503E-2</v>
      </c>
      <c r="J45" s="14">
        <f>population_per_age_Ontario!B$2*pop_component_2016_division!$G45</f>
        <v>1663.6156919182808</v>
      </c>
      <c r="K45" s="14">
        <f>population_per_age_Ontario!C$2*pop_component_2016_division!$G45</f>
        <v>1662.2132952290358</v>
      </c>
      <c r="L45" s="14">
        <f>population_per_age_Ontario!D$2*pop_component_2016_division!$G45</f>
        <v>1654.6358292468251</v>
      </c>
      <c r="M45" s="14">
        <f>population_per_age_Ontario!E$2*pop_component_2016_division!$G45</f>
        <v>1648.2006379873058</v>
      </c>
      <c r="N45" s="14">
        <f>population_per_age_Ontario!F$2*pop_component_2016_division!$G45</f>
        <v>1646.3345456185525</v>
      </c>
      <c r="O45" s="14">
        <f>population_per_age_Ontario!G$2*pop_component_2016_division!$H45</f>
        <v>1589.0693970758202</v>
      </c>
      <c r="P45" s="14">
        <f>population_per_age_Ontario!H$2*pop_component_2016_division!$H45</f>
        <v>1618.8276194643529</v>
      </c>
      <c r="Q45" s="14">
        <f>population_per_age_Ontario!I$2*pop_component_2016_division!$H45</f>
        <v>1635.0951561705015</v>
      </c>
      <c r="R45" s="14">
        <f>population_per_age_Ontario!J$2*pop_component_2016_division!$H45</f>
        <v>1660.1414778061107</v>
      </c>
      <c r="S45" s="14">
        <f>population_per_age_Ontario!K$2*pop_component_2016_division!$H45</f>
        <v>1646.5414672802715</v>
      </c>
      <c r="T45" s="14">
        <f>population_per_age_Ontario!L$2*pop_component_2016_division!$I45</f>
        <v>1607.278126630913</v>
      </c>
      <c r="U45" s="14">
        <f>population_per_age_Ontario!M$2*pop_component_2016_division!$I45</f>
        <v>1603.6381233245315</v>
      </c>
      <c r="V45" s="14">
        <f>population_per_age_Ontario!N$2*pop_component_2016_division!$I45</f>
        <v>1619.4656377013869</v>
      </c>
      <c r="W45" s="14">
        <f>population_per_age_Ontario!O$2*pop_component_2016_division!$I45</f>
        <v>1597.2681175383639</v>
      </c>
      <c r="X45" s="14">
        <f>population_per_age_Ontario!P$2*pop_component_2016_division!$I45</f>
        <v>1615.3273006090126</v>
      </c>
    </row>
    <row r="46" spans="1:24" x14ac:dyDescent="0.2">
      <c r="A46" s="6">
        <v>45</v>
      </c>
      <c r="B46" s="10" t="s">
        <v>67</v>
      </c>
      <c r="C46" s="10" t="s">
        <v>60</v>
      </c>
      <c r="D46" s="13">
        <v>922</v>
      </c>
      <c r="E46" s="13">
        <v>877</v>
      </c>
      <c r="F46" s="13">
        <v>896</v>
      </c>
      <c r="G46" s="17">
        <f t="shared" si="4"/>
        <v>1.2601205998283393E-3</v>
      </c>
      <c r="H46" s="17">
        <f t="shared" si="1"/>
        <v>8.1461796751567642E-4</v>
      </c>
      <c r="I46" s="17">
        <f t="shared" si="2"/>
        <v>9.2458574560324528E-4</v>
      </c>
      <c r="J46" s="14">
        <f>population_per_age_Ontario!B$2*pop_component_2016_division!$G46</f>
        <v>185.35995987294922</v>
      </c>
      <c r="K46" s="14">
        <f>population_per_age_Ontario!C$2*pop_component_2016_division!$G46</f>
        <v>185.20370491857051</v>
      </c>
      <c r="L46" s="14">
        <f>population_per_age_Ontario!D$2*pop_component_2016_division!$G46</f>
        <v>184.35942411668552</v>
      </c>
      <c r="M46" s="14">
        <f>population_per_age_Ontario!E$2*pop_component_2016_division!$G46</f>
        <v>183.6424154953832</v>
      </c>
      <c r="N46" s="14">
        <f>population_per_age_Ontario!F$2*pop_component_2016_division!$G46</f>
        <v>183.43449559641152</v>
      </c>
      <c r="O46" s="14">
        <f>population_per_age_Ontario!G$2*pop_component_2016_division!$H46</f>
        <v>118.40716543230612</v>
      </c>
      <c r="P46" s="14">
        <f>population_per_age_Ontario!H$2*pop_component_2016_division!$H46</f>
        <v>120.62455553988379</v>
      </c>
      <c r="Q46" s="14">
        <f>population_per_age_Ontario!I$2*pop_component_2016_division!$H46</f>
        <v>121.83670707554711</v>
      </c>
      <c r="R46" s="14">
        <f>population_per_age_Ontario!J$2*pop_component_2016_division!$H46</f>
        <v>123.70299683912553</v>
      </c>
      <c r="S46" s="14">
        <f>population_per_age_Ontario!K$2*pop_component_2016_division!$H46</f>
        <v>122.68961208753602</v>
      </c>
      <c r="T46" s="14">
        <f>population_per_age_Ontario!L$2*pop_component_2016_division!$I46</f>
        <v>137.17523956067987</v>
      </c>
      <c r="U46" s="14">
        <f>population_per_age_Ontario!M$2*pop_component_2016_division!$I46</f>
        <v>136.86457875015719</v>
      </c>
      <c r="V46" s="14">
        <f>population_per_age_Ontario!N$2*pop_component_2016_division!$I46</f>
        <v>138.21539852448353</v>
      </c>
      <c r="W46" s="14">
        <f>population_per_age_Ontario!O$2*pop_component_2016_division!$I46</f>
        <v>136.32092233174248</v>
      </c>
      <c r="X46" s="14">
        <f>population_per_age_Ontario!P$2*pop_component_2016_division!$I46</f>
        <v>137.86220676966309</v>
      </c>
    </row>
    <row r="47" spans="1:24" x14ac:dyDescent="0.2">
      <c r="A47" s="6">
        <v>46</v>
      </c>
      <c r="B47" s="10" t="s">
        <v>68</v>
      </c>
      <c r="C47" s="10" t="s">
        <v>60</v>
      </c>
      <c r="D47" s="13">
        <v>1540</v>
      </c>
      <c r="E47" s="13">
        <v>1626</v>
      </c>
      <c r="F47" s="13">
        <v>1527</v>
      </c>
      <c r="G47" s="17">
        <f t="shared" si="4"/>
        <v>2.1047567502555774E-3</v>
      </c>
      <c r="H47" s="17">
        <f t="shared" si="1"/>
        <v>1.8382951142308891E-3</v>
      </c>
      <c r="I47" s="17">
        <f t="shared" si="2"/>
        <v>1.7869893231430307E-3</v>
      </c>
      <c r="J47" s="14">
        <f>population_per_age_Ontario!B$2*pop_component_2016_division!$G47</f>
        <v>309.60340369234467</v>
      </c>
      <c r="K47" s="14">
        <f>population_per_age_Ontario!C$2*pop_component_2016_division!$G47</f>
        <v>309.342413855313</v>
      </c>
      <c r="L47" s="14">
        <f>population_per_age_Ontario!D$2*pop_component_2016_division!$G47</f>
        <v>307.93222683264173</v>
      </c>
      <c r="M47" s="14">
        <f>population_per_age_Ontario!E$2*pop_component_2016_division!$G47</f>
        <v>306.73462024174631</v>
      </c>
      <c r="N47" s="14">
        <f>population_per_age_Ontario!F$2*pop_component_2016_division!$G47</f>
        <v>306.38733537795417</v>
      </c>
      <c r="O47" s="14">
        <f>population_per_age_Ontario!G$2*pop_component_2016_division!$H47</f>
        <v>267.20170973880244</v>
      </c>
      <c r="P47" s="14">
        <f>population_per_age_Ontario!H$2*pop_component_2016_division!$H47</f>
        <v>272.20554903973891</v>
      </c>
      <c r="Q47" s="14">
        <f>population_per_age_Ontario!I$2*pop_component_2016_division!$H47</f>
        <v>274.94093216971447</v>
      </c>
      <c r="R47" s="14">
        <f>population_per_age_Ontario!J$2*pop_component_2016_division!$H47</f>
        <v>279.15246627641744</v>
      </c>
      <c r="S47" s="14">
        <f>population_per_age_Ontario!K$2*pop_component_2016_division!$H47</f>
        <v>276.86562715431421</v>
      </c>
      <c r="T47" s="14">
        <f>population_per_age_Ontario!L$2*pop_component_2016_division!$I47</f>
        <v>265.12488393879261</v>
      </c>
      <c r="U47" s="14">
        <f>population_per_age_Ontario!M$2*pop_component_2016_division!$I47</f>
        <v>264.52445552621657</v>
      </c>
      <c r="V47" s="14">
        <f>population_per_age_Ontario!N$2*pop_component_2016_division!$I47</f>
        <v>267.13524692732852</v>
      </c>
      <c r="W47" s="14">
        <f>population_per_age_Ontario!O$2*pop_component_2016_division!$I47</f>
        <v>263.47370580420846</v>
      </c>
      <c r="X47" s="14">
        <f>population_per_age_Ontario!P$2*pop_component_2016_division!$I47</f>
        <v>266.45261700588787</v>
      </c>
    </row>
    <row r="48" spans="1:24" x14ac:dyDescent="0.2">
      <c r="A48" s="6">
        <v>47</v>
      </c>
      <c r="B48" s="10" t="s">
        <v>70</v>
      </c>
      <c r="C48" s="10" t="s">
        <v>69</v>
      </c>
      <c r="D48" s="13">
        <v>5556</v>
      </c>
      <c r="E48" s="13">
        <v>5437</v>
      </c>
      <c r="F48" s="13">
        <v>4854</v>
      </c>
      <c r="G48" s="17">
        <f t="shared" si="4"/>
        <v>7.5935250028701228E-3</v>
      </c>
      <c r="H48" s="17">
        <f t="shared" si="1"/>
        <v>7.0468847085321919E-3</v>
      </c>
      <c r="I48" s="17">
        <f t="shared" si="2"/>
        <v>6.33408393879258E-3</v>
      </c>
      <c r="J48" s="14">
        <f>population_per_age_Ontario!B$2*pop_component_2016_division!$G48</f>
        <v>1116.9847473471864</v>
      </c>
      <c r="K48" s="14">
        <f>population_per_age_Ontario!C$2*pop_component_2016_division!$G48</f>
        <v>1116.0431502468305</v>
      </c>
      <c r="L48" s="14">
        <f>population_per_age_Ontario!D$2*pop_component_2016_division!$G48</f>
        <v>1110.9554884949075</v>
      </c>
      <c r="M48" s="14">
        <f>population_per_age_Ontario!E$2*pop_component_2016_division!$G48</f>
        <v>1106.6347727682744</v>
      </c>
      <c r="N48" s="14">
        <f>population_per_age_Ontario!F$2*pop_component_2016_division!$G48</f>
        <v>1105.3818411428008</v>
      </c>
      <c r="O48" s="14">
        <f>population_per_age_Ontario!G$2*pop_component_2016_division!$H48</f>
        <v>1024.2858330392796</v>
      </c>
      <c r="P48" s="14">
        <f>population_per_age_Ontario!H$2*pop_component_2016_division!$H48</f>
        <v>1043.4674532159042</v>
      </c>
      <c r="Q48" s="14">
        <f>population_per_age_Ontario!I$2*pop_component_2016_division!$H48</f>
        <v>1053.9532176622001</v>
      </c>
      <c r="R48" s="14">
        <f>population_per_age_Ontario!J$2*pop_component_2016_division!$H48</f>
        <v>1070.0976305294475</v>
      </c>
      <c r="S48" s="14">
        <f>population_per_age_Ontario!K$2*pop_component_2016_division!$H48</f>
        <v>1061.3313059520335</v>
      </c>
      <c r="T48" s="14">
        <f>population_per_age_Ontario!L$2*pop_component_2016_division!$I48</f>
        <v>939.75002949502232</v>
      </c>
      <c r="U48" s="14">
        <f>population_per_age_Ontario!M$2*pop_component_2016_division!$I48</f>
        <v>937.62177729158805</v>
      </c>
      <c r="V48" s="14">
        <f>population_per_age_Ontario!N$2*pop_component_2016_division!$I48</f>
        <v>946.87587392616399</v>
      </c>
      <c r="W48" s="14">
        <f>population_per_age_Ontario!O$2*pop_component_2016_division!$I48</f>
        <v>933.89733593557798</v>
      </c>
      <c r="X48" s="14">
        <f>population_per_age_Ontario!P$2*pop_component_2016_division!$I48</f>
        <v>944.45625386154518</v>
      </c>
    </row>
    <row r="49" spans="1:24" x14ac:dyDescent="0.2">
      <c r="A49" s="6">
        <v>48</v>
      </c>
      <c r="B49" s="10" t="s">
        <v>71</v>
      </c>
      <c r="C49" s="10" t="s">
        <v>69</v>
      </c>
      <c r="D49" s="13">
        <v>1076</v>
      </c>
      <c r="E49" s="13">
        <v>1100</v>
      </c>
      <c r="F49" s="13">
        <v>1196</v>
      </c>
      <c r="G49" s="17">
        <f t="shared" si="4"/>
        <v>1.470596274853897E-3</v>
      </c>
      <c r="H49" s="17">
        <f>E49/$D$51-0.000384</f>
        <v>1.1193976787539841E-3</v>
      </c>
      <c r="I49" s="17">
        <f>F49/$D$51-0.0003</f>
        <v>1.3346032943543319E-3</v>
      </c>
      <c r="J49" s="14">
        <f>population_per_age_Ontario!B$2*pop_component_2016_division!$G49</f>
        <v>216.32030024218369</v>
      </c>
      <c r="K49" s="14">
        <f>population_per_age_Ontario!C$2*pop_component_2016_division!$G49</f>
        <v>216.1379463041018</v>
      </c>
      <c r="L49" s="14">
        <f>population_per_age_Ontario!D$2*pop_component_2016_division!$G49</f>
        <v>215.15264679994971</v>
      </c>
      <c r="M49" s="14">
        <f>population_per_age_Ontario!E$2*pop_component_2016_division!$G49</f>
        <v>214.31587751955783</v>
      </c>
      <c r="N49" s="14">
        <f>population_per_age_Ontario!F$2*pop_component_2016_division!$G49</f>
        <v>214.07322913420694</v>
      </c>
      <c r="O49" s="14">
        <f>population_per_age_Ontario!G$2*pop_component_2016_division!$H49</f>
        <v>162.70781079992784</v>
      </c>
      <c r="P49" s="14">
        <f>population_per_age_Ontario!H$2*pop_component_2016_division!$H49</f>
        <v>165.75481128149619</v>
      </c>
      <c r="Q49" s="14">
        <f>population_per_age_Ontario!I$2*pop_component_2016_division!$H49</f>
        <v>167.42047502748213</v>
      </c>
      <c r="R49" s="14">
        <f>population_per_age_Ontario!J$2*pop_component_2016_division!$H49</f>
        <v>169.98501510950749</v>
      </c>
      <c r="S49" s="14">
        <f>population_per_age_Ontario!K$2*pop_component_2016_division!$H49</f>
        <v>168.59248439713755</v>
      </c>
      <c r="T49" s="14">
        <f>population_per_age_Ontario!L$2*pop_component_2016_division!$I49</f>
        <v>198.00708316358609</v>
      </c>
      <c r="U49" s="14">
        <f>population_per_age_Ontario!M$2*pop_component_2016_division!$I49</f>
        <v>197.55865645668305</v>
      </c>
      <c r="V49" s="14">
        <f>population_per_age_Ontario!N$2*pop_component_2016_division!$I49</f>
        <v>199.50851186973472</v>
      </c>
      <c r="W49" s="14">
        <f>population_per_age_Ontario!O$2*pop_component_2016_division!$I49</f>
        <v>196.7739097196027</v>
      </c>
      <c r="X49" s="14">
        <f>population_per_age_Ontario!P$2*pop_component_2016_division!$I49</f>
        <v>198.99869341129136</v>
      </c>
    </row>
    <row r="50" spans="1:24" x14ac:dyDescent="0.2">
      <c r="A50" s="6">
        <v>49</v>
      </c>
      <c r="B50" s="10" t="s">
        <v>72</v>
      </c>
      <c r="C50" s="10" t="s">
        <v>69</v>
      </c>
      <c r="D50" s="13">
        <v>7078</v>
      </c>
      <c r="E50" s="13">
        <v>7051</v>
      </c>
      <c r="F50" s="13">
        <v>7173</v>
      </c>
      <c r="G50" s="17">
        <f t="shared" si="4"/>
        <v>9.6736807002006358E-3</v>
      </c>
      <c r="H50" s="17">
        <f t="shared" si="1"/>
        <v>9.2527791208130376E-3</v>
      </c>
      <c r="I50" s="17">
        <f t="shared" si="2"/>
        <v>9.5035195906384793E-3</v>
      </c>
      <c r="J50" s="14">
        <f>population_per_age_Ontario!B$2*pop_component_2016_division!$G50</f>
        <v>1422.9694099574128</v>
      </c>
      <c r="K50" s="14">
        <f>population_per_age_Ontario!C$2*pop_component_2016_division!$G50</f>
        <v>1421.769873550588</v>
      </c>
      <c r="L50" s="14">
        <f>population_per_age_Ontario!D$2*pop_component_2016_division!$G50</f>
        <v>1415.2885074814535</v>
      </c>
      <c r="M50" s="14">
        <f>population_per_age_Ontario!E$2*pop_component_2016_division!$G50</f>
        <v>1409.7841831630394</v>
      </c>
      <c r="N50" s="14">
        <f>population_per_age_Ontario!F$2*pop_component_2016_division!$G50</f>
        <v>1408.1880258475064</v>
      </c>
      <c r="O50" s="14">
        <f>population_per_age_Ontario!G$2*pop_component_2016_division!$H50</f>
        <v>1344.9192035475373</v>
      </c>
      <c r="P50" s="14">
        <f>population_per_age_Ontario!H$2*pop_component_2016_division!$H50</f>
        <v>1370.1052683143905</v>
      </c>
      <c r="Q50" s="14">
        <f>population_per_age_Ontario!I$2*pop_component_2016_division!$H50</f>
        <v>1383.8734036461603</v>
      </c>
      <c r="R50" s="14">
        <f>population_per_age_Ontario!J$2*pop_component_2016_division!$H50</f>
        <v>1405.071520611943</v>
      </c>
      <c r="S50" s="14">
        <f>population_per_age_Ontario!K$2*pop_component_2016_division!$H50</f>
        <v>1393.5610633856516</v>
      </c>
      <c r="T50" s="14">
        <f>population_per_age_Ontario!L$2*pop_component_2016_division!$I50</f>
        <v>1409.9801805454874</v>
      </c>
      <c r="U50" s="14">
        <f>population_per_age_Ontario!M$2*pop_component_2016_division!$I50</f>
        <v>1406.7869979630327</v>
      </c>
      <c r="V50" s="14">
        <f>population_per_age_Ontario!N$2*pop_component_2016_division!$I50</f>
        <v>1420.6716400849557</v>
      </c>
      <c r="W50" s="14">
        <f>population_per_age_Ontario!O$2*pop_component_2016_division!$I50</f>
        <v>1401.1989284437375</v>
      </c>
      <c r="X50" s="14">
        <f>population_per_age_Ontario!P$2*pop_component_2016_division!$I50</f>
        <v>1417.0412956013317</v>
      </c>
    </row>
    <row r="51" spans="1:24" x14ac:dyDescent="0.2">
      <c r="B51" s="9"/>
      <c r="D51" s="14">
        <f>SUM(D2:D50)</f>
        <v>731676</v>
      </c>
      <c r="E51" s="14">
        <f>SUM(E2:E50)</f>
        <v>745455</v>
      </c>
      <c r="F51" s="14">
        <f t="shared" ref="F51" si="5">SUM(F2:F50)</f>
        <v>742428</v>
      </c>
      <c r="G51" s="18">
        <f>SUM(G2:G50)</f>
        <v>1.0000000000000002</v>
      </c>
      <c r="H51" s="17">
        <f>SUM(H2:H50)</f>
        <v>1.0000161060141377</v>
      </c>
      <c r="I51" s="18">
        <f>SUM(I2:I50)</f>
        <v>0.99999502894723913</v>
      </c>
      <c r="J51" s="14">
        <f>population_per_age_Ontario!B$2*pop_component_2016_division!$G51</f>
        <v>147097.00000000003</v>
      </c>
      <c r="K51" s="14">
        <f>population_per_age_Ontario!C$2*pop_component_2016_division!$G51</f>
        <v>146973.00000000003</v>
      </c>
      <c r="L51" s="14">
        <f>population_per_age_Ontario!D$2*pop_component_2016_division!$G51</f>
        <v>146303.00000000003</v>
      </c>
      <c r="M51" s="14">
        <f>population_per_age_Ontario!E$2*pop_component_2016_division!$G51</f>
        <v>145734.00000000003</v>
      </c>
      <c r="N51" s="14">
        <f>population_per_age_Ontario!F$2*pop_component_2016_division!$G51</f>
        <v>145569.00000000003</v>
      </c>
      <c r="O51" s="14">
        <f>population_per_age_Ontario!G$2*pop_component_2016_division!$H51</f>
        <v>145355.34105747295</v>
      </c>
      <c r="P51" s="14">
        <f>population_per_age_Ontario!H$2*pop_component_2016_division!$H51</f>
        <v>148077.38489804344</v>
      </c>
      <c r="Q51" s="14">
        <f>population_per_age_Ontario!I$2*pop_component_2016_division!$H51</f>
        <v>149565.40886379249</v>
      </c>
      <c r="R51" s="14">
        <f>population_per_age_Ontario!J$2*pop_component_2016_division!$H51</f>
        <v>151856.44576267086</v>
      </c>
      <c r="S51" s="14">
        <f>population_per_age_Ontario!K$2*pop_component_2016_division!$H51</f>
        <v>150612.42572678928</v>
      </c>
      <c r="T51" s="14">
        <f>population_per_age_Ontario!L$2*pop_component_2016_division!$I51</f>
        <v>148363.2624747282</v>
      </c>
      <c r="U51" s="14">
        <f>population_per_age_Ontario!M$2*pop_component_2016_division!$I51</f>
        <v>148027.26414500191</v>
      </c>
      <c r="V51" s="14">
        <f>population_per_age_Ontario!N$2*pop_component_2016_division!$I51</f>
        <v>149488.25688229382</v>
      </c>
      <c r="W51" s="14">
        <f>population_per_age_Ontario!O$2*pop_component_2016_division!$I51</f>
        <v>147439.26706798092</v>
      </c>
      <c r="X51" s="14">
        <f>population_per_age_Ontario!P$2*pop_component_2016_division!$I51</f>
        <v>149106.25878123599</v>
      </c>
    </row>
    <row r="52" spans="1:24" x14ac:dyDescent="0.2">
      <c r="G52" s="21"/>
      <c r="H52" s="24">
        <f>(H51-1)/A50</f>
        <v>3.286941660756477E-7</v>
      </c>
      <c r="I52" s="24">
        <f>(I51-1)/A50</f>
        <v>-1.014500563443165E-7</v>
      </c>
      <c r="J52" s="19">
        <f>J51-population_per_age_Ontario!B2</f>
        <v>0</v>
      </c>
      <c r="K52" s="19">
        <f>K51-population_per_age_Ontario!C2</f>
        <v>0</v>
      </c>
      <c r="L52" s="19">
        <f>L51-population_per_age_Ontario!D2</f>
        <v>0</v>
      </c>
      <c r="M52" s="19">
        <f>M51-population_per_age_Ontario!E2</f>
        <v>0</v>
      </c>
      <c r="N52" s="19">
        <f>N51-population_per_age_Ontario!F2</f>
        <v>0</v>
      </c>
      <c r="O52" s="19">
        <f>O51-population_per_age_Ontario!G2</f>
        <v>2.3410574729496147</v>
      </c>
      <c r="P52" s="19">
        <f>P51-population_per_age_Ontario!H2</f>
        <v>2.3848980434413534</v>
      </c>
      <c r="Q52" s="19">
        <f>Q51-population_per_age_Ontario!I2</f>
        <v>2.4088637924869545</v>
      </c>
      <c r="R52" s="19">
        <f>R51-population_per_age_Ontario!J2</f>
        <v>2.4457626708608586</v>
      </c>
      <c r="S52" s="19">
        <f>S51-population_per_age_Ontario!K2</f>
        <v>2.4257267892826349</v>
      </c>
      <c r="T52" s="19">
        <f>T51-population_per_age_Ontario!L2</f>
        <v>-0.73752527180477045</v>
      </c>
      <c r="U52" s="19">
        <f>U51-population_per_age_Ontario!M2</f>
        <v>-0.73585499808541499</v>
      </c>
      <c r="V52" s="19">
        <f>V51-population_per_age_Ontario!N2</f>
        <v>-0.74311770618078299</v>
      </c>
      <c r="W52" s="19">
        <f>W51-population_per_age_Ontario!O2</f>
        <v>-0.73293201907654293</v>
      </c>
      <c r="X52" s="19">
        <f>X51-population_per_age_Ontario!P2</f>
        <v>-0.74121876401477493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I59" sqref="I59"/>
    </sheetView>
  </sheetViews>
  <sheetFormatPr baseColWidth="10" defaultRowHeight="16" x14ac:dyDescent="0.2"/>
  <cols>
    <col min="1" max="1" width="10.83203125" style="10"/>
    <col min="2" max="2" width="31" style="10" bestFit="1" customWidth="1"/>
    <col min="3" max="3" width="12.5" style="10" bestFit="1" customWidth="1"/>
    <col min="4" max="4" width="12.5" style="10" customWidth="1"/>
    <col min="5" max="19" width="10.83203125" style="14"/>
  </cols>
  <sheetData>
    <row r="1" spans="1:19" x14ac:dyDescent="0.2">
      <c r="A1" s="6"/>
      <c r="B1" s="8" t="s">
        <v>10</v>
      </c>
      <c r="C1" s="8" t="s">
        <v>17</v>
      </c>
      <c r="D1" s="8" t="s">
        <v>76</v>
      </c>
      <c r="E1" s="20">
        <v>0</v>
      </c>
      <c r="F1" s="20">
        <v>1</v>
      </c>
      <c r="G1" s="20">
        <v>2</v>
      </c>
      <c r="H1" s="20">
        <v>3</v>
      </c>
      <c r="I1" s="20">
        <v>4</v>
      </c>
      <c r="J1" s="20">
        <v>5</v>
      </c>
      <c r="K1" s="20">
        <v>6</v>
      </c>
      <c r="L1" s="20">
        <v>7</v>
      </c>
      <c r="M1" s="20">
        <v>8</v>
      </c>
      <c r="N1" s="20">
        <v>9</v>
      </c>
      <c r="O1" s="20">
        <v>10</v>
      </c>
      <c r="P1" s="20">
        <v>11</v>
      </c>
      <c r="Q1" s="20">
        <v>12</v>
      </c>
      <c r="R1" s="20">
        <v>13</v>
      </c>
      <c r="S1" s="20">
        <v>14</v>
      </c>
    </row>
    <row r="2" spans="1:19" x14ac:dyDescent="0.2">
      <c r="A2" s="6">
        <v>1</v>
      </c>
      <c r="B2" s="6" t="s">
        <v>11</v>
      </c>
      <c r="C2" s="6" t="s">
        <v>18</v>
      </c>
      <c r="D2" s="6">
        <v>3520</v>
      </c>
      <c r="E2" s="14">
        <v>30066.511321951246</v>
      </c>
      <c r="F2" s="14">
        <v>30041.165819297064</v>
      </c>
      <c r="G2" s="14">
        <v>29904.21834527851</v>
      </c>
      <c r="H2" s="14">
        <v>29787.915191970216</v>
      </c>
      <c r="I2" s="14">
        <v>29754.18932150296</v>
      </c>
      <c r="J2" s="14">
        <v>26721.441352695521</v>
      </c>
      <c r="K2" s="14">
        <v>27221.849072949226</v>
      </c>
      <c r="L2" s="14">
        <v>27495.400391001218</v>
      </c>
      <c r="M2" s="14">
        <v>27916.573824910567</v>
      </c>
      <c r="N2" s="14">
        <v>27687.879040195057</v>
      </c>
      <c r="O2" s="14">
        <v>25006.449541300797</v>
      </c>
      <c r="P2" s="14">
        <v>24949.817426732054</v>
      </c>
      <c r="Q2" s="14">
        <v>25196.065996330071</v>
      </c>
      <c r="R2" s="14">
        <v>24850.711226236752</v>
      </c>
      <c r="S2" s="14">
        <v>25131.680675600132</v>
      </c>
    </row>
    <row r="3" spans="1:19" x14ac:dyDescent="0.2">
      <c r="A3" s="6">
        <v>2</v>
      </c>
      <c r="B3" s="10" t="s">
        <v>15</v>
      </c>
      <c r="C3" s="6" t="s">
        <v>18</v>
      </c>
      <c r="D3" s="6">
        <v>3518</v>
      </c>
      <c r="E3" s="14">
        <v>7311.8673975912834</v>
      </c>
      <c r="F3" s="14">
        <v>7305.7036311154116</v>
      </c>
      <c r="G3" s="14">
        <v>7272.3994090280394</v>
      </c>
      <c r="H3" s="14">
        <v>7244.115674150853</v>
      </c>
      <c r="I3" s="14">
        <v>7235.9138881144108</v>
      </c>
      <c r="J3" s="14">
        <v>7723.6161636774314</v>
      </c>
      <c r="K3" s="14">
        <v>7868.2549616212636</v>
      </c>
      <c r="L3" s="14">
        <v>7947.3227541783635</v>
      </c>
      <c r="M3" s="14">
        <v>8069.0595234984667</v>
      </c>
      <c r="N3" s="14">
        <v>8002.9571485380957</v>
      </c>
      <c r="O3" s="14">
        <v>8090.5332450166461</v>
      </c>
      <c r="P3" s="14">
        <v>8072.2106116937002</v>
      </c>
      <c r="Q3" s="14">
        <v>8151.88134766044</v>
      </c>
      <c r="R3" s="14">
        <v>8040.1460033785443</v>
      </c>
      <c r="S3" s="14">
        <v>8131.0502585849472</v>
      </c>
    </row>
    <row r="4" spans="1:19" x14ac:dyDescent="0.2">
      <c r="A4" s="6">
        <v>3</v>
      </c>
      <c r="B4" s="10" t="s">
        <v>20</v>
      </c>
      <c r="C4" s="6" t="s">
        <v>18</v>
      </c>
      <c r="D4" s="6">
        <v>3524</v>
      </c>
      <c r="E4" s="14">
        <v>6408.5894152603059</v>
      </c>
      <c r="F4" s="14">
        <v>6403.1870951076708</v>
      </c>
      <c r="G4" s="14">
        <v>6373.9971394442346</v>
      </c>
      <c r="H4" s="14">
        <v>6349.2074606793167</v>
      </c>
      <c r="I4" s="14">
        <v>6342.0188895084711</v>
      </c>
      <c r="J4" s="14">
        <v>7212.4701523281456</v>
      </c>
      <c r="K4" s="14">
        <v>7347.536809051001</v>
      </c>
      <c r="L4" s="14">
        <v>7421.3719248495345</v>
      </c>
      <c r="M4" s="14">
        <v>7535.0522005850462</v>
      </c>
      <c r="N4" s="14">
        <v>7473.324455925519</v>
      </c>
      <c r="O4" s="14">
        <v>7518.1055967132997</v>
      </c>
      <c r="P4" s="14">
        <v>7501.0793404752922</v>
      </c>
      <c r="Q4" s="14">
        <v>7575.1131510816267</v>
      </c>
      <c r="R4" s="14">
        <v>7471.28339205878</v>
      </c>
      <c r="S4" s="14">
        <v>7555.7559192872259</v>
      </c>
    </row>
    <row r="5" spans="1:19" x14ac:dyDescent="0.2">
      <c r="A5" s="6">
        <v>4</v>
      </c>
      <c r="B5" s="10" t="s">
        <v>19</v>
      </c>
      <c r="C5" s="6" t="s">
        <v>18</v>
      </c>
      <c r="D5" s="6">
        <v>3521</v>
      </c>
      <c r="E5" s="14">
        <v>16808.449202925887</v>
      </c>
      <c r="F5" s="14">
        <v>16794.279996883866</v>
      </c>
      <c r="G5" s="14">
        <v>16717.720577140703</v>
      </c>
      <c r="H5" s="14">
        <v>16652.702204254343</v>
      </c>
      <c r="I5" s="14">
        <v>16633.848018795205</v>
      </c>
      <c r="J5" s="14">
        <v>17348.378349398979</v>
      </c>
      <c r="K5" s="14">
        <v>17673.258371600543</v>
      </c>
      <c r="L5" s="14">
        <v>17850.856267646072</v>
      </c>
      <c r="M5" s="14">
        <v>18124.294963775312</v>
      </c>
      <c r="N5" s="14">
        <v>17975.819303371656</v>
      </c>
      <c r="O5" s="14">
        <v>18511.433599818502</v>
      </c>
      <c r="P5" s="14">
        <v>18469.510750006291</v>
      </c>
      <c r="Q5" s="14">
        <v>18651.800284457604</v>
      </c>
      <c r="R5" s="14">
        <v>18396.14576283492</v>
      </c>
      <c r="S5" s="14">
        <v>18604.137996873484</v>
      </c>
    </row>
    <row r="6" spans="1:19" x14ac:dyDescent="0.2">
      <c r="A6" s="6">
        <v>5</v>
      </c>
      <c r="B6" s="10" t="s">
        <v>16</v>
      </c>
      <c r="C6" s="6" t="s">
        <v>18</v>
      </c>
      <c r="D6" s="6">
        <v>3519</v>
      </c>
      <c r="E6" s="14">
        <v>12524.864967553944</v>
      </c>
      <c r="F6" s="14">
        <v>12514.30674232857</v>
      </c>
      <c r="G6" s="14">
        <v>12457.258267320507</v>
      </c>
      <c r="H6" s="14">
        <v>12408.809637052465</v>
      </c>
      <c r="I6" s="14">
        <v>12394.760385744508</v>
      </c>
      <c r="J6" s="14">
        <v>13171.006283074543</v>
      </c>
      <c r="K6" s="14">
        <v>13417.657395212089</v>
      </c>
      <c r="L6" s="14">
        <v>13552.490920142534</v>
      </c>
      <c r="M6" s="14">
        <v>13760.087429292837</v>
      </c>
      <c r="N6" s="14">
        <v>13647.363702805287</v>
      </c>
      <c r="O6" s="14">
        <v>14273.887374440052</v>
      </c>
      <c r="P6" s="14">
        <v>14241.561296969698</v>
      </c>
      <c r="Q6" s="14">
        <v>14382.122008827404</v>
      </c>
      <c r="R6" s="14">
        <v>14184.990661396574</v>
      </c>
      <c r="S6" s="14">
        <v>14345.370337417655</v>
      </c>
    </row>
    <row r="7" spans="1:19" x14ac:dyDescent="0.2">
      <c r="A7" s="6">
        <v>6</v>
      </c>
      <c r="B7" s="10" t="s">
        <v>22</v>
      </c>
      <c r="C7" s="10" t="s">
        <v>21</v>
      </c>
      <c r="D7" s="10">
        <v>3529</v>
      </c>
      <c r="E7" s="14">
        <v>1617.7783048781155</v>
      </c>
      <c r="F7" s="14">
        <v>1616.414548242665</v>
      </c>
      <c r="G7" s="14">
        <v>1609.0458631962781</v>
      </c>
      <c r="H7" s="14">
        <v>1602.7879799255409</v>
      </c>
      <c r="I7" s="14">
        <v>1600.9733037574008</v>
      </c>
      <c r="J7" s="14">
        <v>1645.686813801256</v>
      </c>
      <c r="K7" s="14">
        <v>1676.5053005691041</v>
      </c>
      <c r="L7" s="14">
        <v>1693.3524380821673</v>
      </c>
      <c r="M7" s="14">
        <v>1719.2911424117558</v>
      </c>
      <c r="N7" s="14">
        <v>1705.2065731468024</v>
      </c>
      <c r="O7" s="14">
        <v>1661.21569462549</v>
      </c>
      <c r="P7" s="14">
        <v>1657.4535388909844</v>
      </c>
      <c r="Q7" s="14">
        <v>1673.8121982008429</v>
      </c>
      <c r="R7" s="14">
        <v>1650.8697663555999</v>
      </c>
      <c r="S7" s="14">
        <v>1669.5349854312565</v>
      </c>
    </row>
    <row r="8" spans="1:19" x14ac:dyDescent="0.2">
      <c r="A8" s="6">
        <v>7</v>
      </c>
      <c r="B8" s="10" t="s">
        <v>23</v>
      </c>
      <c r="C8" s="10" t="s">
        <v>21</v>
      </c>
      <c r="D8" s="10">
        <v>3522</v>
      </c>
      <c r="E8" s="14">
        <v>680.92644695192951</v>
      </c>
      <c r="F8" s="14">
        <v>680.35243878437996</v>
      </c>
      <c r="G8" s="14">
        <v>677.25094304036213</v>
      </c>
      <c r="H8" s="14">
        <v>674.61698620700963</v>
      </c>
      <c r="I8" s="14">
        <v>673.85318501631866</v>
      </c>
      <c r="J8" s="14">
        <v>689.74643035284464</v>
      </c>
      <c r="K8" s="14">
        <v>702.66319012677741</v>
      </c>
      <c r="L8" s="14">
        <v>709.72422559467304</v>
      </c>
      <c r="M8" s="14">
        <v>720.59575264907414</v>
      </c>
      <c r="N8" s="14">
        <v>714.69257514768833</v>
      </c>
      <c r="O8" s="14">
        <v>742.24931059758694</v>
      </c>
      <c r="P8" s="14">
        <v>740.56833833773419</v>
      </c>
      <c r="Q8" s="14">
        <v>747.87756593191523</v>
      </c>
      <c r="R8" s="14">
        <v>737.62663688299199</v>
      </c>
      <c r="S8" s="14">
        <v>745.96646056505892</v>
      </c>
    </row>
    <row r="9" spans="1:19" x14ac:dyDescent="0.2">
      <c r="A9" s="6">
        <v>8</v>
      </c>
      <c r="B9" s="10" t="s">
        <v>27</v>
      </c>
      <c r="C9" s="10" t="s">
        <v>21</v>
      </c>
      <c r="D9" s="10">
        <v>3528</v>
      </c>
      <c r="E9" s="14">
        <v>1133.06804104549</v>
      </c>
      <c r="F9" s="14">
        <v>1132.1128860315221</v>
      </c>
      <c r="G9" s="14">
        <v>1126.9519678108891</v>
      </c>
      <c r="H9" s="14">
        <v>1122.5690387548586</v>
      </c>
      <c r="I9" s="14">
        <v>1121.29806635724</v>
      </c>
      <c r="J9" s="14">
        <v>1049.5153485625442</v>
      </c>
      <c r="K9" s="14">
        <v>1069.1694374274953</v>
      </c>
      <c r="L9" s="14">
        <v>1079.9134801281004</v>
      </c>
      <c r="M9" s="14">
        <v>1096.4555512484544</v>
      </c>
      <c r="N9" s="14">
        <v>1087.4733004960667</v>
      </c>
      <c r="O9" s="14">
        <v>1155.29752866132</v>
      </c>
      <c r="P9" s="14">
        <v>1152.6811259650447</v>
      </c>
      <c r="Q9" s="14">
        <v>1164.0578055461706</v>
      </c>
      <c r="R9" s="14">
        <v>1148.1024212465627</v>
      </c>
      <c r="S9" s="14">
        <v>1161.0832048617146</v>
      </c>
    </row>
    <row r="10" spans="1:19" x14ac:dyDescent="0.2">
      <c r="A10" s="6">
        <v>9</v>
      </c>
      <c r="B10" s="10" t="s">
        <v>28</v>
      </c>
      <c r="C10" s="10" t="s">
        <v>21</v>
      </c>
      <c r="D10" s="10">
        <v>3546</v>
      </c>
      <c r="E10" s="14">
        <v>108.36119129232064</v>
      </c>
      <c r="F10" s="14">
        <v>108.26984484935956</v>
      </c>
      <c r="G10" s="14">
        <v>107.77627939142462</v>
      </c>
      <c r="H10" s="14">
        <v>107.35711708461122</v>
      </c>
      <c r="I10" s="14">
        <v>107.23556738228396</v>
      </c>
      <c r="J10" s="14">
        <v>59.207199873780198</v>
      </c>
      <c r="K10" s="14">
        <v>60.315962665442079</v>
      </c>
      <c r="L10" s="14">
        <v>60.922075462647399</v>
      </c>
      <c r="M10" s="14">
        <v>61.855277356731662</v>
      </c>
      <c r="N10" s="14">
        <v>61.348554023584207</v>
      </c>
      <c r="O10" s="14">
        <v>85.468172498209583</v>
      </c>
      <c r="P10" s="14">
        <v>85.274612699610202</v>
      </c>
      <c r="Q10" s="14">
        <v>86.116252181020016</v>
      </c>
      <c r="R10" s="14">
        <v>84.9358830520613</v>
      </c>
      <c r="S10" s="14">
        <v>85.896193124279051</v>
      </c>
    </row>
    <row r="11" spans="1:19" x14ac:dyDescent="0.2">
      <c r="A11" s="6">
        <v>10</v>
      </c>
      <c r="B11" s="10" t="s">
        <v>29</v>
      </c>
      <c r="C11" s="10" t="s">
        <v>21</v>
      </c>
      <c r="D11" s="10">
        <v>3525</v>
      </c>
      <c r="E11" s="14">
        <v>5717.00778623325</v>
      </c>
      <c r="F11" s="14">
        <v>5712.1884563659323</v>
      </c>
      <c r="G11" s="14">
        <v>5686.1485288570348</v>
      </c>
      <c r="H11" s="14">
        <v>5664.0340232561948</v>
      </c>
      <c r="I11" s="14">
        <v>5657.6212052875862</v>
      </c>
      <c r="J11" s="14">
        <v>5770.4146154511664</v>
      </c>
      <c r="K11" s="14">
        <v>5878.4761524215628</v>
      </c>
      <c r="L11" s="14">
        <v>5937.5487339836318</v>
      </c>
      <c r="M11" s="14">
        <v>6028.499865945123</v>
      </c>
      <c r="N11" s="14">
        <v>5979.1139173811353</v>
      </c>
      <c r="O11" s="14">
        <v>5879.2957300510061</v>
      </c>
      <c r="P11" s="14">
        <v>5865.9808870614861</v>
      </c>
      <c r="Q11" s="14">
        <v>5923.8766775605591</v>
      </c>
      <c r="R11" s="14">
        <v>5842.6799118298259</v>
      </c>
      <c r="S11" s="14">
        <v>5908.73896916176</v>
      </c>
    </row>
    <row r="12" spans="1:19" x14ac:dyDescent="0.2">
      <c r="A12" s="6">
        <v>11</v>
      </c>
      <c r="B12" s="10" t="s">
        <v>30</v>
      </c>
      <c r="C12" s="10" t="s">
        <v>21</v>
      </c>
      <c r="D12" s="10">
        <v>3544</v>
      </c>
      <c r="E12" s="14">
        <v>466.21447607957617</v>
      </c>
      <c r="F12" s="14">
        <v>465.82146605874726</v>
      </c>
      <c r="G12" s="14">
        <v>463.69794417201052</v>
      </c>
      <c r="H12" s="14">
        <v>461.89453528611023</v>
      </c>
      <c r="I12" s="14">
        <v>461.37157840355565</v>
      </c>
      <c r="J12" s="14">
        <v>476.18950761655151</v>
      </c>
      <c r="K12" s="14">
        <v>485.1070245562243</v>
      </c>
      <c r="L12" s="14">
        <v>489.98184645417911</v>
      </c>
      <c r="M12" s="14">
        <v>497.48736861023724</v>
      </c>
      <c r="N12" s="14">
        <v>493.41191266866747</v>
      </c>
      <c r="O12" s="14">
        <v>496.89420806586526</v>
      </c>
      <c r="P12" s="14">
        <v>495.76889158808001</v>
      </c>
      <c r="Q12" s="14">
        <v>500.66200877273548</v>
      </c>
      <c r="R12" s="14">
        <v>493.79958775195581</v>
      </c>
      <c r="S12" s="14">
        <v>499.38263111049156</v>
      </c>
    </row>
    <row r="13" spans="1:19" x14ac:dyDescent="0.2">
      <c r="A13" s="6">
        <v>12</v>
      </c>
      <c r="B13" s="10" t="s">
        <v>31</v>
      </c>
      <c r="C13" s="10" t="s">
        <v>21</v>
      </c>
      <c r="D13" s="10">
        <v>3526</v>
      </c>
      <c r="E13" s="14">
        <v>4196.3323670586433</v>
      </c>
      <c r="F13" s="14">
        <v>4192.7949379233432</v>
      </c>
      <c r="G13" s="14">
        <v>4173.6814095309946</v>
      </c>
      <c r="H13" s="14">
        <v>4157.4491742246564</v>
      </c>
      <c r="I13" s="14">
        <v>4152.7421112623615</v>
      </c>
      <c r="J13" s="14">
        <v>4312.0691551654672</v>
      </c>
      <c r="K13" s="14">
        <v>4392.8205138602334</v>
      </c>
      <c r="L13" s="14">
        <v>4436.9637988484092</v>
      </c>
      <c r="M13" s="14">
        <v>4504.9290313134015</v>
      </c>
      <c r="N13" s="14">
        <v>4468.0242957453302</v>
      </c>
      <c r="O13" s="14">
        <v>4542.414580471137</v>
      </c>
      <c r="P13" s="14">
        <v>4532.1273726644031</v>
      </c>
      <c r="Q13" s="14">
        <v>4576.8583566097559</v>
      </c>
      <c r="R13" s="14">
        <v>4514.1247590026187</v>
      </c>
      <c r="S13" s="14">
        <v>4565.1627810675764</v>
      </c>
    </row>
    <row r="14" spans="1:19" x14ac:dyDescent="0.2">
      <c r="A14" s="6">
        <v>13</v>
      </c>
      <c r="B14" s="10" t="s">
        <v>73</v>
      </c>
      <c r="C14" s="10" t="s">
        <v>21</v>
      </c>
      <c r="D14" s="10">
        <v>3514</v>
      </c>
      <c r="E14" s="14">
        <v>715.30448723205348</v>
      </c>
      <c r="F14" s="14">
        <v>714.70149902415824</v>
      </c>
      <c r="G14" s="14">
        <v>711.44341757827237</v>
      </c>
      <c r="H14" s="14">
        <v>708.67647975333341</v>
      </c>
      <c r="I14" s="14">
        <v>707.87411641218239</v>
      </c>
      <c r="J14" s="14">
        <v>688.55448473757235</v>
      </c>
      <c r="K14" s="14">
        <v>701.44892315615107</v>
      </c>
      <c r="L14" s="14">
        <v>708.49775650179595</v>
      </c>
      <c r="M14" s="14">
        <v>719.35049655211321</v>
      </c>
      <c r="N14" s="14">
        <v>713.45752028734034</v>
      </c>
      <c r="O14" s="14">
        <v>789.4953757958441</v>
      </c>
      <c r="P14" s="14">
        <v>787.70740535646928</v>
      </c>
      <c r="Q14" s="14">
        <v>795.48188396339367</v>
      </c>
      <c r="R14" s="14">
        <v>784.57845708756338</v>
      </c>
      <c r="S14" s="14">
        <v>793.44913185672351</v>
      </c>
    </row>
    <row r="15" spans="1:19" x14ac:dyDescent="0.2">
      <c r="A15" s="6">
        <v>14</v>
      </c>
      <c r="B15" s="10" t="s">
        <v>33</v>
      </c>
      <c r="C15" s="10" t="s">
        <v>21</v>
      </c>
      <c r="D15" s="10">
        <v>3515</v>
      </c>
      <c r="E15" s="14">
        <v>1392.8132342730935</v>
      </c>
      <c r="F15" s="14">
        <v>1391.6391189542912</v>
      </c>
      <c r="G15" s="14">
        <v>1385.2951087639883</v>
      </c>
      <c r="H15" s="14">
        <v>1379.9074344381938</v>
      </c>
      <c r="I15" s="14">
        <v>1378.3451035704327</v>
      </c>
      <c r="J15" s="14">
        <v>1250.1595271333867</v>
      </c>
      <c r="K15" s="14">
        <v>1273.5710441495962</v>
      </c>
      <c r="L15" s="14">
        <v>1286.3691107624247</v>
      </c>
      <c r="M15" s="14">
        <v>1306.0736609035473</v>
      </c>
      <c r="N15" s="14">
        <v>1295.3742019879837</v>
      </c>
      <c r="O15" s="14">
        <v>1214.9127353921681</v>
      </c>
      <c r="P15" s="14">
        <v>1212.16132211744</v>
      </c>
      <c r="Q15" s="14">
        <v>1224.1250566245169</v>
      </c>
      <c r="R15" s="14">
        <v>1207.3463488866657</v>
      </c>
      <c r="S15" s="14">
        <v>1220.9969617705106</v>
      </c>
    </row>
    <row r="16" spans="1:19" x14ac:dyDescent="0.2">
      <c r="A16" s="6">
        <v>15</v>
      </c>
      <c r="B16" s="10" t="s">
        <v>34</v>
      </c>
      <c r="C16" s="10" t="s">
        <v>21</v>
      </c>
      <c r="D16" s="10">
        <v>3543</v>
      </c>
      <c r="E16" s="14">
        <v>4880.8775550926912</v>
      </c>
      <c r="F16" s="14">
        <v>4876.7630672592786</v>
      </c>
      <c r="G16" s="14">
        <v>4854.531560417453</v>
      </c>
      <c r="H16" s="14">
        <v>4835.6513702786478</v>
      </c>
      <c r="I16" s="14">
        <v>4830.1764469519294</v>
      </c>
      <c r="J16" s="14">
        <v>5093.9854787841168</v>
      </c>
      <c r="K16" s="14">
        <v>5189.3796465911137</v>
      </c>
      <c r="L16" s="14">
        <v>5241.5275237758351</v>
      </c>
      <c r="M16" s="14">
        <v>5321.817030919784</v>
      </c>
      <c r="N16" s="14">
        <v>5278.220284133632</v>
      </c>
      <c r="O16" s="14">
        <v>5376.4191562669812</v>
      </c>
      <c r="P16" s="14">
        <v>5364.2431780208726</v>
      </c>
      <c r="Q16" s="14">
        <v>5417.1869405731495</v>
      </c>
      <c r="R16" s="14">
        <v>5342.9352160901817</v>
      </c>
      <c r="S16" s="14">
        <v>5403.3440129242999</v>
      </c>
    </row>
    <row r="17" spans="1:19" x14ac:dyDescent="0.2">
      <c r="A17" s="6">
        <v>16</v>
      </c>
      <c r="B17" s="10" t="s">
        <v>35</v>
      </c>
      <c r="C17" s="10" t="s">
        <v>21</v>
      </c>
      <c r="D17" s="10">
        <v>3516</v>
      </c>
      <c r="E17" s="14">
        <v>615.58806630257118</v>
      </c>
      <c r="F17" s="14">
        <v>615.06913715907046</v>
      </c>
      <c r="G17" s="14">
        <v>612.26524581918784</v>
      </c>
      <c r="H17" s="14">
        <v>609.88403063651128</v>
      </c>
      <c r="I17" s="14">
        <v>609.19352008265957</v>
      </c>
      <c r="J17" s="14">
        <v>616.64043261614165</v>
      </c>
      <c r="K17" s="14">
        <v>628.18814926169512</v>
      </c>
      <c r="L17" s="14">
        <v>634.50078789820634</v>
      </c>
      <c r="M17" s="14">
        <v>644.22004536880263</v>
      </c>
      <c r="N17" s="14">
        <v>638.94254371300963</v>
      </c>
      <c r="O17" s="14">
        <v>626.66880775206505</v>
      </c>
      <c r="P17" s="14">
        <v>625.24959069533509</v>
      </c>
      <c r="Q17" s="14">
        <v>631.420650575938</v>
      </c>
      <c r="R17" s="14">
        <v>622.76596084605751</v>
      </c>
      <c r="S17" s="14">
        <v>629.80713594596511</v>
      </c>
    </row>
    <row r="18" spans="1:19" x14ac:dyDescent="0.2">
      <c r="A18" s="6">
        <v>17</v>
      </c>
      <c r="B18" s="10" t="s">
        <v>36</v>
      </c>
      <c r="C18" s="10" t="s">
        <v>21</v>
      </c>
      <c r="D18" s="10">
        <v>3530</v>
      </c>
      <c r="E18" s="14">
        <v>6180.608727086852</v>
      </c>
      <c r="F18" s="14">
        <v>6175.3985903596667</v>
      </c>
      <c r="G18" s="14">
        <v>6147.2470451401987</v>
      </c>
      <c r="H18" s="14">
        <v>6123.3392403194857</v>
      </c>
      <c r="I18" s="14">
        <v>6116.406397093795</v>
      </c>
      <c r="J18" s="14">
        <v>6329.8344242189814</v>
      </c>
      <c r="K18" s="14">
        <v>6448.3721173021931</v>
      </c>
      <c r="L18" s="14">
        <v>6513.1715615739859</v>
      </c>
      <c r="M18" s="14">
        <v>6612.9400607854614</v>
      </c>
      <c r="N18" s="14">
        <v>6558.7663318378072</v>
      </c>
      <c r="O18" s="14">
        <v>6317.4877768039405</v>
      </c>
      <c r="P18" s="14">
        <v>6303.1805601408278</v>
      </c>
      <c r="Q18" s="14">
        <v>6365.3914040241862</v>
      </c>
      <c r="R18" s="14">
        <v>6278.1429309803798</v>
      </c>
      <c r="S18" s="14">
        <v>6349.1254612702896</v>
      </c>
    </row>
    <row r="19" spans="1:19" x14ac:dyDescent="0.2">
      <c r="A19" s="6">
        <v>18</v>
      </c>
      <c r="B19" s="10" t="s">
        <v>37</v>
      </c>
      <c r="C19" s="10" t="s">
        <v>21</v>
      </c>
      <c r="D19" s="10">
        <v>3523</v>
      </c>
      <c r="E19" s="14">
        <v>2503.9677876546448</v>
      </c>
      <c r="F19" s="14">
        <v>2501.856989979171</v>
      </c>
      <c r="G19" s="14">
        <v>2490.4518735068527</v>
      </c>
      <c r="H19" s="14">
        <v>2480.7660357863315</v>
      </c>
      <c r="I19" s="14">
        <v>2477.9573130729996</v>
      </c>
      <c r="J19" s="14">
        <v>2486.0084725682518</v>
      </c>
      <c r="K19" s="14">
        <v>2532.5635148606762</v>
      </c>
      <c r="L19" s="14">
        <v>2558.0131485605762</v>
      </c>
      <c r="M19" s="14">
        <v>2597.1966907692258</v>
      </c>
      <c r="N19" s="14">
        <v>2575.9202496921589</v>
      </c>
      <c r="O19" s="14">
        <v>2557.6742965203175</v>
      </c>
      <c r="P19" s="14">
        <v>2551.8819306928199</v>
      </c>
      <c r="Q19" s="14">
        <v>2577.0683785320275</v>
      </c>
      <c r="R19" s="14">
        <v>2541.7452904946995</v>
      </c>
      <c r="S19" s="14">
        <v>2570.4830102400515</v>
      </c>
    </row>
    <row r="20" spans="1:19" x14ac:dyDescent="0.2">
      <c r="A20" s="6">
        <v>19</v>
      </c>
      <c r="B20" s="10" t="s">
        <v>39</v>
      </c>
      <c r="C20" s="10" t="s">
        <v>38</v>
      </c>
      <c r="D20" s="10">
        <v>3506</v>
      </c>
      <c r="E20" s="14">
        <v>10449.516956959091</v>
      </c>
      <c r="F20" s="14">
        <v>10440.708211011432</v>
      </c>
      <c r="G20" s="14">
        <v>10393.11256758456</v>
      </c>
      <c r="H20" s="14">
        <v>10352.691789808603</v>
      </c>
      <c r="I20" s="14">
        <v>10340.970474636315</v>
      </c>
      <c r="J20" s="14">
        <v>10298.814665473308</v>
      </c>
      <c r="K20" s="14">
        <v>10491.67875165948</v>
      </c>
      <c r="L20" s="14">
        <v>10597.109229339501</v>
      </c>
      <c r="M20" s="14">
        <v>10759.4353209826</v>
      </c>
      <c r="N20" s="14">
        <v>10671.293174320001</v>
      </c>
      <c r="O20" s="14">
        <v>10268.718791624709</v>
      </c>
      <c r="P20" s="14">
        <v>10245.463220772037</v>
      </c>
      <c r="Q20" s="14">
        <v>10346.583426176068</v>
      </c>
      <c r="R20" s="14">
        <v>10204.76597177986</v>
      </c>
      <c r="S20" s="14">
        <v>10320.144056932852</v>
      </c>
    </row>
    <row r="21" spans="1:19" x14ac:dyDescent="0.2">
      <c r="A21" s="6">
        <v>20</v>
      </c>
      <c r="B21" s="10" t="s">
        <v>40</v>
      </c>
      <c r="C21" s="10" t="s">
        <v>38</v>
      </c>
      <c r="D21" s="10">
        <v>3510</v>
      </c>
      <c r="E21" s="14">
        <v>1426.5881510395311</v>
      </c>
      <c r="F21" s="14">
        <v>1425.3855641021435</v>
      </c>
      <c r="G21" s="14">
        <v>1418.8877153275494</v>
      </c>
      <c r="H21" s="14">
        <v>1413.3693930100208</v>
      </c>
      <c r="I21" s="14">
        <v>1411.7691765207551</v>
      </c>
      <c r="J21" s="14">
        <v>1430.9379454496907</v>
      </c>
      <c r="K21" s="14">
        <v>1457.7348680279247</v>
      </c>
      <c r="L21" s="14">
        <v>1472.3835898487962</v>
      </c>
      <c r="M21" s="14">
        <v>1494.937502275958</v>
      </c>
      <c r="N21" s="14">
        <v>1482.6908558074338</v>
      </c>
      <c r="O21" s="14">
        <v>1417.6855474018555</v>
      </c>
      <c r="P21" s="14">
        <v>1414.4749144725263</v>
      </c>
      <c r="Q21" s="14">
        <v>1428.435434442021</v>
      </c>
      <c r="R21" s="14">
        <v>1408.8563068461997</v>
      </c>
      <c r="S21" s="14">
        <v>1424.7852505759381</v>
      </c>
    </row>
    <row r="22" spans="1:19" x14ac:dyDescent="0.2">
      <c r="A22" s="6">
        <v>21</v>
      </c>
      <c r="B22" s="10" t="s">
        <v>41</v>
      </c>
      <c r="C22" s="10" t="s">
        <v>38</v>
      </c>
      <c r="D22" s="10">
        <v>3512</v>
      </c>
      <c r="E22" s="14">
        <v>1339.9394062399203</v>
      </c>
      <c r="F22" s="14">
        <v>1338.8098625621176</v>
      </c>
      <c r="G22" s="14">
        <v>1332.7066830126996</v>
      </c>
      <c r="H22" s="14">
        <v>1327.5235350072983</v>
      </c>
      <c r="I22" s="14">
        <v>1326.0205131779639</v>
      </c>
      <c r="J22" s="14">
        <v>1351.2762468289898</v>
      </c>
      <c r="K22" s="14">
        <v>1376.5813588243975</v>
      </c>
      <c r="L22" s="14">
        <v>1390.4145721415052</v>
      </c>
      <c r="M22" s="14">
        <v>1411.7128864624012</v>
      </c>
      <c r="N22" s="14">
        <v>1400.148022640841</v>
      </c>
      <c r="O22" s="14">
        <v>1354.8259756788523</v>
      </c>
      <c r="P22" s="14">
        <v>1351.7577008424494</v>
      </c>
      <c r="Q22" s="14">
        <v>1365.0992173185946</v>
      </c>
      <c r="R22" s="14">
        <v>1346.3882198787442</v>
      </c>
      <c r="S22" s="14">
        <v>1361.6108810462554</v>
      </c>
    </row>
    <row r="23" spans="1:19" x14ac:dyDescent="0.2">
      <c r="A23" s="6">
        <v>22</v>
      </c>
      <c r="B23" s="10" t="s">
        <v>42</v>
      </c>
      <c r="C23" s="10" t="s">
        <v>38</v>
      </c>
      <c r="D23" s="10">
        <v>3509</v>
      </c>
      <c r="E23" s="14">
        <v>633.48073054193389</v>
      </c>
      <c r="F23" s="14">
        <v>632.94671821953978</v>
      </c>
      <c r="G23" s="14">
        <v>630.06132905821698</v>
      </c>
      <c r="H23" s="14">
        <v>627.61090154658621</v>
      </c>
      <c r="I23" s="14">
        <v>626.90032063372314</v>
      </c>
      <c r="J23" s="14">
        <v>596.37735715651195</v>
      </c>
      <c r="K23" s="14">
        <v>607.54561076104721</v>
      </c>
      <c r="L23" s="14">
        <v>613.65081331929434</v>
      </c>
      <c r="M23" s="14">
        <v>623.05069172046649</v>
      </c>
      <c r="N23" s="14">
        <v>617.94661108709317</v>
      </c>
      <c r="O23" s="14">
        <v>647.14886176504353</v>
      </c>
      <c r="P23" s="14">
        <v>645.68326352319878</v>
      </c>
      <c r="Q23" s="14">
        <v>652.0559987355058</v>
      </c>
      <c r="R23" s="14">
        <v>643.11846659997047</v>
      </c>
      <c r="S23" s="14">
        <v>650.38975311531328</v>
      </c>
    </row>
    <row r="24" spans="1:19" x14ac:dyDescent="0.2">
      <c r="A24" s="6">
        <v>23</v>
      </c>
      <c r="B24" s="10" t="s">
        <v>43</v>
      </c>
      <c r="C24" s="10" t="s">
        <v>38</v>
      </c>
      <c r="D24" s="10">
        <v>3507</v>
      </c>
      <c r="E24" s="14">
        <v>870.30723024945462</v>
      </c>
      <c r="F24" s="14">
        <v>869.57357764912342</v>
      </c>
      <c r="G24" s="14">
        <v>865.60948698604295</v>
      </c>
      <c r="H24" s="14">
        <v>862.24296819903896</v>
      </c>
      <c r="I24" s="14">
        <v>861.26673691634005</v>
      </c>
      <c r="J24" s="14">
        <v>860.79062614442455</v>
      </c>
      <c r="K24" s="14">
        <v>876.91050041165761</v>
      </c>
      <c r="L24" s="14">
        <v>885.7225404225477</v>
      </c>
      <c r="M24" s="14">
        <v>899.29000256297047</v>
      </c>
      <c r="N24" s="14">
        <v>891.92294760762957</v>
      </c>
      <c r="O24" s="14">
        <v>967.32713192833978</v>
      </c>
      <c r="P24" s="14">
        <v>965.13642585187972</v>
      </c>
      <c r="Q24" s="14">
        <v>974.66208530934455</v>
      </c>
      <c r="R24" s="14">
        <v>961.30269021807464</v>
      </c>
      <c r="S24" s="14">
        <v>972.17146113908336</v>
      </c>
    </row>
    <row r="25" spans="1:19" x14ac:dyDescent="0.2">
      <c r="A25" s="6">
        <v>24</v>
      </c>
      <c r="B25" s="10" t="s">
        <v>44</v>
      </c>
      <c r="C25" s="10" t="s">
        <v>38</v>
      </c>
      <c r="D25" s="10">
        <v>3511</v>
      </c>
      <c r="E25" s="14">
        <v>371.12200208835606</v>
      </c>
      <c r="F25" s="14">
        <v>370.80915323175833</v>
      </c>
      <c r="G25" s="14">
        <v>369.11876021627063</v>
      </c>
      <c r="H25" s="14">
        <v>367.68318764043102</v>
      </c>
      <c r="I25" s="14">
        <v>367.26689682318403</v>
      </c>
      <c r="J25" s="14">
        <v>373.28486949804011</v>
      </c>
      <c r="K25" s="14">
        <v>380.27530942548339</v>
      </c>
      <c r="L25" s="14">
        <v>384.09668143578307</v>
      </c>
      <c r="M25" s="14">
        <v>389.98025890594198</v>
      </c>
      <c r="N25" s="14">
        <v>386.78550972528825</v>
      </c>
      <c r="O25" s="14">
        <v>415.58231044998058</v>
      </c>
      <c r="P25" s="14">
        <v>414.64114105369043</v>
      </c>
      <c r="Q25" s="14">
        <v>418.73354726791638</v>
      </c>
      <c r="R25" s="14">
        <v>412.99409461018263</v>
      </c>
      <c r="S25" s="14">
        <v>417.66352729951507</v>
      </c>
    </row>
    <row r="26" spans="1:19" x14ac:dyDescent="0.2">
      <c r="A26" s="6">
        <v>25</v>
      </c>
      <c r="B26" s="10" t="s">
        <v>45</v>
      </c>
      <c r="C26" s="10" t="s">
        <v>38</v>
      </c>
      <c r="D26" s="10">
        <v>3502</v>
      </c>
      <c r="E26" s="14">
        <v>977.46217451440248</v>
      </c>
      <c r="F26" s="14">
        <v>976.63819231463106</v>
      </c>
      <c r="G26" s="14">
        <v>972.18603042876896</v>
      </c>
      <c r="H26" s="14">
        <v>968.40501533465635</v>
      </c>
      <c r="I26" s="14">
        <v>967.30858740754104</v>
      </c>
      <c r="J26" s="14">
        <v>920.9838797156774</v>
      </c>
      <c r="K26" s="14">
        <v>938.23098242828792</v>
      </c>
      <c r="L26" s="14">
        <v>947.65922961284502</v>
      </c>
      <c r="M26" s="14">
        <v>962.17543545949843</v>
      </c>
      <c r="N26" s="14">
        <v>954.29321805520476</v>
      </c>
      <c r="O26" s="14">
        <v>931.43634420262515</v>
      </c>
      <c r="P26" s="14">
        <v>929.32692000502959</v>
      </c>
      <c r="Q26" s="14">
        <v>938.49914843564636</v>
      </c>
      <c r="R26" s="14">
        <v>925.63542765923717</v>
      </c>
      <c r="S26" s="14">
        <v>936.10093402052269</v>
      </c>
    </row>
    <row r="27" spans="1:19" x14ac:dyDescent="0.2">
      <c r="A27" s="6">
        <v>26</v>
      </c>
      <c r="B27" s="10" t="s">
        <v>46</v>
      </c>
      <c r="C27" s="10" t="s">
        <v>38</v>
      </c>
      <c r="D27" s="10">
        <v>3513</v>
      </c>
      <c r="E27" s="14">
        <v>176.31310716765344</v>
      </c>
      <c r="F27" s="14">
        <v>176.16447853968151</v>
      </c>
      <c r="G27" s="14">
        <v>175.361404501446</v>
      </c>
      <c r="H27" s="14">
        <v>174.67939087792959</v>
      </c>
      <c r="I27" s="14">
        <v>174.48161891328951</v>
      </c>
      <c r="J27" s="14">
        <v>128.14138795703016</v>
      </c>
      <c r="K27" s="14">
        <v>130.54106913333223</v>
      </c>
      <c r="L27" s="14">
        <v>131.85287133404401</v>
      </c>
      <c r="M27" s="14">
        <v>133.87258829763994</v>
      </c>
      <c r="N27" s="14">
        <v>132.77589344704487</v>
      </c>
      <c r="O27" s="14">
        <v>155.01924701753236</v>
      </c>
      <c r="P27" s="14">
        <v>154.66817487740477</v>
      </c>
      <c r="Q27" s="14">
        <v>156.19471177242389</v>
      </c>
      <c r="R27" s="14">
        <v>154.05379863218147</v>
      </c>
      <c r="S27" s="14">
        <v>155.79557618454072</v>
      </c>
    </row>
    <row r="28" spans="1:19" x14ac:dyDescent="0.2">
      <c r="A28" s="6">
        <v>27</v>
      </c>
      <c r="B28" s="10" t="s">
        <v>47</v>
      </c>
      <c r="C28" s="10" t="s">
        <v>38</v>
      </c>
      <c r="D28" s="10">
        <v>3547</v>
      </c>
      <c r="E28" s="14">
        <v>1128.6451352784566</v>
      </c>
      <c r="F28" s="14">
        <v>1127.6937086907319</v>
      </c>
      <c r="G28" s="14">
        <v>1122.5529359989941</v>
      </c>
      <c r="H28" s="14">
        <v>1118.1871156085481</v>
      </c>
      <c r="I28" s="14">
        <v>1116.9211044232693</v>
      </c>
      <c r="J28" s="14">
        <v>1000.6455783363784</v>
      </c>
      <c r="K28" s="14">
        <v>1019.3844916318152</v>
      </c>
      <c r="L28" s="14">
        <v>1029.6282473201363</v>
      </c>
      <c r="M28" s="14">
        <v>1045.4000512730552</v>
      </c>
      <c r="N28" s="14">
        <v>1036.8360512217976</v>
      </c>
      <c r="O28" s="14">
        <v>998.5541449778317</v>
      </c>
      <c r="P28" s="14">
        <v>996.29271907456302</v>
      </c>
      <c r="Q28" s="14">
        <v>1006.1258834932402</v>
      </c>
      <c r="R28" s="14">
        <v>992.3352237438429</v>
      </c>
      <c r="S28" s="14">
        <v>1003.5548576151192</v>
      </c>
    </row>
    <row r="29" spans="1:19" x14ac:dyDescent="0.2">
      <c r="A29" s="6">
        <v>28</v>
      </c>
      <c r="B29" s="10" t="s">
        <v>74</v>
      </c>
      <c r="C29" s="10" t="s">
        <v>38</v>
      </c>
      <c r="D29" s="10">
        <v>3501</v>
      </c>
      <c r="E29" s="14">
        <v>1117.1857885184154</v>
      </c>
      <c r="F29" s="14">
        <v>1116.2440219441391</v>
      </c>
      <c r="G29" s="14">
        <v>1111.1554444863573</v>
      </c>
      <c r="H29" s="14">
        <v>1106.8339510931069</v>
      </c>
      <c r="I29" s="14">
        <v>1105.5807939579815</v>
      </c>
      <c r="J29" s="14">
        <v>1139.5072425156052</v>
      </c>
      <c r="K29" s="14">
        <v>1160.846593709784</v>
      </c>
      <c r="L29" s="14">
        <v>1172.511896640327</v>
      </c>
      <c r="M29" s="14">
        <v>1190.4723865690059</v>
      </c>
      <c r="N29" s="14">
        <v>1180.7199424523421</v>
      </c>
      <c r="O29" s="14">
        <v>1151.2420724211263</v>
      </c>
      <c r="P29" s="14">
        <v>1148.634854117943</v>
      </c>
      <c r="Q29" s="14">
        <v>1159.9715979898206</v>
      </c>
      <c r="R29" s="14">
        <v>1144.072222087372</v>
      </c>
      <c r="S29" s="14">
        <v>1157.0074390856062</v>
      </c>
    </row>
    <row r="30" spans="1:19" x14ac:dyDescent="0.2">
      <c r="A30" s="6">
        <v>29</v>
      </c>
      <c r="B30" s="10" t="s">
        <v>50</v>
      </c>
      <c r="C30" s="10" t="s">
        <v>49</v>
      </c>
      <c r="D30" s="10">
        <v>3541</v>
      </c>
      <c r="E30" s="14">
        <v>744.85753940268637</v>
      </c>
      <c r="F30" s="14">
        <v>744.22963852852899</v>
      </c>
      <c r="G30" s="14">
        <v>740.83694832138815</v>
      </c>
      <c r="H30" s="14">
        <v>737.95569350368191</v>
      </c>
      <c r="I30" s="14">
        <v>737.12018024371446</v>
      </c>
      <c r="J30" s="14">
        <v>697.09676164702421</v>
      </c>
      <c r="K30" s="14">
        <v>710.15116977897333</v>
      </c>
      <c r="L30" s="14">
        <v>717.28745166741567</v>
      </c>
      <c r="M30" s="14">
        <v>728.27483191366673</v>
      </c>
      <c r="N30" s="14">
        <v>722.30874678650116</v>
      </c>
      <c r="O30" s="14">
        <v>634.17140179642354</v>
      </c>
      <c r="P30" s="14">
        <v>632.73519361247327</v>
      </c>
      <c r="Q30" s="14">
        <v>638.98013455518571</v>
      </c>
      <c r="R30" s="14">
        <v>630.22182929056032</v>
      </c>
      <c r="S30" s="14">
        <v>637.34730263176607</v>
      </c>
    </row>
    <row r="31" spans="1:19" x14ac:dyDescent="0.2">
      <c r="A31" s="6">
        <v>30</v>
      </c>
      <c r="B31" s="10" t="s">
        <v>51</v>
      </c>
      <c r="C31" s="10" t="s">
        <v>49</v>
      </c>
      <c r="D31" s="10">
        <v>3534</v>
      </c>
      <c r="E31" s="14">
        <v>1116.1805826622713</v>
      </c>
      <c r="F31" s="14">
        <v>1115.239663457596</v>
      </c>
      <c r="G31" s="14">
        <v>1110.1556645291084</v>
      </c>
      <c r="H31" s="14">
        <v>1105.8380594689452</v>
      </c>
      <c r="I31" s="14">
        <v>1104.5860298820789</v>
      </c>
      <c r="J31" s="14">
        <v>1097.5904883785281</v>
      </c>
      <c r="K31" s="14">
        <v>1118.1448719094244</v>
      </c>
      <c r="L31" s="14">
        <v>1129.3810668741464</v>
      </c>
      <c r="M31" s="14">
        <v>1146.6808804925458</v>
      </c>
      <c r="N31" s="14">
        <v>1137.2871798634369</v>
      </c>
      <c r="O31" s="14">
        <v>1110.4847372071793</v>
      </c>
      <c r="P31" s="14">
        <v>1107.9698220545706</v>
      </c>
      <c r="Q31" s="14">
        <v>1118.9052120485023</v>
      </c>
      <c r="R31" s="14">
        <v>1103.5687205375057</v>
      </c>
      <c r="S31" s="14">
        <v>1116.0459930357154</v>
      </c>
    </row>
    <row r="32" spans="1:19" x14ac:dyDescent="0.2">
      <c r="A32" s="6">
        <v>31</v>
      </c>
      <c r="B32" s="10" t="s">
        <v>52</v>
      </c>
      <c r="C32" s="10" t="s">
        <v>49</v>
      </c>
      <c r="D32" s="10">
        <v>3537</v>
      </c>
      <c r="E32" s="14">
        <v>4184.8730202986017</v>
      </c>
      <c r="F32" s="14">
        <v>4181.34525117675</v>
      </c>
      <c r="G32" s="14">
        <v>4162.2839180183582</v>
      </c>
      <c r="H32" s="14">
        <v>4146.0960097092157</v>
      </c>
      <c r="I32" s="14">
        <v>4141.4018007970744</v>
      </c>
      <c r="J32" s="14">
        <v>4350.8073876618173</v>
      </c>
      <c r="K32" s="14">
        <v>4432.2841904055895</v>
      </c>
      <c r="L32" s="14">
        <v>4476.8240443669165</v>
      </c>
      <c r="M32" s="14">
        <v>4545.399854464632</v>
      </c>
      <c r="N32" s="14">
        <v>4508.1635787066407</v>
      </c>
      <c r="O32" s="14">
        <v>4761.6119902536102</v>
      </c>
      <c r="P32" s="14">
        <v>4750.8283660002517</v>
      </c>
      <c r="Q32" s="14">
        <v>4797.7178750304784</v>
      </c>
      <c r="R32" s="14">
        <v>4731.9570235568754</v>
      </c>
      <c r="S32" s="14">
        <v>4785.4579212662438</v>
      </c>
    </row>
    <row r="33" spans="1:19" x14ac:dyDescent="0.2">
      <c r="A33" s="6">
        <v>32</v>
      </c>
      <c r="B33" s="10" t="s">
        <v>53</v>
      </c>
      <c r="C33" s="10" t="s">
        <v>49</v>
      </c>
      <c r="D33" s="10">
        <v>3542</v>
      </c>
      <c r="E33" s="14">
        <v>901.46861178991799</v>
      </c>
      <c r="F33" s="14">
        <v>900.70869073196343</v>
      </c>
      <c r="G33" s="14">
        <v>896.602665660757</v>
      </c>
      <c r="H33" s="14">
        <v>893.11560854804588</v>
      </c>
      <c r="I33" s="14">
        <v>892.10442326931593</v>
      </c>
      <c r="J33" s="14">
        <v>850.65908841460976</v>
      </c>
      <c r="K33" s="14">
        <v>866.58923116133371</v>
      </c>
      <c r="L33" s="14">
        <v>875.2975531330917</v>
      </c>
      <c r="M33" s="14">
        <v>888.70532573880246</v>
      </c>
      <c r="N33" s="14">
        <v>881.42498129467151</v>
      </c>
      <c r="O33" s="14">
        <v>894.32891960485244</v>
      </c>
      <c r="P33" s="14">
        <v>892.30353260404888</v>
      </c>
      <c r="Q33" s="14">
        <v>901.11034929504319</v>
      </c>
      <c r="R33" s="14">
        <v>888.75910535264245</v>
      </c>
      <c r="S33" s="14">
        <v>898.80767716912953</v>
      </c>
    </row>
    <row r="34" spans="1:19" x14ac:dyDescent="0.2">
      <c r="A34" s="6">
        <v>33</v>
      </c>
      <c r="B34" s="10" t="s">
        <v>54</v>
      </c>
      <c r="C34" s="10" t="s">
        <v>49</v>
      </c>
      <c r="D34" s="10">
        <v>3540</v>
      </c>
      <c r="E34" s="14">
        <v>672.0806354178626</v>
      </c>
      <c r="F34" s="14">
        <v>671.51408410279964</v>
      </c>
      <c r="G34" s="14">
        <v>668.45287941657239</v>
      </c>
      <c r="H34" s="14">
        <v>665.85313991438829</v>
      </c>
      <c r="I34" s="14">
        <v>665.0992611483772</v>
      </c>
      <c r="J34" s="14">
        <v>601.93977002778286</v>
      </c>
      <c r="K34" s="14">
        <v>613.21218995730351</v>
      </c>
      <c r="L34" s="14">
        <v>619.37433575272121</v>
      </c>
      <c r="M34" s="14">
        <v>628.86188683961757</v>
      </c>
      <c r="N34" s="14">
        <v>623.71020043538397</v>
      </c>
      <c r="O34" s="14">
        <v>611.2580740393289</v>
      </c>
      <c r="P34" s="14">
        <v>609.87375767634853</v>
      </c>
      <c r="Q34" s="14">
        <v>615.89306186180772</v>
      </c>
      <c r="R34" s="14">
        <v>607.451204041133</v>
      </c>
      <c r="S34" s="14">
        <v>614.31922599675261</v>
      </c>
    </row>
    <row r="35" spans="1:19" x14ac:dyDescent="0.2">
      <c r="A35" s="6">
        <v>34</v>
      </c>
      <c r="B35" s="10" t="s">
        <v>55</v>
      </c>
      <c r="C35" s="10" t="s">
        <v>49</v>
      </c>
      <c r="D35" s="10">
        <v>3536</v>
      </c>
      <c r="E35" s="14">
        <v>1101.1024948201116</v>
      </c>
      <c r="F35" s="14">
        <v>1100.1742861594478</v>
      </c>
      <c r="G35" s="14">
        <v>1095.158965170376</v>
      </c>
      <c r="H35" s="14">
        <v>1090.8996851065226</v>
      </c>
      <c r="I35" s="14">
        <v>1089.6645687435423</v>
      </c>
      <c r="J35" s="14">
        <v>1077.7247281239893</v>
      </c>
      <c r="K35" s="14">
        <v>1097.9070890656521</v>
      </c>
      <c r="L35" s="14">
        <v>1108.9399153261936</v>
      </c>
      <c r="M35" s="14">
        <v>1125.9266122098634</v>
      </c>
      <c r="N35" s="14">
        <v>1116.7029321909697</v>
      </c>
      <c r="O35" s="14">
        <v>1151.8503908571554</v>
      </c>
      <c r="P35" s="14">
        <v>1149.2417948950083</v>
      </c>
      <c r="Q35" s="14">
        <v>1160.5845291232733</v>
      </c>
      <c r="R35" s="14">
        <v>1144.6767519612506</v>
      </c>
      <c r="S35" s="14">
        <v>1157.6188039520225</v>
      </c>
    </row>
    <row r="36" spans="1:19" x14ac:dyDescent="0.2">
      <c r="A36" s="6">
        <v>35</v>
      </c>
      <c r="B36" s="10" t="s">
        <v>56</v>
      </c>
      <c r="C36" s="10" t="s">
        <v>49</v>
      </c>
      <c r="D36" s="10">
        <v>3538</v>
      </c>
      <c r="E36" s="14">
        <v>1207.654315571373</v>
      </c>
      <c r="F36" s="14">
        <v>1206.6362857330294</v>
      </c>
      <c r="G36" s="14">
        <v>1201.1356406387526</v>
      </c>
      <c r="H36" s="14">
        <v>1196.4641972676429</v>
      </c>
      <c r="I36" s="14">
        <v>1195.1095607892016</v>
      </c>
      <c r="J36" s="14">
        <v>1285.7192379890114</v>
      </c>
      <c r="K36" s="14">
        <v>1309.7966754399486</v>
      </c>
      <c r="L36" s="14">
        <v>1322.9587720332604</v>
      </c>
      <c r="M36" s="14">
        <v>1343.223801129549</v>
      </c>
      <c r="N36" s="14">
        <v>1332.2200053216995</v>
      </c>
      <c r="O36" s="14">
        <v>1311.8381395327986</v>
      </c>
      <c r="P36" s="14">
        <v>1308.8672192631709</v>
      </c>
      <c r="Q36" s="14">
        <v>1321.7854172212835</v>
      </c>
      <c r="R36" s="14">
        <v>1303.6681087913228</v>
      </c>
      <c r="S36" s="14">
        <v>1318.4077638195047</v>
      </c>
    </row>
    <row r="37" spans="1:19" x14ac:dyDescent="0.2">
      <c r="A37" s="6">
        <v>36</v>
      </c>
      <c r="B37" s="10" t="s">
        <v>57</v>
      </c>
      <c r="C37" s="10" t="s">
        <v>49</v>
      </c>
      <c r="D37" s="10">
        <v>3539</v>
      </c>
      <c r="E37" s="14">
        <v>4939.3805359202706</v>
      </c>
      <c r="F37" s="14">
        <v>4935.2167311760941</v>
      </c>
      <c r="G37" s="14">
        <v>4912.7187539293345</v>
      </c>
      <c r="H37" s="14">
        <v>4893.6122628048479</v>
      </c>
      <c r="I37" s="14">
        <v>4888.071716169452</v>
      </c>
      <c r="J37" s="14">
        <v>5030.8123611746832</v>
      </c>
      <c r="K37" s="14">
        <v>5125.0234971479176</v>
      </c>
      <c r="L37" s="14">
        <v>5176.5246618533447</v>
      </c>
      <c r="M37" s="14">
        <v>5255.8184577808534</v>
      </c>
      <c r="N37" s="14">
        <v>5212.7623765351873</v>
      </c>
      <c r="O37" s="14">
        <v>4910.0416886447001</v>
      </c>
      <c r="P37" s="14">
        <v>4898.9219156041736</v>
      </c>
      <c r="Q37" s="14">
        <v>4947.2730715928901</v>
      </c>
      <c r="R37" s="14">
        <v>4879.4623127832529</v>
      </c>
      <c r="S37" s="14">
        <v>4934.6309486718155</v>
      </c>
    </row>
    <row r="38" spans="1:19" x14ac:dyDescent="0.2">
      <c r="A38" s="6">
        <v>37</v>
      </c>
      <c r="B38" s="10" t="s">
        <v>58</v>
      </c>
      <c r="C38" s="10" t="s">
        <v>49</v>
      </c>
      <c r="D38" s="10">
        <v>3532</v>
      </c>
      <c r="E38" s="14">
        <v>1278.0187255014514</v>
      </c>
      <c r="F38" s="14">
        <v>1276.9413797910549</v>
      </c>
      <c r="G38" s="14">
        <v>1271.1202376461713</v>
      </c>
      <c r="H38" s="14">
        <v>1266.1766109589489</v>
      </c>
      <c r="I38" s="14">
        <v>1264.7430461023732</v>
      </c>
      <c r="J38" s="14">
        <v>1225.5259844177585</v>
      </c>
      <c r="K38" s="14">
        <v>1248.4761934233186</v>
      </c>
      <c r="L38" s="14">
        <v>1261.0220828429633</v>
      </c>
      <c r="M38" s="14">
        <v>1280.3383682330211</v>
      </c>
      <c r="N38" s="14">
        <v>1269.8497348741246</v>
      </c>
      <c r="O38" s="14">
        <v>1273.5140780629679</v>
      </c>
      <c r="P38" s="14">
        <v>1270.62995030806</v>
      </c>
      <c r="Q38" s="14">
        <v>1283.1707558137757</v>
      </c>
      <c r="R38" s="14">
        <v>1265.5827267369712</v>
      </c>
      <c r="S38" s="14">
        <v>1279.8917772352791</v>
      </c>
    </row>
    <row r="39" spans="1:19" x14ac:dyDescent="0.2">
      <c r="A39" s="6">
        <v>38</v>
      </c>
      <c r="B39" s="10" t="s">
        <v>59</v>
      </c>
      <c r="C39" s="10" t="s">
        <v>49</v>
      </c>
      <c r="D39" s="10">
        <v>3531</v>
      </c>
      <c r="E39" s="14">
        <v>921.17064657033984</v>
      </c>
      <c r="F39" s="14">
        <v>920.39411706821045</v>
      </c>
      <c r="G39" s="14">
        <v>916.19835282283407</v>
      </c>
      <c r="H39" s="14">
        <v>912.63508438161148</v>
      </c>
      <c r="I39" s="14">
        <v>911.60179915700382</v>
      </c>
      <c r="J39" s="14">
        <v>868.140957438604</v>
      </c>
      <c r="K39" s="14">
        <v>884.39848006385353</v>
      </c>
      <c r="L39" s="14">
        <v>893.28576649529032</v>
      </c>
      <c r="M39" s="14">
        <v>906.96908182756306</v>
      </c>
      <c r="N39" s="14">
        <v>899.53911924644251</v>
      </c>
      <c r="O39" s="14">
        <v>899.80378552911395</v>
      </c>
      <c r="P39" s="14">
        <v>897.7659995976361</v>
      </c>
      <c r="Q39" s="14">
        <v>906.62672949611579</v>
      </c>
      <c r="R39" s="14">
        <v>894.1998742175499</v>
      </c>
      <c r="S39" s="14">
        <v>904.30996096687602</v>
      </c>
    </row>
    <row r="40" spans="1:19" x14ac:dyDescent="0.2">
      <c r="A40" s="6">
        <v>39</v>
      </c>
      <c r="B40" s="10" t="s">
        <v>61</v>
      </c>
      <c r="C40" s="10" t="s">
        <v>60</v>
      </c>
      <c r="D40" s="10">
        <v>3557</v>
      </c>
      <c r="E40" s="14">
        <v>1108.5410181555771</v>
      </c>
      <c r="F40" s="14">
        <v>1107.6065389598675</v>
      </c>
      <c r="G40" s="14">
        <v>1102.5573368540174</v>
      </c>
      <c r="H40" s="14">
        <v>1098.2692831253178</v>
      </c>
      <c r="I40" s="14">
        <v>1097.0258229052204</v>
      </c>
      <c r="J40" s="14">
        <v>1023.0938874240074</v>
      </c>
      <c r="K40" s="14">
        <v>1042.2531862452779</v>
      </c>
      <c r="L40" s="14">
        <v>1052.726748569323</v>
      </c>
      <c r="M40" s="14">
        <v>1068.8523744324866</v>
      </c>
      <c r="N40" s="14">
        <v>1060.0962510916854</v>
      </c>
      <c r="O40" s="14">
        <v>1043.1641636199629</v>
      </c>
      <c r="P40" s="14">
        <v>1040.8017093926819</v>
      </c>
      <c r="Q40" s="14">
        <v>1051.0741666130909</v>
      </c>
      <c r="R40" s="14">
        <v>1036.6674144949404</v>
      </c>
      <c r="S40" s="14">
        <v>1048.3882811523133</v>
      </c>
    </row>
    <row r="41" spans="1:19" x14ac:dyDescent="0.2">
      <c r="A41" s="6">
        <v>40</v>
      </c>
      <c r="B41" s="10" t="s">
        <v>62</v>
      </c>
      <c r="C41" s="10" t="s">
        <v>60</v>
      </c>
      <c r="D41" s="10">
        <v>3556</v>
      </c>
      <c r="E41" s="14">
        <v>906.49464107063773</v>
      </c>
      <c r="F41" s="14">
        <v>905.73048316467941</v>
      </c>
      <c r="G41" s="14">
        <v>901.60156544700112</v>
      </c>
      <c r="H41" s="14">
        <v>898.09506666885341</v>
      </c>
      <c r="I41" s="14">
        <v>897.07824364882811</v>
      </c>
      <c r="J41" s="14">
        <v>825.62823049389078</v>
      </c>
      <c r="K41" s="14">
        <v>841.08962477818056</v>
      </c>
      <c r="L41" s="14">
        <v>849.54170218267109</v>
      </c>
      <c r="M41" s="14">
        <v>862.55494770262248</v>
      </c>
      <c r="N41" s="14">
        <v>855.488829227363</v>
      </c>
      <c r="O41" s="14">
        <v>829.44161976175246</v>
      </c>
      <c r="P41" s="14">
        <v>827.56318305042112</v>
      </c>
      <c r="Q41" s="14">
        <v>835.73102839344187</v>
      </c>
      <c r="R41" s="14">
        <v>824.27591880559146</v>
      </c>
      <c r="S41" s="14">
        <v>833.59542475139267</v>
      </c>
    </row>
    <row r="42" spans="1:19" x14ac:dyDescent="0.2">
      <c r="A42" s="6">
        <v>41</v>
      </c>
      <c r="B42" s="10" t="s">
        <v>63</v>
      </c>
      <c r="C42" s="10" t="s">
        <v>60</v>
      </c>
      <c r="D42" s="10">
        <v>3551</v>
      </c>
      <c r="E42" s="14">
        <v>149.17254905176611</v>
      </c>
      <c r="F42" s="14">
        <v>149.04679940301446</v>
      </c>
      <c r="G42" s="14">
        <v>148.36734565572741</v>
      </c>
      <c r="H42" s="14">
        <v>147.7903170255687</v>
      </c>
      <c r="I42" s="14">
        <v>147.62298886392338</v>
      </c>
      <c r="J42" s="14">
        <v>88.211209845406984</v>
      </c>
      <c r="K42" s="14">
        <v>89.863125617349752</v>
      </c>
      <c r="L42" s="14">
        <v>90.766156722658664</v>
      </c>
      <c r="M42" s="14">
        <v>92.156509049448118</v>
      </c>
      <c r="N42" s="14">
        <v>91.401555625386095</v>
      </c>
      <c r="O42" s="14">
        <v>100.27058777491676</v>
      </c>
      <c r="P42" s="14">
        <v>100.04350494153149</v>
      </c>
      <c r="Q42" s="14">
        <v>101.03090976169779</v>
      </c>
      <c r="R42" s="14">
        <v>99.646109983107266</v>
      </c>
      <c r="S42" s="14">
        <v>100.77273820707525</v>
      </c>
    </row>
    <row r="43" spans="1:19" x14ac:dyDescent="0.2">
      <c r="A43" s="6">
        <v>42</v>
      </c>
      <c r="B43" s="10" t="s">
        <v>64</v>
      </c>
      <c r="C43" s="10" t="s">
        <v>60</v>
      </c>
      <c r="D43" s="10">
        <v>3548</v>
      </c>
      <c r="E43" s="14">
        <v>787.07618536073346</v>
      </c>
      <c r="F43" s="14">
        <v>786.41269496334451</v>
      </c>
      <c r="G43" s="14">
        <v>782.82770652583929</v>
      </c>
      <c r="H43" s="14">
        <v>779.78314171846557</v>
      </c>
      <c r="I43" s="14">
        <v>778.90027143161728</v>
      </c>
      <c r="J43" s="14">
        <v>789.86986203572076</v>
      </c>
      <c r="K43" s="14">
        <v>804.66161565939024</v>
      </c>
      <c r="L43" s="14">
        <v>812.74762939635582</v>
      </c>
      <c r="M43" s="14">
        <v>825.19726479379403</v>
      </c>
      <c r="N43" s="14">
        <v>818.43718341692227</v>
      </c>
      <c r="O43" s="14">
        <v>791.52310391594096</v>
      </c>
      <c r="P43" s="14">
        <v>789.73054128002013</v>
      </c>
      <c r="Q43" s="14">
        <v>797.52498774156868</v>
      </c>
      <c r="R43" s="14">
        <v>786.59355666715874</v>
      </c>
      <c r="S43" s="14">
        <v>795.48701474477775</v>
      </c>
    </row>
    <row r="44" spans="1:19" x14ac:dyDescent="0.2">
      <c r="A44" s="6">
        <v>43</v>
      </c>
      <c r="B44" s="10" t="s">
        <v>65</v>
      </c>
      <c r="C44" s="10" t="s">
        <v>60</v>
      </c>
      <c r="D44" s="10">
        <v>3549</v>
      </c>
      <c r="E44" s="14">
        <v>344.38352631492626</v>
      </c>
      <c r="F44" s="14">
        <v>344.09321748970854</v>
      </c>
      <c r="G44" s="14">
        <v>342.52461335345151</v>
      </c>
      <c r="H44" s="14">
        <v>341.19247043773476</v>
      </c>
      <c r="I44" s="14">
        <v>340.80617240417888</v>
      </c>
      <c r="J44" s="14">
        <v>290.24599163406754</v>
      </c>
      <c r="K44" s="14">
        <v>295.68137713851485</v>
      </c>
      <c r="L44" s="14">
        <v>298.65266796533984</v>
      </c>
      <c r="M44" s="14">
        <v>303.22741748432912</v>
      </c>
      <c r="N44" s="14">
        <v>300.743354454376</v>
      </c>
      <c r="O44" s="14">
        <v>329.20109253385385</v>
      </c>
      <c r="P44" s="14">
        <v>328.45555071042378</v>
      </c>
      <c r="Q44" s="14">
        <v>331.69732631765976</v>
      </c>
      <c r="R44" s="14">
        <v>327.15085251942122</v>
      </c>
      <c r="S44" s="14">
        <v>330.84971626840297</v>
      </c>
    </row>
    <row r="45" spans="1:19" x14ac:dyDescent="0.2">
      <c r="A45" s="6">
        <v>44</v>
      </c>
      <c r="B45" s="10" t="s">
        <v>75</v>
      </c>
      <c r="C45" s="10" t="s">
        <v>60</v>
      </c>
      <c r="D45" s="10">
        <v>3553</v>
      </c>
      <c r="E45" s="14">
        <v>1663.6156919182808</v>
      </c>
      <c r="F45" s="14">
        <v>1662.2132952290358</v>
      </c>
      <c r="G45" s="14">
        <v>1654.6358292468251</v>
      </c>
      <c r="H45" s="14">
        <v>1648.2006379873058</v>
      </c>
      <c r="I45" s="14">
        <v>1646.3345456185525</v>
      </c>
      <c r="J45" s="14">
        <v>1589.0693970758202</v>
      </c>
      <c r="K45" s="14">
        <v>1618.8276194643529</v>
      </c>
      <c r="L45" s="14">
        <v>1635.0951561705015</v>
      </c>
      <c r="M45" s="14">
        <v>1660.1414778061107</v>
      </c>
      <c r="N45" s="14">
        <v>1646.5414672802715</v>
      </c>
      <c r="O45" s="14">
        <v>1607.278126630913</v>
      </c>
      <c r="P45" s="14">
        <v>1603.6381233245315</v>
      </c>
      <c r="Q45" s="14">
        <v>1619.4656377013869</v>
      </c>
      <c r="R45" s="14">
        <v>1597.2681175383639</v>
      </c>
      <c r="S45" s="14">
        <v>1615.3273006090126</v>
      </c>
    </row>
    <row r="46" spans="1:19" x14ac:dyDescent="0.2">
      <c r="A46" s="6">
        <v>45</v>
      </c>
      <c r="B46" s="10" t="s">
        <v>67</v>
      </c>
      <c r="C46" s="10" t="s">
        <v>60</v>
      </c>
      <c r="D46" s="10">
        <v>3552</v>
      </c>
      <c r="E46" s="14">
        <v>185.35995987294922</v>
      </c>
      <c r="F46" s="14">
        <v>185.20370491857051</v>
      </c>
      <c r="G46" s="14">
        <v>184.35942411668552</v>
      </c>
      <c r="H46" s="14">
        <v>183.6424154953832</v>
      </c>
      <c r="I46" s="14">
        <v>183.43449559641152</v>
      </c>
      <c r="J46" s="14">
        <v>118.40716543230612</v>
      </c>
      <c r="K46" s="14">
        <v>120.62455553988379</v>
      </c>
      <c r="L46" s="14">
        <v>121.83670707554711</v>
      </c>
      <c r="M46" s="14">
        <v>123.70299683912553</v>
      </c>
      <c r="N46" s="14">
        <v>122.68961208753602</v>
      </c>
      <c r="O46" s="14">
        <v>137.17523956067987</v>
      </c>
      <c r="P46" s="14">
        <v>136.86457875015719</v>
      </c>
      <c r="Q46" s="14">
        <v>138.21539852448353</v>
      </c>
      <c r="R46" s="14">
        <v>136.32092233174248</v>
      </c>
      <c r="S46" s="14">
        <v>137.86220676966309</v>
      </c>
    </row>
    <row r="47" spans="1:19" x14ac:dyDescent="0.2">
      <c r="A47" s="6">
        <v>46</v>
      </c>
      <c r="B47" s="10" t="s">
        <v>68</v>
      </c>
      <c r="C47" s="10" t="s">
        <v>60</v>
      </c>
      <c r="D47" s="10">
        <v>3554</v>
      </c>
      <c r="E47" s="14">
        <v>309.60340369234467</v>
      </c>
      <c r="F47" s="14">
        <v>309.342413855313</v>
      </c>
      <c r="G47" s="14">
        <v>307.93222683264173</v>
      </c>
      <c r="H47" s="14">
        <v>306.73462024174631</v>
      </c>
      <c r="I47" s="14">
        <v>306.38733537795417</v>
      </c>
      <c r="J47" s="14">
        <v>267.20170973880244</v>
      </c>
      <c r="K47" s="14">
        <v>272.20554903973891</v>
      </c>
      <c r="L47" s="14">
        <v>274.94093216971447</v>
      </c>
      <c r="M47" s="14">
        <v>279.15246627641744</v>
      </c>
      <c r="N47" s="14">
        <v>276.86562715431421</v>
      </c>
      <c r="O47" s="14">
        <v>265.12488393879261</v>
      </c>
      <c r="P47" s="14">
        <v>264.52445552621657</v>
      </c>
      <c r="Q47" s="14">
        <v>267.13524692732852</v>
      </c>
      <c r="R47" s="14">
        <v>263.47370580420846</v>
      </c>
      <c r="S47" s="14">
        <v>266.45261700588787</v>
      </c>
    </row>
    <row r="48" spans="1:19" x14ac:dyDescent="0.2">
      <c r="A48" s="6">
        <v>47</v>
      </c>
      <c r="B48" s="10" t="s">
        <v>70</v>
      </c>
      <c r="C48" s="10" t="s">
        <v>69</v>
      </c>
      <c r="D48" s="10">
        <v>3560</v>
      </c>
      <c r="E48" s="14">
        <v>1116.9847473471864</v>
      </c>
      <c r="F48" s="14">
        <v>1116.0431502468305</v>
      </c>
      <c r="G48" s="14">
        <v>1110.9554884949075</v>
      </c>
      <c r="H48" s="14">
        <v>1106.6347727682744</v>
      </c>
      <c r="I48" s="14">
        <v>1105.3818411428008</v>
      </c>
      <c r="J48" s="14">
        <v>1024.2858330392796</v>
      </c>
      <c r="K48" s="14">
        <v>1043.4674532159042</v>
      </c>
      <c r="L48" s="14">
        <v>1053.9532176622001</v>
      </c>
      <c r="M48" s="14">
        <v>1070.0976305294475</v>
      </c>
      <c r="N48" s="14">
        <v>1061.3313059520335</v>
      </c>
      <c r="O48" s="14">
        <v>939.75002949502232</v>
      </c>
      <c r="P48" s="14">
        <v>937.62177729158805</v>
      </c>
      <c r="Q48" s="14">
        <v>946.87587392616399</v>
      </c>
      <c r="R48" s="14">
        <v>933.89733593557798</v>
      </c>
      <c r="S48" s="14">
        <v>944.45625386154518</v>
      </c>
    </row>
    <row r="49" spans="1:19" x14ac:dyDescent="0.2">
      <c r="A49" s="6">
        <v>48</v>
      </c>
      <c r="B49" s="10" t="s">
        <v>71</v>
      </c>
      <c r="C49" s="10" t="s">
        <v>69</v>
      </c>
      <c r="D49" s="10">
        <v>3559</v>
      </c>
      <c r="E49" s="14">
        <v>216.32030024218369</v>
      </c>
      <c r="F49" s="14">
        <v>216.1379463041018</v>
      </c>
      <c r="G49" s="14">
        <v>215.15264679994971</v>
      </c>
      <c r="H49" s="14">
        <v>214.31587751955783</v>
      </c>
      <c r="I49" s="14">
        <v>214.07322913420694</v>
      </c>
      <c r="J49" s="14">
        <v>162.70781079992784</v>
      </c>
      <c r="K49" s="14">
        <v>165.75481128149619</v>
      </c>
      <c r="L49" s="14">
        <v>167.42047502748213</v>
      </c>
      <c r="M49" s="14">
        <v>169.98501510950749</v>
      </c>
      <c r="N49" s="14">
        <v>168.59248439713755</v>
      </c>
      <c r="O49" s="14">
        <v>198.00708316358609</v>
      </c>
      <c r="P49" s="14">
        <v>197.55865645668305</v>
      </c>
      <c r="Q49" s="14">
        <v>199.50851186973472</v>
      </c>
      <c r="R49" s="14">
        <v>196.7739097196027</v>
      </c>
      <c r="S49" s="14">
        <v>198.99869341129136</v>
      </c>
    </row>
    <row r="50" spans="1:19" x14ac:dyDescent="0.2">
      <c r="A50" s="6">
        <v>49</v>
      </c>
      <c r="B50" s="10" t="s">
        <v>72</v>
      </c>
      <c r="C50" s="10" t="s">
        <v>69</v>
      </c>
      <c r="D50" s="10">
        <v>3558</v>
      </c>
      <c r="E50" s="14">
        <v>1422.9694099574128</v>
      </c>
      <c r="F50" s="14">
        <v>1421.769873550588</v>
      </c>
      <c r="G50" s="14">
        <v>1415.2885074814535</v>
      </c>
      <c r="H50" s="14">
        <v>1409.7841831630394</v>
      </c>
      <c r="I50" s="14">
        <v>1408.1880258475064</v>
      </c>
      <c r="J50" s="14">
        <v>1344.9192035475373</v>
      </c>
      <c r="K50" s="14">
        <v>1370.1052683143905</v>
      </c>
      <c r="L50" s="14">
        <v>1383.8734036461603</v>
      </c>
      <c r="M50" s="14">
        <v>1405.071520611943</v>
      </c>
      <c r="N50" s="14">
        <v>1393.5610633856516</v>
      </c>
      <c r="O50" s="14">
        <v>1409.9801805454874</v>
      </c>
      <c r="P50" s="14">
        <v>1406.7869979630327</v>
      </c>
      <c r="Q50" s="14">
        <v>1420.6716400849557</v>
      </c>
      <c r="R50" s="14">
        <v>1401.1989284437375</v>
      </c>
      <c r="S50" s="14">
        <v>1417.0412956013317</v>
      </c>
    </row>
    <row r="51" spans="1:19" x14ac:dyDescent="0.2">
      <c r="B51" s="9"/>
      <c r="E51" s="14">
        <f>SUM(E2:E50)</f>
        <v>147097</v>
      </c>
      <c r="F51" s="14">
        <f t="shared" ref="F51:S51" si="0">SUM(F2:F50)</f>
        <v>146973</v>
      </c>
      <c r="G51" s="14">
        <f t="shared" si="0"/>
        <v>146302.99999999994</v>
      </c>
      <c r="H51" s="14">
        <f t="shared" si="0"/>
        <v>145734.00000000006</v>
      </c>
      <c r="I51" s="14">
        <f t="shared" si="0"/>
        <v>145569.00000000006</v>
      </c>
      <c r="J51" s="14">
        <f t="shared" si="0"/>
        <v>145355.34105747301</v>
      </c>
      <c r="K51" s="14">
        <f t="shared" si="0"/>
        <v>148077.38489804338</v>
      </c>
      <c r="L51" s="14">
        <f t="shared" si="0"/>
        <v>149565.40886379243</v>
      </c>
      <c r="M51" s="14">
        <f t="shared" si="0"/>
        <v>151856.44576267083</v>
      </c>
      <c r="N51" s="14">
        <f t="shared" si="0"/>
        <v>150612.42572678925</v>
      </c>
      <c r="O51" s="14">
        <f t="shared" si="0"/>
        <v>148363.26247472811</v>
      </c>
      <c r="P51" s="14">
        <f t="shared" si="0"/>
        <v>148027.26414500194</v>
      </c>
      <c r="Q51" s="14">
        <f t="shared" si="0"/>
        <v>149488.25688229373</v>
      </c>
      <c r="R51" s="14">
        <f t="shared" si="0"/>
        <v>147439.26706798089</v>
      </c>
      <c r="S51" s="14">
        <f t="shared" si="0"/>
        <v>149106.25878123601</v>
      </c>
    </row>
  </sheetData>
  <sortState ref="A2:S5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22" sqref="F22"/>
    </sheetView>
  </sheetViews>
  <sheetFormatPr baseColWidth="10" defaultRowHeight="16" x14ac:dyDescent="0.2"/>
  <cols>
    <col min="1" max="1" width="15" bestFit="1" customWidth="1"/>
    <col min="3" max="3" width="12.83203125" bestFit="1" customWidth="1"/>
  </cols>
  <sheetData>
    <row r="1" spans="1:3" x14ac:dyDescent="0.2">
      <c r="A1" s="7" t="s">
        <v>5</v>
      </c>
    </row>
    <row r="2" spans="1:3" x14ac:dyDescent="0.2">
      <c r="A2" t="s">
        <v>6</v>
      </c>
    </row>
    <row r="3" spans="1:3" x14ac:dyDescent="0.2">
      <c r="A3" t="s">
        <v>7</v>
      </c>
    </row>
    <row r="5" spans="1:3" x14ac:dyDescent="0.2">
      <c r="A5" t="s">
        <v>8</v>
      </c>
    </row>
    <row r="6" spans="1:3" x14ac:dyDescent="0.2">
      <c r="A6" t="s">
        <v>9</v>
      </c>
    </row>
    <row r="9" spans="1:3" x14ac:dyDescent="0.2">
      <c r="A9" s="2"/>
      <c r="B9" s="8" t="s">
        <v>84</v>
      </c>
      <c r="C9" s="8" t="s">
        <v>85</v>
      </c>
    </row>
    <row r="10" spans="1:3" x14ac:dyDescent="0.2">
      <c r="A10" s="8" t="s">
        <v>77</v>
      </c>
      <c r="B10" s="2">
        <v>1188</v>
      </c>
      <c r="C10" s="2">
        <v>106341</v>
      </c>
    </row>
    <row r="11" spans="1:3" x14ac:dyDescent="0.2">
      <c r="A11" s="8" t="s">
        <v>78</v>
      </c>
      <c r="B11" s="2">
        <v>2556</v>
      </c>
      <c r="C11" s="2">
        <v>97210</v>
      </c>
    </row>
    <row r="12" spans="1:3" x14ac:dyDescent="0.2">
      <c r="A12" s="8" t="s">
        <v>86</v>
      </c>
      <c r="B12" s="2">
        <v>3408</v>
      </c>
      <c r="C12" s="2">
        <v>158374</v>
      </c>
    </row>
    <row r="13" spans="1:3" x14ac:dyDescent="0.2">
      <c r="A13" s="8" t="s">
        <v>79</v>
      </c>
      <c r="B13" s="2">
        <v>2809</v>
      </c>
      <c r="C13" s="2">
        <v>43509</v>
      </c>
    </row>
    <row r="14" spans="1:3" x14ac:dyDescent="0.2">
      <c r="A14" s="8" t="s">
        <v>80</v>
      </c>
      <c r="B14" s="2">
        <v>3370</v>
      </c>
      <c r="C14" s="2">
        <v>12361</v>
      </c>
    </row>
    <row r="15" spans="1:3" x14ac:dyDescent="0.2">
      <c r="A15" s="8" t="s">
        <v>81</v>
      </c>
      <c r="B15" s="2">
        <v>130</v>
      </c>
      <c r="C15" s="2">
        <v>3355</v>
      </c>
    </row>
    <row r="16" spans="1:3" x14ac:dyDescent="0.2">
      <c r="A16" s="26" t="s">
        <v>82</v>
      </c>
      <c r="B16" s="25">
        <v>4</v>
      </c>
      <c r="C16" s="25">
        <v>60</v>
      </c>
    </row>
    <row r="17" spans="1:3" x14ac:dyDescent="0.2">
      <c r="A17" s="8" t="s">
        <v>83</v>
      </c>
      <c r="B17" s="8">
        <f>SUM(B10:B16)</f>
        <v>13465</v>
      </c>
      <c r="C17" s="8">
        <f>SUM(C10:C16)</f>
        <v>421210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capacity&amp;coverage</vt:lpstr>
      <vt:lpstr>use_of_childcare</vt:lpstr>
      <vt:lpstr>population_per_age_Ontario</vt:lpstr>
      <vt:lpstr>pop_component_2016_division</vt:lpstr>
      <vt:lpstr>population_summary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2017-12-02T17:03:13Z</dcterms:created>
  <dcterms:modified xsi:type="dcterms:W3CDTF">2018-02-23T02:53:31Z</dcterms:modified>
</cp:coreProperties>
</file>