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95" firstSheet="6" activeTab="9"/>
  </bookViews>
  <sheets>
    <sheet name="NILAI BSC CABANG (2)" sheetId="72" state="hidden" r:id="rId1"/>
    <sheet name="DRF CAB" sheetId="123" state="hidden" r:id="rId2"/>
    <sheet name="GHB" sheetId="110" state="hidden" r:id="rId3"/>
    <sheet name="DUS" sheetId="102" state="hidden" r:id="rId4"/>
    <sheet name="KRD" sheetId="105" state="hidden" r:id="rId5"/>
    <sheet name="DAK" sheetId="91" state="hidden" r:id="rId6"/>
    <sheet name="BOBOT" sheetId="133" r:id="rId7"/>
    <sheet name="TW II" sheetId="101" r:id="rId8"/>
    <sheet name="TW III" sheetId="132" r:id="rId9"/>
    <sheet name="TW IV" sheetId="134" r:id="rId10"/>
    <sheet name="HKM" sheetId="88" state="hidden" r:id="rId11"/>
  </sheets>
  <definedNames>
    <definedName name="_xlnm.Print_Area" localSheetId="5">DAK!$A$1:$S$47</definedName>
    <definedName name="_xlnm.Print_Area" localSheetId="1">'DRF CAB'!$A$1:$S$43</definedName>
    <definedName name="_xlnm.Print_Area" localSheetId="3">DUS!$A$1:$S$43</definedName>
    <definedName name="_xlnm.Print_Area" localSheetId="2">GHB!$A$1:$S$47</definedName>
    <definedName name="_xlnm.Print_Area" localSheetId="10">HKM!$A$1:$S$40</definedName>
    <definedName name="_xlnm.Print_Area" localSheetId="4">KRD!$A$1:$S$46</definedName>
    <definedName name="_xlnm.Print_Area" localSheetId="7">'TW II'!$B$3:$S$39</definedName>
    <definedName name="_xlnm.Print_Area" localSheetId="8">'TW III'!$B$3:$S$39</definedName>
  </definedNames>
  <calcPr calcId="144525"/>
</workbook>
</file>

<file path=xl/sharedStrings.xml><?xml version="1.0" encoding="utf-8"?>
<sst xmlns="http://schemas.openxmlformats.org/spreadsheetml/2006/main" count="1352" uniqueCount="582">
  <si>
    <t xml:space="preserve">PENILAIAN KINERJA - PEMIMPIN CABANG </t>
  </si>
  <si>
    <t>CABANG</t>
  </si>
  <si>
    <t>: A. YANI BANJARMASIN</t>
  </si>
  <si>
    <t>PERIODE</t>
  </si>
  <si>
    <t xml:space="preserve">NAMA </t>
  </si>
  <si>
    <t>: ..........</t>
  </si>
  <si>
    <t>MEI</t>
  </si>
  <si>
    <t>NPP</t>
  </si>
  <si>
    <t>: .........</t>
  </si>
  <si>
    <t>JABATAN</t>
  </si>
  <si>
    <t>: PEMIMPIN CABANG</t>
  </si>
  <si>
    <t>BAGIAN A  : STRATEGY OBJECTIVE (SO) &amp; KEY PERFORMANCE INDICATOR</t>
  </si>
  <si>
    <t>Petunjuk : Kolom (e), (f) &amp; ( i )  diisi Pemimpin Cabang</t>
  </si>
  <si>
    <t>PERSPETIVE</t>
  </si>
  <si>
    <t>STRATEGY OBJECTIVE</t>
  </si>
  <si>
    <t>Key Performance Indicator</t>
  </si>
  <si>
    <t>Realisasi    (%)</t>
  </si>
  <si>
    <t>Nilai Level</t>
  </si>
  <si>
    <t xml:space="preserve">Nilai </t>
  </si>
  <si>
    <t>Bobot    (%)</t>
  </si>
  <si>
    <t>Target &amp; Ukuran</t>
  </si>
  <si>
    <t>Thd. Tahun Lalu</t>
  </si>
  <si>
    <t xml:space="preserve">Thd. Target </t>
  </si>
  <si>
    <t>Terbobot</t>
  </si>
  <si>
    <t>( a )</t>
  </si>
  <si>
    <t>( b )</t>
  </si>
  <si>
    <t>( c )</t>
  </si>
  <si>
    <t>( d )</t>
  </si>
  <si>
    <t>( e )</t>
  </si>
  <si>
    <t>( f )</t>
  </si>
  <si>
    <t>( h )</t>
  </si>
  <si>
    <t>( i )</t>
  </si>
  <si>
    <t>( j )</t>
  </si>
  <si>
    <t>KEUANGAN</t>
  </si>
  <si>
    <t xml:space="preserve">A. MENINGKATKAN RENTABILITAS </t>
  </si>
  <si>
    <t xml:space="preserve">     Laba </t>
  </si>
  <si>
    <t>Performance</t>
  </si>
  <si>
    <t>Bobot</t>
  </si>
  <si>
    <t xml:space="preserve">     ROA</t>
  </si>
  <si>
    <t>Total</t>
  </si>
  <si>
    <t xml:space="preserve">     FBI</t>
  </si>
  <si>
    <t xml:space="preserve">     NIM</t>
  </si>
  <si>
    <t xml:space="preserve">     BOPO</t>
  </si>
  <si>
    <t xml:space="preserve">     NPL</t>
  </si>
  <si>
    <t xml:space="preserve">     LDR</t>
  </si>
  <si>
    <t>CUSTOMER</t>
  </si>
  <si>
    <t>B. MENINGKATKAN KEPUASAN NASABAH</t>
  </si>
  <si>
    <t xml:space="preserve">     NILAI MRI / SURVEY SERVICE EXCELLENT</t>
  </si>
  <si>
    <t xml:space="preserve">     MARKET SHARE KREDIT</t>
  </si>
  <si>
    <t xml:space="preserve">     MARKET SHARE DANA</t>
  </si>
  <si>
    <t>INTERNAL BISNIS PROSES</t>
  </si>
  <si>
    <t xml:space="preserve">C. MENINGKATKAN BISNIS </t>
  </si>
  <si>
    <t xml:space="preserve">     KREDIT PRODUKTIF (NOMINAL)</t>
  </si>
  <si>
    <t xml:space="preserve">     KREDIT KONSUMTIF (NOMINAL)</t>
  </si>
  <si>
    <t xml:space="preserve">     KREDIT UMKM (NOMINAL)</t>
  </si>
  <si>
    <t xml:space="preserve">     KREDIT GIRO (NOMINAL)</t>
  </si>
  <si>
    <t xml:space="preserve">     KREDIT TABUNGAN (NOMINAL)</t>
  </si>
  <si>
    <t xml:space="preserve">     KREDIT DEPOSITO (NOMINAL)</t>
  </si>
  <si>
    <t>D. MENINGKATKAN GCG</t>
  </si>
  <si>
    <t>ZERO FRAUD  (JUMLAH KEJADIAN)</t>
  </si>
  <si>
    <t>SANKSI  (JUMLAH KEJADIAN)</t>
  </si>
  <si>
    <t xml:space="preserve">SURAT PERINGATAN /SP  </t>
  </si>
  <si>
    <t>LEARNING &amp; GROWTH</t>
  </si>
  <si>
    <t>E. PENINGKATAN PRODUKTIFITAS</t>
  </si>
  <si>
    <t>PRODUKTIFITAS PEGAWAI</t>
  </si>
  <si>
    <t>JUMLAH BOBOT - KPI</t>
  </si>
  <si>
    <t>Total Nilai Terbobot Key Performance Indicator  (KPI)</t>
  </si>
  <si>
    <t>( k )</t>
  </si>
  <si>
    <t xml:space="preserve">BAGIAN B  : STRATEGY OBJECTIVE (SO) &amp; PERFORMANCE INDICATOR </t>
  </si>
  <si>
    <t>Petunjuk : Kolom ( f ) &amp; ( i ) diisi Pemimpin Cabang</t>
  </si>
  <si>
    <t>PERSPECTIVE</t>
  </si>
  <si>
    <t>Performance Indicator</t>
  </si>
  <si>
    <t>MENINGKATKAN CONTROL TERHADAP BAWAHAN</t>
  </si>
  <si>
    <t xml:space="preserve">KETEPATAN WAKTU PENYAMPAIAN LAPORAN </t>
  </si>
  <si>
    <t>JUMLAH PENYELESAIAN CLEANSING DATA (TARGET DAO)</t>
  </si>
  <si>
    <t xml:space="preserve">MENINDAKLANJUTI TEMUAN </t>
  </si>
  <si>
    <t>KETEPATAN WAKTU PENYELESAIAN TEMUAN</t>
  </si>
  <si>
    <t>MENINGKATKAN KOORDINASI DAN SUPPORT KEPADA PIHAK INTERNAL DAN EKSTERNAL)</t>
  </si>
  <si>
    <t>KETEPATAN WAKTU PENYAMPAIAN PERMINTAAN DATA</t>
  </si>
  <si>
    <t>JUMLAH BOBOT - PI</t>
  </si>
  <si>
    <t>Total Nilai Terbobot Performance Indicator  (PI)</t>
  </si>
  <si>
    <t xml:space="preserve">Nilai Performance KPI dan PI </t>
  </si>
  <si>
    <t>(k )</t>
  </si>
  <si>
    <t>( l )</t>
  </si>
  <si>
    <t>BAGIAN B  : TOTAL PERFORMANCE CABANG &amp; KRITERIA</t>
  </si>
  <si>
    <t>T O T A L   P E R F O R M A N C E   C A B A N G</t>
  </si>
  <si>
    <t>PERFORMANCE</t>
  </si>
  <si>
    <t>NILAI</t>
  </si>
  <si>
    <t>PORSI (%)</t>
  </si>
  <si>
    <t>TOTAL PERFORMANCE LEVEL</t>
  </si>
  <si>
    <t>1.</t>
  </si>
  <si>
    <t>TOTAL NILAI PERFORMANCE KPI</t>
  </si>
  <si>
    <t>( m )</t>
  </si>
  <si>
    <t>2.</t>
  </si>
  <si>
    <t>TOTAL NILAI PERFORMANCE PI</t>
  </si>
  <si>
    <t>KRITERIA PERFORMANCE</t>
  </si>
  <si>
    <t>( n )</t>
  </si>
  <si>
    <t>PENILAIAN KINERJA - KEPALA CABANG</t>
  </si>
  <si>
    <t xml:space="preserve">: </t>
  </si>
  <si>
    <t>: TRIWULAN I</t>
  </si>
  <si>
    <t>TAHUN</t>
  </si>
  <si>
    <t>: 2022</t>
  </si>
  <si>
    <t>Petunjuk : Kolom (b s/d g)  diisi Kepala Cabang</t>
  </si>
  <si>
    <t>SASARAN STRATEGIS (OBJEKTIF)</t>
  </si>
  <si>
    <t>KEY PERPROMANCE INDICATOR (KPI)</t>
  </si>
  <si>
    <t>INISIATIF STRATEGI</t>
  </si>
  <si>
    <t>PENCAPAIAN (%)</t>
  </si>
  <si>
    <t>MATRIK PENILAIAN</t>
  </si>
  <si>
    <t>TARGET</t>
  </si>
  <si>
    <t>UKURAN</t>
  </si>
  <si>
    <t>Realisasi</t>
  </si>
  <si>
    <t>Status</t>
  </si>
  <si>
    <t>URAIAN</t>
  </si>
  <si>
    <t>SATUAN</t>
  </si>
  <si>
    <t>(f)</t>
  </si>
  <si>
    <t>(g )</t>
  </si>
  <si>
    <t>FINANSIAL</t>
  </si>
  <si>
    <t>F1. Pertumbuhan Kredit</t>
  </si>
  <si>
    <t>NOA Kredit</t>
  </si>
  <si>
    <t>NOA Kredit tumbuh   (Target RBC)</t>
  </si>
  <si>
    <t>a) Menyalurkan kredit yang sehat.
b) Monitoring penyaluran kredit.
c) Mensupervisi nasabah kredit.</t>
  </si>
  <si>
    <t>F2. Pertumbuhan Kredit Konsumtif</t>
  </si>
  <si>
    <t>VOA Kredit Konsumtif</t>
  </si>
  <si>
    <t>Optimalisasi penyerapan potensi ASN sebesar 75%</t>
  </si>
  <si>
    <t>F2.1. Menyalurkan kredit konsumtif khususnya segmen fixed income</t>
  </si>
  <si>
    <t>Kredit FLPP</t>
  </si>
  <si>
    <t>Penyaluran kredit FLPP Sebesar kuota</t>
  </si>
  <si>
    <t>F3. Optimalisasi Sumber Pendanaan</t>
  </si>
  <si>
    <t>Pendanaan melalui Funding Mix</t>
  </si>
  <si>
    <t>DPK meningkat (Target RBC)</t>
  </si>
  <si>
    <t>Rp</t>
  </si>
  <si>
    <t>F3.1. Meningkatkan perolehan dana pihak ketiga</t>
  </si>
  <si>
    <t>F4. Kualitas Pembiayaan</t>
  </si>
  <si>
    <t>Penyelesaian NPL</t>
  </si>
  <si>
    <t>Sesuai target RBC 2022 (Nominal NPL)</t>
  </si>
  <si>
    <t>F4.1. Melaksanakan penyelesaian Kredit/Pembiayaan</t>
  </si>
  <si>
    <t>C1. Efektivitas Layanan Kantor Cabang</t>
  </si>
  <si>
    <t>Nilai MRI Bank Kalsel/ Rerata Nilai Survey Internal</t>
  </si>
  <si>
    <t>Ranking 1  kategori Walk-in Channel / Rerata naik (%) dari tahun lalu</t>
  </si>
  <si>
    <t>%</t>
  </si>
  <si>
    <t>C1.1. Pengawasan roleplay &amp; realplay</t>
  </si>
  <si>
    <t>C2. Customer Acquistion</t>
  </si>
  <si>
    <t>VOA kredit non Konsumtif</t>
  </si>
  <si>
    <t>VOA Kredit Konstruksi (target RBC)</t>
  </si>
  <si>
    <t>C2.1. Membiayai proyek strategis daerah dan nasional</t>
  </si>
  <si>
    <t>C3. Customer Retention</t>
  </si>
  <si>
    <t>NOA/ Revenue Kredit</t>
  </si>
  <si>
    <t>NOA /Revenue Kredit Konsumtif tumbuh (target RBC)</t>
  </si>
  <si>
    <t>C3.1. Mengoptimalkan potensi loan demand pada Debitur Exiisting</t>
  </si>
  <si>
    <t>NOA /Revenue Kredit Produktif tumbuh (target RBC)</t>
  </si>
  <si>
    <t>INTERNAL BUSINESS PROSES</t>
  </si>
  <si>
    <t>I1.  Process Excellence</t>
  </si>
  <si>
    <t>SLA Pencairan Kredit</t>
  </si>
  <si>
    <t>Pencapaian SLA proses kredit meningkat dari xx% menjadi yy%</t>
  </si>
  <si>
    <t>I1.1. Monitoring tools  SLA proses kredit</t>
  </si>
  <si>
    <t>I2. Kualiatas pelaporan</t>
  </si>
  <si>
    <t xml:space="preserve">Kualitas pelaporan </t>
  </si>
  <si>
    <t>Nominal sanksi pelaporan</t>
  </si>
  <si>
    <t>C2.1. Monitoring pelaporan</t>
  </si>
  <si>
    <t>Jumlah reversal</t>
  </si>
  <si>
    <t>LG1. People Capacity Development</t>
  </si>
  <si>
    <t>Kompetensi pegawai</t>
  </si>
  <si>
    <t>Pelatihan untuk pegawai Kantor Cabang minimal 2 pelatihan per pegawai</t>
  </si>
  <si>
    <t>Memberikan pelatihan  kepada pegawai Kantor Cabang</t>
  </si>
  <si>
    <t>JUMLAH BOBOT</t>
  </si>
  <si>
    <t>TOTAL NILAI</t>
  </si>
  <si>
    <t>T O T A L   P E R F O R M A N C E   D I V I S I</t>
  </si>
  <si>
    <t>TOTAL NILAI PERFORMANCE</t>
  </si>
  <si>
    <t xml:space="preserve">PENILAIAN KINERJA - DIVISI </t>
  </si>
  <si>
    <t>DIVISI</t>
  </si>
  <si>
    <t>Petunjuk : Kolom (b s/d g)  diisi Kepala Divisi</t>
  </si>
  <si>
    <t>(k)</t>
  </si>
  <si>
    <t>F1. Meningkatkan Pertumbuhan Kredit</t>
  </si>
  <si>
    <t xml:space="preserve">Total Kredit </t>
  </si>
  <si>
    <t xml:space="preserve"> (Target RBC)</t>
  </si>
  <si>
    <t>a) Menyalurkan kredit yang sehat.
b) Monitoring penyaluran kredit.                               c) Optimalisasi kredit ASN</t>
  </si>
  <si>
    <t>&lt;80%</t>
  </si>
  <si>
    <t>80% s/d &lt;90%</t>
  </si>
  <si>
    <t>90% s/d 100%</t>
  </si>
  <si>
    <t>&gt;100% s/d 110%</t>
  </si>
  <si>
    <t>&gt;110%</t>
  </si>
  <si>
    <t xml:space="preserve">Total Kredit Konsumtif </t>
  </si>
  <si>
    <t>F1. Optimalisasi Sumber Pendanaan</t>
  </si>
  <si>
    <t>Total DPK</t>
  </si>
  <si>
    <t>a) Meningkatkan perolehan dana pihak ketiga                                                                                   b) Pendekatan ke Stakeholder c) Gathering dengan instansi dan SKPDN</t>
  </si>
  <si>
    <t>Rasio LDR</t>
  </si>
  <si>
    <t>F3. Optimalisasi Fee Based Income</t>
  </si>
  <si>
    <t>Rasio FBI</t>
  </si>
  <si>
    <t xml:space="preserve"> Mendorong transaksi-transaksi FBI</t>
  </si>
  <si>
    <t>C1. Meningkatkan Market Share</t>
  </si>
  <si>
    <t>Share Rasio UMKM</t>
  </si>
  <si>
    <t>Menyalurkan kredit KUR sesuai kouta</t>
  </si>
  <si>
    <t>Share Rasio Kredit Produktif</t>
  </si>
  <si>
    <t>Mengoptimalkan potensi loan demand pada Debitur Exiisting</t>
  </si>
  <si>
    <t>C2. Menjaga komposisi dana murah</t>
  </si>
  <si>
    <t>Rasio CASA</t>
  </si>
  <si>
    <t>Monitoring dan evaluasi  program/ event literasi keuangan untuk sekolah-sekolah</t>
  </si>
  <si>
    <t>C3. Menjaga Kualitas Kredit Yang Sehat</t>
  </si>
  <si>
    <t>FPD</t>
  </si>
  <si>
    <t xml:space="preserve">Menyalurkan kredit yang sehat.
Monitoring penyaluran kredit.   </t>
  </si>
  <si>
    <t>NPL</t>
  </si>
  <si>
    <t>I2. Operational Excellence</t>
  </si>
  <si>
    <t>Digitalisasi Proses Kredit</t>
  </si>
  <si>
    <t>Tersedia SOP Kredit yang telah disempurnakan pada bulan xx (% progress)</t>
  </si>
  <si>
    <t>Membuat tools monitoring SLA proses kredit</t>
  </si>
  <si>
    <t>Bisnis Proses baru UMKM</t>
  </si>
  <si>
    <t>Menyempurnakan dan menyesuaikan SOP dalam rangka stimulus ekspansi kredit</t>
  </si>
  <si>
    <t>Proses produk Bank Kalsel yang menyesuaikan dengan Core Banking baru</t>
  </si>
  <si>
    <t>Sanksi</t>
  </si>
  <si>
    <t>Tidak ada sanksi pegawai</t>
  </si>
  <si>
    <t>Bedah ketentuan, bedah buku, refresh ketentuan</t>
  </si>
  <si>
    <t>Fraud</t>
  </si>
  <si>
    <t>Tidak ada fraud pegawai</t>
  </si>
  <si>
    <t>: USAHA SYARIAH</t>
  </si>
  <si>
    <t>F1. Meningkatkan Shareholder value</t>
  </si>
  <si>
    <t>Laba Syariah</t>
  </si>
  <si>
    <t>Laba tercapai (target RBC)</t>
  </si>
  <si>
    <t>F1.1 Optimalisasi ekspansi pembiayaan yang sehat</t>
  </si>
  <si>
    <t>F2. Pertumbuhan Pembiayaan</t>
  </si>
  <si>
    <t>VOA Pembiayaan</t>
  </si>
  <si>
    <t>VOA Pembiayaan tumbuh (Target RBC)</t>
  </si>
  <si>
    <t>a) Menyalurkan pembiayaan yang sehat.
b) Monitoring penyaluran pembiayaan.
c) Mensupervisi Kantor Cabang dalam rangka penyaluran pembiayaan</t>
  </si>
  <si>
    <t>F3. Pertumbuhan Pembiayaan Konsumtif</t>
  </si>
  <si>
    <t>VOA Pembiayaan Konsumtif</t>
  </si>
  <si>
    <t>Optimalisasi penyerapan potensi Fix Income</t>
  </si>
  <si>
    <t>F3.1. Menyalurkan Pembiayaan konsumtif khususnya segmen fixed income</t>
  </si>
  <si>
    <t>Pembiayaan FLPP</t>
  </si>
  <si>
    <t>F4. Optimalisasi Sumber Pendanaan</t>
  </si>
  <si>
    <t>DPK Meningkat Sesuai RBC</t>
  </si>
  <si>
    <t>F4.1. Meningkatkan perolehan dana pihak ketiga</t>
  </si>
  <si>
    <t>C1. Customer Acquisition</t>
  </si>
  <si>
    <t>Meningkatkan NOA Pembiayaan</t>
  </si>
  <si>
    <t>Penambahan NOA baru (sesuai RBC)</t>
  </si>
  <si>
    <t>C1.1. Mengembangkan produk baru</t>
  </si>
  <si>
    <t>Meningkatkan NOA DPK</t>
  </si>
  <si>
    <t>C2. Market Share</t>
  </si>
  <si>
    <t>Share rasio UMKM sebesar 20% dari total portfolio (target RBC)</t>
  </si>
  <si>
    <t>C2.1. Menyalurkan pembiayan PUR sesuai kouta</t>
  </si>
  <si>
    <t>Menjaga komposisi dana murah</t>
  </si>
  <si>
    <t>Pencapaian CASA sesuai target RBC</t>
  </si>
  <si>
    <t>C2.2. Menciptakan program/ event literasi keuangan untuk sekolah-sekolah</t>
  </si>
  <si>
    <t>Perbaikan proses restrukturisasi</t>
  </si>
  <si>
    <t>Tersedia SOP Restrukturisasi dalam rangka pelaksanaan POJK 17/2021 pada bulan (Progress %)</t>
  </si>
  <si>
    <t xml:space="preserve">I1.1. Menyusun SOP Restrukturisasi dalam rangka perpanjangan stimulus restrukturisasi </t>
  </si>
  <si>
    <t>I2. Efektivitas Kebijakan Kredit/Pembiayaan Bermasalah</t>
  </si>
  <si>
    <t>Perbaikan kebijakan kredit/pembiayaan bermasalah</t>
  </si>
  <si>
    <t>Tersedia Penyempurnaan Kebijakan Kredit/Pembiayaan Bermasalah pada bulan (Progress %)</t>
  </si>
  <si>
    <t>I1.2. Menyusun dan/atau memperbarui kebijakan kredit/pembiayaan bermasalah</t>
  </si>
  <si>
    <t>Pelatihan untuk pegawai DUS minimal 2 pelatihan per pegawai</t>
  </si>
  <si>
    <t>Memberikan pelatihan  kepada pegawai DUS</t>
  </si>
  <si>
    <t>: KREDIT</t>
  </si>
  <si>
    <t>Total Kredit (RBC)</t>
  </si>
  <si>
    <t>a) Menyalurkan kredit yang sehat.
b) Monitoring penyaluran kredit.
c) Mensupervisi Kantor Cabang dalam rangka penyaluran kredit</t>
  </si>
  <si>
    <t>NOA  kredit (Tumbuh)</t>
  </si>
  <si>
    <t>C1. Customer Acquistion</t>
  </si>
  <si>
    <t>Total Kredit UMK</t>
  </si>
  <si>
    <t>C1.1. Membiayai proyek strategis daerah dan nasional</t>
  </si>
  <si>
    <t>Total Kredit Komersial &amp; Korporat</t>
  </si>
  <si>
    <t>C2. Customer Retention</t>
  </si>
  <si>
    <t>NOA kredit konsumtif tumbuh (target RBC)</t>
  </si>
  <si>
    <t>C2.1. Mengoptimalkan potensi loan demand pada Debitur Exiisting</t>
  </si>
  <si>
    <t>NOA kredit prduktif tumbuh (target RBC)</t>
  </si>
  <si>
    <t>C3. Market Share</t>
  </si>
  <si>
    <t>C3.1. Menyalurkan kredit KUR sesuai kouta</t>
  </si>
  <si>
    <t>C4. Service Excellence</t>
  </si>
  <si>
    <t xml:space="preserve">    FPD</t>
  </si>
  <si>
    <t>I1. Process Excellence</t>
  </si>
  <si>
    <t>Meningkatkan pencapaian SLA proses kredit (komersial  &amp; korporat)</t>
  </si>
  <si>
    <t>I1.1. Membuat tools monitoring SLA proses kredit</t>
  </si>
  <si>
    <t>Penyempurnaan Proses Kredit (Update Pedoman)</t>
  </si>
  <si>
    <t>I1.2. Menyempurnakan dan menyesuaikan SOP dalam rangka stimulus ekspansi kredit</t>
  </si>
  <si>
    <t>Bisnis Proses baru Pembiayaan UMKM</t>
  </si>
  <si>
    <t>Pelaksanaan CNC</t>
  </si>
  <si>
    <t>% Coaching &amp; Counseling</t>
  </si>
  <si>
    <t>melaksanakan coaching &amp; counseling</t>
  </si>
  <si>
    <t>: AKUNTANSI DAN KEUANGAN</t>
  </si>
  <si>
    <t>: TRIWULAN II</t>
  </si>
  <si>
    <t>F1. Efisiensi Tenaga Kerja</t>
  </si>
  <si>
    <t>Pengurangan tenaga kerja bidang operasional di seluruh cabang</t>
  </si>
  <si>
    <t>Pengurangan tenaga kerja bidanga operasional diseluruh cabang total 34 orang TW.II, dan permintaan sudah disampaikan kepada Divisi HC</t>
  </si>
  <si>
    <t>orang</t>
  </si>
  <si>
    <t>F1.1 Melakukan sentralisasi beberapa pekerjaan</t>
  </si>
  <si>
    <t>F1.1 Pengurangan Tenaga Kerja bidang Operasional</t>
  </si>
  <si>
    <t>Realisasi pengurangan &lt;30 orang</t>
  </si>
  <si>
    <t>Realisasi 30 orang</t>
  </si>
  <si>
    <t>Realisasi pengurangan 34 orang</t>
  </si>
  <si>
    <t>realisasi pengurangan 40 orang</t>
  </si>
  <si>
    <t>realisasi pengurangan &gt;40 orang</t>
  </si>
  <si>
    <t>PELANGGAN</t>
  </si>
  <si>
    <t>C1. Core Banking untuk Sentralisasi Operasional</t>
  </si>
  <si>
    <t>Penggunaan Fungsi Core Banking untuk sentralisasi pajak, aplikasi bantu IA, Sentral Kliring, Sentral Pelaporan</t>
  </si>
  <si>
    <t>Terbentuk sentralisasi pajak pada TW II</t>
  </si>
  <si>
    <t>% progres</t>
  </si>
  <si>
    <t>C1.1. Melakukan sentralisasi pekerjaan</t>
  </si>
  <si>
    <t>implementasi maksimal 1 item</t>
  </si>
  <si>
    <t>implementasi 2 item sampai juni</t>
  </si>
  <si>
    <t>implemntasi 4 item akhir Juni</t>
  </si>
  <si>
    <t xml:space="preserve">implemntasi 4 item tanggal 15 Juni </t>
  </si>
  <si>
    <t>implemntasi 4 item bulan Mei</t>
  </si>
  <si>
    <t>C2. Kualitas pelaporan</t>
  </si>
  <si>
    <t>Kualitas pelaporan LBUT</t>
  </si>
  <si>
    <t>peningkatan Proses VALIDASI ktp, Jenis Kelamin, Tanggal Lahir</t>
  </si>
  <si>
    <t>% realisasi</t>
  </si>
  <si>
    <t>C2.1. Penyusunan aplikasi validasi</t>
  </si>
  <si>
    <t>C2.1. Peningkatan kualitas laporan LBUT</t>
  </si>
  <si>
    <t>tidak dilakukan validasi</t>
  </si>
  <si>
    <t>validasi dilakukan 1x /bulan</t>
  </si>
  <si>
    <t>validasi dilakukan 2x /bulan</t>
  </si>
  <si>
    <t>validasi dilakukan 4x /bulan</t>
  </si>
  <si>
    <t>validasi dilakukan 6x /bulan</t>
  </si>
  <si>
    <t>Kualitas pelaporan SLIK</t>
  </si>
  <si>
    <t>C2.2. Penyusunan aplikasi validasi</t>
  </si>
  <si>
    <t>C2.2 Peningkatan kualitas laporan SLIK</t>
  </si>
  <si>
    <t>C3. Kualitas Laporan Keuangan</t>
  </si>
  <si>
    <t xml:space="preserve">Penyampaian profil kinerja bulanan </t>
  </si>
  <si>
    <t>Penyampaian profil kinerja bulanan secara tepat waktu dan benar kepada Div.Perencanaan</t>
  </si>
  <si>
    <t>hari</t>
  </si>
  <si>
    <t>C3.1 Penyampaian profil kinerja bulanan secara tepat waktu</t>
  </si>
  <si>
    <t>disampaikan diatas tanggal 20 selama 7 kali</t>
  </si>
  <si>
    <t>disampaikan diatas tanggal 10 sebanyak 5 kali</t>
  </si>
  <si>
    <t>disampaikan paling lambat tanggal 10 sebanyak 10 kali, dengan 5 kali koreksi</t>
  </si>
  <si>
    <t>disampaikan paling lambat tanggal 10 sebanyak 11 kali, dengan 3 kali koreksi</t>
  </si>
  <si>
    <t>disampaikan paling lambat tanggal 10 sebanyak 12 kali, dengan tanpai koreksi</t>
  </si>
  <si>
    <t>laporan keuangan Auditted 2021</t>
  </si>
  <si>
    <t>Penyelesaian lap.keuangan auditted lebih cepat dari target (tgl.20 Feb 22)</t>
  </si>
  <si>
    <t>C3.2.Percepatan panyelesaian lap.keuangan auditted dari target</t>
  </si>
  <si>
    <t>realisasi setelah pebruari 2022</t>
  </si>
  <si>
    <t>Realisasi setelah tanggal 15 Pebruari 2022</t>
  </si>
  <si>
    <t>realisasi sesuai PKS dengan KAP</t>
  </si>
  <si>
    <t>Realisasi sebelum tanggal 15 Pebruari 2022</t>
  </si>
  <si>
    <t>realisasi 1 bulan sebelum tanggal PKS dengan KAP</t>
  </si>
  <si>
    <t>INTERNAL PROSES</t>
  </si>
  <si>
    <t>I1. Pemenuhan Pedoman dan Ketentuan</t>
  </si>
  <si>
    <t>Penerbitan Ketentuan Akuntansi &amp; Oprasional</t>
  </si>
  <si>
    <t>Penyelesaian ketentuan (Target Tw.II 22)</t>
  </si>
  <si>
    <t>% progress</t>
  </si>
  <si>
    <t>I1.1 FKetentuan nilai material amortisasi dan accural pembiayaan Syariah</t>
  </si>
  <si>
    <t>Belum Selesai</t>
  </si>
  <si>
    <t>Sudah dimasukkan ke MRK dan belum disetujui Direksi</t>
  </si>
  <si>
    <t>Sudah dimasukkan ke MRK dan sudah setujui Direksi</t>
  </si>
  <si>
    <t>Sudah disosialisasikan</t>
  </si>
  <si>
    <t>Sudah disosialisasikan dan diimplementasikan</t>
  </si>
  <si>
    <t>I1.2 Ketentuan e voucer transaksi tunai dan non tunai</t>
  </si>
  <si>
    <t>Buku Pedoman Akuntansi</t>
  </si>
  <si>
    <t>Pemenuhan BP COA Konven dan Syariah pada TW IV</t>
  </si>
  <si>
    <t>I1.3 BP Chart Of Account (COA) konven dan syariah</t>
  </si>
  <si>
    <t>I1.1 BP Chart Of Account (COA) konven dan syariah</t>
  </si>
  <si>
    <t>Pemenuhan BP Penggunaan Dana pada TW IV</t>
  </si>
  <si>
    <t>I1.4 Buku Pedoman Penggunaan Dana</t>
  </si>
  <si>
    <t>I1.2 Buku Pedoman Penggunaan Dana</t>
  </si>
  <si>
    <t>Pemenuhan BP Fixed Asset pada TW III</t>
  </si>
  <si>
    <t>I1.5 Buku Pedoman Fixed Asset</t>
  </si>
  <si>
    <t>I1.3 Buku Pedoman Fixed Asset</t>
  </si>
  <si>
    <t>Buku Pedoman Cabang</t>
  </si>
  <si>
    <t>Pemenuhan BP Teller pada TW III</t>
  </si>
  <si>
    <t>I1.6 Buku Pedoman Teller</t>
  </si>
  <si>
    <t>I1.4 Buku Pedoman Teller</t>
  </si>
  <si>
    <t>Buku Pedoman Perpajakan</t>
  </si>
  <si>
    <t>Pemenuhan BP Perpajakan pada TW IV</t>
  </si>
  <si>
    <t>I1.7 Buku Pedoman Perpajakan</t>
  </si>
  <si>
    <t>I1.5 Buku Pedoman Perpajakan</t>
  </si>
  <si>
    <t>LG1. People Development</t>
  </si>
  <si>
    <t>People Capabilities</t>
  </si>
  <si>
    <t xml:space="preserve">% Realisasi pelatihan </t>
  </si>
  <si>
    <t xml:space="preserve">Monitoring penyelenggaraan pelatihan sesuai permintaan unit kerja atau kamus kompetensi </t>
  </si>
  <si>
    <t>LG1.2 Kompetensi pegawai</t>
  </si>
  <si>
    <t>Melakukan pelatihan kepada cabang kurang 3 kali setahun</t>
  </si>
  <si>
    <t>Melakukan pelatihan kepada cabang kurang 5 kali setahun</t>
  </si>
  <si>
    <t>Melakukan pelatihan kepada cabang 5 kali setahun</t>
  </si>
  <si>
    <t>Melakukan pelatihan kepada cabang 7 kali setahun</t>
  </si>
  <si>
    <t>Melakukan pelatihan kepada cabang 10 kali setahun</t>
  </si>
  <si>
    <t>LG2. Corporate Culture Development</t>
  </si>
  <si>
    <t>Program Coaching dan Mentoring</t>
  </si>
  <si>
    <t>Melaksanakan coaching &amp; counseling</t>
  </si>
  <si>
    <t xml:space="preserve">KEPUTUSAN DIREKSI
BANK KALSEL
NOMOR : 26/KEP.DIR/REN/2022
TENTANG
PANDUAN PENYUSUNAN DAN PENILAIAN KINERJA SERTA PEMBERIAN INSENTIF 
BAGI PEGAWAI, DIREKSI DAN DEWAN KOMISARIS
BANK KALSEL
</t>
  </si>
  <si>
    <t>Format (kertas kerja) penilaian kinerja level Divisi Support:</t>
  </si>
  <si>
    <t>Format (kertas kerja) penilaian kinerja level Korporat :</t>
  </si>
  <si>
    <t>Financial minimal 30 poin</t>
  </si>
  <si>
    <t>Financial minimal 40 poin</t>
  </si>
  <si>
    <t>Customer minimal 20 poin</t>
  </si>
  <si>
    <t>Customer maksimal 20 poin</t>
  </si>
  <si>
    <t>Internal Business Process maksimal 40 poin</t>
  </si>
  <si>
    <t>Internal Business Process maksimal 30 poin</t>
  </si>
  <si>
    <t>Learning &amp; Growth maksimal 10 poin</t>
  </si>
  <si>
    <t>Total bobot 100.</t>
  </si>
  <si>
    <t>Format (kertas kerja) penilaian kinerja level Divisi Bisnis:</t>
  </si>
  <si>
    <t>Format (kertas kerja) penilaian kinerja level Group Head Bisnis:</t>
  </si>
  <si>
    <t>Financial maksimal 50 poin</t>
  </si>
  <si>
    <t>Internal Business Process minimal 20 poin</t>
  </si>
  <si>
    <t>: INTERNAL AUDIT</t>
  </si>
  <si>
    <t>F1. Efektivitas biaya audit</t>
  </si>
  <si>
    <t>Efektivitas penggunaan biaya kegiatan internal audit</t>
  </si>
  <si>
    <t>Penggunaan biaya 100% sesuai anggaran</t>
  </si>
  <si>
    <t>Monitoring penggunaan biaya internal audit</t>
  </si>
  <si>
    <t>terealisasi biaya sebesar 71% dari target biaya audit</t>
  </si>
  <si>
    <t>Biaya Audit ≥ 110% dari anggaran yang disetujui</t>
  </si>
  <si>
    <t>Realisasi Pelaksanaan &lt; 110,00% s.d &gt; 100% dari anggaran yang disetujui</t>
  </si>
  <si>
    <t>Realisasi biaya audit rutin 100% dari anggaran yang disetujui</t>
  </si>
  <si>
    <t>Biaya Audit &gt; 90%  s.d &lt; 100% dari anggaran yang disetujui</t>
  </si>
  <si>
    <t>Biaya Audit ≤ 90% dari anggaran yang disetujui</t>
  </si>
  <si>
    <t>C1. Internal Audit Effectiveness</t>
  </si>
  <si>
    <t>Efektivitas pelaksanaan internal audit</t>
  </si>
  <si>
    <t>Pelaksanaan Internal Audit 100% sesuai rencana</t>
  </si>
  <si>
    <t>Melaksanakan internal audit sesuai jadwal yang direncanakan        Melaksanakan Daily Audit</t>
  </si>
  <si>
    <t>audit sesuai jadwal dan terdapat 1 penugasan diluar jadwal audit</t>
  </si>
  <si>
    <t xml:space="preserve">Tidak terlaksana 4 Auditee dari PKAT DIA </t>
  </si>
  <si>
    <t xml:space="preserve">Tidak terlaksana 3 Auditee dari PKAT DIA </t>
  </si>
  <si>
    <t xml:space="preserve">Tidak terlaksana 2 Auditee dari PKAT DIA </t>
  </si>
  <si>
    <t>Tidak terlaksana 1 Auditee dari PKAT DIA</t>
  </si>
  <si>
    <t>Realisasi Pelaksanaan 100% dari PKAT DIA</t>
  </si>
  <si>
    <t xml:space="preserve">C2. Customer Satisfaction </t>
  </si>
  <si>
    <t>Tingkat kepuasan auditee</t>
  </si>
  <si>
    <t>Skor Tingkat Kepuasan</t>
  </si>
  <si>
    <t>Melakukan survey tingkat kepuasan auditee terhadap kinerja dan proses internal audit.</t>
  </si>
  <si>
    <t>tingkat kepuasan konsolidasi dengan point 26</t>
  </si>
  <si>
    <t>Tingkat Kepuasan Auditee rata-rata Sangat Tidak Puas (skor 6-10)</t>
  </si>
  <si>
    <t>Tingkat Kepuasan Auditee rata-rata Kurang Puas (skor 11-15)</t>
  </si>
  <si>
    <t>Tingkat Kepuasan Auditee rata-rata Cukup Puas (skor 16-20)</t>
  </si>
  <si>
    <t>Tingkat Kepuasan Auditee rata-rata Puas (skor 21-25)</t>
  </si>
  <si>
    <t>Tingkat Kepuasan Auditee rata-rata sangat  Puas (skor 26 - 30)</t>
  </si>
  <si>
    <t>C3. Pemenuhan Regulasi</t>
  </si>
  <si>
    <t>Penyampaian Laporan</t>
  </si>
  <si>
    <t>Laporan disampaikan tepat waktu</t>
  </si>
  <si>
    <t>Laporan Pokok Hasil Audit
Laporan Fraud</t>
  </si>
  <si>
    <t>lebih cepat 3 hari</t>
  </si>
  <si>
    <t>Disampaikan terlambat &gt;1 hari kerja setelah tanggal jatuh tempo</t>
  </si>
  <si>
    <t>Disampaikan 1 hari kerja setelah tanggal jatuh tempo</t>
  </si>
  <si>
    <t>Disampaikan pada saat tanggal jatuh tempo</t>
  </si>
  <si>
    <t>Disampaikan lebih cepat 1 s.d 2 hari kerja sebelum tanggal jatuh tempo</t>
  </si>
  <si>
    <t>Disampaikan lebih cepat  3 hari kerja sebelum tanggal jatuh tempo</t>
  </si>
  <si>
    <t>I1. Efektifitas Audit Rutin</t>
  </si>
  <si>
    <t xml:space="preserve"> Buku Pedoman Audit Intern Buku I Pengndalian Intern</t>
  </si>
  <si>
    <t>Proses Penerbitan Buku Pedoman</t>
  </si>
  <si>
    <t>Menerbitkan Buku Pedoman Internal Audit Buku I Pedoman Pengendalian Intern</t>
  </si>
  <si>
    <t>Buku Pedoman diterbitkan tanggal 25 April 2022</t>
  </si>
  <si>
    <t>Penerbitan Buku Pedoman I Audit Tidak Terlaksana</t>
  </si>
  <si>
    <t>Draft Pengkinian telah diserahkan pada Divisi Manajemen Risiko Namum Belum Mendapat Masukan</t>
  </si>
  <si>
    <t>Draft Pengkinian telah mendapat masukan oleh  Divisi Manajemen Risiko Namum Belum dilakukan Uji Kepatuhan</t>
  </si>
  <si>
    <t>Draft Pengkinian telah mendapat masukan oleh  Divisi Manajemen Risiko dan telah dilakukan Uji Kepatuhan, namun belum diterbitkan</t>
  </si>
  <si>
    <t>Keputusan Direksi Tentang Pedoman Audit Intern Buku I Pengendalian Intern terlah diterbitkan</t>
  </si>
  <si>
    <t>I2. Strategi Anti Fraud</t>
  </si>
  <si>
    <t>Frekuensi pelaksanaan</t>
  </si>
  <si>
    <t>Setiap Cabang/Capem (Konven/syariah) minimal satu kali dalam setahun</t>
  </si>
  <si>
    <t>Melaksanakan sosialisasi Anti Fraud</t>
  </si>
  <si>
    <t>melaksanakan 5 kali sosialisasi</t>
  </si>
  <si>
    <t>Tidak Melaksanakan Sosialisasi</t>
  </si>
  <si>
    <t>Melaksanakan 1 (satu) kali Sosialisasi</t>
  </si>
  <si>
    <t>Melaksanakan 2 (dua) kali Sosialisasi</t>
  </si>
  <si>
    <t>Melaksanakan 3 (tiga) kali Sosialisasi</t>
  </si>
  <si>
    <t>Melaksanakan &gt; 3 (tiga) kali Sosialisasi</t>
  </si>
  <si>
    <t>I3. Efektifitas Surprise Audit</t>
  </si>
  <si>
    <t>Surprise Audit</t>
  </si>
  <si>
    <t>Pelaksanaan Surprise Audit 100 % sesuai target / realisasi</t>
  </si>
  <si>
    <t>Melaksanakan Surprise Audit oleh KIC sesuai target yang ditetapkan
Melaksanakan Surprise Audit oleh staf sesuai target yang ditetapkan</t>
  </si>
  <si>
    <t>Melaksanakan 100 %, Surprise Audit AFI diatas 3 kali</t>
  </si>
  <si>
    <t>&lt;75%</t>
  </si>
  <si>
    <t>75% s/d &lt;85%</t>
  </si>
  <si>
    <t>85% s/d 95%</t>
  </si>
  <si>
    <t>&gt;95% s/d 100%</t>
  </si>
  <si>
    <t>100% &amp; Tidak Ada Fraud</t>
  </si>
  <si>
    <t>&lt; 70% pegawai Divisi Internal Audit mengikuti program pelatihan dan atau Sertifikasi</t>
  </si>
  <si>
    <t>70% - &lt; 80% pegawai Divisi Internal Audit mengikuti program pelatihan dan atau Sertifikasi</t>
  </si>
  <si>
    <t>80% - &lt; 90% pegawai Divisi Internal Audit mengikuti program pelatihan dan atau Sertifikasi</t>
  </si>
  <si>
    <t>90% - 99% pegawai Divisi Internal Audit mengikuti program pelatihan dan atau Sertifikasi</t>
  </si>
  <si>
    <t>100% pegawai Divisi Internal Audit mengikuti program pelatihan dan atau Sertifikasi</t>
  </si>
  <si>
    <t>LG1. Corporate Culture Development</t>
  </si>
  <si>
    <t xml:space="preserve"> &lt;70% dibuktikan melalui HCIS</t>
  </si>
  <si>
    <t xml:space="preserve"> 70% s/d &lt;80% dibuktikan melalui HCIS</t>
  </si>
  <si>
    <t xml:space="preserve"> 80% s/d &lt;90% dibuktikan melalui HCIS</t>
  </si>
  <si>
    <t xml:space="preserve"> 90% s/d &lt;100% dibuktikan melalui HCIS</t>
  </si>
  <si>
    <t>100% dibuktikan melalui HCIS</t>
  </si>
  <si>
    <t>: TRIWULAN III</t>
  </si>
  <si>
    <t>Biaya Audit &gt; 75%  s.d &lt; 100% dari anggaran yang disetujui</t>
  </si>
  <si>
    <t>Biaya Audit ≤75% dari anggaran yang disetujui</t>
  </si>
  <si>
    <t>Tingkat Kepuasan Auditee rata-rata Sangat Tidak Puas (skor &lt;15)</t>
  </si>
  <si>
    <t>Tingkat Kepuasan Auditee rata-rata Cukup Puas (skor 15-20)</t>
  </si>
  <si>
    <t>Tingkat Kepuasan Auditee rata-rata sangat  Puas (skor &gt;30)</t>
  </si>
  <si>
    <t>I1. Efektifitas Audit Anti Fraud dan Investigasi</t>
  </si>
  <si>
    <t xml:space="preserve"> Buku Pedoman Audit Intern Anti Fraud dan Investigasi</t>
  </si>
  <si>
    <t>Proses Penerbitan Buku Pedoman Anti Fraud dan Investigasi</t>
  </si>
  <si>
    <t>Menerbitkan Buku Pedoman Internal Audit Anti Fraud dan Investigasi</t>
  </si>
  <si>
    <t>Update Buku Pedoman Anti Fraud dan Investigasi</t>
  </si>
  <si>
    <t>Progress Update BP Anti Fraud dan Investigasi tidak dilaksanakan.</t>
  </si>
  <si>
    <t>Progress Update BP Anti Fraud berjalan 10 %</t>
  </si>
  <si>
    <t>Progress Update BP Anti Fraud berjalan 20 %</t>
  </si>
  <si>
    <t>Progress Update BP Anti Fraud berjalan 30 %</t>
  </si>
  <si>
    <t>Progress Update BP Anti Fraud berjalan 50 %</t>
  </si>
  <si>
    <t>Pelaksanaan Surprise Audit 100 % sesuai target / realisasi, untuk Surprise Audit AFI &gt;3 kali pelaksanaan</t>
  </si>
  <si>
    <t>Melaksanakan Surprise Audit oleh KIC sesuai target yang ditetapkan
Melaksanakan Surprise Audit oleh AFI sesuai target yang ditetapkan</t>
  </si>
  <si>
    <t>: TRIWULAN IV</t>
  </si>
  <si>
    <t xml:space="preserve"> realisasi TW 4 sebesar 606.837.475,- dari anggaran 884.650.000,- atau 68,60% dari anggaran</t>
  </si>
  <si>
    <t>Biaya Audit sebesar Rp 606.837.475,- atau 68,6% dari anggaran</t>
  </si>
  <si>
    <t>Biaya Audit &gt; 90% s.d &lt;100% dari anggaran yangdisetujui</t>
  </si>
  <si>
    <t>Biaya Audit ≤ 90% darianggaran yang disetujui</t>
  </si>
  <si>
    <t>Jadwal Terlampir</t>
  </si>
  <si>
    <t>Pelaksanaan Audit sebanyak 49 Auditee dari 46 auditee target atau sebesar 106,52% dari Anggaran</t>
  </si>
  <si>
    <t>Tingkat Kepuasan Auditee Skor 21</t>
  </si>
  <si>
    <t>Realisasi Skor : (23,96)</t>
  </si>
  <si>
    <t>Tingkat Kepuasan Auditee rata-rata Sangat Tidak Puas (skor 0 - &lt;10)</t>
  </si>
  <si>
    <t>Tingkat Kepuasan Auditee rata-rata Cukup Puas (skor 10 - &lt;16)</t>
  </si>
  <si>
    <t>Tingkat Kepuasan Auditee rata-rata Puas (skor 16 - &lt;21)</t>
  </si>
  <si>
    <t>Tingkat Kepuasan Auditee rata-rata sangat  Puas (skor 21 - &lt;26)</t>
  </si>
  <si>
    <t>Tingkat Kepuasan Auditee rata-rata sangat  Puas (skor 26-30)</t>
  </si>
  <si>
    <t>Laporan Pokok Audit</t>
  </si>
  <si>
    <t>Progress Laporan Pokok Audit</t>
  </si>
  <si>
    <t>Paling lambat 31 Januari &amp; 31 Juli / Paling lambat 15 Januari &amp; 15 Juli.</t>
  </si>
  <si>
    <t xml:space="preserve">Laporan Pokok Hasil Audit
</t>
  </si>
  <si>
    <t>Telah menyelesaikan sampai dgn Bab IV</t>
  </si>
  <si>
    <t>Progress pembuatan laporan masih &lt; 50 %</t>
  </si>
  <si>
    <t>Progress pembuatan laporan masih 50 % s.d &lt; 75%</t>
  </si>
  <si>
    <t>Progress pembuatan laporan telah 75 %</t>
  </si>
  <si>
    <t>Progress pembuatanlaporan telah &gt; 75 % s.d &lt;90 %</t>
  </si>
  <si>
    <t>Progress pembuatan laporan telah &gt; 90 %</t>
  </si>
  <si>
    <t>Laporan Anti Fraud</t>
  </si>
  <si>
    <t>Progress  Laporan Anti Fraud</t>
  </si>
  <si>
    <t>Penyampaian Anti Fraud Awarness</t>
  </si>
  <si>
    <t>Laporan Pokok Anti Fraud Awarness</t>
  </si>
  <si>
    <t>Pembutan laporan 100%</t>
  </si>
  <si>
    <t xml:space="preserve"> </t>
  </si>
  <si>
    <t>Buku Pedoman Audit Intern Anti Fraud dan Investigasi &amp; Resident Audit</t>
  </si>
  <si>
    <t>Proses Penerbitan Buku Pedoman Anti Fraud dan Investigasi / Resident Audit</t>
  </si>
  <si>
    <t>Update Buku Pedoman akan selesai 100% di TW IV dan akan di distribusikan ke Cabang dan Divisi.</t>
  </si>
  <si>
    <t>Menerbitkan Buku Pedoman Internal Audit Anti Fraud dan Investigasi / Resident Audit</t>
  </si>
  <si>
    <t>Pedoman Resident Audit telah selesai</t>
  </si>
  <si>
    <t>Penyusunan / Update Buku Pedoman Anti Fraud dan Investigasi / Resident Audit</t>
  </si>
  <si>
    <t>Penyusunan / Update Buku Pedoman Anti Fraud dan Investigasi / Resident Audit berjalan 60 %</t>
  </si>
  <si>
    <t>Penyusunan / Update Buku Pedoman Anti Fraud dan Investigasi / Resident Audit berjalan 70 %</t>
  </si>
  <si>
    <t>Penyusunan / Update Buku Pedoman Anti Fraud dan Investigasi / Resident Audit berjalan 80 %</t>
  </si>
  <si>
    <t>Penyusunan / Update Buku Pedoman Anti Fraud dan Investigasi / Resident Audit berjalan 90 %</t>
  </si>
  <si>
    <t>Penyusunan / Update Buku Pedoman Anti Fraud dan Investigasi / Resident Audit berjalan 100 %</t>
  </si>
  <si>
    <t>Sosialisasi Anti Fraud Awareness TW IV akan meliputi KC. Barabai, KC. Kandangan, KC Syariah kandangan, KC. Paringin, KC. Tanjung, KC. Amuntai dan KC. Jakarta.</t>
  </si>
  <si>
    <t>Surprise Audit akan dilaksanakan pada KC. Jakarta, KCP Anjir Pasar, KC. Marabahan, KCP KayuTangi.</t>
  </si>
  <si>
    <t>Seluruh Resident Audit melaksanakan Surprise Audit</t>
  </si>
  <si>
    <t>I4. Meningkatkan Kepatuhan</t>
  </si>
  <si>
    <t>Zero Fraud</t>
  </si>
  <si>
    <t>0 Fraud</t>
  </si>
  <si>
    <t>Sosialisasi Antifraud,                 Pelaksanaan Suprise Audit</t>
  </si>
  <si>
    <t xml:space="preserve">Terdapat kejadian fraud, tapi belum ditindaklanjuti </t>
  </si>
  <si>
    <t>Terdapat indikasi fraud dan tengah dilakukan investigasi oleh DIA</t>
  </si>
  <si>
    <t>Terjadi fraud dan hasil investigasi diserahkan DIA ke manajemen</t>
  </si>
  <si>
    <t>Tidak ada fraud pribadi dan rekan/atasan/bawahan</t>
  </si>
  <si>
    <t>Tidak ada fraud pribadi,  rekan/atasan/bawahan dan di Unit Kerja</t>
  </si>
  <si>
    <t>0 Sanksi</t>
  </si>
  <si>
    <t>Sanksi atas pelanggaran berat</t>
  </si>
  <si>
    <t>Sanksi atas pelanggaran ringan/ tidak berdampak pada kesehatan bank/tidak ada denda material dan atau finansial</t>
  </si>
  <si>
    <t>Tidak ada sanksi pribadi</t>
  </si>
  <si>
    <t>Tidak ada sanksi pribadi dan tidak ada sanksi rekan/atasan/bawahan</t>
  </si>
  <si>
    <t>Tidak ada sanksi pribadi, tidak ada sanksi rekan/bawahan/atasan dan di unit kerja</t>
  </si>
  <si>
    <t>: HUKUM</t>
  </si>
  <si>
    <t>F1. Efisiensi biaya Perkara</t>
  </si>
  <si>
    <t>Biaya ABR (Arbitrase Business Result)</t>
  </si>
  <si>
    <t>Efisiensi biaya ABR minimal 5%</t>
  </si>
  <si>
    <t xml:space="preserve">F1.1. Menjaga efisiensi penggunaan biaya ABR </t>
  </si>
  <si>
    <t>C1. Penyelesaian Perkara</t>
  </si>
  <si>
    <t>Penyelesaian Perkara yang diajukan</t>
  </si>
  <si>
    <t>Banyaknya perkara yang diselesaikan (perkara masuk / perkara selesai)</t>
  </si>
  <si>
    <t>C1.1. Menyelesaikan perkara sesuai rencana</t>
  </si>
  <si>
    <t>C2. Sosialisasi bidang hukum (Law awareness)</t>
  </si>
  <si>
    <t>Peningkatan pengetahuan pegawai dalam bidang hukum</t>
  </si>
  <si>
    <t>Banyaknya pegawai yang telah memiliki pengetahuan bidang hukum (jumlah)</t>
  </si>
  <si>
    <t xml:space="preserve">C2.1. Melakukan sosialisasi bidang hukung kepada:
a) Frontliners
b) Loan Administration
c) RM Kredit </t>
  </si>
  <si>
    <t>Nilai  assessment bidang hukum</t>
  </si>
  <si>
    <t xml:space="preserve">Nilai rata-rata assessment bidang hukum minimal 70 dari 100 </t>
  </si>
  <si>
    <t>C3.1. Melakukan assessment bidang hukum kepada pegawai peserta sosialisasi bidang hukum</t>
  </si>
  <si>
    <t>C3. Law Enforcement</t>
  </si>
  <si>
    <t>Mendukung Penyusunan BPP Unit Kerja</t>
  </si>
  <si>
    <t>Banyaknya BPP yang mendapat opini Hukum (berkas masuk / selesai)</t>
  </si>
  <si>
    <t>C4.1. Memberikan opini hukum terhadap penyusunan BPP yang dilakukan oleh unit kerja lain</t>
  </si>
  <si>
    <t>C4. Opini pada Legal Drafting</t>
  </si>
  <si>
    <t>Mendukung kelancaran unit kerja</t>
  </si>
  <si>
    <t>Banyaknya Legal Drafting yang mendapat opini Hukum (berkas masuk / selesai)</t>
  </si>
  <si>
    <t>C5.1. Memberikan opini hukum terhadap Legal Drafting yang diajukan oleh unit kerja (misalnya perjanjian kerjasama)</t>
  </si>
  <si>
    <t>I1. Kerjasama dengan Lawyer</t>
  </si>
  <si>
    <t>Kerjasama Lawyer</t>
  </si>
  <si>
    <t>Banyaknya Lawyer yang bekerjasama dengan bank Kalsel (jumlah)</t>
  </si>
  <si>
    <t>I1.1. Menawarkan kerja sama kepada Lawyer untuk kepentingan Bank Kalsel</t>
  </si>
  <si>
    <t>I2. Perbaikan proses</t>
  </si>
  <si>
    <t xml:space="preserve"> SLA layanan hukum </t>
  </si>
  <si>
    <t>Pencapaian SLA proses tanggapan divisi hukum terhadap permintaan unit kerja  (berkas masuk / selesai)</t>
  </si>
  <si>
    <t>I2.1. Memberi tanggapan atas permintaan unit kerja sesuai SLA.</t>
  </si>
  <si>
    <t>LG2. People Development</t>
  </si>
  <si>
    <t>LG3. Corporate Culture Development</t>
  </si>
</sst>
</file>

<file path=xl/styles.xml><?xml version="1.0" encoding="utf-8"?>
<styleSheet xmlns="http://schemas.openxmlformats.org/spreadsheetml/2006/main">
  <numFmts count="7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(* #,##0_);_(* \(#,##0\);_(* &quot;-&quot;_);_(@_)"/>
    <numFmt numFmtId="179" formatCode="_-&quot;Rp&quot;* #,##0.00_-;\-&quot;Rp&quot;* #,##0.00_-;_-&quot;Rp&quot;* &quot;-&quot;??_-;_-@_-"/>
    <numFmt numFmtId="41" formatCode="_-* #,##0_-;\-* #,##0_-;_-* &quot;-&quot;_-;_-@_-"/>
    <numFmt numFmtId="180" formatCode="mmm\-yy"/>
    <numFmt numFmtId="181" formatCode=";;;"/>
  </numFmts>
  <fonts count="95">
    <font>
      <sz val="10"/>
      <name val="Arial"/>
      <charset val="134"/>
    </font>
    <font>
      <b/>
      <sz val="22"/>
      <name val="Calibri"/>
      <charset val="134"/>
    </font>
    <font>
      <b/>
      <sz val="10"/>
      <name val="Calibri"/>
      <charset val="134"/>
    </font>
    <font>
      <b/>
      <sz val="13"/>
      <color indexed="23"/>
      <name val="Calibri"/>
      <charset val="134"/>
    </font>
    <font>
      <b/>
      <sz val="13"/>
      <color indexed="63"/>
      <name val="Calibri"/>
      <charset val="134"/>
    </font>
    <font>
      <b/>
      <sz val="13"/>
      <color indexed="8"/>
      <name val="Calibri"/>
      <charset val="134"/>
    </font>
    <font>
      <i/>
      <sz val="13"/>
      <color indexed="23"/>
      <name val="Calibri"/>
      <charset val="134"/>
    </font>
    <font>
      <sz val="13"/>
      <name val="Calibri"/>
      <charset val="134"/>
    </font>
    <font>
      <b/>
      <sz val="10"/>
      <name val="Times New Roman"/>
      <charset val="134"/>
    </font>
    <font>
      <b/>
      <sz val="18"/>
      <color indexed="63"/>
      <name val="Calibri"/>
      <charset val="134"/>
    </font>
    <font>
      <b/>
      <sz val="11"/>
      <color indexed="8"/>
      <name val="Calibri"/>
      <charset val="134"/>
    </font>
    <font>
      <b/>
      <sz val="16"/>
      <color indexed="9"/>
      <name val="Calibri"/>
      <charset val="134"/>
    </font>
    <font>
      <b/>
      <sz val="11"/>
      <name val="Calibri"/>
      <charset val="134"/>
    </font>
    <font>
      <b/>
      <sz val="14"/>
      <name val="Calibri"/>
      <charset val="134"/>
    </font>
    <font>
      <sz val="14"/>
      <name val="Calibri"/>
      <charset val="134"/>
    </font>
    <font>
      <sz val="14"/>
      <name val="Calibri"/>
      <charset val="134"/>
      <scheme val="minor"/>
    </font>
    <font>
      <sz val="9"/>
      <name val="Times New Roman"/>
      <charset val="134"/>
    </font>
    <font>
      <sz val="9"/>
      <name val="Calibri"/>
      <charset val="134"/>
    </font>
    <font>
      <b/>
      <sz val="22"/>
      <color indexed="63"/>
      <name val="Calibri"/>
      <charset val="134"/>
    </font>
    <font>
      <b/>
      <sz val="16"/>
      <color theme="0"/>
      <name val="Calibri"/>
      <charset val="134"/>
    </font>
    <font>
      <b/>
      <sz val="12"/>
      <color theme="0"/>
      <name val="Calibri"/>
      <charset val="134"/>
    </font>
    <font>
      <b/>
      <sz val="18"/>
      <name val="Calibri"/>
      <charset val="134"/>
    </font>
    <font>
      <b/>
      <sz val="13"/>
      <name val="Calibri"/>
      <charset val="134"/>
    </font>
    <font>
      <b/>
      <sz val="16"/>
      <name val="Calibri"/>
      <charset val="134"/>
    </font>
    <font>
      <b/>
      <sz val="10"/>
      <color indexed="9"/>
      <name val="Calibri"/>
      <charset val="134"/>
    </font>
    <font>
      <b/>
      <i/>
      <sz val="13"/>
      <color indexed="23"/>
      <name val="Times New Roman"/>
      <charset val="134"/>
    </font>
    <font>
      <b/>
      <sz val="13"/>
      <color indexed="23"/>
      <name val="Times New Roman"/>
      <charset val="134"/>
    </font>
    <font>
      <b/>
      <i/>
      <sz val="9"/>
      <name val="Times New Roman"/>
      <charset val="134"/>
    </font>
    <font>
      <b/>
      <sz val="14"/>
      <name val="Calibri"/>
      <charset val="134"/>
      <scheme val="minor"/>
    </font>
    <font>
      <b/>
      <sz val="14"/>
      <color indexed="9"/>
      <name val="Calibri"/>
      <charset val="134"/>
    </font>
    <font>
      <b/>
      <sz val="14"/>
      <color theme="0"/>
      <name val="Calibri"/>
      <charset val="134"/>
    </font>
    <font>
      <b/>
      <sz val="12"/>
      <color indexed="9"/>
      <name val="Calibri"/>
      <charset val="134"/>
    </font>
    <font>
      <b/>
      <sz val="26"/>
      <color indexed="9"/>
      <name val="Calibri"/>
      <charset val="134"/>
    </font>
    <font>
      <sz val="12"/>
      <color theme="1"/>
      <name val="Arial"/>
      <charset val="134"/>
    </font>
    <font>
      <sz val="12"/>
      <name val="Calibri"/>
      <charset val="134"/>
    </font>
    <font>
      <sz val="14"/>
      <color theme="1"/>
      <name val="Calibri"/>
      <charset val="134"/>
      <scheme val="minor"/>
    </font>
    <font>
      <sz val="14"/>
      <name val="Calibri"/>
      <charset val="1"/>
    </font>
    <font>
      <b/>
      <sz val="16"/>
      <color indexed="9"/>
      <name val="Calibri"/>
      <charset val="134"/>
      <scheme val="minor"/>
    </font>
    <font>
      <b/>
      <sz val="16"/>
      <color theme="1"/>
      <name val="Calibri"/>
      <charset val="134"/>
    </font>
    <font>
      <sz val="10"/>
      <color theme="1"/>
      <name val="Arial"/>
      <charset val="134"/>
    </font>
    <font>
      <sz val="14"/>
      <color rgb="FF000000"/>
      <name val="Calibri"/>
      <charset val="134"/>
      <scheme val="minor"/>
    </font>
    <font>
      <sz val="14"/>
      <color indexed="8"/>
      <name val="Calibri"/>
      <charset val="134"/>
      <scheme val="minor"/>
    </font>
    <font>
      <sz val="14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20"/>
      <name val="Calibri"/>
      <charset val="134"/>
    </font>
    <font>
      <b/>
      <sz val="11"/>
      <color indexed="9"/>
      <name val="Calibri"/>
      <charset val="134"/>
    </font>
    <font>
      <b/>
      <sz val="18"/>
      <color theme="0"/>
      <name val="Calibri"/>
      <charset val="134"/>
    </font>
    <font>
      <b/>
      <sz val="10"/>
      <color rgb="FFFF0000"/>
      <name val="Arial"/>
      <charset val="134"/>
    </font>
    <font>
      <sz val="16"/>
      <color theme="1"/>
      <name val="Calibri"/>
      <charset val="134"/>
    </font>
    <font>
      <sz val="12"/>
      <name val="Calibri"/>
      <charset val="134"/>
      <scheme val="minor"/>
    </font>
    <font>
      <b/>
      <sz val="12"/>
      <name val="Calibri"/>
      <charset val="134"/>
    </font>
    <font>
      <b/>
      <sz val="12"/>
      <name val="Calibri"/>
      <charset val="134"/>
      <scheme val="minor"/>
    </font>
    <font>
      <sz val="16"/>
      <name val="Calibri"/>
      <charset val="134"/>
    </font>
    <font>
      <sz val="11"/>
      <name val="Calibri"/>
      <charset val="134"/>
    </font>
    <font>
      <sz val="12"/>
      <name val="Arial"/>
      <charset val="134"/>
    </font>
    <font>
      <b/>
      <sz val="14"/>
      <color indexed="23"/>
      <name val="Calibri"/>
      <charset val="134"/>
    </font>
    <font>
      <b/>
      <sz val="14"/>
      <color indexed="63"/>
      <name val="Calibri"/>
      <charset val="134"/>
    </font>
    <font>
      <b/>
      <sz val="14"/>
      <color indexed="8"/>
      <name val="Calibri"/>
      <charset val="134"/>
    </font>
    <font>
      <i/>
      <sz val="14"/>
      <color indexed="23"/>
      <name val="Calibri"/>
      <charset val="134"/>
    </font>
    <font>
      <b/>
      <sz val="14"/>
      <name val="Times New Roman"/>
      <charset val="134"/>
    </font>
    <font>
      <sz val="14"/>
      <name val="Times New Roman"/>
      <charset val="134"/>
    </font>
    <font>
      <b/>
      <i/>
      <sz val="14"/>
      <color indexed="23"/>
      <name val="Times New Roman"/>
      <charset val="134"/>
    </font>
    <font>
      <b/>
      <sz val="14"/>
      <color indexed="23"/>
      <name val="Times New Roman"/>
      <charset val="134"/>
    </font>
    <font>
      <b/>
      <i/>
      <sz val="14"/>
      <name val="Times New Roman"/>
      <charset val="134"/>
    </font>
    <font>
      <b/>
      <sz val="14"/>
      <color indexed="9"/>
      <name val="Arial"/>
      <charset val="134"/>
    </font>
    <font>
      <b/>
      <sz val="18"/>
      <color indexed="9"/>
      <name val="Calibri"/>
      <charset val="134"/>
    </font>
    <font>
      <b/>
      <i/>
      <sz val="11"/>
      <name val="Calibri"/>
      <charset val="134"/>
    </font>
    <font>
      <b/>
      <i/>
      <sz val="14"/>
      <name val="Calibri"/>
      <charset val="134"/>
    </font>
    <font>
      <b/>
      <sz val="5"/>
      <name val="Calibri"/>
      <charset val="134"/>
    </font>
    <font>
      <sz val="18"/>
      <name val="Calibri"/>
      <charset val="134"/>
    </font>
    <font>
      <i/>
      <sz val="12"/>
      <name val="Calibri"/>
      <charset val="134"/>
    </font>
    <font>
      <sz val="10"/>
      <color indexed="9"/>
      <name val="Arial"/>
      <charset val="134"/>
    </font>
    <font>
      <b/>
      <sz val="12"/>
      <color indexed="9"/>
      <name val="Arial"/>
      <charset val="134"/>
    </font>
    <font>
      <u/>
      <sz val="10"/>
      <color indexed="12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"/>
      <scheme val="minor"/>
    </font>
    <font>
      <b/>
      <sz val="13"/>
      <color theme="3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9"/>
      </right>
      <top style="thin">
        <color auto="1"/>
      </top>
      <bottom/>
      <diagonal/>
    </border>
    <border>
      <left style="medium">
        <color indexed="9"/>
      </left>
      <right style="medium">
        <color indexed="9"/>
      </right>
      <top style="thin">
        <color auto="1"/>
      </top>
      <bottom/>
      <diagonal/>
    </border>
    <border>
      <left style="medium">
        <color indexed="9"/>
      </left>
      <right/>
      <top style="thin">
        <color auto="1"/>
      </top>
      <bottom style="medium">
        <color indexed="9"/>
      </bottom>
      <diagonal/>
    </border>
    <border>
      <left/>
      <right/>
      <top style="thin">
        <color auto="1"/>
      </top>
      <bottom style="medium">
        <color indexed="9"/>
      </bottom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/>
      <bottom style="thin">
        <color auto="1"/>
      </bottom>
      <diagonal/>
    </border>
    <border>
      <left style="medium">
        <color indexed="9"/>
      </left>
      <right style="medium">
        <color indexed="9"/>
      </right>
      <top/>
      <bottom style="thin">
        <color auto="1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thin">
        <color auto="1"/>
      </bottom>
      <diagonal/>
    </border>
    <border>
      <left style="medium">
        <color indexed="9"/>
      </left>
      <right/>
      <top style="medium">
        <color indexed="9"/>
      </top>
      <bottom style="thin">
        <color auto="1"/>
      </bottom>
      <diagonal/>
    </border>
    <border>
      <left style="thin">
        <color auto="1"/>
      </left>
      <right/>
      <top/>
      <bottom style="medium">
        <color indexed="11"/>
      </bottom>
      <diagonal/>
    </border>
    <border>
      <left/>
      <right/>
      <top/>
      <bottom style="medium">
        <color indexed="11"/>
      </bottom>
      <diagonal/>
    </border>
    <border>
      <left/>
      <right style="thin">
        <color auto="1"/>
      </right>
      <top/>
      <bottom style="medium">
        <color indexed="11"/>
      </bottom>
      <diagonal/>
    </border>
    <border>
      <left style="thin">
        <color auto="1"/>
      </left>
      <right style="thin">
        <color auto="1"/>
      </right>
      <top/>
      <bottom style="medium">
        <color indexed="11"/>
      </bottom>
      <diagonal/>
    </border>
    <border>
      <left style="thin">
        <color auto="1"/>
      </left>
      <right/>
      <top style="medium">
        <color indexed="11"/>
      </top>
      <bottom/>
      <diagonal/>
    </border>
    <border>
      <left/>
      <right/>
      <top style="medium">
        <color indexed="11"/>
      </top>
      <bottom/>
      <diagonal/>
    </border>
    <border>
      <left/>
      <right style="thin">
        <color auto="1"/>
      </right>
      <top style="medium">
        <color indexed="11"/>
      </top>
      <bottom/>
      <diagonal/>
    </border>
    <border>
      <left style="thin">
        <color auto="1"/>
      </left>
      <right style="thin">
        <color auto="1"/>
      </right>
      <top style="medium">
        <color indexed="1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1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9"/>
      </right>
      <top style="thin">
        <color auto="1"/>
      </top>
      <bottom style="medium">
        <color indexed="9"/>
      </bottom>
      <diagonal/>
    </border>
    <border>
      <left style="medium">
        <color indexed="9"/>
      </left>
      <right/>
      <top style="thin">
        <color auto="1"/>
      </top>
      <bottom/>
      <diagonal/>
    </border>
    <border>
      <left style="medium">
        <color theme="0"/>
      </left>
      <right/>
      <top style="thin">
        <color auto="1"/>
      </top>
      <bottom style="medium">
        <color indexed="9"/>
      </bottom>
      <diagonal/>
    </border>
    <border>
      <left/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/>
      <right style="medium">
        <color indexed="9"/>
      </right>
      <top style="medium">
        <color indexed="9"/>
      </top>
      <bottom style="thin">
        <color auto="1"/>
      </bottom>
      <diagonal/>
    </border>
    <border>
      <left style="medium">
        <color indexed="9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11"/>
      </bottom>
      <diagonal/>
    </border>
    <border>
      <left/>
      <right style="thin">
        <color auto="1"/>
      </right>
      <top style="thin">
        <color auto="1"/>
      </top>
      <bottom style="medium">
        <color indexed="11"/>
      </bottom>
      <diagonal/>
    </border>
    <border>
      <left style="thin">
        <color auto="1"/>
      </left>
      <right/>
      <top style="thin">
        <color auto="1"/>
      </top>
      <bottom style="medium">
        <color indexed="11"/>
      </bottom>
      <diagonal/>
    </border>
    <border>
      <left/>
      <right/>
      <top style="medium">
        <color indexed="11"/>
      </top>
      <bottom style="thin">
        <color auto="1"/>
      </bottom>
      <diagonal/>
    </border>
    <border>
      <left/>
      <right style="thin">
        <color auto="1"/>
      </right>
      <top style="medium">
        <color indexed="1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medium">
        <color indexed="9"/>
      </right>
      <top style="thin">
        <color auto="1"/>
      </top>
      <bottom/>
      <diagonal/>
    </border>
    <border>
      <left style="thin">
        <color theme="1"/>
      </left>
      <right style="medium">
        <color indexed="9"/>
      </right>
      <top/>
      <bottom/>
      <diagonal/>
    </border>
    <border>
      <left style="thin">
        <color theme="1"/>
      </left>
      <right style="medium">
        <color indexed="9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indexed="11"/>
      </bottom>
      <diagonal/>
    </border>
    <border>
      <left style="medium">
        <color indexed="9"/>
      </left>
      <right style="thin">
        <color theme="1"/>
      </right>
      <top style="thin">
        <color auto="1"/>
      </top>
      <bottom/>
      <diagonal/>
    </border>
    <border>
      <left style="medium">
        <color indexed="9"/>
      </left>
      <right style="thin">
        <color theme="1"/>
      </right>
      <top/>
      <bottom/>
      <diagonal/>
    </border>
    <border>
      <left style="medium">
        <color indexed="9"/>
      </left>
      <right style="thin">
        <color theme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1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78" fillId="18" borderId="0" applyNumberFormat="0" applyBorder="0" applyAlignment="0" applyProtection="0">
      <alignment vertical="center"/>
    </xf>
    <xf numFmtId="177" fontId="43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6" fontId="43" fillId="0" borderId="0" applyFont="0" applyFill="0" applyBorder="0" applyAlignment="0" applyProtection="0">
      <alignment vertical="center"/>
    </xf>
    <xf numFmtId="179" fontId="43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79" fillId="22" borderId="0" applyNumberFormat="0" applyBorder="0" applyAlignment="0" applyProtection="0">
      <alignment vertical="center"/>
    </xf>
    <xf numFmtId="9" fontId="83" fillId="0" borderId="0" applyBorder="0" applyProtection="0"/>
    <xf numFmtId="0" fontId="84" fillId="0" borderId="0" applyNumberFormat="0" applyFill="0" applyBorder="0" applyAlignment="0" applyProtection="0">
      <alignment vertical="center"/>
    </xf>
    <xf numFmtId="0" fontId="87" fillId="25" borderId="68" applyNumberFormat="0" applyAlignment="0" applyProtection="0">
      <alignment vertical="center"/>
    </xf>
    <xf numFmtId="0" fontId="82" fillId="0" borderId="66" applyNumberFormat="0" applyFill="0" applyAlignment="0" applyProtection="0">
      <alignment vertical="center"/>
    </xf>
    <xf numFmtId="0" fontId="43" fillId="26" borderId="69" applyNumberFormat="0" applyFont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66" applyNumberFormat="0" applyFill="0" applyAlignment="0" applyProtection="0">
      <alignment vertical="center"/>
    </xf>
    <xf numFmtId="0" fontId="91" fillId="0" borderId="70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33" borderId="64" applyNumberFormat="0" applyAlignment="0" applyProtection="0">
      <alignment vertical="center"/>
    </xf>
    <xf numFmtId="0" fontId="0" fillId="0" borderId="0"/>
    <xf numFmtId="0" fontId="79" fillId="32" borderId="0" applyNumberFormat="0" applyBorder="0" applyAlignment="0" applyProtection="0">
      <alignment vertical="center"/>
    </xf>
    <xf numFmtId="0" fontId="94" fillId="34" borderId="0" applyNumberFormat="0" applyBorder="0" applyAlignment="0" applyProtection="0">
      <alignment vertical="center"/>
    </xf>
    <xf numFmtId="0" fontId="80" fillId="16" borderId="65" applyNumberFormat="0" applyAlignment="0" applyProtection="0">
      <alignment vertical="center"/>
    </xf>
    <xf numFmtId="0" fontId="78" fillId="35" borderId="0" applyNumberFormat="0" applyBorder="0" applyAlignment="0" applyProtection="0">
      <alignment vertical="center"/>
    </xf>
    <xf numFmtId="0" fontId="76" fillId="16" borderId="64" applyNumberFormat="0" applyAlignment="0" applyProtection="0">
      <alignment vertical="center"/>
    </xf>
    <xf numFmtId="0" fontId="43" fillId="0" borderId="0"/>
    <xf numFmtId="0" fontId="85" fillId="0" borderId="67" applyNumberFormat="0" applyFill="0" applyAlignment="0" applyProtection="0">
      <alignment vertical="center"/>
    </xf>
    <xf numFmtId="0" fontId="93" fillId="0" borderId="71" applyNumberFormat="0" applyFill="0" applyAlignment="0" applyProtection="0">
      <alignment vertical="center"/>
    </xf>
    <xf numFmtId="0" fontId="77" fillId="17" borderId="0" applyNumberFormat="0" applyBorder="0" applyAlignment="0" applyProtection="0">
      <alignment vertical="center"/>
    </xf>
    <xf numFmtId="41" fontId="81" fillId="0" borderId="0" applyFont="0" applyFill="0" applyBorder="0" applyAlignment="0" applyProtection="0"/>
    <xf numFmtId="0" fontId="75" fillId="15" borderId="0" applyNumberFormat="0" applyBorder="0" applyAlignment="0" applyProtection="0">
      <alignment vertical="center"/>
    </xf>
    <xf numFmtId="0" fontId="79" fillId="19" borderId="0" applyNumberFormat="0" applyBorder="0" applyAlignment="0" applyProtection="0">
      <alignment vertical="center"/>
    </xf>
    <xf numFmtId="0" fontId="0" fillId="0" borderId="0"/>
    <xf numFmtId="0" fontId="78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9" fillId="38" borderId="0" applyNumberFormat="0" applyBorder="0" applyAlignment="0" applyProtection="0">
      <alignment vertical="center"/>
    </xf>
    <xf numFmtId="0" fontId="79" fillId="27" borderId="0" applyNumberFormat="0" applyBorder="0" applyAlignment="0" applyProtection="0">
      <alignment vertical="center"/>
    </xf>
    <xf numFmtId="0" fontId="78" fillId="42" borderId="0" applyNumberFormat="0" applyBorder="0" applyAlignment="0" applyProtection="0">
      <alignment vertical="center"/>
    </xf>
    <xf numFmtId="0" fontId="0" fillId="0" borderId="0"/>
    <xf numFmtId="0" fontId="78" fillId="45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9" fillId="37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/>
    <xf numFmtId="0" fontId="78" fillId="40" borderId="0" applyNumberFormat="0" applyBorder="0" applyAlignment="0" applyProtection="0">
      <alignment vertical="center"/>
    </xf>
    <xf numFmtId="0" fontId="43" fillId="0" borderId="0"/>
    <xf numFmtId="0" fontId="79" fillId="39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0" fillId="0" borderId="0"/>
    <xf numFmtId="0" fontId="79" fillId="2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43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83" fillId="0" borderId="0" applyBorder="0" applyProtection="0"/>
  </cellStyleXfs>
  <cellXfs count="10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5" fillId="2" borderId="3" xfId="43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0" fontId="10" fillId="2" borderId="2" xfId="0" applyFont="1" applyFill="1" applyBorder="1" applyAlignment="1">
      <alignment horizontal="right" vertical="center"/>
    </xf>
    <xf numFmtId="0" fontId="8" fillId="0" borderId="0" xfId="0" applyFont="1" applyAlignment="1">
      <alignment horizontal="center"/>
    </xf>
    <xf numFmtId="0" fontId="11" fillId="3" borderId="4" xfId="37" applyFont="1" applyFill="1" applyBorder="1" applyAlignment="1">
      <alignment horizontal="center" vertical="center" wrapText="1"/>
    </xf>
    <xf numFmtId="0" fontId="11" fillId="3" borderId="5" xfId="37" applyFont="1" applyFill="1" applyBorder="1" applyAlignment="1">
      <alignment horizontal="center" vertical="center" wrapText="1"/>
    </xf>
    <xf numFmtId="0" fontId="11" fillId="3" borderId="8" xfId="37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6" xfId="37" applyFont="1" applyFill="1" applyBorder="1" applyAlignment="1">
      <alignment horizontal="center" vertical="center" wrapText="1"/>
    </xf>
    <xf numFmtId="0" fontId="11" fillId="3" borderId="0" xfId="37" applyFont="1" applyFill="1" applyAlignment="1">
      <alignment horizontal="center" vertical="center" wrapText="1"/>
    </xf>
    <xf numFmtId="0" fontId="11" fillId="3" borderId="12" xfId="37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37" applyFont="1" applyFill="1" applyBorder="1" applyAlignment="1">
      <alignment horizontal="center" vertical="center" wrapText="1"/>
    </xf>
    <xf numFmtId="0" fontId="11" fillId="3" borderId="7" xfId="37" applyFont="1" applyFill="1" applyBorder="1" applyAlignment="1">
      <alignment horizontal="center" vertical="center" wrapText="1"/>
    </xf>
    <xf numFmtId="0" fontId="11" fillId="3" borderId="1" xfId="37" applyFont="1" applyFill="1" applyBorder="1" applyAlignment="1">
      <alignment horizontal="center" vertical="center" wrapText="1"/>
    </xf>
    <xf numFmtId="0" fontId="11" fillId="3" borderId="16" xfId="37" applyFont="1" applyFill="1" applyBorder="1" applyAlignment="1">
      <alignment horizontal="center" vertical="center" wrapText="1"/>
    </xf>
    <xf numFmtId="0" fontId="11" fillId="3" borderId="17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9" xfId="37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2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4" fillId="2" borderId="27" xfId="0" applyFont="1" applyFill="1" applyBorder="1" applyAlignment="1">
      <alignment horizontal="left" vertical="center" wrapText="1" indent="1"/>
    </xf>
    <xf numFmtId="0" fontId="14" fillId="0" borderId="28" xfId="37" applyFont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left" vertical="center" wrapText="1" indent="1"/>
    </xf>
    <xf numFmtId="0" fontId="14" fillId="2" borderId="30" xfId="0" applyFont="1" applyFill="1" applyBorder="1" applyAlignment="1">
      <alignment horizontal="left" vertical="center" wrapText="1" indent="1"/>
    </xf>
    <xf numFmtId="0" fontId="13" fillId="4" borderId="2" xfId="0" applyFont="1" applyFill="1" applyBorder="1" applyAlignment="1">
      <alignment horizontal="center" vertical="center" textRotation="90" wrapText="1"/>
    </xf>
    <xf numFmtId="0" fontId="13" fillId="4" borderId="3" xfId="0" applyFont="1" applyFill="1" applyBorder="1" applyAlignment="1">
      <alignment horizontal="center" vertical="center" textRotation="90" wrapText="1"/>
    </xf>
    <xf numFmtId="0" fontId="13" fillId="4" borderId="31" xfId="0" applyFont="1" applyFill="1" applyBorder="1" applyAlignment="1">
      <alignment horizontal="center" vertical="center" textRotation="90" wrapText="1"/>
    </xf>
    <xf numFmtId="0" fontId="13" fillId="4" borderId="28" xfId="37" applyFont="1" applyFill="1" applyBorder="1" applyAlignment="1">
      <alignment horizontal="left" vertical="center" wrapText="1"/>
    </xf>
    <xf numFmtId="1" fontId="13" fillId="4" borderId="28" xfId="0" applyNumberFormat="1" applyFont="1" applyFill="1" applyBorder="1" applyAlignment="1">
      <alignment horizontal="center" vertical="center" wrapText="1"/>
    </xf>
    <xf numFmtId="10" fontId="13" fillId="4" borderId="2" xfId="6" applyNumberFormat="1" applyFont="1" applyFill="1" applyBorder="1" applyAlignment="1">
      <alignment horizontal="left" vertical="top" wrapText="1" indent="1"/>
    </xf>
    <xf numFmtId="10" fontId="13" fillId="4" borderId="2" xfId="6" applyNumberFormat="1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left" vertical="center" wrapText="1" indent="1"/>
    </xf>
    <xf numFmtId="0" fontId="14" fillId="0" borderId="28" xfId="0" applyFont="1" applyBorder="1" applyAlignment="1">
      <alignment horizontal="center" vertical="center" wrapText="1"/>
    </xf>
    <xf numFmtId="0" fontId="15" fillId="5" borderId="2" xfId="3" applyNumberFormat="1" applyFont="1" applyFill="1" applyBorder="1" applyAlignment="1">
      <alignment horizontal="left" vertical="center" wrapText="1" indent="1"/>
    </xf>
    <xf numFmtId="0" fontId="13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left" vertical="center" wrapText="1" indent="1"/>
    </xf>
    <xf numFmtId="0" fontId="13" fillId="4" borderId="2" xfId="0" applyFont="1" applyFill="1" applyBorder="1" applyAlignment="1">
      <alignment horizontal="right" vertical="center" wrapText="1"/>
    </xf>
    <xf numFmtId="0" fontId="13" fillId="4" borderId="3" xfId="0" applyFont="1" applyFill="1" applyBorder="1" applyAlignment="1">
      <alignment horizontal="right" vertical="center" wrapText="1"/>
    </xf>
    <xf numFmtId="0" fontId="13" fillId="4" borderId="31" xfId="0" applyFont="1" applyFill="1" applyBorder="1" applyAlignment="1">
      <alignment horizontal="right" vertical="center" wrapText="1"/>
    </xf>
    <xf numFmtId="0" fontId="13" fillId="4" borderId="2" xfId="37" applyFont="1" applyFill="1" applyBorder="1" applyAlignment="1">
      <alignment horizontal="left" vertical="center" wrapText="1"/>
    </xf>
    <xf numFmtId="10" fontId="13" fillId="4" borderId="7" xfId="6" applyNumberFormat="1" applyFont="1" applyFill="1" applyBorder="1" applyAlignment="1">
      <alignment horizontal="right" vertical="top" wrapText="1" indent="1"/>
    </xf>
    <xf numFmtId="10" fontId="13" fillId="4" borderId="7" xfId="6" applyNumberFormat="1" applyFont="1" applyFill="1" applyBorder="1" applyAlignment="1">
      <alignment horizontal="right" vertical="top" wrapText="1"/>
    </xf>
    <xf numFmtId="0" fontId="13" fillId="0" borderId="28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vertical="center" wrapText="1"/>
    </xf>
    <xf numFmtId="0" fontId="13" fillId="4" borderId="3" xfId="0" applyFont="1" applyFill="1" applyBorder="1" applyAlignment="1">
      <alignment vertical="center" wrapText="1"/>
    </xf>
    <xf numFmtId="0" fontId="13" fillId="4" borderId="31" xfId="0" applyFont="1" applyFill="1" applyBorder="1" applyAlignment="1">
      <alignment vertical="center" wrapText="1"/>
    </xf>
    <xf numFmtId="10" fontId="14" fillId="4" borderId="2" xfId="6" applyNumberFormat="1" applyFont="1" applyFill="1" applyBorder="1" applyAlignment="1">
      <alignment horizontal="left" vertical="top" wrapText="1" indent="1"/>
    </xf>
    <xf numFmtId="1" fontId="14" fillId="5" borderId="2" xfId="6" applyNumberFormat="1" applyFont="1" applyFill="1" applyBorder="1" applyAlignment="1">
      <alignment horizontal="left" vertical="center" wrapText="1" inden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4" borderId="7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3" fillId="4" borderId="35" xfId="0" applyFont="1" applyFill="1" applyBorder="1" applyAlignment="1">
      <alignment vertical="center" wrapText="1"/>
    </xf>
    <xf numFmtId="0" fontId="13" fillId="4" borderId="2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31" xfId="0" applyFont="1" applyFill="1" applyBorder="1" applyAlignment="1">
      <alignment horizontal="center"/>
    </xf>
    <xf numFmtId="178" fontId="13" fillId="6" borderId="28" xfId="0" applyNumberFormat="1" applyFont="1" applyFill="1" applyBorder="1" applyAlignment="1">
      <alignment horizontal="center"/>
    </xf>
    <xf numFmtId="0" fontId="13" fillId="6" borderId="2" xfId="0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2" borderId="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9" fillId="3" borderId="33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31" xfId="0" applyFont="1" applyBorder="1" applyAlignment="1">
      <alignment horizontal="center" vertical="center"/>
    </xf>
    <xf numFmtId="2" fontId="21" fillId="0" borderId="28" xfId="0" applyNumberFormat="1" applyFont="1" applyBorder="1" applyAlignment="1">
      <alignment horizontal="center" vertical="center"/>
    </xf>
    <xf numFmtId="10" fontId="22" fillId="0" borderId="2" xfId="0" applyNumberFormat="1" applyFont="1" applyBorder="1" applyAlignment="1">
      <alignment horizontal="center" vertical="center"/>
    </xf>
    <xf numFmtId="0" fontId="17" fillId="0" borderId="28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23" fillId="0" borderId="28" xfId="0" applyFont="1" applyBorder="1" applyAlignment="1">
      <alignment horizontal="center" vertical="center"/>
    </xf>
    <xf numFmtId="10" fontId="13" fillId="0" borderId="2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" fillId="0" borderId="31" xfId="0" applyFont="1" applyBorder="1" applyAlignment="1">
      <alignment horizontal="center" vertical="center"/>
    </xf>
    <xf numFmtId="0" fontId="13" fillId="7" borderId="4" xfId="0" applyFont="1" applyFill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4" fillId="3" borderId="4" xfId="0" applyFont="1" applyFill="1" applyBorder="1" applyAlignment="1">
      <alignment vertical="center"/>
    </xf>
    <xf numFmtId="0" fontId="25" fillId="2" borderId="0" xfId="0" applyFont="1" applyFill="1" applyAlignment="1">
      <alignment horizontal="right" vertical="center"/>
    </xf>
    <xf numFmtId="0" fontId="2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25" fillId="2" borderId="34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180" fontId="11" fillId="3" borderId="6" xfId="0" applyNumberFormat="1" applyFont="1" applyFill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right" vertical="center"/>
    </xf>
    <xf numFmtId="0" fontId="8" fillId="0" borderId="1" xfId="0" applyFont="1" applyBorder="1" applyAlignment="1">
      <alignment horizontal="center"/>
    </xf>
    <xf numFmtId="0" fontId="11" fillId="3" borderId="36" xfId="0" applyFont="1" applyFill="1" applyBorder="1" applyAlignment="1">
      <alignment horizontal="center" vertical="center" wrapText="1"/>
    </xf>
    <xf numFmtId="0" fontId="11" fillId="3" borderId="37" xfId="37" applyFont="1" applyFill="1" applyBorder="1" applyAlignment="1">
      <alignment horizontal="center" vertical="center" wrapText="1"/>
    </xf>
    <xf numFmtId="0" fontId="11" fillId="3" borderId="38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1" fillId="8" borderId="36" xfId="0" applyFont="1" applyFill="1" applyBorder="1" applyAlignment="1">
      <alignment horizontal="center" vertical="center" wrapText="1"/>
    </xf>
    <xf numFmtId="0" fontId="11" fillId="3" borderId="39" xfId="37" applyFont="1" applyFill="1" applyBorder="1" applyAlignment="1">
      <alignment horizontal="center" vertical="center" wrapText="1"/>
    </xf>
    <xf numFmtId="0" fontId="11" fillId="3" borderId="40" xfId="37" applyFont="1" applyFill="1" applyBorder="1" applyAlignment="1">
      <alignment horizontal="center" vertical="center" wrapText="1"/>
    </xf>
    <xf numFmtId="0" fontId="11" fillId="3" borderId="41" xfId="37" applyFont="1" applyFill="1" applyBorder="1" applyAlignment="1">
      <alignment horizontal="center" vertical="center" wrapText="1"/>
    </xf>
    <xf numFmtId="0" fontId="11" fillId="3" borderId="42" xfId="37" applyFont="1" applyFill="1" applyBorder="1" applyAlignment="1">
      <alignment horizontal="center" vertical="center" wrapText="1"/>
    </xf>
    <xf numFmtId="0" fontId="11" fillId="3" borderId="43" xfId="37" applyFont="1" applyFill="1" applyBorder="1" applyAlignment="1">
      <alignment horizontal="center" vertical="center" wrapText="1"/>
    </xf>
    <xf numFmtId="0" fontId="11" fillId="8" borderId="42" xfId="37" applyFont="1" applyFill="1" applyBorder="1" applyAlignment="1">
      <alignment horizontal="center" vertical="center" wrapText="1"/>
    </xf>
    <xf numFmtId="0" fontId="11" fillId="8" borderId="44" xfId="37" applyFont="1" applyFill="1" applyBorder="1" applyAlignment="1">
      <alignment horizontal="center" vertical="center" wrapText="1"/>
    </xf>
    <xf numFmtId="0" fontId="11" fillId="8" borderId="43" xfId="37" applyFont="1" applyFill="1" applyBorder="1" applyAlignment="1">
      <alignment horizontal="center" vertical="center" wrapText="1"/>
    </xf>
    <xf numFmtId="0" fontId="11" fillId="3" borderId="45" xfId="37" applyFont="1" applyFill="1" applyBorder="1" applyAlignment="1">
      <alignment horizontal="center" vertical="center" wrapText="1"/>
    </xf>
    <xf numFmtId="0" fontId="11" fillId="3" borderId="18" xfId="37" applyFont="1" applyFill="1" applyBorder="1" applyAlignment="1">
      <alignment vertical="center" wrapText="1"/>
    </xf>
    <xf numFmtId="0" fontId="11" fillId="3" borderId="46" xfId="37" applyFont="1" applyFill="1" applyBorder="1" applyAlignment="1">
      <alignment horizontal="center" vertical="center" wrapText="1"/>
    </xf>
    <xf numFmtId="0" fontId="11" fillId="3" borderId="17" xfId="37" applyFont="1" applyFill="1" applyBorder="1" applyAlignment="1">
      <alignment horizontal="center" vertical="center" wrapText="1"/>
    </xf>
    <xf numFmtId="0" fontId="11" fillId="8" borderId="17" xfId="37" applyFont="1" applyFill="1" applyBorder="1" applyAlignment="1">
      <alignment horizontal="center" vertical="center" wrapText="1"/>
    </xf>
    <xf numFmtId="0" fontId="11" fillId="8" borderId="46" xfId="37" applyFont="1" applyFill="1" applyBorder="1" applyAlignment="1">
      <alignment horizontal="center" vertical="center" wrapText="1"/>
    </xf>
    <xf numFmtId="0" fontId="11" fillId="8" borderId="16" xfId="37" applyFont="1" applyFill="1" applyBorder="1" applyAlignment="1">
      <alignment horizontal="center"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left" vertical="center" wrapText="1" indent="1"/>
    </xf>
    <xf numFmtId="10" fontId="14" fillId="2" borderId="51" xfId="6" applyNumberFormat="1" applyFont="1" applyFill="1" applyBorder="1" applyAlignment="1">
      <alignment horizontal="left" vertical="center" wrapText="1" indent="1"/>
    </xf>
    <xf numFmtId="10" fontId="13" fillId="2" borderId="31" xfId="6" applyNumberFormat="1" applyFont="1" applyFill="1" applyBorder="1" applyAlignment="1">
      <alignment horizontal="left" vertical="top" wrapText="1" indent="1"/>
    </xf>
    <xf numFmtId="10" fontId="14" fillId="2" borderId="31" xfId="6" applyNumberFormat="1" applyFont="1" applyFill="1" applyBorder="1" applyAlignment="1">
      <alignment horizontal="left" vertical="center" wrapText="1" indent="1"/>
    </xf>
    <xf numFmtId="181" fontId="14" fillId="0" borderId="31" xfId="0" applyNumberFormat="1" applyFont="1" applyBorder="1" applyAlignment="1">
      <alignment vertical="top" wrapText="1"/>
    </xf>
    <xf numFmtId="0" fontId="14" fillId="0" borderId="2" xfId="0" applyFont="1" applyBorder="1" applyAlignment="1">
      <alignment horizontal="center" vertical="center" wrapText="1"/>
    </xf>
    <xf numFmtId="0" fontId="14" fillId="0" borderId="31" xfId="0" applyFont="1" applyBorder="1" applyAlignment="1">
      <alignment horizontal="center" vertical="center" wrapText="1"/>
    </xf>
    <xf numFmtId="10" fontId="13" fillId="4" borderId="3" xfId="6" applyNumberFormat="1" applyFont="1" applyFill="1" applyBorder="1" applyAlignment="1">
      <alignment horizontal="center" vertical="top" wrapText="1"/>
    </xf>
    <xf numFmtId="10" fontId="13" fillId="4" borderId="31" xfId="6" applyNumberFormat="1" applyFont="1" applyFill="1" applyBorder="1" applyAlignment="1">
      <alignment horizontal="center" vertical="top" wrapText="1"/>
    </xf>
    <xf numFmtId="0" fontId="14" fillId="4" borderId="31" xfId="0" applyFont="1" applyFill="1" applyBorder="1" applyAlignment="1">
      <alignment horizontal="center" vertical="top" wrapText="1"/>
    </xf>
    <xf numFmtId="0" fontId="14" fillId="4" borderId="2" xfId="0" applyFont="1" applyFill="1" applyBorder="1" applyAlignment="1">
      <alignment horizontal="center" vertical="top" wrapText="1"/>
    </xf>
    <xf numFmtId="0" fontId="15" fillId="5" borderId="3" xfId="3" applyNumberFormat="1" applyFont="1" applyFill="1" applyBorder="1" applyAlignment="1">
      <alignment horizontal="left" vertical="center" wrapText="1" indent="1"/>
    </xf>
    <xf numFmtId="10" fontId="14" fillId="2" borderId="28" xfId="6" applyNumberFormat="1" applyFont="1" applyFill="1" applyBorder="1" applyAlignment="1">
      <alignment horizontal="left" vertical="center" wrapText="1" indent="1"/>
    </xf>
    <xf numFmtId="1" fontId="28" fillId="5" borderId="31" xfId="3" applyNumberFormat="1" applyFont="1" applyFill="1" applyBorder="1" applyAlignment="1">
      <alignment horizontal="center" vertical="center" wrapText="1"/>
    </xf>
    <xf numFmtId="10" fontId="13" fillId="2" borderId="31" xfId="6" applyNumberFormat="1" applyFont="1" applyFill="1" applyBorder="1" applyAlignment="1">
      <alignment horizontal="center" vertical="center" wrapText="1"/>
    </xf>
    <xf numFmtId="9" fontId="28" fillId="5" borderId="31" xfId="6" applyFont="1" applyFill="1" applyBorder="1" applyAlignment="1">
      <alignment horizontal="center" vertical="center" wrapText="1"/>
    </xf>
    <xf numFmtId="10" fontId="13" fillId="4" borderId="1" xfId="6" applyNumberFormat="1" applyFont="1" applyFill="1" applyBorder="1" applyAlignment="1">
      <alignment horizontal="right" vertical="top" wrapText="1"/>
    </xf>
    <xf numFmtId="10" fontId="13" fillId="4" borderId="35" xfId="6" applyNumberFormat="1" applyFont="1" applyFill="1" applyBorder="1" applyAlignment="1">
      <alignment horizontal="right" vertical="top" wrapText="1"/>
    </xf>
    <xf numFmtId="0" fontId="14" fillId="4" borderId="35" xfId="0" applyFont="1" applyFill="1" applyBorder="1" applyAlignment="1">
      <alignment horizontal="right" vertical="top" wrapText="1"/>
    </xf>
    <xf numFmtId="0" fontId="14" fillId="4" borderId="7" xfId="0" applyFont="1" applyFill="1" applyBorder="1" applyAlignment="1">
      <alignment horizontal="right" vertical="top" wrapText="1"/>
    </xf>
    <xf numFmtId="10" fontId="13" fillId="2" borderId="31" xfId="6" applyNumberFormat="1" applyFont="1" applyFill="1" applyBorder="1" applyAlignment="1">
      <alignment horizontal="left" vertical="center" wrapText="1" indent="1"/>
    </xf>
    <xf numFmtId="0" fontId="13" fillId="4" borderId="2" xfId="0" applyFont="1" applyFill="1" applyBorder="1" applyAlignment="1">
      <alignment horizontal="center" vertical="top" wrapText="1"/>
    </xf>
    <xf numFmtId="0" fontId="13" fillId="4" borderId="31" xfId="0" applyFont="1" applyFill="1" applyBorder="1" applyAlignment="1">
      <alignment horizontal="center" vertical="top" wrapText="1"/>
    </xf>
    <xf numFmtId="1" fontId="14" fillId="5" borderId="3" xfId="6" applyNumberFormat="1" applyFont="1" applyFill="1" applyBorder="1" applyAlignment="1">
      <alignment horizontal="left" vertical="center" wrapText="1" indent="1"/>
    </xf>
    <xf numFmtId="10" fontId="14" fillId="2" borderId="28" xfId="6" applyNumberFormat="1" applyFont="1" applyFill="1" applyBorder="1" applyAlignment="1">
      <alignment horizontal="left" vertical="top" wrapText="1" indent="1"/>
    </xf>
    <xf numFmtId="9" fontId="15" fillId="5" borderId="31" xfId="6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top" wrapText="1"/>
    </xf>
    <xf numFmtId="0" fontId="13" fillId="6" borderId="31" xfId="0" applyFont="1" applyFill="1" applyBorder="1" applyAlignment="1">
      <alignment horizontal="center" vertical="center" wrapText="1"/>
    </xf>
    <xf numFmtId="0" fontId="29" fillId="3" borderId="2" xfId="0" applyFont="1" applyFill="1" applyBorder="1" applyAlignment="1">
      <alignment horizontal="center" vertical="center" wrapText="1"/>
    </xf>
    <xf numFmtId="2" fontId="30" fillId="3" borderId="2" xfId="7" applyNumberFormat="1" applyFont="1" applyFill="1" applyBorder="1" applyAlignment="1" applyProtection="1">
      <alignment horizontal="center" vertical="center" wrapText="1"/>
    </xf>
    <xf numFmtId="2" fontId="30" fillId="3" borderId="3" xfId="7" applyNumberFormat="1" applyFont="1" applyFill="1" applyBorder="1" applyAlignment="1" applyProtection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32" xfId="0" applyFont="1" applyFill="1" applyBorder="1" applyAlignment="1">
      <alignment horizontal="center" vertical="center"/>
    </xf>
    <xf numFmtId="0" fontId="30" fillId="3" borderId="4" xfId="0" applyFont="1" applyFill="1" applyBorder="1" applyAlignment="1">
      <alignment horizontal="center" vertical="center"/>
    </xf>
    <xf numFmtId="0" fontId="3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35" xfId="0" applyFont="1" applyFill="1" applyBorder="1" applyAlignment="1">
      <alignment horizontal="center" vertical="center"/>
    </xf>
    <xf numFmtId="0" fontId="30" fillId="3" borderId="7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10" fontId="22" fillId="0" borderId="3" xfId="0" applyNumberFormat="1" applyFont="1" applyBorder="1" applyAlignment="1">
      <alignment horizontal="center" vertical="center"/>
    </xf>
    <xf numFmtId="10" fontId="22" fillId="0" borderId="31" xfId="0" applyNumberFormat="1" applyFont="1" applyBorder="1" applyAlignment="1">
      <alignment horizontal="center" vertical="center"/>
    </xf>
    <xf numFmtId="10" fontId="31" fillId="8" borderId="4" xfId="0" applyNumberFormat="1" applyFont="1" applyFill="1" applyBorder="1" applyAlignment="1">
      <alignment horizontal="center" vertical="center"/>
    </xf>
    <xf numFmtId="2" fontId="32" fillId="8" borderId="52" xfId="0" applyNumberFormat="1" applyFont="1" applyFill="1" applyBorder="1" applyAlignment="1">
      <alignment horizontal="center" vertical="center"/>
    </xf>
    <xf numFmtId="2" fontId="32" fillId="8" borderId="3" xfId="0" applyNumberFormat="1" applyFont="1" applyFill="1" applyBorder="1" applyAlignment="1">
      <alignment horizontal="center" vertical="center"/>
    </xf>
    <xf numFmtId="10" fontId="13" fillId="0" borderId="3" xfId="0" applyNumberFormat="1" applyFont="1" applyBorder="1" applyAlignment="1">
      <alignment horizontal="center" vertical="center"/>
    </xf>
    <xf numFmtId="10" fontId="13" fillId="0" borderId="31" xfId="0" applyNumberFormat="1" applyFont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0" fontId="13" fillId="7" borderId="32" xfId="0" applyFont="1" applyFill="1" applyBorder="1" applyAlignment="1">
      <alignment vertical="center"/>
    </xf>
    <xf numFmtId="0" fontId="24" fillId="3" borderId="5" xfId="0" applyFont="1" applyFill="1" applyBorder="1" applyAlignment="1">
      <alignment vertical="center"/>
    </xf>
    <xf numFmtId="0" fontId="24" fillId="3" borderId="32" xfId="0" applyFont="1" applyFill="1" applyBorder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11" fillId="3" borderId="34" xfId="0" applyFont="1" applyFill="1" applyBorder="1" applyAlignment="1">
      <alignment horizontal="center" vertical="center"/>
    </xf>
    <xf numFmtId="180" fontId="11" fillId="3" borderId="0" xfId="0" applyNumberFormat="1" applyFont="1" applyFill="1" applyAlignment="1">
      <alignment horizontal="center" vertical="center"/>
    </xf>
    <xf numFmtId="180" fontId="11" fillId="3" borderId="34" xfId="0" applyNumberFormat="1" applyFont="1" applyFill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35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right" vertical="center"/>
    </xf>
    <xf numFmtId="0" fontId="11" fillId="8" borderId="37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8" borderId="32" xfId="0" applyFont="1" applyFill="1" applyBorder="1" applyAlignment="1">
      <alignment horizontal="center" vertical="center" wrapText="1"/>
    </xf>
    <xf numFmtId="0" fontId="11" fillId="3" borderId="53" xfId="37" applyFont="1" applyFill="1" applyBorder="1" applyAlignment="1">
      <alignment horizontal="center" vertical="center" wrapText="1"/>
    </xf>
    <xf numFmtId="0" fontId="11" fillId="3" borderId="9" xfId="37" applyFont="1" applyFill="1" applyBorder="1" applyAlignment="1">
      <alignment horizontal="center" vertical="center" wrapText="1"/>
    </xf>
    <xf numFmtId="0" fontId="11" fillId="8" borderId="41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34" xfId="0" applyFont="1" applyFill="1" applyBorder="1" applyAlignment="1">
      <alignment horizontal="center" vertical="center" wrapText="1"/>
    </xf>
    <xf numFmtId="0" fontId="11" fillId="3" borderId="54" xfId="37" applyFont="1" applyFill="1" applyBorder="1" applyAlignment="1">
      <alignment horizontal="center" vertical="center" wrapText="1"/>
    </xf>
    <xf numFmtId="0" fontId="11" fillId="3" borderId="13" xfId="37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8" borderId="35" xfId="0" applyFont="1" applyFill="1" applyBorder="1" applyAlignment="1">
      <alignment horizontal="center" vertical="center" wrapText="1"/>
    </xf>
    <xf numFmtId="0" fontId="11" fillId="3" borderId="55" xfId="37" applyFont="1" applyFill="1" applyBorder="1" applyAlignment="1">
      <alignment horizontal="center" vertical="center" wrapText="1"/>
    </xf>
    <xf numFmtId="0" fontId="12" fillId="0" borderId="56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13" fillId="0" borderId="2" xfId="0" applyNumberFormat="1" applyFont="1" applyBorder="1" applyAlignment="1">
      <alignment horizontal="center" vertical="center" wrapText="1"/>
    </xf>
    <xf numFmtId="2" fontId="13" fillId="0" borderId="3" xfId="0" applyNumberFormat="1" applyFont="1" applyBorder="1" applyAlignment="1">
      <alignment horizontal="center" vertical="center" wrapText="1"/>
    </xf>
    <xf numFmtId="2" fontId="13" fillId="0" borderId="31" xfId="0" applyNumberFormat="1" applyFont="1" applyBorder="1" applyAlignment="1">
      <alignment horizontal="center" vertical="center" wrapText="1"/>
    </xf>
    <xf numFmtId="0" fontId="33" fillId="0" borderId="28" xfId="0" applyFont="1" applyBorder="1" applyAlignment="1">
      <alignment horizontal="center" vertical="center" wrapText="1"/>
    </xf>
    <xf numFmtId="0" fontId="0" fillId="0" borderId="28" xfId="0" applyBorder="1"/>
    <xf numFmtId="2" fontId="13" fillId="4" borderId="2" xfId="0" applyNumberFormat="1" applyFont="1" applyFill="1" applyBorder="1" applyAlignment="1">
      <alignment horizontal="center" vertical="top" wrapText="1"/>
    </xf>
    <xf numFmtId="2" fontId="13" fillId="4" borderId="3" xfId="0" applyNumberFormat="1" applyFont="1" applyFill="1" applyBorder="1" applyAlignment="1">
      <alignment horizontal="center" vertical="top" wrapText="1"/>
    </xf>
    <xf numFmtId="2" fontId="13" fillId="4" borderId="31" xfId="0" applyNumberFormat="1" applyFont="1" applyFill="1" applyBorder="1" applyAlignment="1">
      <alignment horizontal="center" vertical="top" wrapText="1"/>
    </xf>
    <xf numFmtId="178" fontId="0" fillId="0" borderId="0" xfId="0" applyNumberFormat="1"/>
    <xf numFmtId="2" fontId="13" fillId="4" borderId="7" xfId="0" applyNumberFormat="1" applyFont="1" applyFill="1" applyBorder="1" applyAlignment="1">
      <alignment horizontal="right" vertical="top" wrapText="1"/>
    </xf>
    <xf numFmtId="2" fontId="13" fillId="4" borderId="1" xfId="0" applyNumberFormat="1" applyFont="1" applyFill="1" applyBorder="1" applyAlignment="1">
      <alignment horizontal="right" vertical="top" wrapText="1"/>
    </xf>
    <xf numFmtId="2" fontId="13" fillId="4" borderId="35" xfId="0" applyNumberFormat="1" applyFont="1" applyFill="1" applyBorder="1" applyAlignment="1">
      <alignment horizontal="right" vertical="top" wrapText="1"/>
    </xf>
    <xf numFmtId="1" fontId="13" fillId="4" borderId="3" xfId="0" applyNumberFormat="1" applyFont="1" applyFill="1" applyBorder="1" applyAlignment="1">
      <alignment horizontal="center" vertical="top" wrapText="1"/>
    </xf>
    <xf numFmtId="1" fontId="13" fillId="4" borderId="31" xfId="0" applyNumberFormat="1" applyFont="1" applyFill="1" applyBorder="1" applyAlignment="1">
      <alignment horizontal="center" vertical="top" wrapText="1"/>
    </xf>
    <xf numFmtId="2" fontId="30" fillId="3" borderId="31" xfId="7" applyNumberFormat="1" applyFont="1" applyFill="1" applyBorder="1" applyAlignment="1" applyProtection="1">
      <alignment horizontal="center" vertical="center" wrapText="1"/>
    </xf>
    <xf numFmtId="0" fontId="18" fillId="2" borderId="32" xfId="0" applyFont="1" applyFill="1" applyBorder="1" applyAlignment="1">
      <alignment horizontal="center" vertical="center"/>
    </xf>
    <xf numFmtId="0" fontId="18" fillId="2" borderId="34" xfId="0" applyFont="1" applyFill="1" applyBorder="1" applyAlignment="1">
      <alignment horizontal="center" vertical="center"/>
    </xf>
    <xf numFmtId="0" fontId="30" fillId="3" borderId="32" xfId="0" applyFont="1" applyFill="1" applyBorder="1" applyAlignment="1">
      <alignment horizontal="center" vertical="center"/>
    </xf>
    <xf numFmtId="0" fontId="30" fillId="3" borderId="35" xfId="0" applyFont="1" applyFill="1" applyBorder="1" applyAlignment="1">
      <alignment horizontal="center" vertical="center"/>
    </xf>
    <xf numFmtId="2" fontId="32" fillId="8" borderId="31" xfId="0" applyNumberFormat="1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  <xf numFmtId="0" fontId="11" fillId="3" borderId="57" xfId="37" applyFont="1" applyFill="1" applyBorder="1" applyAlignment="1">
      <alignment horizontal="center" vertical="center" wrapText="1"/>
    </xf>
    <xf numFmtId="0" fontId="11" fillId="3" borderId="58" xfId="37" applyFont="1" applyFill="1" applyBorder="1" applyAlignment="1">
      <alignment horizontal="center" vertical="center" wrapText="1"/>
    </xf>
    <xf numFmtId="0" fontId="11" fillId="3" borderId="59" xfId="37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10" fontId="14" fillId="2" borderId="2" xfId="6" applyNumberFormat="1" applyFont="1" applyFill="1" applyBorder="1" applyAlignment="1">
      <alignment horizontal="left" vertical="center" wrapText="1" indent="1"/>
    </xf>
    <xf numFmtId="0" fontId="14" fillId="4" borderId="2" xfId="37" applyFont="1" applyFill="1" applyBorder="1" applyAlignment="1">
      <alignment horizontal="left" vertical="center" wrapText="1"/>
    </xf>
    <xf numFmtId="10" fontId="14" fillId="4" borderId="2" xfId="6" applyNumberFormat="1" applyFont="1" applyFill="1" applyBorder="1" applyAlignment="1">
      <alignment horizontal="center" vertical="top" wrapText="1"/>
    </xf>
    <xf numFmtId="0" fontId="14" fillId="2" borderId="2" xfId="0" applyFont="1" applyFill="1" applyBorder="1" applyAlignment="1">
      <alignment horizontal="center" vertical="center" wrapText="1"/>
    </xf>
    <xf numFmtId="10" fontId="14" fillId="4" borderId="7" xfId="6" applyNumberFormat="1" applyFont="1" applyFill="1" applyBorder="1" applyAlignment="1">
      <alignment horizontal="right" vertical="top" wrapText="1" indent="1"/>
    </xf>
    <xf numFmtId="10" fontId="14" fillId="4" borderId="7" xfId="6" applyNumberFormat="1" applyFont="1" applyFill="1" applyBorder="1" applyAlignment="1">
      <alignment horizontal="right" vertical="top" wrapText="1"/>
    </xf>
    <xf numFmtId="0" fontId="34" fillId="0" borderId="28" xfId="0" applyFont="1" applyBorder="1" applyAlignment="1">
      <alignment horizontal="left" vertical="center" wrapText="1" indent="1"/>
    </xf>
    <xf numFmtId="0" fontId="34" fillId="0" borderId="28" xfId="0" applyFont="1" applyBorder="1" applyAlignment="1">
      <alignment horizontal="center" vertical="center" wrapText="1"/>
    </xf>
    <xf numFmtId="10" fontId="14" fillId="0" borderId="28" xfId="0" applyNumberFormat="1" applyFont="1" applyBorder="1" applyAlignment="1">
      <alignment horizontal="left" vertical="center" wrapText="1" indent="1"/>
    </xf>
    <xf numFmtId="1" fontId="14" fillId="0" borderId="2" xfId="6" applyNumberFormat="1" applyFont="1" applyFill="1" applyBorder="1" applyAlignment="1">
      <alignment horizontal="left" vertical="center" wrapText="1" indent="1"/>
    </xf>
    <xf numFmtId="0" fontId="34" fillId="2" borderId="28" xfId="0" applyFont="1" applyFill="1" applyBorder="1" applyAlignment="1">
      <alignment horizontal="left" vertical="center" wrapText="1" indent="1"/>
    </xf>
    <xf numFmtId="10" fontId="14" fillId="2" borderId="28" xfId="0" applyNumberFormat="1" applyFont="1" applyFill="1" applyBorder="1" applyAlignment="1">
      <alignment horizontal="left" vertical="center" wrapText="1" indent="1"/>
    </xf>
    <xf numFmtId="0" fontId="34" fillId="2" borderId="29" xfId="0" applyFont="1" applyFill="1" applyBorder="1" applyAlignment="1">
      <alignment horizontal="left" vertical="center" wrapText="1" indent="1"/>
    </xf>
    <xf numFmtId="0" fontId="14" fillId="2" borderId="2" xfId="0" applyFont="1" applyFill="1" applyBorder="1" applyAlignment="1">
      <alignment horizontal="left" vertical="center" wrapText="1" indent="1"/>
    </xf>
    <xf numFmtId="0" fontId="14" fillId="2" borderId="7" xfId="0" applyFont="1" applyFill="1" applyBorder="1" applyAlignment="1">
      <alignment horizontal="left" vertical="center" wrapText="1" indent="1"/>
    </xf>
    <xf numFmtId="0" fontId="34" fillId="2" borderId="33" xfId="0" applyFont="1" applyFill="1" applyBorder="1" applyAlignment="1">
      <alignment horizontal="left" vertical="center" wrapText="1" indent="1"/>
    </xf>
    <xf numFmtId="0" fontId="11" fillId="3" borderId="18" xfId="37" applyFont="1" applyFill="1" applyBorder="1" applyAlignment="1">
      <alignment horizontal="center" vertical="center" wrapText="1"/>
    </xf>
    <xf numFmtId="10" fontId="14" fillId="2" borderId="3" xfId="6" applyNumberFormat="1" applyFont="1" applyFill="1" applyBorder="1" applyAlignment="1">
      <alignment horizontal="left" vertical="center" wrapText="1" indent="1"/>
    </xf>
    <xf numFmtId="0" fontId="35" fillId="5" borderId="28" xfId="0" applyFont="1" applyFill="1" applyBorder="1" applyAlignment="1">
      <alignment horizontal="center" vertical="center" wrapText="1"/>
    </xf>
    <xf numFmtId="10" fontId="14" fillId="2" borderId="27" xfId="6" applyNumberFormat="1" applyFont="1" applyFill="1" applyBorder="1" applyAlignment="1">
      <alignment horizontal="left" vertical="center" wrapText="1" indent="1"/>
    </xf>
    <xf numFmtId="10" fontId="14" fillId="2" borderId="31" xfId="6" applyNumberFormat="1" applyFont="1" applyFill="1" applyBorder="1" applyAlignment="1">
      <alignment horizontal="center" vertical="center" wrapText="1"/>
    </xf>
    <xf numFmtId="10" fontId="14" fillId="4" borderId="3" xfId="6" applyNumberFormat="1" applyFont="1" applyFill="1" applyBorder="1" applyAlignment="1">
      <alignment horizontal="center" vertical="top" wrapText="1"/>
    </xf>
    <xf numFmtId="10" fontId="14" fillId="9" borderId="31" xfId="6" applyNumberFormat="1" applyFont="1" applyFill="1" applyBorder="1" applyAlignment="1">
      <alignment horizontal="center" vertical="top" wrapText="1"/>
    </xf>
    <xf numFmtId="10" fontId="14" fillId="4" borderId="31" xfId="6" applyNumberFormat="1" applyFont="1" applyFill="1" applyBorder="1" applyAlignment="1">
      <alignment horizontal="center" vertical="top" wrapText="1"/>
    </xf>
    <xf numFmtId="0" fontId="35" fillId="5" borderId="29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10" fontId="14" fillId="2" borderId="28" xfId="67" applyNumberFormat="1" applyFont="1" applyFill="1" applyBorder="1" applyAlignment="1">
      <alignment horizontal="center" vertical="center" wrapText="1"/>
    </xf>
    <xf numFmtId="10" fontId="14" fillId="4" borderId="1" xfId="6" applyNumberFormat="1" applyFont="1" applyFill="1" applyBorder="1" applyAlignment="1">
      <alignment horizontal="right" vertical="top" wrapText="1"/>
    </xf>
    <xf numFmtId="0" fontId="35" fillId="9" borderId="28" xfId="0" applyFont="1" applyFill="1" applyBorder="1" applyAlignment="1">
      <alignment horizontal="center" vertical="center" wrapText="1"/>
    </xf>
    <xf numFmtId="10" fontId="14" fillId="4" borderId="7" xfId="6" applyNumberFormat="1" applyFont="1" applyFill="1" applyBorder="1" applyAlignment="1">
      <alignment horizontal="left" vertical="top" wrapText="1" indent="1"/>
    </xf>
    <xf numFmtId="10" fontId="14" fillId="4" borderId="35" xfId="6" applyNumberFormat="1" applyFont="1" applyFill="1" applyBorder="1" applyAlignment="1">
      <alignment horizontal="center" vertical="top" wrapText="1"/>
    </xf>
    <xf numFmtId="1" fontId="14" fillId="0" borderId="3" xfId="6" applyNumberFormat="1" applyFont="1" applyFill="1" applyBorder="1" applyAlignment="1">
      <alignment horizontal="left" vertical="center" wrapText="1" indent="1"/>
    </xf>
    <xf numFmtId="1" fontId="14" fillId="0" borderId="28" xfId="6" applyNumberFormat="1" applyFont="1" applyFill="1" applyBorder="1" applyAlignment="1">
      <alignment horizontal="left" vertical="center" wrapText="1" indent="1"/>
    </xf>
    <xf numFmtId="10" fontId="14" fillId="0" borderId="31" xfId="6" applyNumberFormat="1" applyFont="1" applyFill="1" applyBorder="1" applyAlignment="1">
      <alignment horizontal="center" vertical="center" wrapText="1"/>
    </xf>
    <xf numFmtId="1" fontId="14" fillId="5" borderId="28" xfId="6" applyNumberFormat="1" applyFont="1" applyFill="1" applyBorder="1" applyAlignment="1">
      <alignment horizontal="left" vertical="center" wrapText="1" indent="1"/>
    </xf>
    <xf numFmtId="0" fontId="14" fillId="2" borderId="1" xfId="0" applyFont="1" applyFill="1" applyBorder="1" applyAlignment="1">
      <alignment horizontal="left" vertical="center" wrapText="1" indent="1"/>
    </xf>
    <xf numFmtId="10" fontId="14" fillId="2" borderId="29" xfId="6" applyNumberFormat="1" applyFont="1" applyFill="1" applyBorder="1" applyAlignment="1">
      <alignment horizontal="left" vertical="center" wrapText="1" indent="1"/>
    </xf>
    <xf numFmtId="181" fontId="36" fillId="5" borderId="31" xfId="0" applyNumberFormat="1" applyFont="1" applyFill="1" applyBorder="1" applyAlignment="1">
      <alignment vertical="top" wrapText="1"/>
    </xf>
    <xf numFmtId="0" fontId="36" fillId="5" borderId="2" xfId="0" applyFont="1" applyFill="1" applyBorder="1" applyAlignment="1">
      <alignment horizontal="center" vertical="center" wrapText="1"/>
    </xf>
    <xf numFmtId="0" fontId="36" fillId="5" borderId="31" xfId="0" applyFont="1" applyFill="1" applyBorder="1" applyAlignment="1">
      <alignment horizontal="center" vertical="center" wrapText="1"/>
    </xf>
    <xf numFmtId="10" fontId="14" fillId="2" borderId="33" xfId="6" applyNumberFormat="1" applyFont="1" applyFill="1" applyBorder="1" applyAlignment="1">
      <alignment horizontal="left" vertical="center" wrapText="1" indent="1"/>
    </xf>
    <xf numFmtId="0" fontId="14" fillId="4" borderId="2" xfId="0" applyFont="1" applyFill="1" applyBorder="1" applyAlignment="1">
      <alignment horizontal="left" vertical="top" wrapText="1" indent="1"/>
    </xf>
    <xf numFmtId="1" fontId="15" fillId="5" borderId="31" xfId="3" applyNumberFormat="1" applyFont="1" applyFill="1" applyBorder="1" applyAlignment="1">
      <alignment horizontal="left" vertical="center" wrapText="1" indent="1"/>
    </xf>
    <xf numFmtId="10" fontId="14" fillId="2" borderId="31" xfId="6" applyNumberFormat="1" applyFont="1" applyFill="1" applyBorder="1" applyAlignment="1">
      <alignment horizontal="right" vertical="center" wrapText="1" indent="1"/>
    </xf>
    <xf numFmtId="0" fontId="37" fillId="3" borderId="2" xfId="0" applyFont="1" applyFill="1" applyBorder="1" applyAlignment="1">
      <alignment horizontal="center" vertical="center"/>
    </xf>
    <xf numFmtId="0" fontId="37" fillId="3" borderId="3" xfId="0" applyFont="1" applyFill="1" applyBorder="1" applyAlignment="1">
      <alignment horizontal="center" vertical="center"/>
    </xf>
    <xf numFmtId="0" fontId="38" fillId="3" borderId="53" xfId="37" applyFont="1" applyFill="1" applyBorder="1" applyAlignment="1">
      <alignment horizontal="center" vertical="center" wrapText="1"/>
    </xf>
    <xf numFmtId="0" fontId="38" fillId="3" borderId="9" xfId="37" applyFont="1" applyFill="1" applyBorder="1" applyAlignment="1">
      <alignment horizontal="center" vertical="center" wrapText="1"/>
    </xf>
    <xf numFmtId="0" fontId="38" fillId="3" borderId="54" xfId="37" applyFont="1" applyFill="1" applyBorder="1" applyAlignment="1">
      <alignment horizontal="center" vertical="center" wrapText="1"/>
    </xf>
    <xf numFmtId="0" fontId="38" fillId="3" borderId="13" xfId="37" applyFont="1" applyFill="1" applyBorder="1" applyAlignment="1">
      <alignment horizontal="center" vertical="center" wrapText="1"/>
    </xf>
    <xf numFmtId="0" fontId="38" fillId="3" borderId="55" xfId="37" applyFont="1" applyFill="1" applyBorder="1" applyAlignment="1">
      <alignment horizontal="center" vertical="center" wrapText="1"/>
    </xf>
    <xf numFmtId="0" fontId="38" fillId="3" borderId="17" xfId="37" applyFont="1" applyFill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 wrapText="1"/>
    </xf>
    <xf numFmtId="0" fontId="40" fillId="0" borderId="28" xfId="0" applyFont="1" applyBorder="1" applyAlignment="1">
      <alignment horizontal="center" vertical="center" wrapText="1"/>
    </xf>
    <xf numFmtId="0" fontId="41" fillId="0" borderId="28" xfId="0" applyFont="1" applyBorder="1" applyAlignment="1">
      <alignment horizontal="center" vertical="center" wrapText="1"/>
    </xf>
    <xf numFmtId="0" fontId="35" fillId="10" borderId="28" xfId="0" applyFont="1" applyFill="1" applyBorder="1" applyAlignment="1">
      <alignment horizontal="center" vertical="center" wrapText="1"/>
    </xf>
    <xf numFmtId="0" fontId="35" fillId="10" borderId="28" xfId="0" applyFont="1" applyFill="1" applyBorder="1" applyAlignment="1">
      <alignment horizontal="center" wrapText="1"/>
    </xf>
    <xf numFmtId="0" fontId="41" fillId="0" borderId="29" xfId="0" applyFont="1" applyBorder="1" applyAlignment="1">
      <alignment horizontal="left" vertical="center" wrapText="1"/>
    </xf>
    <xf numFmtId="0" fontId="41" fillId="5" borderId="29" xfId="0" applyFont="1" applyFill="1" applyBorder="1" applyAlignment="1">
      <alignment horizontal="left" vertical="center" wrapText="1"/>
    </xf>
    <xf numFmtId="0" fontId="35" fillId="0" borderId="28" xfId="0" applyFont="1" applyBorder="1" applyAlignment="1">
      <alignment vertical="center" wrapText="1"/>
    </xf>
    <xf numFmtId="0" fontId="35" fillId="0" borderId="31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2" fontId="13" fillId="5" borderId="2" xfId="0" applyNumberFormat="1" applyFont="1" applyFill="1" applyBorder="1" applyAlignment="1">
      <alignment horizontal="center" vertical="center" wrapText="1"/>
    </xf>
    <xf numFmtId="2" fontId="13" fillId="5" borderId="3" xfId="0" applyNumberFormat="1" applyFont="1" applyFill="1" applyBorder="1" applyAlignment="1">
      <alignment horizontal="center" vertical="center" wrapText="1"/>
    </xf>
    <xf numFmtId="2" fontId="13" fillId="5" borderId="31" xfId="0" applyNumberFormat="1" applyFont="1" applyFill="1" applyBorder="1" applyAlignment="1">
      <alignment horizontal="center" vertical="center" wrapText="1"/>
    </xf>
    <xf numFmtId="0" fontId="42" fillId="0" borderId="0" xfId="0" applyFont="1"/>
    <xf numFmtId="0" fontId="35" fillId="0" borderId="28" xfId="0" applyFont="1" applyBorder="1" applyAlignment="1">
      <alignment horizontal="left" vertical="center" wrapText="1" indent="1"/>
    </xf>
    <xf numFmtId="0" fontId="35" fillId="5" borderId="28" xfId="54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9" fillId="0" borderId="5" xfId="0" applyFont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37" fillId="3" borderId="31" xfId="0" applyFont="1" applyFill="1" applyBorder="1" applyAlignment="1">
      <alignment horizontal="center" vertical="center"/>
    </xf>
    <xf numFmtId="0" fontId="38" fillId="3" borderId="57" xfId="37" applyFont="1" applyFill="1" applyBorder="1" applyAlignment="1">
      <alignment horizontal="center" vertical="center" wrapText="1"/>
    </xf>
    <xf numFmtId="0" fontId="38" fillId="3" borderId="58" xfId="37" applyFont="1" applyFill="1" applyBorder="1" applyAlignment="1">
      <alignment horizontal="center" vertical="center" wrapText="1"/>
    </xf>
    <xf numFmtId="0" fontId="38" fillId="3" borderId="59" xfId="37" applyFont="1" applyFill="1" applyBorder="1" applyAlignment="1">
      <alignment horizontal="center" vertical="center" wrapText="1"/>
    </xf>
    <xf numFmtId="0" fontId="39" fillId="0" borderId="31" xfId="0" applyFont="1" applyBorder="1" applyAlignment="1">
      <alignment horizontal="center" vertical="center"/>
    </xf>
    <xf numFmtId="0" fontId="40" fillId="5" borderId="28" xfId="0" applyFont="1" applyFill="1" applyBorder="1" applyAlignment="1">
      <alignment horizontal="center" vertical="center" wrapText="1"/>
    </xf>
    <xf numFmtId="0" fontId="41" fillId="5" borderId="28" xfId="0" applyFont="1" applyFill="1" applyBorder="1" applyAlignment="1">
      <alignment horizontal="center" vertical="center" wrapText="1"/>
    </xf>
    <xf numFmtId="0" fontId="35" fillId="5" borderId="28" xfId="0" applyFont="1" applyFill="1" applyBorder="1" applyAlignment="1">
      <alignment vertical="center" wrapText="1"/>
    </xf>
    <xf numFmtId="0" fontId="35" fillId="0" borderId="60" xfId="0" applyFont="1" applyBorder="1" applyAlignment="1">
      <alignment vertical="center" wrapText="1"/>
    </xf>
    <xf numFmtId="0" fontId="15" fillId="5" borderId="28" xfId="0" applyFont="1" applyFill="1" applyBorder="1" applyAlignment="1">
      <alignment horizontal="center" vertical="center" wrapText="1"/>
    </xf>
    <xf numFmtId="9" fontId="15" fillId="5" borderId="28" xfId="0" applyNumberFormat="1" applyFont="1" applyFill="1" applyBorder="1" applyAlignment="1">
      <alignment horizontal="center" vertical="center" wrapText="1"/>
    </xf>
    <xf numFmtId="0" fontId="39" fillId="5" borderId="5" xfId="0" applyFont="1" applyFill="1" applyBorder="1" applyAlignment="1">
      <alignment vertical="center" wrapText="1"/>
    </xf>
    <xf numFmtId="9" fontId="39" fillId="0" borderId="0" xfId="6" applyFont="1" applyAlignment="1">
      <alignment vertical="center"/>
    </xf>
    <xf numFmtId="10" fontId="34" fillId="0" borderId="28" xfId="0" applyNumberFormat="1" applyFont="1" applyBorder="1" applyAlignment="1">
      <alignment horizontal="left" vertical="center" wrapText="1" indent="1"/>
    </xf>
    <xf numFmtId="1" fontId="34" fillId="0" borderId="2" xfId="6" applyNumberFormat="1" applyFont="1" applyFill="1" applyBorder="1" applyAlignment="1">
      <alignment horizontal="left" vertical="center" wrapText="1" indent="1"/>
    </xf>
    <xf numFmtId="10" fontId="34" fillId="2" borderId="28" xfId="0" applyNumberFormat="1" applyFont="1" applyFill="1" applyBorder="1" applyAlignment="1">
      <alignment horizontal="left" vertical="center" wrapText="1" indent="1"/>
    </xf>
    <xf numFmtId="1" fontId="34" fillId="5" borderId="2" xfId="6" applyNumberFormat="1" applyFont="1" applyFill="1" applyBorder="1" applyAlignment="1">
      <alignment horizontal="left" vertical="center" wrapText="1" indent="1"/>
    </xf>
    <xf numFmtId="10" fontId="14" fillId="2" borderId="31" xfId="6" applyNumberFormat="1" applyFont="1" applyFill="1" applyBorder="1" applyAlignment="1">
      <alignment horizontal="left" vertical="top" wrapText="1" indent="1"/>
    </xf>
    <xf numFmtId="1" fontId="15" fillId="5" borderId="31" xfId="3" applyNumberFormat="1" applyFont="1" applyFill="1" applyBorder="1" applyAlignment="1">
      <alignment horizontal="center" vertical="center" wrapText="1"/>
    </xf>
    <xf numFmtId="10" fontId="14" fillId="4" borderId="35" xfId="6" applyNumberFormat="1" applyFont="1" applyFill="1" applyBorder="1" applyAlignment="1">
      <alignment horizontal="right" vertical="top" wrapText="1"/>
    </xf>
    <xf numFmtId="1" fontId="34" fillId="0" borderId="3" xfId="6" applyNumberFormat="1" applyFont="1" applyFill="1" applyBorder="1" applyAlignment="1">
      <alignment horizontal="left" vertical="center" wrapText="1" indent="1"/>
    </xf>
    <xf numFmtId="1" fontId="34" fillId="0" borderId="31" xfId="6" applyNumberFormat="1" applyFont="1" applyFill="1" applyBorder="1" applyAlignment="1">
      <alignment horizontal="left" vertical="center" wrapText="1" indent="1"/>
    </xf>
    <xf numFmtId="1" fontId="34" fillId="0" borderId="28" xfId="6" applyNumberFormat="1" applyFont="1" applyFill="1" applyBorder="1" applyAlignment="1">
      <alignment horizontal="left" vertical="center" wrapText="1" indent="1"/>
    </xf>
    <xf numFmtId="1" fontId="34" fillId="5" borderId="3" xfId="6" applyNumberFormat="1" applyFont="1" applyFill="1" applyBorder="1" applyAlignment="1">
      <alignment horizontal="left" vertical="center" wrapText="1" indent="1"/>
    </xf>
    <xf numFmtId="1" fontId="34" fillId="5" borderId="31" xfId="6" applyNumberFormat="1" applyFont="1" applyFill="1" applyBorder="1" applyAlignment="1">
      <alignment horizontal="left" vertical="center" wrapText="1" indent="1"/>
    </xf>
    <xf numFmtId="1" fontId="34" fillId="5" borderId="28" xfId="6" applyNumberFormat="1" applyFont="1" applyFill="1" applyBorder="1" applyAlignment="1">
      <alignment horizontal="left" vertical="center" wrapText="1" indent="1"/>
    </xf>
    <xf numFmtId="10" fontId="34" fillId="2" borderId="31" xfId="6" applyNumberFormat="1" applyFont="1" applyFill="1" applyBorder="1" applyAlignment="1">
      <alignment horizontal="center" vertical="center" wrapText="1"/>
    </xf>
    <xf numFmtId="0" fontId="14" fillId="2" borderId="31" xfId="6" applyNumberFormat="1" applyFont="1" applyFill="1" applyBorder="1" applyAlignment="1">
      <alignment horizontal="center" vertical="center" wrapText="1"/>
    </xf>
    <xf numFmtId="1" fontId="34" fillId="5" borderId="2" xfId="6" applyNumberFormat="1" applyFont="1" applyFill="1" applyBorder="1" applyAlignment="1">
      <alignment horizontal="left" vertical="center" wrapText="1"/>
    </xf>
    <xf numFmtId="10" fontId="13" fillId="4" borderId="35" xfId="6" applyNumberFormat="1" applyFont="1" applyFill="1" applyBorder="1" applyAlignment="1">
      <alignment horizontal="center" vertical="top" wrapText="1"/>
    </xf>
    <xf numFmtId="9" fontId="15" fillId="5" borderId="31" xfId="6" applyFont="1" applyFill="1" applyBorder="1" applyAlignment="1">
      <alignment horizontal="left" vertical="center" wrapText="1" indent="1"/>
    </xf>
    <xf numFmtId="1" fontId="34" fillId="5" borderId="3" xfId="6" applyNumberFormat="1" applyFont="1" applyFill="1" applyBorder="1" applyAlignment="1">
      <alignment horizontal="left" vertical="center" wrapText="1"/>
    </xf>
    <xf numFmtId="1" fontId="34" fillId="5" borderId="31" xfId="6" applyNumberFormat="1" applyFont="1" applyFill="1" applyBorder="1" applyAlignment="1">
      <alignment horizontal="left" vertical="center" wrapText="1"/>
    </xf>
    <xf numFmtId="0" fontId="35" fillId="11" borderId="28" xfId="0" applyFont="1" applyFill="1" applyBorder="1" applyAlignment="1">
      <alignment horizontal="center" vertical="center" wrapText="1"/>
    </xf>
    <xf numFmtId="0" fontId="35" fillId="11" borderId="28" xfId="0" applyFont="1" applyFill="1" applyBorder="1" applyAlignment="1">
      <alignment horizontal="center" wrapText="1"/>
    </xf>
    <xf numFmtId="0" fontId="41" fillId="0" borderId="28" xfId="0" applyFont="1" applyBorder="1" applyAlignment="1">
      <alignment horizontal="left" vertical="center" wrapText="1"/>
    </xf>
    <xf numFmtId="2" fontId="13" fillId="0" borderId="2" xfId="0" applyNumberFormat="1" applyFont="1" applyBorder="1" applyAlignment="1">
      <alignment horizontal="center" vertical="top" wrapText="1"/>
    </xf>
    <xf numFmtId="2" fontId="13" fillId="0" borderId="3" xfId="0" applyNumberFormat="1" applyFont="1" applyBorder="1" applyAlignment="1">
      <alignment horizontal="center" vertical="top" wrapText="1"/>
    </xf>
    <xf numFmtId="2" fontId="13" fillId="0" borderId="31" xfId="0" applyNumberFormat="1" applyFont="1" applyBorder="1" applyAlignment="1">
      <alignment horizontal="center" vertical="top" wrapText="1"/>
    </xf>
    <xf numFmtId="0" fontId="41" fillId="0" borderId="31" xfId="0" applyFont="1" applyBorder="1" applyAlignment="1">
      <alignment horizontal="left" vertical="center" wrapText="1"/>
    </xf>
    <xf numFmtId="0" fontId="41" fillId="5" borderId="28" xfId="0" applyFont="1" applyFill="1" applyBorder="1" applyAlignment="1">
      <alignment horizontal="left" vertical="center" wrapText="1"/>
    </xf>
    <xf numFmtId="0" fontId="43" fillId="0" borderId="0" xfId="8"/>
    <xf numFmtId="0" fontId="43" fillId="0" borderId="0" xfId="8" applyAlignment="1">
      <alignment horizontal="center" vertical="center" wrapText="1"/>
    </xf>
    <xf numFmtId="0" fontId="44" fillId="12" borderId="4" xfId="8" applyFont="1" applyFill="1" applyBorder="1"/>
    <xf numFmtId="0" fontId="43" fillId="12" borderId="5" xfId="8" applyFill="1" applyBorder="1"/>
    <xf numFmtId="0" fontId="43" fillId="12" borderId="32" xfId="8" applyFill="1" applyBorder="1"/>
    <xf numFmtId="0" fontId="43" fillId="0" borderId="6" xfId="8" applyBorder="1"/>
    <xf numFmtId="0" fontId="43" fillId="0" borderId="34" xfId="8" applyBorder="1"/>
    <xf numFmtId="0" fontId="44" fillId="0" borderId="6" xfId="8" applyFont="1" applyBorder="1"/>
    <xf numFmtId="0" fontId="44" fillId="0" borderId="7" xfId="8" applyFont="1" applyBorder="1"/>
    <xf numFmtId="0" fontId="43" fillId="0" borderId="1" xfId="8" applyBorder="1"/>
    <xf numFmtId="0" fontId="43" fillId="0" borderId="35" xfId="8" applyBorder="1"/>
    <xf numFmtId="0" fontId="0" fillId="0" borderId="0" xfId="24"/>
    <xf numFmtId="0" fontId="42" fillId="0" borderId="0" xfId="24" applyFont="1" applyAlignment="1">
      <alignment vertical="center" wrapText="1"/>
    </xf>
    <xf numFmtId="0" fontId="0" fillId="0" borderId="0" xfId="24" applyAlignment="1">
      <alignment horizontal="center"/>
    </xf>
    <xf numFmtId="0" fontId="0" fillId="0" borderId="1" xfId="24" applyBorder="1" applyAlignment="1">
      <alignment horizontal="center"/>
    </xf>
    <xf numFmtId="0" fontId="1" fillId="0" borderId="2" xfId="24" applyFont="1" applyBorder="1" applyAlignment="1">
      <alignment horizontal="center" vertical="center"/>
    </xf>
    <xf numFmtId="0" fontId="1" fillId="0" borderId="3" xfId="24" applyFont="1" applyBorder="1" applyAlignment="1">
      <alignment horizontal="center" vertical="center"/>
    </xf>
    <xf numFmtId="0" fontId="2" fillId="0" borderId="4" xfId="24" applyFont="1" applyBorder="1" applyAlignment="1">
      <alignment horizontal="center" vertical="center"/>
    </xf>
    <xf numFmtId="0" fontId="2" fillId="0" borderId="5" xfId="24" applyFont="1" applyBorder="1" applyAlignment="1">
      <alignment horizontal="center" vertical="center"/>
    </xf>
    <xf numFmtId="0" fontId="3" fillId="2" borderId="6" xfId="24" applyFont="1" applyFill="1" applyBorder="1" applyAlignment="1">
      <alignment horizontal="left" vertical="center"/>
    </xf>
    <xf numFmtId="0" fontId="4" fillId="2" borderId="0" xfId="24" applyFont="1" applyFill="1" applyAlignment="1">
      <alignment horizontal="left" vertical="center"/>
    </xf>
    <xf numFmtId="0" fontId="4" fillId="2" borderId="3" xfId="24" applyFont="1" applyFill="1" applyBorder="1" applyAlignment="1">
      <alignment horizontal="left" vertical="center"/>
    </xf>
    <xf numFmtId="0" fontId="3" fillId="2" borderId="3" xfId="24" applyFont="1" applyFill="1" applyBorder="1" applyAlignment="1">
      <alignment horizontal="left" vertical="center"/>
    </xf>
    <xf numFmtId="0" fontId="6" fillId="2" borderId="0" xfId="24" applyFont="1" applyFill="1" applyAlignment="1">
      <alignment horizontal="right" vertical="center"/>
    </xf>
    <xf numFmtId="0" fontId="7" fillId="0" borderId="7" xfId="24" applyFont="1" applyBorder="1" applyAlignment="1">
      <alignment horizontal="center" vertical="center"/>
    </xf>
    <xf numFmtId="0" fontId="7" fillId="0" borderId="1" xfId="24" applyFont="1" applyBorder="1" applyAlignment="1">
      <alignment horizontal="center" vertical="center"/>
    </xf>
    <xf numFmtId="0" fontId="8" fillId="0" borderId="5" xfId="24" applyFont="1" applyBorder="1" applyAlignment="1">
      <alignment horizontal="center"/>
    </xf>
    <xf numFmtId="0" fontId="9" fillId="0" borderId="0" xfId="24" applyFont="1"/>
    <xf numFmtId="0" fontId="8" fillId="0" borderId="0" xfId="24" applyFont="1" applyAlignment="1">
      <alignment horizontal="left"/>
    </xf>
    <xf numFmtId="0" fontId="8" fillId="0" borderId="0" xfId="24" applyFont="1"/>
    <xf numFmtId="0" fontId="10" fillId="2" borderId="2" xfId="24" applyFont="1" applyFill="1" applyBorder="1" applyAlignment="1">
      <alignment horizontal="right" vertical="center"/>
    </xf>
    <xf numFmtId="0" fontId="8" fillId="0" borderId="0" xfId="24" applyFont="1" applyAlignment="1">
      <alignment horizontal="center"/>
    </xf>
    <xf numFmtId="0" fontId="11" fillId="3" borderId="9" xfId="24" applyFont="1" applyFill="1" applyBorder="1" applyAlignment="1">
      <alignment horizontal="center" vertical="center" wrapText="1"/>
    </xf>
    <xf numFmtId="0" fontId="11" fillId="3" borderId="13" xfId="24" applyFont="1" applyFill="1" applyBorder="1" applyAlignment="1">
      <alignment horizontal="center" vertical="center" wrapText="1"/>
    </xf>
    <xf numFmtId="0" fontId="11" fillId="3" borderId="17" xfId="24" applyFont="1" applyFill="1" applyBorder="1" applyAlignment="1">
      <alignment horizontal="center" vertical="center" wrapText="1"/>
    </xf>
    <xf numFmtId="0" fontId="12" fillId="0" borderId="20" xfId="24" applyFont="1" applyBorder="1" applyAlignment="1">
      <alignment horizontal="center" vertical="center" wrapText="1"/>
    </xf>
    <xf numFmtId="0" fontId="12" fillId="0" borderId="21" xfId="24" applyFont="1" applyBorder="1" applyAlignment="1">
      <alignment horizontal="center" vertical="center" wrapText="1"/>
    </xf>
    <xf numFmtId="0" fontId="12" fillId="0" borderId="22" xfId="24" applyFont="1" applyBorder="1" applyAlignment="1">
      <alignment horizontal="center" vertical="center" wrapText="1"/>
    </xf>
    <xf numFmtId="0" fontId="12" fillId="0" borderId="23" xfId="24" applyFont="1" applyBorder="1" applyAlignment="1">
      <alignment horizontal="center" vertical="center" wrapText="1"/>
    </xf>
    <xf numFmtId="0" fontId="12" fillId="0" borderId="49" xfId="24" applyFont="1" applyBorder="1" applyAlignment="1">
      <alignment horizontal="center" vertical="center" wrapText="1"/>
    </xf>
    <xf numFmtId="0" fontId="14" fillId="0" borderId="6" xfId="24" applyFont="1" applyBorder="1" applyAlignment="1">
      <alignment horizontal="center" vertical="center" wrapText="1"/>
    </xf>
    <xf numFmtId="0" fontId="14" fillId="0" borderId="0" xfId="24" applyFont="1" applyAlignment="1">
      <alignment horizontal="center" vertical="center" wrapText="1"/>
    </xf>
    <xf numFmtId="0" fontId="14" fillId="0" borderId="34" xfId="24" applyFont="1" applyBorder="1" applyAlignment="1">
      <alignment horizontal="center" vertical="center" wrapText="1"/>
    </xf>
    <xf numFmtId="0" fontId="14" fillId="2" borderId="27" xfId="24" applyFont="1" applyFill="1" applyBorder="1" applyAlignment="1">
      <alignment horizontal="left" vertical="center" wrapText="1" indent="1"/>
    </xf>
    <xf numFmtId="0" fontId="14" fillId="2" borderId="29" xfId="24" applyFont="1" applyFill="1" applyBorder="1" applyAlignment="1">
      <alignment horizontal="left" vertical="center" wrapText="1" indent="1"/>
    </xf>
    <xf numFmtId="10" fontId="14" fillId="2" borderId="28" xfId="67" applyNumberFormat="1" applyFont="1" applyFill="1" applyBorder="1" applyAlignment="1">
      <alignment horizontal="left" vertical="top" wrapText="1" indent="1"/>
    </xf>
    <xf numFmtId="0" fontId="14" fillId="4" borderId="2" xfId="24" applyFont="1" applyFill="1" applyBorder="1" applyAlignment="1">
      <alignment horizontal="center" vertical="center" textRotation="90" wrapText="1"/>
    </xf>
    <xf numFmtId="0" fontId="14" fillId="4" borderId="3" xfId="24" applyFont="1" applyFill="1" applyBorder="1" applyAlignment="1">
      <alignment horizontal="center" vertical="center" textRotation="90" wrapText="1"/>
    </xf>
    <xf numFmtId="0" fontId="14" fillId="4" borderId="31" xfId="24" applyFont="1" applyFill="1" applyBorder="1" applyAlignment="1">
      <alignment horizontal="center" vertical="center" textRotation="90" wrapText="1"/>
    </xf>
    <xf numFmtId="1" fontId="13" fillId="4" borderId="28" xfId="24" applyNumberFormat="1" applyFont="1" applyFill="1" applyBorder="1" applyAlignment="1">
      <alignment horizontal="center" vertical="center" wrapText="1"/>
    </xf>
    <xf numFmtId="10" fontId="14" fillId="4" borderId="2" xfId="67" applyNumberFormat="1" applyFont="1" applyFill="1" applyBorder="1" applyAlignment="1">
      <alignment horizontal="left" vertical="top" wrapText="1" indent="1"/>
    </xf>
    <xf numFmtId="10" fontId="14" fillId="4" borderId="2" xfId="67" applyNumberFormat="1" applyFont="1" applyFill="1" applyBorder="1" applyAlignment="1">
      <alignment horizontal="center" vertical="top" wrapText="1"/>
    </xf>
    <xf numFmtId="0" fontId="14" fillId="0" borderId="4" xfId="24" applyFont="1" applyBorder="1" applyAlignment="1">
      <alignment horizontal="center" vertical="center" wrapText="1"/>
    </xf>
    <xf numFmtId="0" fontId="14" fillId="0" borderId="5" xfId="24" applyFont="1" applyBorder="1" applyAlignment="1">
      <alignment horizontal="center" vertical="center" wrapText="1"/>
    </xf>
    <xf numFmtId="0" fontId="14" fillId="0" borderId="32" xfId="24" applyFont="1" applyBorder="1" applyAlignment="1">
      <alignment horizontal="center" vertical="center" wrapText="1"/>
    </xf>
    <xf numFmtId="0" fontId="15" fillId="0" borderId="28" xfId="60" applyNumberFormat="1" applyFont="1" applyFill="1" applyBorder="1" applyAlignment="1">
      <alignment horizontal="left" vertical="center" wrapText="1" indent="1"/>
    </xf>
    <xf numFmtId="1" fontId="14" fillId="0" borderId="2" xfId="67" applyNumberFormat="1" applyFont="1" applyFill="1" applyBorder="1" applyAlignment="1">
      <alignment horizontal="left" vertical="center" wrapText="1" indent="1"/>
    </xf>
    <xf numFmtId="0" fontId="14" fillId="0" borderId="33" xfId="24" applyFont="1" applyBorder="1" applyAlignment="1">
      <alignment horizontal="center" vertical="center" wrapText="1"/>
    </xf>
    <xf numFmtId="0" fontId="14" fillId="2" borderId="2" xfId="24" applyFont="1" applyFill="1" applyBorder="1" applyAlignment="1">
      <alignment horizontal="left" vertical="center" wrapText="1" indent="1"/>
    </xf>
    <xf numFmtId="0" fontId="14" fillId="2" borderId="33" xfId="24" applyFont="1" applyFill="1" applyBorder="1" applyAlignment="1">
      <alignment horizontal="left" vertical="center" wrapText="1" indent="1"/>
    </xf>
    <xf numFmtId="0" fontId="14" fillId="2" borderId="28" xfId="24" applyFont="1" applyFill="1" applyBorder="1" applyAlignment="1">
      <alignment horizontal="left" vertical="center" wrapText="1" indent="1"/>
    </xf>
    <xf numFmtId="0" fontId="14" fillId="2" borderId="2" xfId="24" applyFont="1" applyFill="1" applyBorder="1" applyAlignment="1">
      <alignment horizontal="left" vertical="top" wrapText="1" indent="1"/>
    </xf>
    <xf numFmtId="0" fontId="14" fillId="4" borderId="2" xfId="24" applyFont="1" applyFill="1" applyBorder="1" applyAlignment="1">
      <alignment horizontal="right" vertical="center" wrapText="1"/>
    </xf>
    <xf numFmtId="0" fontId="14" fillId="4" borderId="3" xfId="24" applyFont="1" applyFill="1" applyBorder="1" applyAlignment="1">
      <alignment horizontal="right" vertical="center" wrapText="1"/>
    </xf>
    <xf numFmtId="0" fontId="14" fillId="4" borderId="31" xfId="24" applyFont="1" applyFill="1" applyBorder="1" applyAlignment="1">
      <alignment horizontal="right" vertical="center" wrapText="1"/>
    </xf>
    <xf numFmtId="10" fontId="14" fillId="4" borderId="7" xfId="67" applyNumberFormat="1" applyFont="1" applyFill="1" applyBorder="1" applyAlignment="1">
      <alignment horizontal="right" vertical="top" wrapText="1" indent="1"/>
    </xf>
    <xf numFmtId="0" fontId="14" fillId="2" borderId="29" xfId="24" applyFont="1" applyFill="1" applyBorder="1" applyAlignment="1">
      <alignment horizontal="center" vertical="center" wrapText="1"/>
    </xf>
    <xf numFmtId="0" fontId="14" fillId="0" borderId="28" xfId="24" applyFont="1" applyBorder="1" applyAlignment="1">
      <alignment horizontal="center" vertical="center" wrapText="1"/>
    </xf>
    <xf numFmtId="10" fontId="14" fillId="0" borderId="29" xfId="67" applyNumberFormat="1" applyFont="1" applyFill="1" applyBorder="1" applyAlignment="1">
      <alignment horizontal="left" vertical="center" wrapText="1" indent="1"/>
    </xf>
    <xf numFmtId="10" fontId="14" fillId="0" borderId="2" xfId="67" applyNumberFormat="1" applyFont="1" applyFill="1" applyBorder="1" applyAlignment="1">
      <alignment horizontal="left" vertical="top" wrapText="1" indent="1"/>
    </xf>
    <xf numFmtId="0" fontId="14" fillId="2" borderId="60" xfId="24" applyFont="1" applyFill="1" applyBorder="1" applyAlignment="1">
      <alignment horizontal="center" vertical="center" wrapText="1"/>
    </xf>
    <xf numFmtId="10" fontId="14" fillId="0" borderId="33" xfId="67" applyNumberFormat="1" applyFont="1" applyFill="1" applyBorder="1" applyAlignment="1">
      <alignment horizontal="left" vertical="center" wrapText="1" indent="1"/>
    </xf>
    <xf numFmtId="0" fontId="14" fillId="0" borderId="29" xfId="24" applyFont="1" applyBorder="1" applyAlignment="1">
      <alignment horizontal="center" vertical="center" wrapText="1"/>
    </xf>
    <xf numFmtId="0" fontId="40" fillId="0" borderId="29" xfId="0" applyFont="1" applyBorder="1" applyAlignment="1">
      <alignment horizontal="left" vertical="center" wrapText="1" indent="1"/>
    </xf>
    <xf numFmtId="1" fontId="14" fillId="5" borderId="28" xfId="67" applyNumberFormat="1" applyFont="1" applyFill="1" applyBorder="1" applyAlignment="1">
      <alignment horizontal="left" vertical="center" wrapText="1" indent="1"/>
    </xf>
    <xf numFmtId="0" fontId="14" fillId="0" borderId="60" xfId="24" applyFont="1" applyBorder="1" applyAlignment="1">
      <alignment horizontal="center" vertical="center" wrapText="1"/>
    </xf>
    <xf numFmtId="0" fontId="40" fillId="0" borderId="60" xfId="0" applyFont="1" applyBorder="1" applyAlignment="1">
      <alignment horizontal="left" vertical="center" wrapText="1" indent="1"/>
    </xf>
    <xf numFmtId="0" fontId="40" fillId="0" borderId="33" xfId="0" applyFont="1" applyBorder="1" applyAlignment="1">
      <alignment horizontal="left" vertical="center" wrapText="1" indent="1"/>
    </xf>
    <xf numFmtId="0" fontId="40" fillId="0" borderId="28" xfId="0" applyFont="1" applyBorder="1" applyAlignment="1">
      <alignment horizontal="left" vertical="center" wrapText="1" indent="1"/>
    </xf>
    <xf numFmtId="0" fontId="14" fillId="4" borderId="2" xfId="24" applyFont="1" applyFill="1" applyBorder="1" applyAlignment="1">
      <alignment vertical="center" wrapText="1"/>
    </xf>
    <xf numFmtId="0" fontId="14" fillId="4" borderId="3" xfId="24" applyFont="1" applyFill="1" applyBorder="1" applyAlignment="1">
      <alignment vertical="center" wrapText="1"/>
    </xf>
    <xf numFmtId="0" fontId="14" fillId="4" borderId="31" xfId="24" applyFont="1" applyFill="1" applyBorder="1" applyAlignment="1">
      <alignment vertical="center" wrapText="1"/>
    </xf>
    <xf numFmtId="178" fontId="13" fillId="4" borderId="28" xfId="24" applyNumberFormat="1" applyFont="1" applyFill="1" applyBorder="1" applyAlignment="1">
      <alignment horizontal="center" vertical="center" wrapText="1"/>
    </xf>
    <xf numFmtId="0" fontId="13" fillId="4" borderId="7" xfId="24" applyFont="1" applyFill="1" applyBorder="1" applyAlignment="1">
      <alignment vertical="center" wrapText="1"/>
    </xf>
    <xf numFmtId="0" fontId="13" fillId="4" borderId="1" xfId="24" applyFont="1" applyFill="1" applyBorder="1" applyAlignment="1">
      <alignment vertical="center" wrapText="1"/>
    </xf>
    <xf numFmtId="0" fontId="13" fillId="4" borderId="35" xfId="24" applyFont="1" applyFill="1" applyBorder="1" applyAlignment="1">
      <alignment vertical="center" wrapText="1"/>
    </xf>
    <xf numFmtId="178" fontId="13" fillId="4" borderId="28" xfId="24" applyNumberFormat="1" applyFont="1" applyFill="1" applyBorder="1" applyAlignment="1">
      <alignment horizontal="right" vertical="center" wrapText="1"/>
    </xf>
    <xf numFmtId="10" fontId="13" fillId="4" borderId="2" xfId="67" applyNumberFormat="1" applyFont="1" applyFill="1" applyBorder="1" applyAlignment="1">
      <alignment horizontal="left" vertical="top" wrapText="1" indent="1"/>
    </xf>
    <xf numFmtId="10" fontId="13" fillId="4" borderId="2" xfId="67" applyNumberFormat="1" applyFont="1" applyFill="1" applyBorder="1" applyAlignment="1">
      <alignment horizontal="center" vertical="top" wrapText="1"/>
    </xf>
    <xf numFmtId="0" fontId="23" fillId="4" borderId="2" xfId="24" applyFont="1" applyFill="1" applyBorder="1" applyAlignment="1">
      <alignment horizontal="center"/>
    </xf>
    <xf numFmtId="0" fontId="23" fillId="4" borderId="3" xfId="24" applyFont="1" applyFill="1" applyBorder="1" applyAlignment="1">
      <alignment horizontal="center"/>
    </xf>
    <xf numFmtId="0" fontId="23" fillId="4" borderId="31" xfId="24" applyFont="1" applyFill="1" applyBorder="1" applyAlignment="1">
      <alignment horizontal="center"/>
    </xf>
    <xf numFmtId="178" fontId="23" fillId="6" borderId="28" xfId="24" applyNumberFormat="1" applyFont="1" applyFill="1" applyBorder="1" applyAlignment="1">
      <alignment horizontal="center"/>
    </xf>
    <xf numFmtId="0" fontId="23" fillId="6" borderId="2" xfId="24" applyFont="1" applyFill="1" applyBorder="1" applyAlignment="1">
      <alignment horizontal="center" vertical="center" wrapText="1"/>
    </xf>
    <xf numFmtId="0" fontId="23" fillId="6" borderId="3" xfId="24" applyFont="1" applyFill="1" applyBorder="1" applyAlignment="1">
      <alignment horizontal="center" vertical="center" wrapText="1"/>
    </xf>
    <xf numFmtId="0" fontId="16" fillId="0" borderId="5" xfId="24" applyFont="1" applyBorder="1" applyAlignment="1">
      <alignment horizontal="center"/>
    </xf>
    <xf numFmtId="0" fontId="17" fillId="0" borderId="0" xfId="24" applyFont="1" applyAlignment="1">
      <alignment horizontal="center"/>
    </xf>
    <xf numFmtId="0" fontId="17" fillId="0" borderId="1" xfId="24" applyFont="1" applyBorder="1" applyAlignment="1">
      <alignment horizontal="center"/>
    </xf>
    <xf numFmtId="0" fontId="18" fillId="2" borderId="4" xfId="24" applyFont="1" applyFill="1" applyBorder="1" applyAlignment="1">
      <alignment horizontal="center" vertical="center"/>
    </xf>
    <xf numFmtId="0" fontId="18" fillId="2" borderId="5" xfId="24" applyFont="1" applyFill="1" applyBorder="1" applyAlignment="1">
      <alignment horizontal="center" vertical="center"/>
    </xf>
    <xf numFmtId="0" fontId="18" fillId="2" borderId="6" xfId="24" applyFont="1" applyFill="1" applyBorder="1" applyAlignment="1">
      <alignment horizontal="center" vertical="center"/>
    </xf>
    <xf numFmtId="0" fontId="18" fillId="2" borderId="0" xfId="24" applyFont="1" applyFill="1" applyAlignment="1">
      <alignment horizontal="center" vertical="center"/>
    </xf>
    <xf numFmtId="0" fontId="11" fillId="3" borderId="28" xfId="24" applyFont="1" applyFill="1" applyBorder="1" applyAlignment="1">
      <alignment horizontal="center" vertical="center"/>
    </xf>
    <xf numFmtId="0" fontId="19" fillId="3" borderId="29" xfId="24" applyFont="1" applyFill="1" applyBorder="1" applyAlignment="1">
      <alignment horizontal="center" vertical="center"/>
    </xf>
    <xf numFmtId="0" fontId="20" fillId="3" borderId="4" xfId="24" applyFont="1" applyFill="1" applyBorder="1" applyAlignment="1">
      <alignment horizontal="center" vertical="center"/>
    </xf>
    <xf numFmtId="0" fontId="19" fillId="3" borderId="33" xfId="24" applyFont="1" applyFill="1" applyBorder="1" applyAlignment="1">
      <alignment horizontal="center" vertical="center"/>
    </xf>
    <xf numFmtId="0" fontId="20" fillId="3" borderId="7" xfId="24" applyFont="1" applyFill="1" applyBorder="1" applyAlignment="1">
      <alignment horizontal="center" vertical="center"/>
    </xf>
    <xf numFmtId="0" fontId="45" fillId="0" borderId="6" xfId="24" applyFont="1" applyBorder="1" applyAlignment="1">
      <alignment horizontal="center" vertical="center"/>
    </xf>
    <xf numFmtId="0" fontId="21" fillId="0" borderId="7" xfId="24" applyFont="1" applyBorder="1" applyAlignment="1">
      <alignment horizontal="left" vertical="center"/>
    </xf>
    <xf numFmtId="0" fontId="21" fillId="0" borderId="1" xfId="24" applyFont="1" applyBorder="1" applyAlignment="1">
      <alignment horizontal="left" vertical="center"/>
    </xf>
    <xf numFmtId="0" fontId="21" fillId="0" borderId="35" xfId="24" applyFont="1" applyBorder="1" applyAlignment="1">
      <alignment horizontal="left" vertical="center"/>
    </xf>
    <xf numFmtId="2" fontId="21" fillId="0" borderId="28" xfId="24" applyNumberFormat="1" applyFont="1" applyBorder="1" applyAlignment="1">
      <alignment horizontal="center" vertical="center"/>
    </xf>
    <xf numFmtId="10" fontId="22" fillId="0" borderId="2" xfId="24" applyNumberFormat="1" applyFont="1" applyBorder="1" applyAlignment="1">
      <alignment horizontal="center" vertical="center"/>
    </xf>
    <xf numFmtId="0" fontId="17" fillId="0" borderId="28" xfId="24" applyFont="1" applyBorder="1" applyAlignment="1">
      <alignment horizontal="center"/>
    </xf>
    <xf numFmtId="0" fontId="17" fillId="0" borderId="2" xfId="24" applyFont="1" applyBorder="1" applyAlignment="1">
      <alignment horizontal="center"/>
    </xf>
    <xf numFmtId="0" fontId="17" fillId="0" borderId="3" xfId="24" applyFont="1" applyBorder="1" applyAlignment="1">
      <alignment horizontal="center"/>
    </xf>
    <xf numFmtId="0" fontId="17" fillId="0" borderId="31" xfId="24" applyFont="1" applyBorder="1" applyAlignment="1">
      <alignment horizontal="center"/>
    </xf>
    <xf numFmtId="0" fontId="23" fillId="0" borderId="28" xfId="24" applyFont="1" applyBorder="1" applyAlignment="1">
      <alignment horizontal="center" vertical="center"/>
    </xf>
    <xf numFmtId="10" fontId="13" fillId="0" borderId="2" xfId="24" applyNumberFormat="1" applyFont="1" applyBorder="1" applyAlignment="1">
      <alignment horizontal="center" vertical="center"/>
    </xf>
    <xf numFmtId="0" fontId="16" fillId="0" borderId="0" xfId="24" applyFont="1" applyAlignment="1">
      <alignment horizontal="center"/>
    </xf>
    <xf numFmtId="0" fontId="16" fillId="0" borderId="0" xfId="24" applyFont="1"/>
    <xf numFmtId="0" fontId="1" fillId="0" borderId="31" xfId="24" applyFont="1" applyBorder="1" applyAlignment="1">
      <alignment horizontal="center" vertical="center"/>
    </xf>
    <xf numFmtId="0" fontId="13" fillId="7" borderId="4" xfId="24" applyFont="1" applyFill="1" applyBorder="1" applyAlignment="1">
      <alignment vertical="center"/>
    </xf>
    <xf numFmtId="0" fontId="2" fillId="0" borderId="32" xfId="24" applyFont="1" applyBorder="1" applyAlignment="1">
      <alignment horizontal="center" vertical="center"/>
    </xf>
    <xf numFmtId="0" fontId="24" fillId="3" borderId="4" xfId="24" applyFont="1" applyFill="1" applyBorder="1" applyAlignment="1">
      <alignment vertical="center"/>
    </xf>
    <xf numFmtId="0" fontId="25" fillId="2" borderId="0" xfId="24" applyFont="1" applyFill="1" applyAlignment="1">
      <alignment horizontal="right" vertical="center"/>
    </xf>
    <xf numFmtId="0" fontId="26" fillId="2" borderId="0" xfId="24" applyFont="1" applyFill="1" applyAlignment="1">
      <alignment horizontal="left" vertical="center"/>
    </xf>
    <xf numFmtId="0" fontId="25" fillId="2" borderId="0" xfId="24" applyFont="1" applyFill="1" applyAlignment="1">
      <alignment horizontal="center" vertical="center"/>
    </xf>
    <xf numFmtId="0" fontId="25" fillId="2" borderId="34" xfId="24" applyFont="1" applyFill="1" applyBorder="1" applyAlignment="1">
      <alignment horizontal="center" vertical="center"/>
    </xf>
    <xf numFmtId="0" fontId="11" fillId="3" borderId="6" xfId="24" applyFont="1" applyFill="1" applyBorder="1" applyAlignment="1">
      <alignment horizontal="center" vertical="center"/>
    </xf>
    <xf numFmtId="180" fontId="11" fillId="3" borderId="6" xfId="24" applyNumberFormat="1" applyFont="1" applyFill="1" applyBorder="1" applyAlignment="1">
      <alignment horizontal="center" vertical="center"/>
    </xf>
    <xf numFmtId="0" fontId="7" fillId="0" borderId="35" xfId="24" applyFont="1" applyBorder="1" applyAlignment="1">
      <alignment horizontal="center" vertical="center"/>
    </xf>
    <xf numFmtId="0" fontId="27" fillId="3" borderId="7" xfId="24" applyFont="1" applyFill="1" applyBorder="1" applyAlignment="1">
      <alignment horizontal="center" vertical="center"/>
    </xf>
    <xf numFmtId="0" fontId="10" fillId="2" borderId="3" xfId="24" applyFont="1" applyFill="1" applyBorder="1" applyAlignment="1">
      <alignment horizontal="right" vertical="center"/>
    </xf>
    <xf numFmtId="0" fontId="8" fillId="0" borderId="1" xfId="24" applyFont="1" applyBorder="1" applyAlignment="1">
      <alignment horizontal="center"/>
    </xf>
    <xf numFmtId="0" fontId="11" fillId="3" borderId="38" xfId="24" applyFont="1" applyFill="1" applyBorder="1" applyAlignment="1">
      <alignment horizontal="center" vertical="center" wrapText="1"/>
    </xf>
    <xf numFmtId="0" fontId="11" fillId="3" borderId="36" xfId="24" applyFont="1" applyFill="1" applyBorder="1" applyAlignment="1">
      <alignment horizontal="center" vertical="center" wrapText="1"/>
    </xf>
    <xf numFmtId="0" fontId="11" fillId="8" borderId="10" xfId="24" applyFont="1" applyFill="1" applyBorder="1" applyAlignment="1">
      <alignment horizontal="center" vertical="center" wrapText="1"/>
    </xf>
    <xf numFmtId="0" fontId="11" fillId="8" borderId="11" xfId="24" applyFont="1" applyFill="1" applyBorder="1" applyAlignment="1">
      <alignment horizontal="center" vertical="center" wrapText="1"/>
    </xf>
    <xf numFmtId="0" fontId="11" fillId="8" borderId="36" xfId="24" applyFont="1" applyFill="1" applyBorder="1" applyAlignment="1">
      <alignment horizontal="center" vertical="center" wrapText="1"/>
    </xf>
    <xf numFmtId="0" fontId="12" fillId="0" borderId="56" xfId="24" applyFont="1" applyBorder="1" applyAlignment="1">
      <alignment horizontal="center" vertical="center" wrapText="1"/>
    </xf>
    <xf numFmtId="0" fontId="12" fillId="0" borderId="48" xfId="24" applyFont="1" applyBorder="1" applyAlignment="1">
      <alignment horizontal="center" vertical="center" wrapText="1"/>
    </xf>
    <xf numFmtId="0" fontId="12" fillId="0" borderId="47" xfId="24" applyFont="1" applyBorder="1" applyAlignment="1">
      <alignment horizontal="center" vertical="center" wrapText="1"/>
    </xf>
    <xf numFmtId="0" fontId="12" fillId="0" borderId="48" xfId="24" applyFont="1" applyBorder="1" applyAlignment="1">
      <alignment vertical="center" wrapText="1"/>
    </xf>
    <xf numFmtId="10" fontId="14" fillId="2" borderId="28" xfId="67" applyNumberFormat="1" applyFont="1" applyFill="1" applyBorder="1" applyAlignment="1">
      <alignment horizontal="left" vertical="center" wrapText="1" indent="1"/>
    </xf>
    <xf numFmtId="10" fontId="14" fillId="2" borderId="27" xfId="67" applyNumberFormat="1" applyFont="1" applyFill="1" applyBorder="1" applyAlignment="1">
      <alignment horizontal="left" vertical="center" wrapText="1" indent="1"/>
    </xf>
    <xf numFmtId="10" fontId="14" fillId="2" borderId="31" xfId="67" applyNumberFormat="1" applyFont="1" applyFill="1" applyBorder="1" applyAlignment="1">
      <alignment horizontal="left" vertical="top" wrapText="1" indent="1"/>
    </xf>
    <xf numFmtId="10" fontId="13" fillId="2" borderId="31" xfId="67" applyNumberFormat="1" applyFont="1" applyFill="1" applyBorder="1" applyAlignment="1">
      <alignment horizontal="left" vertical="center" wrapText="1" indent="1"/>
    </xf>
    <xf numFmtId="181" fontId="14" fillId="0" borderId="31" xfId="24" applyNumberFormat="1" applyFont="1" applyBorder="1" applyAlignment="1">
      <alignment vertical="top" wrapText="1"/>
    </xf>
    <xf numFmtId="0" fontId="14" fillId="0" borderId="2" xfId="24" applyFont="1" applyBorder="1" applyAlignment="1">
      <alignment horizontal="center" vertical="top" wrapText="1"/>
    </xf>
    <xf numFmtId="0" fontId="14" fillId="0" borderId="31" xfId="24" applyFont="1" applyBorder="1" applyAlignment="1">
      <alignment horizontal="center" vertical="top" wrapText="1"/>
    </xf>
    <xf numFmtId="10" fontId="14" fillId="4" borderId="31" xfId="67" applyNumberFormat="1" applyFont="1" applyFill="1" applyBorder="1" applyAlignment="1">
      <alignment horizontal="center" vertical="top" wrapText="1"/>
    </xf>
    <xf numFmtId="10" fontId="14" fillId="4" borderId="28" xfId="67" applyNumberFormat="1" applyFont="1" applyFill="1" applyBorder="1" applyAlignment="1">
      <alignment horizontal="center" vertical="top" wrapText="1"/>
    </xf>
    <xf numFmtId="10" fontId="14" fillId="4" borderId="3" xfId="67" applyNumberFormat="1" applyFont="1" applyFill="1" applyBorder="1" applyAlignment="1">
      <alignment horizontal="center" vertical="top" wrapText="1"/>
    </xf>
    <xf numFmtId="10" fontId="13" fillId="4" borderId="31" xfId="67" applyNumberFormat="1" applyFont="1" applyFill="1" applyBorder="1" applyAlignment="1">
      <alignment horizontal="center" vertical="top" wrapText="1"/>
    </xf>
    <xf numFmtId="0" fontId="14" fillId="4" borderId="31" xfId="24" applyFont="1" applyFill="1" applyBorder="1" applyAlignment="1">
      <alignment horizontal="center" vertical="top" wrapText="1"/>
    </xf>
    <xf numFmtId="0" fontId="14" fillId="4" borderId="2" xfId="24" applyFont="1" applyFill="1" applyBorder="1" applyAlignment="1">
      <alignment horizontal="center" vertical="top" wrapText="1"/>
    </xf>
    <xf numFmtId="1" fontId="15" fillId="5" borderId="28" xfId="60" applyNumberFormat="1" applyFont="1" applyFill="1" applyBorder="1" applyAlignment="1">
      <alignment horizontal="center" vertical="center" wrapText="1"/>
    </xf>
    <xf numFmtId="1" fontId="15" fillId="5" borderId="31" xfId="60" applyNumberFormat="1" applyFont="1" applyFill="1" applyBorder="1" applyAlignment="1">
      <alignment horizontal="center" vertical="center" wrapText="1"/>
    </xf>
    <xf numFmtId="0" fontId="14" fillId="0" borderId="2" xfId="24" applyFont="1" applyBorder="1" applyAlignment="1">
      <alignment horizontal="center" vertical="center" wrapText="1"/>
    </xf>
    <xf numFmtId="0" fontId="14" fillId="0" borderId="31" xfId="24" applyFont="1" applyBorder="1" applyAlignment="1">
      <alignment horizontal="center" vertical="center" wrapText="1"/>
    </xf>
    <xf numFmtId="1" fontId="14" fillId="0" borderId="3" xfId="67" applyNumberFormat="1" applyFont="1" applyFill="1" applyBorder="1" applyAlignment="1">
      <alignment horizontal="left" vertical="center" wrapText="1" indent="1"/>
    </xf>
    <xf numFmtId="1" fontId="15" fillId="5" borderId="28" xfId="60" applyNumberFormat="1" applyFont="1" applyFill="1" applyBorder="1" applyAlignment="1">
      <alignment horizontal="left" vertical="center" wrapText="1" indent="1"/>
    </xf>
    <xf numFmtId="0" fontId="14" fillId="2" borderId="31" xfId="24" applyFont="1" applyFill="1" applyBorder="1" applyAlignment="1">
      <alignment horizontal="left" vertical="center" wrapText="1" indent="1"/>
    </xf>
    <xf numFmtId="0" fontId="14" fillId="2" borderId="31" xfId="24" applyFont="1" applyFill="1" applyBorder="1" applyAlignment="1">
      <alignment horizontal="left" vertical="top" wrapText="1" indent="1"/>
    </xf>
    <xf numFmtId="10" fontId="14" fillId="4" borderId="28" xfId="67" applyNumberFormat="1" applyFont="1" applyFill="1" applyBorder="1" applyAlignment="1">
      <alignment horizontal="right" vertical="top" wrapText="1"/>
    </xf>
    <xf numFmtId="10" fontId="14" fillId="4" borderId="1" xfId="67" applyNumberFormat="1" applyFont="1" applyFill="1" applyBorder="1" applyAlignment="1">
      <alignment horizontal="right" vertical="top" wrapText="1"/>
    </xf>
    <xf numFmtId="10" fontId="14" fillId="4" borderId="7" xfId="67" applyNumberFormat="1" applyFont="1" applyFill="1" applyBorder="1" applyAlignment="1">
      <alignment horizontal="right" vertical="top" wrapText="1"/>
    </xf>
    <xf numFmtId="10" fontId="13" fillId="4" borderId="35" xfId="67" applyNumberFormat="1" applyFont="1" applyFill="1" applyBorder="1" applyAlignment="1">
      <alignment horizontal="right" vertical="top" wrapText="1"/>
    </xf>
    <xf numFmtId="0" fontId="14" fillId="4" borderId="35" xfId="24" applyFont="1" applyFill="1" applyBorder="1" applyAlignment="1">
      <alignment horizontal="right" vertical="top" wrapText="1"/>
    </xf>
    <xf numFmtId="0" fontId="14" fillId="4" borderId="7" xfId="24" applyFont="1" applyFill="1" applyBorder="1" applyAlignment="1">
      <alignment horizontal="right" vertical="top" wrapText="1"/>
    </xf>
    <xf numFmtId="10" fontId="14" fillId="0" borderId="31" xfId="67" applyNumberFormat="1" applyFont="1" applyFill="1" applyBorder="1" applyAlignment="1">
      <alignment horizontal="left" vertical="top" wrapText="1" indent="1"/>
    </xf>
    <xf numFmtId="10" fontId="14" fillId="0" borderId="2" xfId="67" applyNumberFormat="1" applyFont="1" applyFill="1" applyBorder="1" applyAlignment="1">
      <alignment horizontal="left" vertical="center" wrapText="1" indent="1"/>
    </xf>
    <xf numFmtId="9" fontId="15" fillId="5" borderId="28" xfId="67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 indent="1"/>
    </xf>
    <xf numFmtId="9" fontId="15" fillId="5" borderId="31" xfId="67" applyFont="1" applyFill="1" applyBorder="1" applyAlignment="1">
      <alignment horizontal="center" vertical="center" wrapText="1"/>
    </xf>
    <xf numFmtId="0" fontId="13" fillId="4" borderId="31" xfId="24" applyFont="1" applyFill="1" applyBorder="1" applyAlignment="1">
      <alignment horizontal="center" vertical="top" wrapText="1"/>
    </xf>
    <xf numFmtId="10" fontId="14" fillId="2" borderId="28" xfId="6" applyNumberFormat="1" applyFont="1" applyFill="1" applyBorder="1" applyAlignment="1">
      <alignment horizontal="left" vertical="center" wrapText="1"/>
    </xf>
    <xf numFmtId="10" fontId="13" fillId="4" borderId="3" xfId="67" applyNumberFormat="1" applyFont="1" applyFill="1" applyBorder="1" applyAlignment="1">
      <alignment horizontal="center" vertical="top" wrapText="1"/>
    </xf>
    <xf numFmtId="0" fontId="14" fillId="4" borderId="3" xfId="24" applyFont="1" applyFill="1" applyBorder="1" applyAlignment="1">
      <alignment horizontal="center" vertical="top" wrapText="1"/>
    </xf>
    <xf numFmtId="0" fontId="23" fillId="6" borderId="31" xfId="24" applyFont="1" applyFill="1" applyBorder="1" applyAlignment="1">
      <alignment horizontal="center" vertical="center" wrapText="1"/>
    </xf>
    <xf numFmtId="0" fontId="46" fillId="3" borderId="2" xfId="24" applyFont="1" applyFill="1" applyBorder="1" applyAlignment="1">
      <alignment horizontal="center" vertical="center" wrapText="1"/>
    </xf>
    <xf numFmtId="2" fontId="47" fillId="3" borderId="2" xfId="7" applyNumberFormat="1" applyFont="1" applyFill="1" applyBorder="1" applyAlignment="1" applyProtection="1">
      <alignment horizontal="center" vertical="center" wrapText="1"/>
    </xf>
    <xf numFmtId="2" fontId="47" fillId="3" borderId="3" xfId="7" applyNumberFormat="1" applyFont="1" applyFill="1" applyBorder="1" applyAlignment="1" applyProtection="1">
      <alignment horizontal="center" vertical="center" wrapText="1"/>
    </xf>
    <xf numFmtId="0" fontId="20" fillId="3" borderId="5" xfId="24" applyFont="1" applyFill="1" applyBorder="1" applyAlignment="1">
      <alignment horizontal="center" vertical="center"/>
    </xf>
    <xf numFmtId="0" fontId="20" fillId="3" borderId="32" xfId="24" applyFont="1" applyFill="1" applyBorder="1" applyAlignment="1">
      <alignment horizontal="center" vertical="center"/>
    </xf>
    <xf numFmtId="0" fontId="30" fillId="3" borderId="4" xfId="24" applyFont="1" applyFill="1" applyBorder="1" applyAlignment="1">
      <alignment horizontal="center" vertical="center"/>
    </xf>
    <xf numFmtId="0" fontId="30" fillId="3" borderId="5" xfId="24" applyFont="1" applyFill="1" applyBorder="1" applyAlignment="1">
      <alignment horizontal="center" vertical="center"/>
    </xf>
    <xf numFmtId="0" fontId="20" fillId="3" borderId="1" xfId="24" applyFont="1" applyFill="1" applyBorder="1" applyAlignment="1">
      <alignment horizontal="center" vertical="center"/>
    </xf>
    <xf numFmtId="0" fontId="20" fillId="3" borderId="35" xfId="24" applyFont="1" applyFill="1" applyBorder="1" applyAlignment="1">
      <alignment horizontal="center" vertical="center"/>
    </xf>
    <xf numFmtId="0" fontId="30" fillId="3" borderId="7" xfId="24" applyFont="1" applyFill="1" applyBorder="1" applyAlignment="1">
      <alignment horizontal="center" vertical="center"/>
    </xf>
    <xf numFmtId="0" fontId="30" fillId="3" borderId="1" xfId="24" applyFont="1" applyFill="1" applyBorder="1" applyAlignment="1">
      <alignment horizontal="center" vertical="center"/>
    </xf>
    <xf numFmtId="10" fontId="22" fillId="0" borderId="3" xfId="24" applyNumberFormat="1" applyFont="1" applyBorder="1" applyAlignment="1">
      <alignment horizontal="center" vertical="center"/>
    </xf>
    <xf numFmtId="10" fontId="22" fillId="0" borderId="31" xfId="24" applyNumberFormat="1" applyFont="1" applyBorder="1" applyAlignment="1">
      <alignment horizontal="center" vertical="center"/>
    </xf>
    <xf numFmtId="10" fontId="31" fillId="8" borderId="4" xfId="24" applyNumberFormat="1" applyFont="1" applyFill="1" applyBorder="1" applyAlignment="1">
      <alignment horizontal="center" vertical="center"/>
    </xf>
    <xf numFmtId="2" fontId="32" fillId="8" borderId="52" xfId="24" applyNumberFormat="1" applyFont="1" applyFill="1" applyBorder="1" applyAlignment="1">
      <alignment horizontal="center" vertical="center"/>
    </xf>
    <xf numFmtId="2" fontId="32" fillId="8" borderId="3" xfId="24" applyNumberFormat="1" applyFont="1" applyFill="1" applyBorder="1" applyAlignment="1">
      <alignment horizontal="center" vertical="center"/>
    </xf>
    <xf numFmtId="10" fontId="13" fillId="0" borderId="3" xfId="24" applyNumberFormat="1" applyFont="1" applyBorder="1" applyAlignment="1">
      <alignment horizontal="center" vertical="center"/>
    </xf>
    <xf numFmtId="10" fontId="13" fillId="0" borderId="31" xfId="24" applyNumberFormat="1" applyFont="1" applyBorder="1" applyAlignment="1">
      <alignment horizontal="center" vertical="center"/>
    </xf>
    <xf numFmtId="0" fontId="31" fillId="3" borderId="2" xfId="24" applyFont="1" applyFill="1" applyBorder="1" applyAlignment="1">
      <alignment horizontal="center" vertical="center"/>
    </xf>
    <xf numFmtId="0" fontId="11" fillId="3" borderId="2" xfId="24" applyFont="1" applyFill="1" applyBorder="1" applyAlignment="1">
      <alignment horizontal="center" vertical="center"/>
    </xf>
    <xf numFmtId="0" fontId="11" fillId="3" borderId="3" xfId="24" applyFont="1" applyFill="1" applyBorder="1" applyAlignment="1">
      <alignment horizontal="center" vertical="center"/>
    </xf>
    <xf numFmtId="0" fontId="13" fillId="7" borderId="5" xfId="24" applyFont="1" applyFill="1" applyBorder="1" applyAlignment="1">
      <alignment vertical="center"/>
    </xf>
    <xf numFmtId="0" fontId="13" fillId="7" borderId="32" xfId="24" applyFont="1" applyFill="1" applyBorder="1" applyAlignment="1">
      <alignment vertical="center"/>
    </xf>
    <xf numFmtId="0" fontId="24" fillId="3" borderId="5" xfId="24" applyFont="1" applyFill="1" applyBorder="1" applyAlignment="1">
      <alignment vertical="center"/>
    </xf>
    <xf numFmtId="0" fontId="24" fillId="3" borderId="32" xfId="24" applyFont="1" applyFill="1" applyBorder="1" applyAlignment="1">
      <alignment vertical="center"/>
    </xf>
    <xf numFmtId="0" fontId="11" fillId="3" borderId="0" xfId="24" applyFont="1" applyFill="1" applyAlignment="1">
      <alignment horizontal="center" vertical="center"/>
    </xf>
    <xf numFmtId="0" fontId="11" fillId="3" borderId="34" xfId="24" applyFont="1" applyFill="1" applyBorder="1" applyAlignment="1">
      <alignment horizontal="center" vertical="center"/>
    </xf>
    <xf numFmtId="180" fontId="11" fillId="3" borderId="0" xfId="24" applyNumberFormat="1" applyFont="1" applyFill="1" applyAlignment="1">
      <alignment horizontal="center" vertical="center"/>
    </xf>
    <xf numFmtId="180" fontId="11" fillId="3" borderId="34" xfId="24" applyNumberFormat="1" applyFont="1" applyFill="1" applyBorder="1" applyAlignment="1">
      <alignment horizontal="center" vertical="center"/>
    </xf>
    <xf numFmtId="0" fontId="27" fillId="3" borderId="1" xfId="24" applyFont="1" applyFill="1" applyBorder="1" applyAlignment="1">
      <alignment horizontal="center" vertical="center"/>
    </xf>
    <xf numFmtId="0" fontId="27" fillId="3" borderId="35" xfId="24" applyFont="1" applyFill="1" applyBorder="1" applyAlignment="1">
      <alignment horizontal="center" vertical="center"/>
    </xf>
    <xf numFmtId="0" fontId="10" fillId="2" borderId="31" xfId="24" applyFont="1" applyFill="1" applyBorder="1" applyAlignment="1">
      <alignment horizontal="right" vertical="center"/>
    </xf>
    <xf numFmtId="0" fontId="11" fillId="8" borderId="37" xfId="24" applyFont="1" applyFill="1" applyBorder="1" applyAlignment="1">
      <alignment horizontal="center" vertical="center" wrapText="1"/>
    </xf>
    <xf numFmtId="0" fontId="11" fillId="8" borderId="5" xfId="24" applyFont="1" applyFill="1" applyBorder="1" applyAlignment="1">
      <alignment horizontal="center" vertical="center" wrapText="1"/>
    </xf>
    <xf numFmtId="0" fontId="11" fillId="8" borderId="32" xfId="24" applyFont="1" applyFill="1" applyBorder="1" applyAlignment="1">
      <alignment horizontal="center" vertical="center" wrapText="1"/>
    </xf>
    <xf numFmtId="0" fontId="29" fillId="3" borderId="53" xfId="37" applyFont="1" applyFill="1" applyBorder="1" applyAlignment="1">
      <alignment horizontal="center" vertical="center" wrapText="1"/>
    </xf>
    <xf numFmtId="0" fontId="29" fillId="3" borderId="9" xfId="37" applyFont="1" applyFill="1" applyBorder="1" applyAlignment="1">
      <alignment horizontal="center" vertical="center" wrapText="1"/>
    </xf>
    <xf numFmtId="0" fontId="11" fillId="8" borderId="41" xfId="24" applyFont="1" applyFill="1" applyBorder="1" applyAlignment="1">
      <alignment horizontal="center" vertical="center" wrapText="1"/>
    </xf>
    <xf numFmtId="0" fontId="11" fillId="8" borderId="0" xfId="24" applyFont="1" applyFill="1" applyAlignment="1">
      <alignment horizontal="center" vertical="center" wrapText="1"/>
    </xf>
    <xf numFmtId="0" fontId="11" fillId="8" borderId="34" xfId="24" applyFont="1" applyFill="1" applyBorder="1" applyAlignment="1">
      <alignment horizontal="center" vertical="center" wrapText="1"/>
    </xf>
    <xf numFmtId="0" fontId="29" fillId="3" borderId="54" xfId="37" applyFont="1" applyFill="1" applyBorder="1" applyAlignment="1">
      <alignment horizontal="center" vertical="center" wrapText="1"/>
    </xf>
    <xf numFmtId="0" fontId="29" fillId="3" borderId="13" xfId="37" applyFont="1" applyFill="1" applyBorder="1" applyAlignment="1">
      <alignment horizontal="center" vertical="center" wrapText="1"/>
    </xf>
    <xf numFmtId="0" fontId="11" fillId="8" borderId="1" xfId="24" applyFont="1" applyFill="1" applyBorder="1" applyAlignment="1">
      <alignment horizontal="center" vertical="center" wrapText="1"/>
    </xf>
    <xf numFmtId="0" fontId="11" fillId="8" borderId="35" xfId="24" applyFont="1" applyFill="1" applyBorder="1" applyAlignment="1">
      <alignment horizontal="center" vertical="center" wrapText="1"/>
    </xf>
    <xf numFmtId="0" fontId="29" fillId="3" borderId="55" xfId="37" applyFont="1" applyFill="1" applyBorder="1" applyAlignment="1">
      <alignment horizontal="center" vertical="center" wrapText="1"/>
    </xf>
    <xf numFmtId="0" fontId="29" fillId="3" borderId="17" xfId="37" applyFont="1" applyFill="1" applyBorder="1" applyAlignment="1">
      <alignment horizontal="center" vertical="center" wrapText="1"/>
    </xf>
    <xf numFmtId="2" fontId="22" fillId="0" borderId="2" xfId="24" applyNumberFormat="1" applyFont="1" applyBorder="1" applyAlignment="1">
      <alignment horizontal="center" vertical="center" wrapText="1"/>
    </xf>
    <xf numFmtId="2" fontId="22" fillId="0" borderId="3" xfId="24" applyNumberFormat="1" applyFont="1" applyBorder="1" applyAlignment="1">
      <alignment horizontal="center" vertical="center" wrapText="1"/>
    </xf>
    <xf numFmtId="2" fontId="22" fillId="0" borderId="31" xfId="24" applyNumberFormat="1" applyFont="1" applyBorder="1" applyAlignment="1">
      <alignment horizontal="center" vertical="center" wrapText="1"/>
    </xf>
    <xf numFmtId="10" fontId="14" fillId="2" borderId="27" xfId="67" applyNumberFormat="1" applyFont="1" applyFill="1" applyBorder="1" applyAlignment="1">
      <alignment horizontal="center" vertical="center" wrapText="1"/>
    </xf>
    <xf numFmtId="0" fontId="42" fillId="0" borderId="28" xfId="24" applyFont="1" applyBorder="1" applyAlignment="1">
      <alignment horizontal="center" vertical="center" wrapText="1"/>
    </xf>
    <xf numFmtId="2" fontId="23" fillId="4" borderId="2" xfId="24" applyNumberFormat="1" applyFont="1" applyFill="1" applyBorder="1" applyAlignment="1">
      <alignment horizontal="center" vertical="top" wrapText="1"/>
    </xf>
    <xf numFmtId="2" fontId="23" fillId="4" borderId="3" xfId="24" applyNumberFormat="1" applyFont="1" applyFill="1" applyBorder="1" applyAlignment="1">
      <alignment horizontal="center" vertical="top" wrapText="1"/>
    </xf>
    <xf numFmtId="2" fontId="23" fillId="4" borderId="31" xfId="24" applyNumberFormat="1" applyFont="1" applyFill="1" applyBorder="1" applyAlignment="1">
      <alignment horizontal="center" vertical="top" wrapText="1"/>
    </xf>
    <xf numFmtId="178" fontId="0" fillId="0" borderId="0" xfId="24" applyNumberFormat="1"/>
    <xf numFmtId="10" fontId="14" fillId="4" borderId="1" xfId="67" applyNumberFormat="1" applyFont="1" applyFill="1" applyBorder="1" applyAlignment="1">
      <alignment horizontal="right" vertical="center" wrapText="1"/>
    </xf>
    <xf numFmtId="0" fontId="14" fillId="2" borderId="28" xfId="0" applyFont="1" applyFill="1" applyBorder="1" applyAlignment="1">
      <alignment horizontal="left" vertical="center" wrapText="1"/>
    </xf>
    <xf numFmtId="10" fontId="14" fillId="2" borderId="28" xfId="67" applyNumberFormat="1" applyFont="1" applyFill="1" applyBorder="1" applyAlignment="1">
      <alignment horizontal="left" vertical="center" wrapText="1"/>
    </xf>
    <xf numFmtId="2" fontId="23" fillId="4" borderId="7" xfId="24" applyNumberFormat="1" applyFont="1" applyFill="1" applyBorder="1" applyAlignment="1">
      <alignment horizontal="right" vertical="top" wrapText="1"/>
    </xf>
    <xf numFmtId="2" fontId="23" fillId="4" borderId="1" xfId="24" applyNumberFormat="1" applyFont="1" applyFill="1" applyBorder="1" applyAlignment="1">
      <alignment horizontal="right" vertical="top" wrapText="1"/>
    </xf>
    <xf numFmtId="2" fontId="23" fillId="4" borderId="35" xfId="24" applyNumberFormat="1" applyFont="1" applyFill="1" applyBorder="1" applyAlignment="1">
      <alignment horizontal="right" vertical="top" wrapText="1"/>
    </xf>
    <xf numFmtId="2" fontId="22" fillId="0" borderId="2" xfId="24" applyNumberFormat="1" applyFont="1" applyBorder="1" applyAlignment="1">
      <alignment horizontal="center" vertical="top" wrapText="1"/>
    </xf>
    <xf numFmtId="2" fontId="22" fillId="0" borderId="3" xfId="24" applyNumberFormat="1" applyFont="1" applyBorder="1" applyAlignment="1">
      <alignment horizontal="center" vertical="top" wrapText="1"/>
    </xf>
    <xf numFmtId="2" fontId="22" fillId="0" borderId="31" xfId="24" applyNumberFormat="1" applyFont="1" applyBorder="1" applyAlignment="1">
      <alignment horizontal="center" vertical="top" wrapText="1"/>
    </xf>
    <xf numFmtId="10" fontId="14" fillId="0" borderId="2" xfId="67" applyNumberFormat="1" applyFont="1" applyFill="1" applyBorder="1" applyAlignment="1">
      <alignment vertical="center" wrapText="1"/>
    </xf>
    <xf numFmtId="0" fontId="40" fillId="0" borderId="28" xfId="0" applyFont="1" applyBorder="1" applyAlignment="1">
      <alignment vertical="center" wrapText="1"/>
    </xf>
    <xf numFmtId="2" fontId="22" fillId="4" borderId="2" xfId="24" applyNumberFormat="1" applyFont="1" applyFill="1" applyBorder="1" applyAlignment="1">
      <alignment horizontal="center" vertical="top" wrapText="1"/>
    </xf>
    <xf numFmtId="2" fontId="22" fillId="4" borderId="3" xfId="24" applyNumberFormat="1" applyFont="1" applyFill="1" applyBorder="1" applyAlignment="1">
      <alignment horizontal="center" vertical="top" wrapText="1"/>
    </xf>
    <xf numFmtId="2" fontId="22" fillId="4" borderId="31" xfId="24" applyNumberFormat="1" applyFont="1" applyFill="1" applyBorder="1" applyAlignment="1">
      <alignment horizontal="center" vertical="top" wrapText="1"/>
    </xf>
    <xf numFmtId="9" fontId="15" fillId="0" borderId="28" xfId="0" applyNumberFormat="1" applyFont="1" applyBorder="1" applyAlignment="1">
      <alignment horizontal="center" vertical="center" wrapText="1"/>
    </xf>
    <xf numFmtId="10" fontId="14" fillId="2" borderId="0" xfId="67" applyNumberFormat="1" applyFont="1" applyFill="1" applyBorder="1" applyAlignment="1">
      <alignment horizontal="left" vertical="center" wrapText="1"/>
    </xf>
    <xf numFmtId="9" fontId="15" fillId="0" borderId="0" xfId="0" applyNumberFormat="1" applyFont="1" applyAlignment="1">
      <alignment horizontal="center" vertical="center" wrapText="1"/>
    </xf>
    <xf numFmtId="1" fontId="22" fillId="4" borderId="3" xfId="24" applyNumberFormat="1" applyFont="1" applyFill="1" applyBorder="1" applyAlignment="1">
      <alignment horizontal="center" vertical="top" wrapText="1"/>
    </xf>
    <xf numFmtId="1" fontId="22" fillId="4" borderId="31" xfId="24" applyNumberFormat="1" applyFont="1" applyFill="1" applyBorder="1" applyAlignment="1">
      <alignment horizontal="center" vertical="top" wrapText="1"/>
    </xf>
    <xf numFmtId="2" fontId="47" fillId="3" borderId="31" xfId="7" applyNumberFormat="1" applyFont="1" applyFill="1" applyBorder="1" applyAlignment="1" applyProtection="1">
      <alignment horizontal="center" vertical="center" wrapText="1"/>
    </xf>
    <xf numFmtId="0" fontId="18" fillId="2" borderId="32" xfId="24" applyFont="1" applyFill="1" applyBorder="1" applyAlignment="1">
      <alignment horizontal="center" vertical="center"/>
    </xf>
    <xf numFmtId="0" fontId="18" fillId="2" borderId="34" xfId="24" applyFont="1" applyFill="1" applyBorder="1" applyAlignment="1">
      <alignment horizontal="center" vertical="center"/>
    </xf>
    <xf numFmtId="0" fontId="30" fillId="3" borderId="32" xfId="24" applyFont="1" applyFill="1" applyBorder="1" applyAlignment="1">
      <alignment horizontal="center" vertical="center"/>
    </xf>
    <xf numFmtId="0" fontId="30" fillId="3" borderId="35" xfId="24" applyFont="1" applyFill="1" applyBorder="1" applyAlignment="1">
      <alignment horizontal="center" vertical="center"/>
    </xf>
    <xf numFmtId="2" fontId="32" fillId="8" borderId="31" xfId="24" applyNumberFormat="1" applyFont="1" applyFill="1" applyBorder="1" applyAlignment="1">
      <alignment horizontal="center" vertical="center"/>
    </xf>
    <xf numFmtId="0" fontId="11" fillId="3" borderId="31" xfId="24" applyFont="1" applyFill="1" applyBorder="1" applyAlignment="1">
      <alignment horizontal="center" vertical="center"/>
    </xf>
    <xf numFmtId="0" fontId="29" fillId="3" borderId="57" xfId="37" applyFont="1" applyFill="1" applyBorder="1" applyAlignment="1">
      <alignment horizontal="center" vertical="center" wrapText="1"/>
    </xf>
    <xf numFmtId="0" fontId="29" fillId="3" borderId="58" xfId="37" applyFont="1" applyFill="1" applyBorder="1" applyAlignment="1">
      <alignment horizontal="center" vertical="center" wrapText="1"/>
    </xf>
    <xf numFmtId="0" fontId="29" fillId="3" borderId="59" xfId="37" applyFont="1" applyFill="1" applyBorder="1" applyAlignment="1">
      <alignment horizontal="center" vertical="center" wrapText="1"/>
    </xf>
    <xf numFmtId="0" fontId="0" fillId="12" borderId="6" xfId="24" applyFill="1" applyBorder="1" applyAlignment="1">
      <alignment horizontal="center" vertical="center"/>
    </xf>
    <xf numFmtId="0" fontId="0" fillId="12" borderId="0" xfId="24" applyFill="1" applyAlignment="1">
      <alignment horizontal="center" vertical="center"/>
    </xf>
    <xf numFmtId="0" fontId="48" fillId="0" borderId="0" xfId="24" applyFont="1"/>
    <xf numFmtId="0" fontId="14" fillId="2" borderId="61" xfId="0" applyFont="1" applyFill="1" applyBorder="1" applyAlignment="1">
      <alignment horizontal="left" vertical="center" wrapText="1" indent="1"/>
    </xf>
    <xf numFmtId="0" fontId="14" fillId="2" borderId="60" xfId="0" applyFont="1" applyFill="1" applyBorder="1" applyAlignment="1">
      <alignment horizontal="left" vertical="center" wrapText="1" indent="1"/>
    </xf>
    <xf numFmtId="0" fontId="15" fillId="2" borderId="28" xfId="37" applyFont="1" applyFill="1" applyBorder="1" applyAlignment="1">
      <alignment horizontal="left" vertical="center" wrapText="1" indent="1"/>
    </xf>
    <xf numFmtId="0" fontId="15" fillId="2" borderId="28" xfId="37" applyFont="1" applyFill="1" applyBorder="1" applyAlignment="1">
      <alignment horizontal="left" vertical="center" wrapText="1"/>
    </xf>
    <xf numFmtId="10" fontId="14" fillId="2" borderId="29" xfId="0" applyNumberFormat="1" applyFont="1" applyFill="1" applyBorder="1" applyAlignment="1">
      <alignment horizontal="left" vertical="center" wrapText="1" indent="1"/>
    </xf>
    <xf numFmtId="1" fontId="14" fillId="2" borderId="29" xfId="0" applyNumberFormat="1" applyFont="1" applyFill="1" applyBorder="1" applyAlignment="1">
      <alignment horizontal="left" vertical="center" wrapText="1" indent="1"/>
    </xf>
    <xf numFmtId="1" fontId="14" fillId="2" borderId="4" xfId="0" applyNumberFormat="1" applyFont="1" applyFill="1" applyBorder="1" applyAlignment="1">
      <alignment horizontal="left" vertical="center" wrapText="1" indent="1"/>
    </xf>
    <xf numFmtId="0" fontId="22" fillId="4" borderId="7" xfId="0" applyFont="1" applyFill="1" applyBorder="1" applyAlignment="1">
      <alignment vertical="center" wrapText="1"/>
    </xf>
    <xf numFmtId="0" fontId="22" fillId="4" borderId="1" xfId="0" applyFont="1" applyFill="1" applyBorder="1" applyAlignment="1">
      <alignment vertical="center" wrapText="1"/>
    </xf>
    <xf numFmtId="0" fontId="22" fillId="4" borderId="35" xfId="0" applyFont="1" applyFill="1" applyBorder="1" applyAlignment="1">
      <alignment vertical="center" wrapText="1"/>
    </xf>
    <xf numFmtId="0" fontId="12" fillId="4" borderId="2" xfId="37" applyFont="1" applyFill="1" applyBorder="1" applyAlignment="1">
      <alignment horizontal="left" vertical="center" wrapText="1"/>
    </xf>
    <xf numFmtId="10" fontId="12" fillId="4" borderId="2" xfId="6" applyNumberFormat="1" applyFont="1" applyFill="1" applyBorder="1" applyAlignment="1">
      <alignment horizontal="left" vertical="top" wrapText="1" indent="1"/>
    </xf>
    <xf numFmtId="10" fontId="12" fillId="4" borderId="2" xfId="6" applyNumberFormat="1" applyFont="1" applyFill="1" applyBorder="1" applyAlignment="1">
      <alignment horizontal="center" vertical="top" wrapText="1"/>
    </xf>
    <xf numFmtId="0" fontId="23" fillId="4" borderId="2" xfId="0" applyFont="1" applyFill="1" applyBorder="1" applyAlignment="1">
      <alignment horizontal="center"/>
    </xf>
    <xf numFmtId="0" fontId="23" fillId="4" borderId="3" xfId="0" applyFont="1" applyFill="1" applyBorder="1" applyAlignment="1">
      <alignment horizontal="center"/>
    </xf>
    <xf numFmtId="0" fontId="23" fillId="4" borderId="31" xfId="0" applyFont="1" applyFill="1" applyBorder="1" applyAlignment="1">
      <alignment horizontal="center"/>
    </xf>
    <xf numFmtId="0" fontId="23" fillId="6" borderId="2" xfId="0" applyFont="1" applyFill="1" applyBorder="1" applyAlignment="1">
      <alignment horizontal="center" vertical="center" wrapText="1"/>
    </xf>
    <xf numFmtId="0" fontId="23" fillId="6" borderId="3" xfId="0" applyFont="1" applyFill="1" applyBorder="1" applyAlignment="1">
      <alignment horizontal="center" vertical="center" wrapText="1"/>
    </xf>
    <xf numFmtId="10" fontId="14" fillId="2" borderId="61" xfId="6" applyNumberFormat="1" applyFont="1" applyFill="1" applyBorder="1" applyAlignment="1">
      <alignment horizontal="left" vertical="top" wrapText="1" indent="1"/>
    </xf>
    <xf numFmtId="10" fontId="14" fillId="2" borderId="31" xfId="6" applyNumberFormat="1" applyFont="1" applyFill="1" applyBorder="1" applyAlignment="1">
      <alignment horizontal="left" vertical="center" wrapText="1"/>
    </xf>
    <xf numFmtId="10" fontId="14" fillId="2" borderId="60" xfId="6" applyNumberFormat="1" applyFont="1" applyFill="1" applyBorder="1" applyAlignment="1">
      <alignment horizontal="left" vertical="top" wrapText="1" indent="1"/>
    </xf>
    <xf numFmtId="10" fontId="14" fillId="2" borderId="29" xfId="6" applyNumberFormat="1" applyFont="1" applyFill="1" applyBorder="1" applyAlignment="1">
      <alignment vertical="center" wrapText="1"/>
    </xf>
    <xf numFmtId="10" fontId="14" fillId="2" borderId="60" xfId="6" applyNumberFormat="1" applyFont="1" applyFill="1" applyBorder="1" applyAlignment="1">
      <alignment vertical="center" wrapText="1"/>
    </xf>
    <xf numFmtId="10" fontId="12" fillId="4" borderId="3" xfId="6" applyNumberFormat="1" applyFont="1" applyFill="1" applyBorder="1" applyAlignment="1">
      <alignment horizontal="center" vertical="top" wrapText="1"/>
    </xf>
    <xf numFmtId="10" fontId="12" fillId="4" borderId="31" xfId="6" applyNumberFormat="1" applyFont="1" applyFill="1" applyBorder="1" applyAlignment="1">
      <alignment horizontal="center" vertical="top" wrapText="1"/>
    </xf>
    <xf numFmtId="0" fontId="34" fillId="4" borderId="31" xfId="0" applyFont="1" applyFill="1" applyBorder="1" applyAlignment="1">
      <alignment horizontal="center" vertical="top" wrapText="1"/>
    </xf>
    <xf numFmtId="0" fontId="34" fillId="4" borderId="2" xfId="0" applyFont="1" applyFill="1" applyBorder="1" applyAlignment="1">
      <alignment horizontal="center" vertical="top" wrapText="1"/>
    </xf>
    <xf numFmtId="0" fontId="34" fillId="4" borderId="3" xfId="0" applyFont="1" applyFill="1" applyBorder="1" applyAlignment="1">
      <alignment horizontal="center" vertical="top" wrapText="1"/>
    </xf>
    <xf numFmtId="0" fontId="23" fillId="6" borderId="31" xfId="0" applyFont="1" applyFill="1" applyBorder="1" applyAlignment="1">
      <alignment horizontal="center" vertical="center" wrapText="1"/>
    </xf>
    <xf numFmtId="0" fontId="46" fillId="3" borderId="2" xfId="0" applyFont="1" applyFill="1" applyBorder="1" applyAlignment="1">
      <alignment horizontal="center" vertical="center" wrapText="1"/>
    </xf>
    <xf numFmtId="0" fontId="49" fillId="3" borderId="53" xfId="37" applyFont="1" applyFill="1" applyBorder="1" applyAlignment="1">
      <alignment horizontal="center" vertical="center" wrapText="1"/>
    </xf>
    <xf numFmtId="0" fontId="49" fillId="3" borderId="9" xfId="37" applyFont="1" applyFill="1" applyBorder="1" applyAlignment="1">
      <alignment horizontal="center" vertical="center" wrapText="1"/>
    </xf>
    <xf numFmtId="0" fontId="49" fillId="3" borderId="54" xfId="37" applyFont="1" applyFill="1" applyBorder="1" applyAlignment="1">
      <alignment horizontal="center" vertical="center" wrapText="1"/>
    </xf>
    <xf numFmtId="0" fontId="49" fillId="3" borderId="13" xfId="37" applyFont="1" applyFill="1" applyBorder="1" applyAlignment="1">
      <alignment horizontal="center" vertical="center" wrapText="1"/>
    </xf>
    <xf numFmtId="0" fontId="49" fillId="3" borderId="55" xfId="37" applyFont="1" applyFill="1" applyBorder="1" applyAlignment="1">
      <alignment horizontal="center" vertical="center" wrapText="1"/>
    </xf>
    <xf numFmtId="0" fontId="49" fillId="3" borderId="17" xfId="37" applyFont="1" applyFill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/>
    </xf>
    <xf numFmtId="0" fontId="39" fillId="0" borderId="28" xfId="0" applyFont="1" applyBorder="1" applyAlignment="1">
      <alignment horizontal="center" wrapText="1"/>
    </xf>
    <xf numFmtId="0" fontId="39" fillId="0" borderId="28" xfId="0" applyFont="1" applyBorder="1" applyAlignment="1">
      <alignment vertical="center"/>
    </xf>
    <xf numFmtId="1" fontId="22" fillId="4" borderId="3" xfId="0" applyNumberFormat="1" applyFont="1" applyFill="1" applyBorder="1" applyAlignment="1">
      <alignment horizontal="center" vertical="top" wrapText="1"/>
    </xf>
    <xf numFmtId="1" fontId="22" fillId="4" borderId="31" xfId="0" applyNumberFormat="1" applyFont="1" applyFill="1" applyBorder="1" applyAlignment="1">
      <alignment horizontal="center" vertical="top" wrapText="1"/>
    </xf>
    <xf numFmtId="0" fontId="49" fillId="3" borderId="57" xfId="37" applyFont="1" applyFill="1" applyBorder="1" applyAlignment="1">
      <alignment horizontal="center" vertical="center" wrapText="1"/>
    </xf>
    <xf numFmtId="0" fontId="49" fillId="3" borderId="58" xfId="37" applyFont="1" applyFill="1" applyBorder="1" applyAlignment="1">
      <alignment horizontal="center" vertical="center" wrapText="1"/>
    </xf>
    <xf numFmtId="0" fontId="49" fillId="3" borderId="59" xfId="37" applyFont="1" applyFill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10" fontId="14" fillId="2" borderId="2" xfId="6" applyNumberFormat="1" applyFont="1" applyFill="1" applyBorder="1" applyAlignment="1">
      <alignment horizontal="left" vertical="top" wrapText="1" inden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left" vertical="top" wrapText="1" indent="1"/>
    </xf>
    <xf numFmtId="0" fontId="14" fillId="0" borderId="7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left" vertical="center" wrapText="1" indent="1"/>
    </xf>
    <xf numFmtId="0" fontId="14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34" fillId="0" borderId="33" xfId="0" applyFont="1" applyBorder="1" applyAlignment="1">
      <alignment horizontal="center" vertical="center" wrapText="1"/>
    </xf>
    <xf numFmtId="0" fontId="50" fillId="2" borderId="28" xfId="37" applyFont="1" applyFill="1" applyBorder="1" applyAlignment="1">
      <alignment horizontal="left" vertical="center" wrapText="1" indent="1"/>
    </xf>
    <xf numFmtId="0" fontId="50" fillId="2" borderId="7" xfId="37" applyFont="1" applyFill="1" applyBorder="1" applyAlignment="1">
      <alignment horizontal="left" vertical="center" wrapText="1" indent="2"/>
    </xf>
    <xf numFmtId="0" fontId="50" fillId="5" borderId="2" xfId="3" applyNumberFormat="1" applyFont="1" applyFill="1" applyBorder="1" applyAlignment="1">
      <alignment horizontal="left" vertical="center" wrapText="1" indent="1"/>
    </xf>
    <xf numFmtId="0" fontId="14" fillId="4" borderId="2" xfId="0" applyFont="1" applyFill="1" applyBorder="1" applyAlignment="1">
      <alignment horizontal="right" vertical="center" wrapText="1"/>
    </xf>
    <xf numFmtId="0" fontId="14" fillId="4" borderId="3" xfId="0" applyFont="1" applyFill="1" applyBorder="1" applyAlignment="1">
      <alignment horizontal="right" vertical="center" wrapText="1"/>
    </xf>
    <xf numFmtId="0" fontId="14" fillId="4" borderId="31" xfId="0" applyFont="1" applyFill="1" applyBorder="1" applyAlignment="1">
      <alignment horizontal="right" vertical="center" wrapText="1"/>
    </xf>
    <xf numFmtId="0" fontId="14" fillId="4" borderId="2" xfId="0" applyFont="1" applyFill="1" applyBorder="1" applyAlignment="1">
      <alignment vertical="center" wrapText="1"/>
    </xf>
    <xf numFmtId="0" fontId="14" fillId="4" borderId="3" xfId="0" applyFont="1" applyFill="1" applyBorder="1" applyAlignment="1">
      <alignment vertical="center" wrapText="1"/>
    </xf>
    <xf numFmtId="0" fontId="14" fillId="4" borderId="31" xfId="0" applyFont="1" applyFill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1" fontId="14" fillId="4" borderId="28" xfId="0" applyNumberFormat="1" applyFont="1" applyFill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10" fontId="14" fillId="2" borderId="28" xfId="6" applyNumberFormat="1" applyFont="1" applyFill="1" applyBorder="1" applyAlignment="1">
      <alignment vertical="top" wrapText="1"/>
    </xf>
    <xf numFmtId="10" fontId="14" fillId="2" borderId="3" xfId="6" applyNumberFormat="1" applyFont="1" applyFill="1" applyBorder="1" applyAlignment="1">
      <alignment horizontal="left" vertical="top" wrapText="1" indent="1"/>
    </xf>
    <xf numFmtId="10" fontId="13" fillId="2" borderId="31" xfId="6" applyNumberFormat="1" applyFont="1" applyFill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1" fontId="15" fillId="5" borderId="35" xfId="3" applyNumberFormat="1" applyFont="1" applyFill="1" applyBorder="1" applyAlignment="1">
      <alignment horizontal="center" vertical="center" wrapText="1"/>
    </xf>
    <xf numFmtId="10" fontId="34" fillId="2" borderId="33" xfId="6" applyNumberFormat="1" applyFont="1" applyFill="1" applyBorder="1" applyAlignment="1">
      <alignment horizontal="left" vertical="center" wrapText="1" indent="1"/>
    </xf>
    <xf numFmtId="9" fontId="50" fillId="5" borderId="31" xfId="6" applyFont="1" applyFill="1" applyBorder="1" applyAlignment="1">
      <alignment horizontal="center" vertical="center" wrapText="1"/>
    </xf>
    <xf numFmtId="10" fontId="12" fillId="2" borderId="31" xfId="6" applyNumberFormat="1" applyFont="1" applyFill="1" applyBorder="1" applyAlignment="1">
      <alignment horizontal="center" vertical="center" wrapText="1"/>
    </xf>
    <xf numFmtId="181" fontId="34" fillId="0" borderId="31" xfId="0" applyNumberFormat="1" applyFont="1" applyBorder="1" applyAlignment="1">
      <alignment vertical="top" wrapText="1"/>
    </xf>
    <xf numFmtId="0" fontId="34" fillId="0" borderId="2" xfId="0" applyFont="1" applyBorder="1" applyAlignment="1">
      <alignment horizontal="center" vertical="center" wrapText="1"/>
    </xf>
    <xf numFmtId="0" fontId="34" fillId="0" borderId="31" xfId="0" applyFont="1" applyBorder="1" applyAlignment="1">
      <alignment horizontal="center" vertical="center" wrapText="1"/>
    </xf>
    <xf numFmtId="0" fontId="50" fillId="5" borderId="3" xfId="3" applyNumberFormat="1" applyFont="1" applyFill="1" applyBorder="1" applyAlignment="1">
      <alignment horizontal="left" vertical="center" wrapText="1" indent="1"/>
    </xf>
    <xf numFmtId="10" fontId="51" fillId="2" borderId="35" xfId="6" applyNumberFormat="1" applyFont="1" applyFill="1" applyBorder="1" applyAlignment="1">
      <alignment horizontal="left" vertical="center" wrapText="1"/>
    </xf>
    <xf numFmtId="10" fontId="34" fillId="2" borderId="28" xfId="6" applyNumberFormat="1" applyFont="1" applyFill="1" applyBorder="1" applyAlignment="1">
      <alignment horizontal="left" vertical="center" wrapText="1" indent="1"/>
    </xf>
    <xf numFmtId="9" fontId="52" fillId="5" borderId="28" xfId="6" applyFont="1" applyFill="1" applyBorder="1" applyAlignment="1">
      <alignment horizontal="center" vertical="center" wrapText="1"/>
    </xf>
    <xf numFmtId="10" fontId="34" fillId="2" borderId="31" xfId="6" applyNumberFormat="1" applyFont="1" applyFill="1" applyBorder="1" applyAlignment="1">
      <alignment horizontal="left" vertical="center" wrapText="1" indent="1"/>
    </xf>
    <xf numFmtId="2" fontId="22" fillId="0" borderId="2" xfId="0" applyNumberFormat="1" applyFont="1" applyBorder="1" applyAlignment="1">
      <alignment horizontal="center" vertical="center" wrapText="1"/>
    </xf>
    <xf numFmtId="2" fontId="22" fillId="0" borderId="3" xfId="0" applyNumberFormat="1" applyFont="1" applyBorder="1" applyAlignment="1">
      <alignment horizontal="center" vertical="center" wrapText="1"/>
    </xf>
    <xf numFmtId="2" fontId="22" fillId="0" borderId="31" xfId="0" applyNumberFormat="1" applyFont="1" applyBorder="1" applyAlignment="1">
      <alignment horizontal="center" vertical="center" wrapText="1"/>
    </xf>
    <xf numFmtId="10" fontId="34" fillId="2" borderId="2" xfId="6" applyNumberFormat="1" applyFont="1" applyFill="1" applyBorder="1" applyAlignment="1">
      <alignment horizontal="left" vertical="top" wrapText="1" indent="1"/>
    </xf>
    <xf numFmtId="0" fontId="34" fillId="0" borderId="28" xfId="37" applyFont="1" applyBorder="1" applyAlignment="1">
      <alignment horizontal="center" vertical="center" wrapText="1"/>
    </xf>
    <xf numFmtId="10" fontId="34" fillId="2" borderId="2" xfId="6" applyNumberFormat="1" applyFont="1" applyFill="1" applyBorder="1" applyAlignment="1">
      <alignment horizontal="left" vertical="center" wrapText="1" indent="1"/>
    </xf>
    <xf numFmtId="0" fontId="53" fillId="4" borderId="2" xfId="0" applyFont="1" applyFill="1" applyBorder="1" applyAlignment="1">
      <alignment horizontal="center" vertical="center" textRotation="90" wrapText="1"/>
    </xf>
    <xf numFmtId="0" fontId="53" fillId="4" borderId="3" xfId="0" applyFont="1" applyFill="1" applyBorder="1" applyAlignment="1">
      <alignment horizontal="center" vertical="center" textRotation="90" wrapText="1"/>
    </xf>
    <xf numFmtId="0" fontId="53" fillId="4" borderId="31" xfId="0" applyFont="1" applyFill="1" applyBorder="1" applyAlignment="1">
      <alignment horizontal="center" vertical="center" textRotation="90" wrapText="1"/>
    </xf>
    <xf numFmtId="0" fontId="54" fillId="4" borderId="2" xfId="37" applyFont="1" applyFill="1" applyBorder="1" applyAlignment="1">
      <alignment horizontal="left" vertical="center" wrapText="1"/>
    </xf>
    <xf numFmtId="1" fontId="51" fillId="4" borderId="28" xfId="0" applyNumberFormat="1" applyFont="1" applyFill="1" applyBorder="1" applyAlignment="1">
      <alignment horizontal="center" vertical="center" wrapText="1"/>
    </xf>
    <xf numFmtId="10" fontId="34" fillId="4" borderId="2" xfId="6" applyNumberFormat="1" applyFont="1" applyFill="1" applyBorder="1" applyAlignment="1">
      <alignment horizontal="left" vertical="top" wrapText="1" indent="1"/>
    </xf>
    <xf numFmtId="10" fontId="34" fillId="4" borderId="2" xfId="6" applyNumberFormat="1" applyFont="1" applyFill="1" applyBorder="1" applyAlignment="1">
      <alignment horizontal="center" vertical="top" wrapText="1"/>
    </xf>
    <xf numFmtId="0" fontId="15" fillId="2" borderId="7" xfId="37" applyFont="1" applyFill="1" applyBorder="1" applyAlignment="1">
      <alignment horizontal="left" vertical="center" wrapText="1" indent="1"/>
    </xf>
    <xf numFmtId="10" fontId="34" fillId="4" borderId="7" xfId="6" applyNumberFormat="1" applyFont="1" applyFill="1" applyBorder="1" applyAlignment="1">
      <alignment horizontal="right" vertical="top" wrapText="1" indent="1"/>
    </xf>
    <xf numFmtId="10" fontId="34" fillId="4" borderId="7" xfId="6" applyNumberFormat="1" applyFont="1" applyFill="1" applyBorder="1" applyAlignment="1">
      <alignment horizontal="right" vertical="top" wrapText="1"/>
    </xf>
    <xf numFmtId="0" fontId="34" fillId="2" borderId="29" xfId="0" applyFont="1" applyFill="1" applyBorder="1" applyAlignment="1">
      <alignment horizontal="center" vertical="center" wrapText="1"/>
    </xf>
    <xf numFmtId="0" fontId="34" fillId="2" borderId="60" xfId="0" applyFont="1" applyFill="1" applyBorder="1" applyAlignment="1">
      <alignment horizontal="center" vertical="center" wrapText="1"/>
    </xf>
    <xf numFmtId="0" fontId="34" fillId="2" borderId="33" xfId="0" applyFont="1" applyFill="1" applyBorder="1" applyAlignment="1">
      <alignment horizontal="center" vertical="center" wrapText="1"/>
    </xf>
    <xf numFmtId="10" fontId="14" fillId="2" borderId="2" xfId="0" applyNumberFormat="1" applyFont="1" applyFill="1" applyBorder="1" applyAlignment="1">
      <alignment horizontal="left" vertical="center" wrapText="1" indent="1"/>
    </xf>
    <xf numFmtId="178" fontId="23" fillId="6" borderId="28" xfId="0" applyNumberFormat="1" applyFont="1" applyFill="1" applyBorder="1" applyAlignment="1">
      <alignment horizontal="center"/>
    </xf>
    <xf numFmtId="10" fontId="34" fillId="2" borderId="31" xfId="6" applyNumberFormat="1" applyFont="1" applyFill="1" applyBorder="1" applyAlignment="1">
      <alignment horizontal="left" vertical="top" wrapText="1" indent="1"/>
    </xf>
    <xf numFmtId="10" fontId="34" fillId="2" borderId="61" xfId="6" applyNumberFormat="1" applyFont="1" applyFill="1" applyBorder="1" applyAlignment="1">
      <alignment horizontal="left" vertical="top" wrapText="1" indent="1"/>
    </xf>
    <xf numFmtId="10" fontId="12" fillId="2" borderId="31" xfId="6" applyNumberFormat="1" applyFont="1" applyFill="1" applyBorder="1" applyAlignment="1">
      <alignment horizontal="left" vertical="top" wrapText="1" indent="1"/>
    </xf>
    <xf numFmtId="0" fontId="34" fillId="0" borderId="2" xfId="0" applyFont="1" applyBorder="1" applyAlignment="1">
      <alignment horizontal="center" vertical="top" wrapText="1"/>
    </xf>
    <xf numFmtId="0" fontId="34" fillId="0" borderId="31" xfId="0" applyFont="1" applyBorder="1" applyAlignment="1">
      <alignment horizontal="center" vertical="top" wrapText="1"/>
    </xf>
    <xf numFmtId="10" fontId="34" fillId="2" borderId="3" xfId="6" applyNumberFormat="1" applyFont="1" applyFill="1" applyBorder="1" applyAlignment="1">
      <alignment horizontal="left" vertical="top" wrapText="1" indent="1"/>
    </xf>
    <xf numFmtId="10" fontId="34" fillId="2" borderId="33" xfId="6" applyNumberFormat="1" applyFont="1" applyFill="1" applyBorder="1" applyAlignment="1">
      <alignment horizontal="left" vertical="top" wrapText="1" indent="1"/>
    </xf>
    <xf numFmtId="10" fontId="34" fillId="2" borderId="3" xfId="6" applyNumberFormat="1" applyFont="1" applyFill="1" applyBorder="1" applyAlignment="1">
      <alignment horizontal="left" vertical="center" wrapText="1" indent="1"/>
    </xf>
    <xf numFmtId="10" fontId="34" fillId="2" borderId="29" xfId="6" applyNumberFormat="1" applyFont="1" applyFill="1" applyBorder="1" applyAlignment="1">
      <alignment horizontal="left" vertical="top" wrapText="1" indent="1"/>
    </xf>
    <xf numFmtId="10" fontId="34" fillId="2" borderId="28" xfId="6" applyNumberFormat="1" applyFont="1" applyFill="1" applyBorder="1" applyAlignment="1">
      <alignment horizontal="left" vertical="top" wrapText="1" indent="1"/>
    </xf>
    <xf numFmtId="10" fontId="34" fillId="4" borderId="3" xfId="6" applyNumberFormat="1" applyFont="1" applyFill="1" applyBorder="1" applyAlignment="1">
      <alignment horizontal="center" vertical="top" wrapText="1"/>
    </xf>
    <xf numFmtId="10" fontId="34" fillId="4" borderId="31" xfId="6" applyNumberFormat="1" applyFont="1" applyFill="1" applyBorder="1" applyAlignment="1">
      <alignment horizontal="center" vertical="top" wrapText="1"/>
    </xf>
    <xf numFmtId="10" fontId="23" fillId="4" borderId="31" xfId="6" applyNumberFormat="1" applyFont="1" applyFill="1" applyBorder="1" applyAlignment="1">
      <alignment horizontal="center" vertical="top" wrapText="1"/>
    </xf>
    <xf numFmtId="0" fontId="53" fillId="4" borderId="31" xfId="0" applyFont="1" applyFill="1" applyBorder="1" applyAlignment="1">
      <alignment horizontal="center" vertical="top" wrapText="1"/>
    </xf>
    <xf numFmtId="0" fontId="53" fillId="4" borderId="2" xfId="0" applyFont="1" applyFill="1" applyBorder="1" applyAlignment="1">
      <alignment horizontal="center" vertical="top" wrapText="1"/>
    </xf>
    <xf numFmtId="1" fontId="50" fillId="5" borderId="31" xfId="3" applyNumberFormat="1" applyFont="1" applyFill="1" applyBorder="1" applyAlignment="1">
      <alignment horizontal="center" vertical="center" wrapText="1"/>
    </xf>
    <xf numFmtId="10" fontId="12" fillId="2" borderId="31" xfId="6" applyNumberFormat="1" applyFont="1" applyFill="1" applyBorder="1" applyAlignment="1">
      <alignment horizontal="left" vertical="center" wrapText="1" indent="1"/>
    </xf>
    <xf numFmtId="10" fontId="34" fillId="2" borderId="29" xfId="6" applyNumberFormat="1" applyFont="1" applyFill="1" applyBorder="1" applyAlignment="1">
      <alignment horizontal="left" vertical="center" wrapText="1" indent="1"/>
    </xf>
    <xf numFmtId="10" fontId="34" fillId="4" borderId="1" xfId="6" applyNumberFormat="1" applyFont="1" applyFill="1" applyBorder="1" applyAlignment="1">
      <alignment horizontal="right" vertical="top" wrapText="1"/>
    </xf>
    <xf numFmtId="10" fontId="34" fillId="4" borderId="35" xfId="6" applyNumberFormat="1" applyFont="1" applyFill="1" applyBorder="1" applyAlignment="1">
      <alignment horizontal="right" vertical="top" wrapText="1"/>
    </xf>
    <xf numFmtId="10" fontId="23" fillId="4" borderId="35" xfId="6" applyNumberFormat="1" applyFont="1" applyFill="1" applyBorder="1" applyAlignment="1">
      <alignment horizontal="right" vertical="top" wrapText="1"/>
    </xf>
    <xf numFmtId="0" fontId="53" fillId="4" borderId="35" xfId="0" applyFont="1" applyFill="1" applyBorder="1" applyAlignment="1">
      <alignment horizontal="right" vertical="top" wrapText="1"/>
    </xf>
    <xf numFmtId="0" fontId="53" fillId="4" borderId="7" xfId="0" applyFont="1" applyFill="1" applyBorder="1" applyAlignment="1">
      <alignment horizontal="right" vertical="top" wrapText="1"/>
    </xf>
    <xf numFmtId="0" fontId="12" fillId="4" borderId="31" xfId="0" applyFont="1" applyFill="1" applyBorder="1" applyAlignment="1">
      <alignment horizontal="center" vertical="top" wrapText="1"/>
    </xf>
    <xf numFmtId="0" fontId="55" fillId="0" borderId="28" xfId="0" applyFont="1" applyBorder="1" applyAlignment="1">
      <alignment horizontal="center" vertical="center"/>
    </xf>
    <xf numFmtId="2" fontId="23" fillId="4" borderId="2" xfId="0" applyNumberFormat="1" applyFont="1" applyFill="1" applyBorder="1" applyAlignment="1">
      <alignment horizontal="center" vertical="top" wrapText="1"/>
    </xf>
    <xf numFmtId="2" fontId="23" fillId="4" borderId="3" xfId="0" applyNumberFormat="1" applyFont="1" applyFill="1" applyBorder="1" applyAlignment="1">
      <alignment horizontal="center" vertical="top" wrapText="1"/>
    </xf>
    <xf numFmtId="2" fontId="23" fillId="4" borderId="31" xfId="0" applyNumberFormat="1" applyFont="1" applyFill="1" applyBorder="1" applyAlignment="1">
      <alignment horizontal="center" vertical="top" wrapText="1"/>
    </xf>
    <xf numFmtId="2" fontId="23" fillId="4" borderId="7" xfId="0" applyNumberFormat="1" applyFont="1" applyFill="1" applyBorder="1" applyAlignment="1">
      <alignment horizontal="right" vertical="top" wrapText="1"/>
    </xf>
    <xf numFmtId="2" fontId="23" fillId="4" borderId="1" xfId="0" applyNumberFormat="1" applyFont="1" applyFill="1" applyBorder="1" applyAlignment="1">
      <alignment horizontal="right" vertical="top" wrapText="1"/>
    </xf>
    <xf numFmtId="2" fontId="23" fillId="4" borderId="35" xfId="0" applyNumberFormat="1" applyFont="1" applyFill="1" applyBorder="1" applyAlignment="1">
      <alignment horizontal="right" vertical="top" wrapText="1"/>
    </xf>
    <xf numFmtId="2" fontId="22" fillId="0" borderId="2" xfId="0" applyNumberFormat="1" applyFont="1" applyBorder="1" applyAlignment="1">
      <alignment horizontal="center" vertical="top" wrapText="1"/>
    </xf>
    <xf numFmtId="2" fontId="22" fillId="0" borderId="3" xfId="0" applyNumberFormat="1" applyFont="1" applyBorder="1" applyAlignment="1">
      <alignment horizontal="center" vertical="top" wrapText="1"/>
    </xf>
    <xf numFmtId="2" fontId="22" fillId="0" borderId="31" xfId="0" applyNumberFormat="1" applyFont="1" applyBorder="1" applyAlignment="1">
      <alignment horizontal="center" vertical="top" wrapText="1"/>
    </xf>
    <xf numFmtId="2" fontId="22" fillId="4" borderId="2" xfId="0" applyNumberFormat="1" applyFont="1" applyFill="1" applyBorder="1" applyAlignment="1">
      <alignment horizontal="center" vertical="top" wrapText="1"/>
    </xf>
    <xf numFmtId="2" fontId="22" fillId="4" borderId="3" xfId="0" applyNumberFormat="1" applyFont="1" applyFill="1" applyBorder="1" applyAlignment="1">
      <alignment horizontal="center" vertical="top" wrapText="1"/>
    </xf>
    <xf numFmtId="2" fontId="22" fillId="4" borderId="31" xfId="0" applyNumberFormat="1" applyFont="1" applyFill="1" applyBorder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42" fillId="0" borderId="1" xfId="0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6" fillId="2" borderId="6" xfId="0" applyFont="1" applyFill="1" applyBorder="1" applyAlignment="1">
      <alignment horizontal="left" vertical="center"/>
    </xf>
    <xf numFmtId="0" fontId="57" fillId="2" borderId="0" xfId="0" applyFont="1" applyFill="1" applyAlignment="1">
      <alignment horizontal="left" vertical="center"/>
    </xf>
    <xf numFmtId="0" fontId="57" fillId="2" borderId="3" xfId="0" applyFont="1" applyFill="1" applyBorder="1" applyAlignment="1">
      <alignment horizontal="left" vertical="center"/>
    </xf>
    <xf numFmtId="0" fontId="58" fillId="2" borderId="3" xfId="43" applyFont="1" applyFill="1" applyBorder="1" applyAlignment="1">
      <alignment horizontal="left" vertical="center"/>
    </xf>
    <xf numFmtId="0" fontId="56" fillId="2" borderId="3" xfId="0" applyFont="1" applyFill="1" applyBorder="1" applyAlignment="1">
      <alignment horizontal="left" vertical="center"/>
    </xf>
    <xf numFmtId="0" fontId="59" fillId="2" borderId="0" xfId="0" applyFont="1" applyFill="1" applyAlignment="1">
      <alignment horizontal="right" vertical="center"/>
    </xf>
    <xf numFmtId="0" fontId="14" fillId="0" borderId="7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/>
    </xf>
    <xf numFmtId="0" fontId="57" fillId="0" borderId="0" xfId="0" applyFont="1"/>
    <xf numFmtId="0" fontId="60" fillId="0" borderId="0" xfId="0" applyFont="1" applyAlignment="1">
      <alignment horizontal="left"/>
    </xf>
    <xf numFmtId="0" fontId="60" fillId="0" borderId="0" xfId="0" applyFont="1"/>
    <xf numFmtId="0" fontId="58" fillId="2" borderId="2" xfId="0" applyFont="1" applyFill="1" applyBorder="1" applyAlignment="1">
      <alignment horizontal="right" vertical="center"/>
    </xf>
    <xf numFmtId="0" fontId="60" fillId="0" borderId="0" xfId="0" applyFont="1" applyAlignment="1">
      <alignment horizontal="center"/>
    </xf>
    <xf numFmtId="0" fontId="29" fillId="3" borderId="4" xfId="37" applyFont="1" applyFill="1" applyBorder="1" applyAlignment="1">
      <alignment horizontal="center" vertical="center" wrapText="1"/>
    </xf>
    <xf numFmtId="0" fontId="29" fillId="3" borderId="5" xfId="37" applyFont="1" applyFill="1" applyBorder="1" applyAlignment="1">
      <alignment horizontal="center" vertical="center" wrapText="1"/>
    </xf>
    <xf numFmtId="0" fontId="29" fillId="3" borderId="8" xfId="37" applyFont="1" applyFill="1" applyBorder="1" applyAlignment="1">
      <alignment horizontal="center" vertical="center" wrapText="1"/>
    </xf>
    <xf numFmtId="0" fontId="29" fillId="3" borderId="9" xfId="0" applyFont="1" applyFill="1" applyBorder="1" applyAlignment="1">
      <alignment horizontal="center" vertical="center" wrapText="1"/>
    </xf>
    <xf numFmtId="0" fontId="29" fillId="3" borderId="10" xfId="0" applyFont="1" applyFill="1" applyBorder="1" applyAlignment="1">
      <alignment horizontal="center" vertical="center" wrapText="1"/>
    </xf>
    <xf numFmtId="0" fontId="29" fillId="3" borderId="11" xfId="0" applyFont="1" applyFill="1" applyBorder="1" applyAlignment="1">
      <alignment horizontal="center" vertical="center" wrapText="1"/>
    </xf>
    <xf numFmtId="0" fontId="29" fillId="3" borderId="6" xfId="37" applyFont="1" applyFill="1" applyBorder="1" applyAlignment="1">
      <alignment horizontal="center" vertical="center" wrapText="1"/>
    </xf>
    <xf numFmtId="0" fontId="29" fillId="3" borderId="0" xfId="37" applyFont="1" applyFill="1" applyAlignment="1">
      <alignment horizontal="center" vertical="center" wrapText="1"/>
    </xf>
    <xf numFmtId="0" fontId="29" fillId="3" borderId="12" xfId="37" applyFont="1" applyFill="1" applyBorder="1" applyAlignment="1">
      <alignment horizontal="center" vertical="center" wrapText="1"/>
    </xf>
    <xf numFmtId="0" fontId="29" fillId="3" borderId="13" xfId="0" applyFont="1" applyFill="1" applyBorder="1" applyAlignment="1">
      <alignment horizontal="center" vertical="center" wrapText="1"/>
    </xf>
    <xf numFmtId="0" fontId="29" fillId="3" borderId="14" xfId="0" applyFont="1" applyFill="1" applyBorder="1" applyAlignment="1">
      <alignment horizontal="center" vertical="center" wrapText="1"/>
    </xf>
    <xf numFmtId="0" fontId="29" fillId="3" borderId="15" xfId="37" applyFont="1" applyFill="1" applyBorder="1" applyAlignment="1">
      <alignment horizontal="center" vertical="center" wrapText="1"/>
    </xf>
    <xf numFmtId="0" fontId="29" fillId="3" borderId="7" xfId="37" applyFont="1" applyFill="1" applyBorder="1" applyAlignment="1">
      <alignment horizontal="center" vertical="center" wrapText="1"/>
    </xf>
    <xf numFmtId="0" fontId="29" fillId="3" borderId="1" xfId="37" applyFont="1" applyFill="1" applyBorder="1" applyAlignment="1">
      <alignment horizontal="center" vertical="center" wrapText="1"/>
    </xf>
    <xf numFmtId="0" fontId="29" fillId="3" borderId="16" xfId="37" applyFont="1" applyFill="1" applyBorder="1" applyAlignment="1">
      <alignment horizontal="center" vertical="center" wrapText="1"/>
    </xf>
    <xf numFmtId="0" fontId="29" fillId="3" borderId="17" xfId="0" applyFont="1" applyFill="1" applyBorder="1" applyAlignment="1">
      <alignment horizontal="center" vertical="center" wrapText="1"/>
    </xf>
    <xf numFmtId="0" fontId="29" fillId="3" borderId="18" xfId="0" applyFont="1" applyFill="1" applyBorder="1" applyAlignment="1">
      <alignment horizontal="center" vertical="center" wrapText="1"/>
    </xf>
    <xf numFmtId="0" fontId="29" fillId="3" borderId="19" xfId="37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textRotation="90" wrapText="1"/>
    </xf>
    <xf numFmtId="0" fontId="14" fillId="4" borderId="3" xfId="0" applyFont="1" applyFill="1" applyBorder="1" applyAlignment="1">
      <alignment horizontal="center" vertical="center" textRotation="90" wrapText="1"/>
    </xf>
    <xf numFmtId="0" fontId="14" fillId="4" borderId="31" xfId="0" applyFont="1" applyFill="1" applyBorder="1" applyAlignment="1">
      <alignment horizontal="center" vertical="center" textRotation="90" wrapText="1"/>
    </xf>
    <xf numFmtId="0" fontId="15" fillId="2" borderId="28" xfId="37" applyFont="1" applyFill="1" applyBorder="1" applyAlignment="1">
      <alignment horizontal="left" vertical="center" wrapText="1" indent="2"/>
    </xf>
    <xf numFmtId="178" fontId="13" fillId="4" borderId="28" xfId="0" applyNumberFormat="1" applyFont="1" applyFill="1" applyBorder="1" applyAlignment="1">
      <alignment horizontal="right" vertical="center" wrapText="1"/>
    </xf>
    <xf numFmtId="0" fontId="61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57" fillId="2" borderId="4" xfId="0" applyFont="1" applyFill="1" applyBorder="1" applyAlignment="1">
      <alignment horizontal="center" vertical="center"/>
    </xf>
    <xf numFmtId="0" fontId="57" fillId="2" borderId="5" xfId="0" applyFont="1" applyFill="1" applyBorder="1" applyAlignment="1">
      <alignment horizontal="center" vertical="center"/>
    </xf>
    <xf numFmtId="0" fontId="57" fillId="2" borderId="6" xfId="0" applyFont="1" applyFill="1" applyBorder="1" applyAlignment="1">
      <alignment horizontal="center" vertical="center"/>
    </xf>
    <xf numFmtId="0" fontId="57" fillId="2" borderId="0" xfId="0" applyFont="1" applyFill="1" applyAlignment="1">
      <alignment horizontal="center" vertical="center"/>
    </xf>
    <xf numFmtId="0" fontId="29" fillId="3" borderId="28" xfId="0" applyFont="1" applyFill="1" applyBorder="1" applyAlignment="1">
      <alignment horizontal="center" vertical="center"/>
    </xf>
    <xf numFmtId="0" fontId="30" fillId="3" borderId="29" xfId="0" applyFont="1" applyFill="1" applyBorder="1" applyAlignment="1">
      <alignment horizontal="center" vertical="center"/>
    </xf>
    <xf numFmtId="0" fontId="30" fillId="3" borderId="3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0" fontId="14" fillId="0" borderId="28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3" fillId="0" borderId="28" xfId="0" applyFont="1" applyBorder="1" applyAlignment="1">
      <alignment horizontal="center" vertical="center"/>
    </xf>
    <xf numFmtId="0" fontId="61" fillId="0" borderId="0" xfId="0" applyFont="1" applyAlignment="1">
      <alignment horizontal="center"/>
    </xf>
    <xf numFmtId="0" fontId="61" fillId="0" borderId="0" xfId="0" applyFont="1"/>
    <xf numFmtId="0" fontId="13" fillId="0" borderId="32" xfId="0" applyFont="1" applyBorder="1" applyAlignment="1">
      <alignment horizontal="center" vertical="center"/>
    </xf>
    <xf numFmtId="0" fontId="29" fillId="3" borderId="4" xfId="0" applyFont="1" applyFill="1" applyBorder="1" applyAlignment="1">
      <alignment vertical="center"/>
    </xf>
    <xf numFmtId="0" fontId="62" fillId="2" borderId="0" xfId="0" applyFont="1" applyFill="1" applyAlignment="1">
      <alignment horizontal="right" vertical="center"/>
    </xf>
    <xf numFmtId="0" fontId="63" fillId="2" borderId="0" xfId="0" applyFont="1" applyFill="1" applyAlignment="1">
      <alignment horizontal="left" vertical="center"/>
    </xf>
    <xf numFmtId="0" fontId="62" fillId="2" borderId="0" xfId="0" applyFont="1" applyFill="1" applyAlignment="1">
      <alignment horizontal="center" vertical="center"/>
    </xf>
    <xf numFmtId="0" fontId="62" fillId="2" borderId="34" xfId="0" applyFont="1" applyFill="1" applyBorder="1" applyAlignment="1">
      <alignment horizontal="center" vertical="center"/>
    </xf>
    <xf numFmtId="0" fontId="29" fillId="3" borderId="6" xfId="0" applyFont="1" applyFill="1" applyBorder="1" applyAlignment="1">
      <alignment horizontal="center" vertical="center"/>
    </xf>
    <xf numFmtId="180" fontId="29" fillId="3" borderId="6" xfId="0" applyNumberFormat="1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64" fillId="3" borderId="7" xfId="0" applyFont="1" applyFill="1" applyBorder="1" applyAlignment="1">
      <alignment horizontal="center" vertical="center"/>
    </xf>
    <xf numFmtId="0" fontId="58" fillId="2" borderId="3" xfId="0" applyFont="1" applyFill="1" applyBorder="1" applyAlignment="1">
      <alignment horizontal="right" vertical="center"/>
    </xf>
    <xf numFmtId="0" fontId="60" fillId="0" borderId="1" xfId="0" applyFont="1" applyBorder="1" applyAlignment="1">
      <alignment horizontal="center"/>
    </xf>
    <xf numFmtId="0" fontId="29" fillId="3" borderId="36" xfId="0" applyFont="1" applyFill="1" applyBorder="1" applyAlignment="1">
      <alignment horizontal="center" vertical="center" wrapText="1"/>
    </xf>
    <xf numFmtId="0" fontId="29" fillId="3" borderId="37" xfId="37" applyFont="1" applyFill="1" applyBorder="1" applyAlignment="1">
      <alignment horizontal="center" vertical="center" wrapText="1"/>
    </xf>
    <xf numFmtId="0" fontId="29" fillId="3" borderId="38" xfId="0" applyFont="1" applyFill="1" applyBorder="1" applyAlignment="1">
      <alignment horizontal="center" vertical="center" wrapText="1"/>
    </xf>
    <xf numFmtId="0" fontId="29" fillId="8" borderId="10" xfId="0" applyFont="1" applyFill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 wrapText="1"/>
    </xf>
    <xf numFmtId="0" fontId="29" fillId="8" borderId="36" xfId="0" applyFont="1" applyFill="1" applyBorder="1" applyAlignment="1">
      <alignment horizontal="center" vertical="center" wrapText="1"/>
    </xf>
    <xf numFmtId="0" fontId="29" fillId="3" borderId="39" xfId="37" applyFont="1" applyFill="1" applyBorder="1" applyAlignment="1">
      <alignment horizontal="center" vertical="center" wrapText="1"/>
    </xf>
    <xf numFmtId="0" fontId="29" fillId="3" borderId="40" xfId="37" applyFont="1" applyFill="1" applyBorder="1" applyAlignment="1">
      <alignment horizontal="center" vertical="center" wrapText="1"/>
    </xf>
    <xf numFmtId="0" fontId="29" fillId="3" borderId="41" xfId="37" applyFont="1" applyFill="1" applyBorder="1" applyAlignment="1">
      <alignment horizontal="center" vertical="center" wrapText="1"/>
    </xf>
    <xf numFmtId="0" fontId="29" fillId="3" borderId="42" xfId="37" applyFont="1" applyFill="1" applyBorder="1" applyAlignment="1">
      <alignment horizontal="center" vertical="center" wrapText="1"/>
    </xf>
    <xf numFmtId="0" fontId="29" fillId="3" borderId="43" xfId="37" applyFont="1" applyFill="1" applyBorder="1" applyAlignment="1">
      <alignment horizontal="center" vertical="center" wrapText="1"/>
    </xf>
    <xf numFmtId="0" fontId="29" fillId="8" borderId="42" xfId="37" applyFont="1" applyFill="1" applyBorder="1" applyAlignment="1">
      <alignment horizontal="center" vertical="center" wrapText="1"/>
    </xf>
    <xf numFmtId="0" fontId="29" fillId="8" borderId="44" xfId="37" applyFont="1" applyFill="1" applyBorder="1" applyAlignment="1">
      <alignment horizontal="center" vertical="center" wrapText="1"/>
    </xf>
    <xf numFmtId="0" fontId="29" fillId="8" borderId="43" xfId="37" applyFont="1" applyFill="1" applyBorder="1" applyAlignment="1">
      <alignment horizontal="center" vertical="center" wrapText="1"/>
    </xf>
    <xf numFmtId="0" fontId="29" fillId="3" borderId="45" xfId="37" applyFont="1" applyFill="1" applyBorder="1" applyAlignment="1">
      <alignment horizontal="center" vertical="center" wrapText="1"/>
    </xf>
    <xf numFmtId="0" fontId="29" fillId="3" borderId="18" xfId="37" applyFont="1" applyFill="1" applyBorder="1" applyAlignment="1">
      <alignment vertical="center" wrapText="1"/>
    </xf>
    <xf numFmtId="0" fontId="29" fillId="3" borderId="46" xfId="37" applyFont="1" applyFill="1" applyBorder="1" applyAlignment="1">
      <alignment horizontal="center" vertical="center" wrapText="1"/>
    </xf>
    <xf numFmtId="0" fontId="29" fillId="8" borderId="17" xfId="37" applyFont="1" applyFill="1" applyBorder="1" applyAlignment="1">
      <alignment horizontal="center" vertical="center" wrapText="1"/>
    </xf>
    <xf numFmtId="0" fontId="29" fillId="8" borderId="46" xfId="37" applyFont="1" applyFill="1" applyBorder="1" applyAlignment="1">
      <alignment horizontal="center" vertical="center" wrapText="1"/>
    </xf>
    <xf numFmtId="0" fontId="29" fillId="8" borderId="16" xfId="37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10" fontId="14" fillId="2" borderId="27" xfId="6" applyNumberFormat="1" applyFont="1" applyFill="1" applyBorder="1" applyAlignment="1">
      <alignment horizontal="left" vertical="top" wrapText="1" indent="1"/>
    </xf>
    <xf numFmtId="10" fontId="13" fillId="2" borderId="31" xfId="6" applyNumberFormat="1" applyFont="1" applyFill="1" applyBorder="1" applyAlignment="1">
      <alignment horizontal="left" vertical="center" wrapText="1"/>
    </xf>
    <xf numFmtId="10" fontId="14" fillId="2" borderId="35" xfId="6" applyNumberFormat="1" applyFont="1" applyFill="1" applyBorder="1" applyAlignment="1">
      <alignment horizontal="left" vertical="top" wrapText="1" indent="1"/>
    </xf>
    <xf numFmtId="0" fontId="14" fillId="2" borderId="28" xfId="0" applyFont="1" applyFill="1" applyBorder="1" applyAlignment="1">
      <alignment horizontal="left" vertical="top" wrapText="1" indent="1"/>
    </xf>
    <xf numFmtId="0" fontId="14" fillId="2" borderId="60" xfId="0" applyFont="1" applyFill="1" applyBorder="1" applyAlignment="1">
      <alignment horizontal="left" vertical="top" wrapText="1" indent="1"/>
    </xf>
    <xf numFmtId="10" fontId="29" fillId="8" borderId="4" xfId="0" applyNumberFormat="1" applyFont="1" applyFill="1" applyBorder="1" applyAlignment="1">
      <alignment horizontal="center" vertical="center"/>
    </xf>
    <xf numFmtId="2" fontId="29" fillId="8" borderId="52" xfId="0" applyNumberFormat="1" applyFont="1" applyFill="1" applyBorder="1" applyAlignment="1">
      <alignment horizontal="center" vertical="center"/>
    </xf>
    <xf numFmtId="2" fontId="29" fillId="8" borderId="3" xfId="0" applyNumberFormat="1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/>
    </xf>
    <xf numFmtId="0" fontId="29" fillId="3" borderId="3" xfId="0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vertical="center"/>
    </xf>
    <xf numFmtId="0" fontId="29" fillId="3" borderId="32" xfId="0" applyFont="1" applyFill="1" applyBorder="1" applyAlignment="1">
      <alignment vertical="center"/>
    </xf>
    <xf numFmtId="0" fontId="29" fillId="3" borderId="0" xfId="0" applyFont="1" applyFill="1" applyAlignment="1">
      <alignment horizontal="center" vertical="center"/>
    </xf>
    <xf numFmtId="0" fontId="29" fillId="3" borderId="34" xfId="0" applyFont="1" applyFill="1" applyBorder="1" applyAlignment="1">
      <alignment horizontal="center" vertical="center"/>
    </xf>
    <xf numFmtId="180" fontId="29" fillId="3" borderId="0" xfId="0" applyNumberFormat="1" applyFont="1" applyFill="1" applyAlignment="1">
      <alignment horizontal="center" vertical="center"/>
    </xf>
    <xf numFmtId="180" fontId="29" fillId="3" borderId="34" xfId="0" applyNumberFormat="1" applyFont="1" applyFill="1" applyBorder="1" applyAlignment="1">
      <alignment horizontal="center" vertical="center"/>
    </xf>
    <xf numFmtId="0" fontId="64" fillId="3" borderId="1" xfId="0" applyFont="1" applyFill="1" applyBorder="1" applyAlignment="1">
      <alignment horizontal="center" vertical="center"/>
    </xf>
    <xf numFmtId="0" fontId="64" fillId="3" borderId="35" xfId="0" applyFont="1" applyFill="1" applyBorder="1" applyAlignment="1">
      <alignment horizontal="center" vertical="center"/>
    </xf>
    <xf numFmtId="0" fontId="58" fillId="2" borderId="31" xfId="0" applyFont="1" applyFill="1" applyBorder="1" applyAlignment="1">
      <alignment horizontal="right" vertical="center"/>
    </xf>
    <xf numFmtId="0" fontId="29" fillId="8" borderId="37" xfId="0" applyFont="1" applyFill="1" applyBorder="1" applyAlignment="1">
      <alignment horizontal="center" vertical="center" wrapText="1"/>
    </xf>
    <xf numFmtId="0" fontId="29" fillId="8" borderId="5" xfId="0" applyFont="1" applyFill="1" applyBorder="1" applyAlignment="1">
      <alignment horizontal="center" vertical="center" wrapText="1"/>
    </xf>
    <xf numFmtId="0" fontId="29" fillId="8" borderId="32" xfId="0" applyFont="1" applyFill="1" applyBorder="1" applyAlignment="1">
      <alignment horizontal="center" vertical="center" wrapText="1"/>
    </xf>
    <xf numFmtId="0" fontId="29" fillId="8" borderId="41" xfId="0" applyFont="1" applyFill="1" applyBorder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0" fontId="29" fillId="8" borderId="34" xfId="0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29" fillId="8" borderId="35" xfId="0" applyFont="1" applyFill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5" fillId="0" borderId="28" xfId="0" applyFont="1" applyBorder="1" applyAlignment="1">
      <alignment horizontal="center"/>
    </xf>
    <xf numFmtId="0" fontId="42" fillId="0" borderId="28" xfId="0" applyFont="1" applyBorder="1"/>
    <xf numFmtId="9" fontId="65" fillId="0" borderId="0" xfId="0" applyNumberFormat="1" applyFont="1" applyAlignment="1">
      <alignment horizontal="center"/>
    </xf>
    <xf numFmtId="178" fontId="42" fillId="0" borderId="0" xfId="0" applyNumberFormat="1" applyFont="1"/>
    <xf numFmtId="0" fontId="57" fillId="2" borderId="32" xfId="0" applyFont="1" applyFill="1" applyBorder="1" applyAlignment="1">
      <alignment horizontal="center" vertical="center"/>
    </xf>
    <xf numFmtId="0" fontId="57" fillId="2" borderId="34" xfId="0" applyFont="1" applyFill="1" applyBorder="1" applyAlignment="1">
      <alignment horizontal="center" vertical="center"/>
    </xf>
    <xf numFmtId="2" fontId="29" fillId="8" borderId="31" xfId="0" applyNumberFormat="1" applyFont="1" applyFill="1" applyBorder="1" applyAlignment="1">
      <alignment horizontal="center" vertical="center"/>
    </xf>
    <xf numFmtId="0" fontId="29" fillId="3" borderId="31" xfId="0" applyFont="1" applyFill="1" applyBorder="1" applyAlignment="1">
      <alignment horizontal="center" vertical="center"/>
    </xf>
    <xf numFmtId="0" fontId="66" fillId="3" borderId="4" xfId="0" applyFont="1" applyFill="1" applyBorder="1" applyAlignment="1">
      <alignment horizontal="center" vertical="center" wrapText="1"/>
    </xf>
    <xf numFmtId="0" fontId="66" fillId="3" borderId="5" xfId="0" applyFont="1" applyFill="1" applyBorder="1" applyAlignment="1">
      <alignment horizontal="center" vertical="center" wrapText="1"/>
    </xf>
    <xf numFmtId="0" fontId="66" fillId="3" borderId="8" xfId="0" applyFont="1" applyFill="1" applyBorder="1" applyAlignment="1">
      <alignment horizontal="center" vertical="center" wrapText="1"/>
    </xf>
    <xf numFmtId="0" fontId="66" fillId="3" borderId="37" xfId="0" applyFont="1" applyFill="1" applyBorder="1" applyAlignment="1">
      <alignment horizontal="center" vertical="center" wrapText="1"/>
    </xf>
    <xf numFmtId="0" fontId="66" fillId="3" borderId="6" xfId="0" applyFont="1" applyFill="1" applyBorder="1" applyAlignment="1">
      <alignment horizontal="center" vertical="center" wrapText="1"/>
    </xf>
    <xf numFmtId="0" fontId="66" fillId="3" borderId="0" xfId="0" applyFont="1" applyFill="1" applyAlignment="1">
      <alignment horizontal="center" vertical="center" wrapText="1"/>
    </xf>
    <xf numFmtId="0" fontId="66" fillId="3" borderId="12" xfId="0" applyFont="1" applyFill="1" applyBorder="1" applyAlignment="1">
      <alignment horizontal="center" vertical="center" wrapText="1"/>
    </xf>
    <xf numFmtId="0" fontId="66" fillId="3" borderId="41" xfId="0" applyFont="1" applyFill="1" applyBorder="1" applyAlignment="1">
      <alignment horizontal="center" vertical="center" wrapText="1"/>
    </xf>
    <xf numFmtId="0" fontId="46" fillId="3" borderId="42" xfId="0" applyFont="1" applyFill="1" applyBorder="1" applyAlignment="1">
      <alignment horizontal="center" vertical="center" wrapText="1"/>
    </xf>
    <xf numFmtId="0" fontId="24" fillId="3" borderId="44" xfId="0" applyFont="1" applyFill="1" applyBorder="1" applyAlignment="1">
      <alignment horizontal="center" vertical="center" wrapText="1"/>
    </xf>
    <xf numFmtId="0" fontId="66" fillId="3" borderId="7" xfId="0" applyFont="1" applyFill="1" applyBorder="1" applyAlignment="1">
      <alignment horizontal="center" vertical="center" wrapText="1"/>
    </xf>
    <xf numFmtId="0" fontId="66" fillId="3" borderId="1" xfId="0" applyFont="1" applyFill="1" applyBorder="1" applyAlignment="1">
      <alignment horizontal="center" vertical="center" wrapText="1"/>
    </xf>
    <xf numFmtId="0" fontId="66" fillId="3" borderId="16" xfId="0" applyFont="1" applyFill="1" applyBorder="1" applyAlignment="1">
      <alignment horizontal="center" vertical="center" wrapText="1"/>
    </xf>
    <xf numFmtId="0" fontId="66" fillId="3" borderId="46" xfId="0" applyFont="1" applyFill="1" applyBorder="1" applyAlignment="1">
      <alignment horizontal="center" vertical="center" wrapText="1"/>
    </xf>
    <xf numFmtId="0" fontId="46" fillId="3" borderId="17" xfId="0" applyFont="1" applyFill="1" applyBorder="1" applyAlignment="1">
      <alignment horizontal="center" vertical="center" wrapText="1"/>
    </xf>
    <xf numFmtId="0" fontId="24" fillId="3" borderId="46" xfId="0" applyFont="1" applyFill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textRotation="90" wrapText="1"/>
    </xf>
    <xf numFmtId="0" fontId="23" fillId="0" borderId="25" xfId="0" applyFont="1" applyBorder="1" applyAlignment="1">
      <alignment horizontal="center" vertical="center" textRotation="90" wrapText="1"/>
    </xf>
    <xf numFmtId="0" fontId="23" fillId="0" borderId="26" xfId="0" applyFont="1" applyBorder="1" applyAlignment="1">
      <alignment horizontal="center" vertical="center" textRotation="90" wrapText="1"/>
    </xf>
    <xf numFmtId="0" fontId="51" fillId="2" borderId="30" xfId="0" applyFont="1" applyFill="1" applyBorder="1" applyAlignment="1">
      <alignment horizontal="left" vertical="top" wrapText="1"/>
    </xf>
    <xf numFmtId="178" fontId="51" fillId="2" borderId="27" xfId="3" applyFont="1" applyFill="1" applyBorder="1" applyAlignment="1">
      <alignment horizontal="center" vertical="center" wrapText="1"/>
    </xf>
    <xf numFmtId="10" fontId="54" fillId="2" borderId="30" xfId="6" applyNumberFormat="1" applyFont="1" applyFill="1" applyBorder="1" applyAlignment="1">
      <alignment horizontal="left" vertical="top" wrapText="1" indent="1"/>
    </xf>
    <xf numFmtId="10" fontId="54" fillId="2" borderId="30" xfId="6" applyNumberFormat="1" applyFont="1" applyFill="1" applyBorder="1" applyAlignment="1">
      <alignment horizontal="center" vertical="top" wrapText="1"/>
    </xf>
    <xf numFmtId="0" fontId="23" fillId="0" borderId="6" xfId="0" applyFont="1" applyBorder="1" applyAlignment="1">
      <alignment horizontal="center" vertical="center" textRotation="90" wrapText="1"/>
    </xf>
    <xf numFmtId="0" fontId="23" fillId="0" borderId="0" xfId="0" applyFont="1" applyAlignment="1">
      <alignment horizontal="center" vertical="center" textRotation="90" wrapText="1"/>
    </xf>
    <xf numFmtId="0" fontId="23" fillId="0" borderId="34" xfId="0" applyFont="1" applyBorder="1" applyAlignment="1">
      <alignment horizontal="center" vertical="center" textRotation="90" wrapText="1"/>
    </xf>
    <xf numFmtId="0" fontId="12" fillId="2" borderId="29" xfId="0" applyFont="1" applyFill="1" applyBorder="1" applyAlignment="1">
      <alignment horizontal="left" vertical="top" wrapText="1"/>
    </xf>
    <xf numFmtId="0" fontId="12" fillId="0" borderId="28" xfId="0" applyFont="1" applyBorder="1" applyAlignment="1">
      <alignment horizontal="center" vertical="center" wrapText="1"/>
    </xf>
    <xf numFmtId="10" fontId="12" fillId="2" borderId="2" xfId="6" applyNumberFormat="1" applyFont="1" applyFill="1" applyBorder="1" applyAlignment="1">
      <alignment horizontal="center" vertical="top" wrapText="1"/>
    </xf>
    <xf numFmtId="10" fontId="67" fillId="2" borderId="2" xfId="6" applyNumberFormat="1" applyFont="1" applyFill="1" applyBorder="1" applyAlignment="1">
      <alignment horizontal="center" vertical="top" wrapText="1"/>
    </xf>
    <xf numFmtId="0" fontId="23" fillId="4" borderId="2" xfId="0" applyFont="1" applyFill="1" applyBorder="1" applyAlignment="1">
      <alignment horizontal="center" vertical="center" textRotation="90" wrapText="1"/>
    </xf>
    <xf numFmtId="0" fontId="23" fillId="4" borderId="3" xfId="0" applyFont="1" applyFill="1" applyBorder="1" applyAlignment="1">
      <alignment horizontal="center" vertical="center" textRotation="90" wrapText="1"/>
    </xf>
    <xf numFmtId="0" fontId="23" fillId="4" borderId="31" xfId="0" applyFont="1" applyFill="1" applyBorder="1" applyAlignment="1">
      <alignment horizontal="center" vertical="center" textRotation="90" wrapText="1"/>
    </xf>
    <xf numFmtId="0" fontId="23" fillId="4" borderId="2" xfId="0" applyFont="1" applyFill="1" applyBorder="1" applyAlignment="1">
      <alignment horizontal="left" vertical="top" wrapText="1"/>
    </xf>
    <xf numFmtId="10" fontId="23" fillId="4" borderId="2" xfId="6" applyNumberFormat="1" applyFont="1" applyFill="1" applyBorder="1" applyAlignment="1">
      <alignment horizontal="left" vertical="top" wrapText="1" indent="1"/>
    </xf>
    <xf numFmtId="10" fontId="23" fillId="4" borderId="2" xfId="6" applyNumberFormat="1" applyFont="1" applyFill="1" applyBorder="1" applyAlignment="1">
      <alignment horizontal="center" vertical="top" wrapText="1"/>
    </xf>
    <xf numFmtId="0" fontId="51" fillId="2" borderId="6" xfId="0" applyFont="1" applyFill="1" applyBorder="1" applyAlignment="1">
      <alignment horizontal="left" vertical="top" wrapText="1"/>
    </xf>
    <xf numFmtId="0" fontId="13" fillId="0" borderId="33" xfId="0" applyFont="1" applyBorder="1" applyAlignment="1">
      <alignment horizontal="right" vertical="center" wrapText="1"/>
    </xf>
    <xf numFmtId="10" fontId="12" fillId="2" borderId="7" xfId="6" applyNumberFormat="1" applyFont="1" applyFill="1" applyBorder="1" applyAlignment="1">
      <alignment horizontal="left" vertical="top" wrapText="1" indent="1"/>
    </xf>
    <xf numFmtId="10" fontId="12" fillId="2" borderId="7" xfId="6" applyNumberFormat="1" applyFont="1" applyFill="1" applyBorder="1" applyAlignment="1">
      <alignment horizontal="center" vertical="top" wrapText="1"/>
    </xf>
    <xf numFmtId="0" fontId="12" fillId="0" borderId="33" xfId="0" applyFont="1" applyBorder="1" applyAlignment="1">
      <alignment horizontal="center" vertical="center" wrapText="1"/>
    </xf>
    <xf numFmtId="0" fontId="51" fillId="4" borderId="7" xfId="0" applyFont="1" applyFill="1" applyBorder="1" applyAlignment="1">
      <alignment horizontal="right" vertical="top" wrapText="1"/>
    </xf>
    <xf numFmtId="10" fontId="23" fillId="4" borderId="7" xfId="6" applyNumberFormat="1" applyFont="1" applyFill="1" applyBorder="1" applyAlignment="1">
      <alignment horizontal="right" vertical="top" wrapText="1" indent="1"/>
    </xf>
    <xf numFmtId="10" fontId="23" fillId="4" borderId="7" xfId="6" applyNumberFormat="1" applyFont="1" applyFill="1" applyBorder="1" applyAlignment="1">
      <alignment horizontal="right" vertical="top" wrapText="1"/>
    </xf>
    <xf numFmtId="0" fontId="68" fillId="0" borderId="28" xfId="0" applyFont="1" applyBorder="1" applyAlignment="1">
      <alignment horizontal="right" vertical="center" wrapText="1"/>
    </xf>
    <xf numFmtId="10" fontId="12" fillId="2" borderId="2" xfId="6" applyNumberFormat="1" applyFont="1" applyFill="1" applyBorder="1" applyAlignment="1">
      <alignment horizontal="left" vertical="top" wrapText="1" indent="1"/>
    </xf>
    <xf numFmtId="0" fontId="51" fillId="2" borderId="4" xfId="0" applyFont="1" applyFill="1" applyBorder="1" applyAlignment="1">
      <alignment horizontal="left" vertical="top" wrapText="1"/>
    </xf>
    <xf numFmtId="0" fontId="51" fillId="4" borderId="2" xfId="0" applyFont="1" applyFill="1" applyBorder="1" applyAlignment="1">
      <alignment horizontal="left" vertical="top" wrapText="1"/>
    </xf>
    <xf numFmtId="0" fontId="51" fillId="2" borderId="2" xfId="0" applyFont="1" applyFill="1" applyBorder="1" applyAlignment="1">
      <alignment horizontal="left" vertical="top" wrapText="1"/>
    </xf>
    <xf numFmtId="0" fontId="23" fillId="6" borderId="28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/>
    </xf>
    <xf numFmtId="0" fontId="53" fillId="0" borderId="0" xfId="0" applyFont="1"/>
    <xf numFmtId="0" fontId="69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32" xfId="0" applyFont="1" applyBorder="1" applyAlignment="1">
      <alignment horizontal="left" vertical="top" wrapText="1"/>
    </xf>
    <xf numFmtId="0" fontId="12" fillId="2" borderId="28" xfId="0" applyFont="1" applyFill="1" applyBorder="1" applyAlignment="1">
      <alignment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34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 vertical="top" wrapText="1"/>
    </xf>
    <xf numFmtId="0" fontId="13" fillId="4" borderId="28" xfId="0" applyFont="1" applyFill="1" applyBorder="1" applyAlignment="1">
      <alignment horizontal="center"/>
    </xf>
    <xf numFmtId="0" fontId="13" fillId="4" borderId="28" xfId="0" applyFont="1" applyFill="1" applyBorder="1" applyAlignment="1">
      <alignment horizontal="center" vertical="center" wrapText="1"/>
    </xf>
    <xf numFmtId="0" fontId="69" fillId="0" borderId="5" xfId="0" applyFont="1" applyBorder="1" applyAlignment="1">
      <alignment horizontal="center"/>
    </xf>
    <xf numFmtId="0" fontId="66" fillId="3" borderId="28" xfId="0" applyFont="1" applyFill="1" applyBorder="1" applyAlignment="1">
      <alignment horizontal="center" vertical="center" wrapText="1"/>
    </xf>
    <xf numFmtId="0" fontId="24" fillId="3" borderId="41" xfId="0" applyFont="1" applyFill="1" applyBorder="1" applyAlignment="1">
      <alignment horizontal="center" vertical="center" wrapText="1"/>
    </xf>
    <xf numFmtId="0" fontId="69" fillId="0" borderId="0" xfId="0" applyFont="1" applyAlignment="1">
      <alignment horizontal="center"/>
    </xf>
    <xf numFmtId="0" fontId="21" fillId="0" borderId="0" xfId="0" applyFont="1"/>
    <xf numFmtId="0" fontId="70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10" fillId="2" borderId="3" xfId="0" applyFont="1" applyFill="1" applyBorder="1" applyAlignment="1">
      <alignment horizontal="right"/>
    </xf>
    <xf numFmtId="0" fontId="24" fillId="3" borderId="43" xfId="0" applyFont="1" applyFill="1" applyBorder="1" applyAlignment="1">
      <alignment horizontal="center" vertical="center" wrapText="1"/>
    </xf>
    <xf numFmtId="0" fontId="24" fillId="8" borderId="44" xfId="0" applyFont="1" applyFill="1" applyBorder="1" applyAlignment="1">
      <alignment horizontal="center" vertical="center" wrapText="1"/>
    </xf>
    <xf numFmtId="0" fontId="24" fillId="8" borderId="43" xfId="0" applyFont="1" applyFill="1" applyBorder="1" applyAlignment="1">
      <alignment horizontal="center" vertical="center" wrapText="1"/>
    </xf>
    <xf numFmtId="0" fontId="46" fillId="8" borderId="0" xfId="0" applyFont="1" applyFill="1" applyAlignment="1">
      <alignment horizontal="center" vertical="center" wrapText="1"/>
    </xf>
    <xf numFmtId="0" fontId="24" fillId="3" borderId="16" xfId="0" applyFont="1" applyFill="1" applyBorder="1" applyAlignment="1">
      <alignment horizontal="center" vertical="center" wrapText="1"/>
    </xf>
    <xf numFmtId="0" fontId="24" fillId="8" borderId="46" xfId="0" applyFont="1" applyFill="1" applyBorder="1" applyAlignment="1">
      <alignment horizontal="center" vertical="center" wrapText="1"/>
    </xf>
    <xf numFmtId="0" fontId="24" fillId="8" borderId="16" xfId="0" applyFont="1" applyFill="1" applyBorder="1" applyAlignment="1">
      <alignment horizontal="center" vertical="center" wrapText="1"/>
    </xf>
    <xf numFmtId="0" fontId="46" fillId="8" borderId="1" xfId="0" applyFont="1" applyFill="1" applyBorder="1" applyAlignment="1">
      <alignment horizontal="center" vertical="center" wrapText="1"/>
    </xf>
    <xf numFmtId="10" fontId="54" fillId="2" borderId="51" xfId="6" applyNumberFormat="1" applyFont="1" applyFill="1" applyBorder="1" applyAlignment="1">
      <alignment horizontal="center" vertical="top" wrapText="1"/>
    </xf>
    <xf numFmtId="0" fontId="54" fillId="0" borderId="30" xfId="0" applyFont="1" applyBorder="1" applyAlignment="1">
      <alignment horizontal="center" vertical="top" wrapText="1"/>
    </xf>
    <xf numFmtId="0" fontId="54" fillId="0" borderId="51" xfId="0" applyFont="1" applyBorder="1" applyAlignment="1">
      <alignment horizontal="center" vertical="top" wrapText="1"/>
    </xf>
    <xf numFmtId="0" fontId="12" fillId="0" borderId="30" xfId="0" applyFont="1" applyBorder="1" applyAlignment="1">
      <alignment horizontal="center" vertical="top" wrapText="1"/>
    </xf>
    <xf numFmtId="0" fontId="12" fillId="0" borderId="51" xfId="0" applyFont="1" applyBorder="1" applyAlignment="1">
      <alignment horizontal="center" vertical="top" wrapText="1"/>
    </xf>
    <xf numFmtId="2" fontId="51" fillId="0" borderId="30" xfId="0" applyNumberFormat="1" applyFont="1" applyBorder="1" applyAlignment="1">
      <alignment horizontal="right" vertical="top" wrapText="1"/>
    </xf>
    <xf numFmtId="10" fontId="12" fillId="2" borderId="31" xfId="6" applyNumberFormat="1" applyFont="1" applyFill="1" applyBorder="1" applyAlignment="1">
      <alignment horizontal="center" vertical="top" wrapText="1"/>
    </xf>
    <xf numFmtId="1" fontId="22" fillId="0" borderId="2" xfId="0" applyNumberFormat="1" applyFont="1" applyBorder="1" applyAlignment="1">
      <alignment horizontal="center" vertical="top" wrapText="1"/>
    </xf>
    <xf numFmtId="10" fontId="67" fillId="2" borderId="31" xfId="6" applyNumberFormat="1" applyFont="1" applyFill="1" applyBorder="1" applyAlignment="1">
      <alignment horizontal="center" vertical="top" wrapText="1"/>
    </xf>
    <xf numFmtId="0" fontId="71" fillId="0" borderId="2" xfId="0" applyFont="1" applyBorder="1" applyAlignment="1">
      <alignment horizontal="center" vertical="top" wrapText="1"/>
    </xf>
    <xf numFmtId="0" fontId="71" fillId="0" borderId="31" xfId="0" applyFont="1" applyBorder="1" applyAlignment="1">
      <alignment horizontal="center" vertical="top" wrapText="1"/>
    </xf>
    <xf numFmtId="1" fontId="23" fillId="4" borderId="2" xfId="0" applyNumberFormat="1" applyFont="1" applyFill="1" applyBorder="1" applyAlignment="1">
      <alignment horizontal="center" vertical="top" wrapText="1"/>
    </xf>
    <xf numFmtId="10" fontId="12" fillId="2" borderId="35" xfId="6" applyNumberFormat="1" applyFont="1" applyFill="1" applyBorder="1" applyAlignment="1">
      <alignment horizontal="center" vertical="top" wrapText="1"/>
    </xf>
    <xf numFmtId="0" fontId="34" fillId="0" borderId="7" xfId="0" applyFont="1" applyBorder="1" applyAlignment="1">
      <alignment horizontal="center" vertical="top" wrapText="1"/>
    </xf>
    <xf numFmtId="0" fontId="34" fillId="0" borderId="35" xfId="0" applyFont="1" applyBorder="1" applyAlignment="1">
      <alignment horizontal="center" vertical="top" wrapText="1"/>
    </xf>
    <xf numFmtId="1" fontId="22" fillId="0" borderId="7" xfId="0" applyNumberFormat="1" applyFont="1" applyBorder="1" applyAlignment="1">
      <alignment horizontal="center" vertical="top" wrapText="1"/>
    </xf>
    <xf numFmtId="1" fontId="23" fillId="4" borderId="7" xfId="0" applyNumberFormat="1" applyFont="1" applyFill="1" applyBorder="1" applyAlignment="1">
      <alignment horizontal="right" vertical="top" wrapText="1"/>
    </xf>
    <xf numFmtId="0" fontId="12" fillId="4" borderId="2" xfId="0" applyFont="1" applyFill="1" applyBorder="1" applyAlignment="1">
      <alignment horizontal="center" vertical="top" wrapText="1"/>
    </xf>
    <xf numFmtId="1" fontId="22" fillId="4" borderId="2" xfId="0" applyNumberFormat="1" applyFont="1" applyFill="1" applyBorder="1" applyAlignment="1">
      <alignment horizontal="center" vertical="top" wrapText="1"/>
    </xf>
    <xf numFmtId="0" fontId="46" fillId="3" borderId="28" xfId="0" applyFont="1" applyFill="1" applyBorder="1" applyAlignment="1">
      <alignment horizontal="center" vertical="center" wrapText="1"/>
    </xf>
    <xf numFmtId="1" fontId="47" fillId="3" borderId="2" xfId="7" applyNumberFormat="1" applyFont="1" applyFill="1" applyBorder="1" applyAlignment="1" applyProtection="1">
      <alignment horizontal="center" vertical="center" wrapText="1"/>
    </xf>
    <xf numFmtId="1" fontId="47" fillId="3" borderId="3" xfId="7" applyNumberFormat="1" applyFont="1" applyFill="1" applyBorder="1" applyAlignment="1" applyProtection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10" fontId="12" fillId="4" borderId="2" xfId="6" applyNumberFormat="1" applyFont="1" applyFill="1" applyBorder="1" applyAlignment="1">
      <alignment horizontal="center" vertical="center" wrapText="1"/>
    </xf>
    <xf numFmtId="10" fontId="12" fillId="4" borderId="31" xfId="6" applyNumberFormat="1" applyFont="1" applyFill="1" applyBorder="1" applyAlignment="1">
      <alignment horizontal="center" vertical="center" wrapText="1"/>
    </xf>
    <xf numFmtId="0" fontId="51" fillId="0" borderId="2" xfId="0" applyFont="1" applyBorder="1" applyAlignment="1">
      <alignment horizontal="center" vertical="top" wrapText="1"/>
    </xf>
    <xf numFmtId="0" fontId="51" fillId="0" borderId="31" xfId="0" applyFont="1" applyBorder="1" applyAlignment="1">
      <alignment horizontal="center" vertical="top" wrapText="1"/>
    </xf>
    <xf numFmtId="0" fontId="12" fillId="4" borderId="28" xfId="0" applyFont="1" applyFill="1" applyBorder="1" applyAlignment="1">
      <alignment horizontal="center" vertical="center" wrapText="1"/>
    </xf>
    <xf numFmtId="1" fontId="23" fillId="4" borderId="3" xfId="0" applyNumberFormat="1" applyFont="1" applyFill="1" applyBorder="1" applyAlignment="1">
      <alignment horizontal="center" vertical="top" wrapText="1"/>
    </xf>
    <xf numFmtId="0" fontId="24" fillId="3" borderId="0" xfId="0" applyFont="1" applyFill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1" fontId="66" fillId="8" borderId="2" xfId="0" applyNumberFormat="1" applyFont="1" applyFill="1" applyBorder="1" applyAlignment="1">
      <alignment horizontal="center" vertical="center" wrapText="1"/>
    </xf>
    <xf numFmtId="0" fontId="66" fillId="8" borderId="3" xfId="0" applyFont="1" applyFill="1" applyBorder="1" applyAlignment="1">
      <alignment horizontal="center" vertical="center" wrapText="1"/>
    </xf>
    <xf numFmtId="0" fontId="27" fillId="3" borderId="34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right"/>
    </xf>
    <xf numFmtId="0" fontId="46" fillId="8" borderId="34" xfId="0" applyFont="1" applyFill="1" applyBorder="1" applyAlignment="1">
      <alignment horizontal="center" vertical="center" wrapText="1"/>
    </xf>
    <xf numFmtId="0" fontId="46" fillId="8" borderId="35" xfId="0" applyFont="1" applyFill="1" applyBorder="1" applyAlignment="1">
      <alignment horizontal="center" vertical="center" wrapText="1"/>
    </xf>
    <xf numFmtId="2" fontId="51" fillId="0" borderId="50" xfId="0" applyNumberFormat="1" applyFont="1" applyBorder="1" applyAlignment="1">
      <alignment horizontal="right" vertical="top" wrapText="1"/>
    </xf>
    <xf numFmtId="2" fontId="51" fillId="0" borderId="51" xfId="0" applyNumberFormat="1" applyFont="1" applyBorder="1" applyAlignment="1">
      <alignment horizontal="right" vertical="top" wrapText="1"/>
    </xf>
    <xf numFmtId="0" fontId="72" fillId="0" borderId="0" xfId="0" applyFont="1"/>
    <xf numFmtId="1" fontId="22" fillId="0" borderId="3" xfId="0" applyNumberFormat="1" applyFont="1" applyBorder="1" applyAlignment="1">
      <alignment horizontal="center" vertical="top" wrapText="1"/>
    </xf>
    <xf numFmtId="1" fontId="22" fillId="0" borderId="31" xfId="0" applyNumberFormat="1" applyFont="1" applyBorder="1" applyAlignment="1">
      <alignment horizontal="center" vertical="top" wrapText="1"/>
    </xf>
    <xf numFmtId="0" fontId="73" fillId="13" borderId="13" xfId="0" applyFont="1" applyFill="1" applyBorder="1" applyAlignment="1">
      <alignment horizontal="center"/>
    </xf>
    <xf numFmtId="0" fontId="73" fillId="13" borderId="0" xfId="0" applyFont="1" applyFill="1" applyAlignment="1">
      <alignment horizontal="center"/>
    </xf>
    <xf numFmtId="1" fontId="23" fillId="4" borderId="31" xfId="0" applyNumberFormat="1" applyFont="1" applyFill="1" applyBorder="1" applyAlignment="1">
      <alignment horizontal="center" vertical="top" wrapText="1"/>
    </xf>
    <xf numFmtId="1" fontId="22" fillId="0" borderId="1" xfId="0" applyNumberFormat="1" applyFont="1" applyBorder="1" applyAlignment="1">
      <alignment horizontal="center" vertical="top" wrapText="1"/>
    </xf>
    <xf numFmtId="1" fontId="22" fillId="0" borderId="35" xfId="0" applyNumberFormat="1" applyFont="1" applyBorder="1" applyAlignment="1">
      <alignment horizontal="center" vertical="top" wrapText="1"/>
    </xf>
    <xf numFmtId="1" fontId="23" fillId="4" borderId="1" xfId="0" applyNumberFormat="1" applyFont="1" applyFill="1" applyBorder="1" applyAlignment="1">
      <alignment horizontal="right" vertical="top" wrapText="1"/>
    </xf>
    <xf numFmtId="1" fontId="23" fillId="4" borderId="35" xfId="0" applyNumberFormat="1" applyFont="1" applyFill="1" applyBorder="1" applyAlignment="1">
      <alignment horizontal="right" vertical="top" wrapText="1"/>
    </xf>
    <xf numFmtId="1" fontId="47" fillId="3" borderId="31" xfId="7" applyNumberFormat="1" applyFont="1" applyFill="1" applyBorder="1" applyAlignment="1" applyProtection="1">
      <alignment horizontal="center" vertical="center" wrapText="1"/>
    </xf>
    <xf numFmtId="0" fontId="66" fillId="8" borderId="31" xfId="0" applyFont="1" applyFill="1" applyBorder="1" applyAlignment="1">
      <alignment horizontal="center" vertical="center" wrapText="1"/>
    </xf>
    <xf numFmtId="0" fontId="73" fillId="14" borderId="13" xfId="0" applyFont="1" applyFill="1" applyBorder="1" applyAlignment="1">
      <alignment horizontal="center"/>
    </xf>
    <xf numFmtId="9" fontId="73" fillId="14" borderId="13" xfId="0" applyNumberFormat="1" applyFont="1" applyFill="1" applyBorder="1" applyAlignment="1">
      <alignment horizontal="center"/>
    </xf>
    <xf numFmtId="9" fontId="73" fillId="14" borderId="0" xfId="0" applyNumberFormat="1" applyFont="1" applyFill="1" applyAlignment="1">
      <alignment horizontal="center"/>
    </xf>
    <xf numFmtId="0" fontId="45" fillId="0" borderId="6" xfId="0" applyFont="1" applyBorder="1" applyAlignment="1">
      <alignment horizontal="center"/>
    </xf>
    <xf numFmtId="0" fontId="21" fillId="0" borderId="2" xfId="0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31" xfId="0" applyFont="1" applyBorder="1" applyAlignment="1">
      <alignment horizontal="left"/>
    </xf>
    <xf numFmtId="2" fontId="21" fillId="0" borderId="28" xfId="0" applyNumberFormat="1" applyFont="1" applyBorder="1" applyAlignment="1">
      <alignment horizontal="center"/>
    </xf>
    <xf numFmtId="10" fontId="22" fillId="0" borderId="3" xfId="0" applyNumberFormat="1" applyFont="1" applyBorder="1" applyAlignment="1">
      <alignment horizontal="center"/>
    </xf>
    <xf numFmtId="0" fontId="30" fillId="3" borderId="6" xfId="0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10" fontId="22" fillId="0" borderId="31" xfId="0" applyNumberFormat="1" applyFont="1" applyBorder="1" applyAlignment="1">
      <alignment horizontal="center"/>
    </xf>
    <xf numFmtId="2" fontId="32" fillId="8" borderId="62" xfId="0" applyNumberFormat="1" applyFont="1" applyFill="1" applyBorder="1" applyAlignment="1">
      <alignment horizontal="center" vertical="center"/>
    </xf>
    <xf numFmtId="2" fontId="32" fillId="8" borderId="5" xfId="0" applyNumberFormat="1" applyFont="1" applyFill="1" applyBorder="1" applyAlignment="1">
      <alignment horizontal="center" vertical="center"/>
    </xf>
    <xf numFmtId="10" fontId="31" fillId="8" borderId="7" xfId="0" applyNumberFormat="1" applyFont="1" applyFill="1" applyBorder="1" applyAlignment="1">
      <alignment horizontal="center" vertical="center"/>
    </xf>
    <xf numFmtId="2" fontId="32" fillId="8" borderId="63" xfId="0" applyNumberFormat="1" applyFont="1" applyFill="1" applyBorder="1" applyAlignment="1">
      <alignment vertical="center"/>
    </xf>
    <xf numFmtId="2" fontId="32" fillId="8" borderId="1" xfId="0" applyNumberFormat="1" applyFont="1" applyFill="1" applyBorder="1" applyAlignment="1">
      <alignment vertical="center"/>
    </xf>
    <xf numFmtId="0" fontId="11" fillId="3" borderId="52" xfId="0" applyFont="1" applyFill="1" applyBorder="1" applyAlignment="1">
      <alignment horizontal="center" vertical="center"/>
    </xf>
    <xf numFmtId="0" fontId="30" fillId="3" borderId="34" xfId="0" applyFont="1" applyFill="1" applyBorder="1" applyAlignment="1">
      <alignment horizontal="center" vertical="center"/>
    </xf>
    <xf numFmtId="2" fontId="32" fillId="8" borderId="32" xfId="0" applyNumberFormat="1" applyFont="1" applyFill="1" applyBorder="1" applyAlignment="1">
      <alignment horizontal="center" vertical="center"/>
    </xf>
    <xf numFmtId="2" fontId="32" fillId="8" borderId="35" xfId="0" applyNumberFormat="1" applyFont="1" applyFill="1" applyBorder="1" applyAlignment="1">
      <alignment vertical="center"/>
    </xf>
    <xf numFmtId="0" fontId="5" fillId="2" borderId="3" xfId="43" applyFont="1" applyFill="1" applyBorder="1" applyAlignment="1" quotePrefix="1">
      <alignment horizontal="left" vertical="center"/>
    </xf>
    <xf numFmtId="0" fontId="58" fillId="2" borderId="3" xfId="43" applyFont="1" applyFill="1" applyBorder="1" applyAlignment="1" quotePrefix="1">
      <alignment horizontal="left" vertical="center"/>
    </xf>
  </cellXfs>
  <cellStyles count="7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TableStyleLight1" xfId="10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Normal 4" xfId="24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Normal 2 2 2" xfId="30"/>
    <cellStyle name="Linked Cell" xfId="31" builtinId="24"/>
    <cellStyle name="Total" xfId="32" builtinId="25"/>
    <cellStyle name="Bad" xfId="33" builtinId="27"/>
    <cellStyle name="Comma [0] 4 2" xfId="34"/>
    <cellStyle name="Neutral" xfId="35" builtinId="28"/>
    <cellStyle name="Accent1" xfId="36" builtinId="29"/>
    <cellStyle name="Normal 2" xfId="37"/>
    <cellStyle name="20% - Accent5" xfId="38" builtinId="46"/>
    <cellStyle name="Percent 4 2" xfId="39"/>
    <cellStyle name="60% - Accent1" xfId="40" builtinId="32"/>
    <cellStyle name="Accent2" xfId="41" builtinId="33"/>
    <cellStyle name="20% - Accent2" xfId="42" builtinId="34"/>
    <cellStyle name="Normal 3" xfId="43"/>
    <cellStyle name="20% - Accent6" xfId="44" builtinId="50"/>
    <cellStyle name="60% - Accent2" xfId="45" builtinId="36"/>
    <cellStyle name="Accent3" xfId="46" builtinId="37"/>
    <cellStyle name="20% - Accent3" xfId="47" builtinId="38"/>
    <cellStyle name="Accent4" xfId="48" builtinId="41"/>
    <cellStyle name="20% - Accent4" xfId="49" builtinId="42"/>
    <cellStyle name="40% - Accent4" xfId="50" builtinId="43"/>
    <cellStyle name="Accent5" xfId="51" builtinId="45"/>
    <cellStyle name="Comma [0] 2 2" xfId="52"/>
    <cellStyle name="40% - Accent5" xfId="53" builtinId="47"/>
    <cellStyle name="Normal 6" xfId="54"/>
    <cellStyle name="60% - Accent5" xfId="55" builtinId="48"/>
    <cellStyle name="Accent6" xfId="56" builtinId="49"/>
    <cellStyle name="40% - Accent6" xfId="57" builtinId="51"/>
    <cellStyle name="Normal 5 2" xfId="58"/>
    <cellStyle name="60% - Accent6" xfId="59" builtinId="52"/>
    <cellStyle name="Comma [0] 2" xfId="60"/>
    <cellStyle name="Comma [0] 3" xfId="61"/>
    <cellStyle name="Comma [0] 3 2" xfId="62"/>
    <cellStyle name="Normal 2 2" xfId="63"/>
    <cellStyle name="Normal 3 2" xfId="64"/>
    <cellStyle name="Normal 3 4" xfId="65"/>
    <cellStyle name="Normal 6 2" xfId="66"/>
    <cellStyle name="Percent 2" xfId="67"/>
    <cellStyle name="Percent 2 2" xfId="68"/>
    <cellStyle name="Percent 3" xfId="69"/>
    <cellStyle name="Percent 3 2" xfId="70"/>
    <cellStyle name="Percent 4" xfId="71"/>
    <cellStyle name="Percent 5" xfId="72"/>
    <cellStyle name="TableStyleLight1 2" xfId="73"/>
  </cellStyles>
  <dxfs count="5"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123825</xdr:colOff>
      <xdr:row>4</xdr:row>
      <xdr:rowOff>171450</xdr:rowOff>
    </xdr:from>
    <xdr:to>
      <xdr:col>13</xdr:col>
      <xdr:colOff>133350</xdr:colOff>
      <xdr:row>6</xdr:row>
      <xdr:rowOff>200025</xdr:rowOff>
    </xdr:to>
    <xdr:pic>
      <xdr:nvPicPr>
        <xdr:cNvPr id="10316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69170" y="895350"/>
          <a:ext cx="127571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446805</xdr:colOff>
      <xdr:row>6</xdr:row>
      <xdr:rowOff>200025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89810" y="1028700"/>
          <a:ext cx="126809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446805</xdr:colOff>
      <xdr:row>6</xdr:row>
      <xdr:rowOff>200025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89810" y="1028700"/>
          <a:ext cx="126809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89810" y="1028700"/>
          <a:ext cx="128143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89810" y="1028700"/>
          <a:ext cx="128143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460810</xdr:colOff>
      <xdr:row>7</xdr:row>
      <xdr:rowOff>6724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81175" y="1162050"/>
          <a:ext cx="1282065" cy="54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460810</xdr:colOff>
      <xdr:row>7</xdr:row>
      <xdr:rowOff>6724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81175" y="1162050"/>
          <a:ext cx="1282065" cy="54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10</xdr:col>
      <xdr:colOff>323288</xdr:colOff>
      <xdr:row>7</xdr:row>
      <xdr:rowOff>28576</xdr:rowOff>
    </xdr:to>
    <xdr:pic>
      <xdr:nvPicPr>
        <xdr:cNvPr id="2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60305" y="1123950"/>
          <a:ext cx="127444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8143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8143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11655" y="1028700"/>
          <a:ext cx="128143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460251</xdr:colOff>
      <xdr:row>6</xdr:row>
      <xdr:rowOff>200025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511655" y="1028700"/>
          <a:ext cx="128143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462492</xdr:colOff>
      <xdr:row>6</xdr:row>
      <xdr:rowOff>200025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47825" y="1028700"/>
          <a:ext cx="128397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462492</xdr:colOff>
      <xdr:row>6</xdr:row>
      <xdr:rowOff>200025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47825" y="1028700"/>
          <a:ext cx="128397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460811</xdr:colOff>
      <xdr:row>6</xdr:row>
      <xdr:rowOff>200025</xdr:rowOff>
    </xdr:to>
    <xdr:pic>
      <xdr:nvPicPr>
        <xdr:cNvPr id="6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47825" y="1028700"/>
          <a:ext cx="128206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460811</xdr:colOff>
      <xdr:row>6</xdr:row>
      <xdr:rowOff>200025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347825" y="1028700"/>
          <a:ext cx="128206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7254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7254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5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7698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7698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7254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445684</xdr:colOff>
      <xdr:row>6</xdr:row>
      <xdr:rowOff>200026</xdr:rowOff>
    </xdr:to>
    <xdr:pic>
      <xdr:nvPicPr>
        <xdr:cNvPr id="8" name="Picture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7254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9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7698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449605</xdr:colOff>
      <xdr:row>6</xdr:row>
      <xdr:rowOff>200026</xdr:rowOff>
    </xdr:to>
    <xdr:pic>
      <xdr:nvPicPr>
        <xdr:cNvPr id="10" name="Picture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7698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459130</xdr:colOff>
      <xdr:row>6</xdr:row>
      <xdr:rowOff>200026</xdr:rowOff>
    </xdr:to>
    <xdr:pic>
      <xdr:nvPicPr>
        <xdr:cNvPr id="11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8651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12</xdr:col>
      <xdr:colOff>459130</xdr:colOff>
      <xdr:row>6</xdr:row>
      <xdr:rowOff>200026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95500" y="1162050"/>
          <a:ext cx="128651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8" name="Picture 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9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1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4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7" name="Picture 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8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10" name="Picture 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12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16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20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24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28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32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1394822</xdr:colOff>
      <xdr:row>6</xdr:row>
      <xdr:rowOff>200025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063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36" name="Picture 2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123825</xdr:colOff>
      <xdr:row>4</xdr:row>
      <xdr:rowOff>171450</xdr:rowOff>
    </xdr:from>
    <xdr:to>
      <xdr:col>11</xdr:col>
      <xdr:colOff>1402105</xdr:colOff>
      <xdr:row>6</xdr:row>
      <xdr:rowOff>200025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17320" y="1028700"/>
          <a:ext cx="127825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224677</xdr:colOff>
      <xdr:row>4</xdr:row>
      <xdr:rowOff>156882</xdr:rowOff>
    </xdr:from>
    <xdr:to>
      <xdr:col>12</xdr:col>
      <xdr:colOff>1495674</xdr:colOff>
      <xdr:row>7</xdr:row>
      <xdr:rowOff>87406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297015" y="1014095"/>
          <a:ext cx="1271270" cy="73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+AK18+AK29+@SUM(AK31:AM36)+@SUM(AK38:AM42)+AK46+AK47" TargetMode="Externa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73"/>
  <sheetViews>
    <sheetView showGridLines="0" topLeftCell="A2" workbookViewId="0">
      <selection activeCell="A1" sqref="A1"/>
    </sheetView>
  </sheetViews>
  <sheetFormatPr defaultColWidth="9.18095238095238" defaultRowHeight="12.75"/>
  <cols>
    <col min="1" max="1" width="3.26666666666667" customWidth="1"/>
    <col min="3" max="3" width="2.54285714285714" customWidth="1"/>
    <col min="4" max="4" width="11" customWidth="1"/>
    <col min="5" max="5" width="50.7238095238095" customWidth="1"/>
    <col min="6" max="6" width="7.72380952380952" customWidth="1"/>
    <col min="7" max="7" width="51.7238095238095" customWidth="1"/>
    <col min="8" max="8" width="4.18095238095238" customWidth="1"/>
    <col min="9" max="9" width="5.81904761904762" customWidth="1"/>
    <col min="10" max="10" width="3.81904761904762" customWidth="1"/>
    <col min="11" max="11" width="5.72380952380952" customWidth="1"/>
    <col min="12" max="15" width="4.72380952380952" customWidth="1"/>
    <col min="16" max="18" width="3.72380952380952" customWidth="1"/>
    <col min="24" max="24" width="36.1809523809524" customWidth="1"/>
    <col min="25" max="25" width="14.7238095238095" customWidth="1"/>
  </cols>
  <sheetData>
    <row r="1" spans="2:18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2.25" customHeight="1" spans="2:18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28.5" spans="2:18">
      <c r="B3" s="3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17"/>
      <c r="O3" s="118"/>
      <c r="P3" s="205"/>
      <c r="Q3" s="205"/>
      <c r="R3" s="206"/>
    </row>
    <row r="4" ht="13.5" customHeight="1" spans="2:18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19"/>
      <c r="O4" s="120"/>
      <c r="P4" s="207"/>
      <c r="Q4" s="207"/>
      <c r="R4" s="208"/>
    </row>
    <row r="5" ht="21" spans="2:18">
      <c r="B5" s="7"/>
      <c r="C5" s="8"/>
      <c r="D5" s="8"/>
      <c r="E5" s="9" t="s">
        <v>1</v>
      </c>
      <c r="F5" s="1081" t="s">
        <v>2</v>
      </c>
      <c r="G5" s="11"/>
      <c r="H5" s="12"/>
      <c r="I5" s="121"/>
      <c r="J5" s="121"/>
      <c r="K5" s="122"/>
      <c r="L5" s="123"/>
      <c r="M5" s="123"/>
      <c r="N5" s="124"/>
      <c r="O5" s="125" t="s">
        <v>3</v>
      </c>
      <c r="P5" s="209"/>
      <c r="Q5" s="209"/>
      <c r="R5" s="210"/>
    </row>
    <row r="6" ht="21" spans="2:18">
      <c r="B6" s="7"/>
      <c r="C6" s="8"/>
      <c r="D6" s="8"/>
      <c r="E6" s="9" t="s">
        <v>4</v>
      </c>
      <c r="F6" s="1081" t="s">
        <v>5</v>
      </c>
      <c r="G6" s="11"/>
      <c r="H6" s="12"/>
      <c r="I6" s="121"/>
      <c r="J6" s="121"/>
      <c r="K6" s="122"/>
      <c r="L6" s="123"/>
      <c r="M6" s="123"/>
      <c r="N6" s="124"/>
      <c r="O6" s="126" t="s">
        <v>6</v>
      </c>
      <c r="P6" s="209"/>
      <c r="Q6" s="209"/>
      <c r="R6" s="210"/>
    </row>
    <row r="7" ht="21" spans="2:18">
      <c r="B7" s="7"/>
      <c r="C7" s="8"/>
      <c r="D7" s="8"/>
      <c r="E7" s="9" t="s">
        <v>7</v>
      </c>
      <c r="F7" s="1081" t="s">
        <v>8</v>
      </c>
      <c r="G7" s="11"/>
      <c r="H7" s="12"/>
      <c r="I7" s="121"/>
      <c r="J7" s="121"/>
      <c r="K7" s="122"/>
      <c r="L7" s="123"/>
      <c r="M7" s="123"/>
      <c r="N7" s="124"/>
      <c r="O7" s="125">
        <v>2020</v>
      </c>
      <c r="P7" s="209"/>
      <c r="Q7" s="209"/>
      <c r="R7" s="210"/>
    </row>
    <row r="8" ht="17.25" spans="2:18">
      <c r="B8" s="7"/>
      <c r="C8" s="8"/>
      <c r="D8" s="8"/>
      <c r="E8" s="9" t="s">
        <v>9</v>
      </c>
      <c r="F8" s="1081" t="s">
        <v>10</v>
      </c>
      <c r="G8" s="11"/>
      <c r="H8" s="12"/>
      <c r="I8" s="121"/>
      <c r="J8" s="121"/>
      <c r="K8" s="122"/>
      <c r="L8" s="123"/>
      <c r="M8" s="123"/>
      <c r="N8" s="124"/>
      <c r="O8" s="998"/>
      <c r="P8" s="999"/>
      <c r="Q8" s="999"/>
      <c r="R8" s="1042"/>
    </row>
    <row r="9" ht="15.75" customHeight="1" spans="2:18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27"/>
      <c r="O9" s="128"/>
      <c r="P9" s="213"/>
      <c r="Q9" s="213"/>
      <c r="R9" s="214"/>
    </row>
    <row r="10" spans="2:18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</row>
    <row r="11" ht="23.25" spans="2:18">
      <c r="B11" s="16" t="s">
        <v>11</v>
      </c>
      <c r="C11" s="17"/>
      <c r="D11" s="17"/>
      <c r="E11" s="17"/>
      <c r="F11" s="17"/>
      <c r="G11" s="18"/>
      <c r="H11" s="19" t="s">
        <v>12</v>
      </c>
      <c r="I11" s="1000"/>
      <c r="J11" s="1000"/>
      <c r="K11" s="1000"/>
      <c r="L11" s="1000"/>
      <c r="M11" s="1000"/>
      <c r="N11" s="1000"/>
      <c r="O11" s="1000"/>
      <c r="P11" s="1000"/>
      <c r="Q11" s="1000"/>
      <c r="R11" s="1043"/>
    </row>
    <row r="12" ht="9" customHeight="1" spans="2:18">
      <c r="B12" s="130"/>
      <c r="C12" s="130"/>
      <c r="D12" s="130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</row>
    <row r="13" ht="24" customHeight="1" spans="2:18">
      <c r="B13" s="927" t="s">
        <v>13</v>
      </c>
      <c r="C13" s="928"/>
      <c r="D13" s="929"/>
      <c r="E13" s="930" t="s">
        <v>14</v>
      </c>
      <c r="F13" s="811" t="s">
        <v>15</v>
      </c>
      <c r="G13" s="867"/>
      <c r="H13" s="811" t="s">
        <v>16</v>
      </c>
      <c r="I13" s="812"/>
      <c r="J13" s="812"/>
      <c r="K13" s="867"/>
      <c r="L13" s="870" t="s">
        <v>17</v>
      </c>
      <c r="M13" s="871"/>
      <c r="N13" s="871"/>
      <c r="O13" s="872"/>
      <c r="P13" s="910" t="s">
        <v>18</v>
      </c>
      <c r="Q13" s="911"/>
      <c r="R13" s="912"/>
    </row>
    <row r="14" ht="15" customHeight="1" spans="2:18">
      <c r="B14" s="931"/>
      <c r="C14" s="932"/>
      <c r="D14" s="933"/>
      <c r="E14" s="934"/>
      <c r="F14" s="935" t="s">
        <v>19</v>
      </c>
      <c r="G14" s="935" t="s">
        <v>20</v>
      </c>
      <c r="H14" s="936" t="s">
        <v>21</v>
      </c>
      <c r="I14" s="1001"/>
      <c r="J14" s="936" t="s">
        <v>22</v>
      </c>
      <c r="K14" s="1001"/>
      <c r="L14" s="1002" t="s">
        <v>21</v>
      </c>
      <c r="M14" s="1003"/>
      <c r="N14" s="1002" t="s">
        <v>22</v>
      </c>
      <c r="O14" s="1003"/>
      <c r="P14" s="1004" t="s">
        <v>23</v>
      </c>
      <c r="Q14" s="1004"/>
      <c r="R14" s="1044"/>
    </row>
    <row r="15" ht="28.5" customHeight="1" spans="2:18">
      <c r="B15" s="937"/>
      <c r="C15" s="938"/>
      <c r="D15" s="939"/>
      <c r="E15" s="940"/>
      <c r="F15" s="941"/>
      <c r="G15" s="941"/>
      <c r="H15" s="942"/>
      <c r="I15" s="1005"/>
      <c r="J15" s="942"/>
      <c r="K15" s="1005"/>
      <c r="L15" s="1006"/>
      <c r="M15" s="1007"/>
      <c r="N15" s="1006"/>
      <c r="O15" s="1007"/>
      <c r="P15" s="1008"/>
      <c r="Q15" s="1008"/>
      <c r="R15" s="1045"/>
    </row>
    <row r="16" ht="15" customHeight="1" spans="2:18">
      <c r="B16" s="152" t="s">
        <v>24</v>
      </c>
      <c r="C16" s="152"/>
      <c r="D16" s="152"/>
      <c r="E16" s="152" t="s">
        <v>25</v>
      </c>
      <c r="F16" s="152" t="s">
        <v>26</v>
      </c>
      <c r="G16" s="155" t="s">
        <v>27</v>
      </c>
      <c r="H16" s="155" t="s">
        <v>28</v>
      </c>
      <c r="I16" s="154"/>
      <c r="J16" s="152" t="s">
        <v>29</v>
      </c>
      <c r="K16" s="152"/>
      <c r="L16" s="152" t="s">
        <v>30</v>
      </c>
      <c r="M16" s="152"/>
      <c r="N16" s="155" t="s">
        <v>31</v>
      </c>
      <c r="O16" s="154"/>
      <c r="P16" s="152" t="s">
        <v>32</v>
      </c>
      <c r="Q16" s="152"/>
      <c r="R16" s="152"/>
    </row>
    <row r="17" ht="17.25" customHeight="1" spans="2:25">
      <c r="B17" s="943" t="s">
        <v>33</v>
      </c>
      <c r="C17" s="944"/>
      <c r="D17" s="945"/>
      <c r="E17" s="946" t="s">
        <v>34</v>
      </c>
      <c r="F17" s="947"/>
      <c r="G17" s="948"/>
      <c r="H17" s="949"/>
      <c r="I17" s="1009"/>
      <c r="J17" s="949"/>
      <c r="K17" s="1009"/>
      <c r="L17" s="1010"/>
      <c r="M17" s="1011"/>
      <c r="N17" s="1012"/>
      <c r="O17" s="1013"/>
      <c r="P17" s="1014"/>
      <c r="Q17" s="1046"/>
      <c r="R17" s="1047"/>
      <c r="X17" s="1048"/>
      <c r="Y17" s="1048"/>
    </row>
    <row r="18" ht="15" customHeight="1" spans="2:25">
      <c r="B18" s="950"/>
      <c r="C18" s="951"/>
      <c r="D18" s="952"/>
      <c r="E18" s="953"/>
      <c r="F18" s="954">
        <v>10</v>
      </c>
      <c r="G18" s="953" t="s">
        <v>35</v>
      </c>
      <c r="H18" s="955"/>
      <c r="I18" s="1015"/>
      <c r="J18" s="955">
        <v>1.05</v>
      </c>
      <c r="K18" s="1015"/>
      <c r="L18" s="755"/>
      <c r="M18" s="756"/>
      <c r="N18" s="755">
        <f>IF(J18&lt;80%,0,IF(J18&lt;85%,1,IF(J18&lt;90%,2,IF(J18&lt;95%,3,IF(J18&lt;=100%,4,5)))))</f>
        <v>5</v>
      </c>
      <c r="O18" s="756"/>
      <c r="P18" s="1016">
        <f t="shared" ref="P18:P24" si="0">+(N18*F18)/5</f>
        <v>10</v>
      </c>
      <c r="Q18" s="1049"/>
      <c r="R18" s="1050"/>
      <c r="X18" s="1051" t="s">
        <v>36</v>
      </c>
      <c r="Y18" s="1060" t="s">
        <v>37</v>
      </c>
    </row>
    <row r="19" ht="15" customHeight="1" spans="2:25">
      <c r="B19" s="950"/>
      <c r="C19" s="951"/>
      <c r="D19" s="952"/>
      <c r="E19" s="953"/>
      <c r="F19" s="954">
        <v>3</v>
      </c>
      <c r="G19" s="953" t="s">
        <v>38</v>
      </c>
      <c r="H19" s="956"/>
      <c r="I19" s="1017"/>
      <c r="J19" s="955">
        <v>1.05</v>
      </c>
      <c r="K19" s="1015"/>
      <c r="L19" s="1018"/>
      <c r="M19" s="1019"/>
      <c r="N19" s="755">
        <f t="shared" ref="N19:N24" si="1">IF(J19&lt;80%,0,IF(J19&lt;85%,1,IF(J19&lt;90%,2,IF(J19&lt;95%,3,IF(J19&lt;=100%,4,5)))))</f>
        <v>5</v>
      </c>
      <c r="O19" s="756"/>
      <c r="P19" s="1016">
        <f t="shared" si="0"/>
        <v>3</v>
      </c>
      <c r="Q19" s="1049"/>
      <c r="R19" s="1050"/>
      <c r="X19" s="1051" t="s">
        <v>39</v>
      </c>
      <c r="Y19" s="1061">
        <v>1</v>
      </c>
    </row>
    <row r="20" ht="15" customHeight="1" spans="2:25">
      <c r="B20" s="950"/>
      <c r="C20" s="951"/>
      <c r="D20" s="952"/>
      <c r="E20" s="953"/>
      <c r="F20" s="954">
        <v>3</v>
      </c>
      <c r="G20" s="953" t="s">
        <v>40</v>
      </c>
      <c r="H20" s="956"/>
      <c r="I20" s="1017"/>
      <c r="J20" s="955">
        <v>1.05</v>
      </c>
      <c r="K20" s="1015"/>
      <c r="L20" s="1018"/>
      <c r="M20" s="1019"/>
      <c r="N20" s="755">
        <f t="shared" si="1"/>
        <v>5</v>
      </c>
      <c r="O20" s="756"/>
      <c r="P20" s="1016">
        <f t="shared" si="0"/>
        <v>3</v>
      </c>
      <c r="Q20" s="1049"/>
      <c r="R20" s="1050"/>
      <c r="X20" s="1052"/>
      <c r="Y20" s="1062"/>
    </row>
    <row r="21" ht="15" customHeight="1" spans="2:25">
      <c r="B21" s="950"/>
      <c r="C21" s="951"/>
      <c r="D21" s="952"/>
      <c r="E21" s="953"/>
      <c r="F21" s="954">
        <v>3</v>
      </c>
      <c r="G21" s="953" t="s">
        <v>41</v>
      </c>
      <c r="H21" s="956"/>
      <c r="I21" s="1017"/>
      <c r="J21" s="955">
        <v>1.05</v>
      </c>
      <c r="K21" s="1015"/>
      <c r="L21" s="1018"/>
      <c r="M21" s="1019"/>
      <c r="N21" s="755">
        <f t="shared" si="1"/>
        <v>5</v>
      </c>
      <c r="O21" s="756"/>
      <c r="P21" s="1016">
        <f t="shared" si="0"/>
        <v>3</v>
      </c>
      <c r="Q21" s="1049"/>
      <c r="R21" s="1050"/>
      <c r="X21" s="1052"/>
      <c r="Y21" s="1062"/>
    </row>
    <row r="22" ht="15" customHeight="1" spans="2:25">
      <c r="B22" s="950"/>
      <c r="C22" s="951"/>
      <c r="D22" s="952"/>
      <c r="E22" s="953"/>
      <c r="F22" s="954">
        <v>3</v>
      </c>
      <c r="G22" s="953" t="s">
        <v>42</v>
      </c>
      <c r="H22" s="956"/>
      <c r="I22" s="1017"/>
      <c r="J22" s="955">
        <v>1.05</v>
      </c>
      <c r="K22" s="1015"/>
      <c r="L22" s="1018"/>
      <c r="M22" s="1019"/>
      <c r="N22" s="755">
        <f t="shared" si="1"/>
        <v>5</v>
      </c>
      <c r="O22" s="756"/>
      <c r="P22" s="1016">
        <f t="shared" si="0"/>
        <v>3</v>
      </c>
      <c r="Q22" s="1049"/>
      <c r="R22" s="1050"/>
      <c r="X22" s="1052"/>
      <c r="Y22" s="1062"/>
    </row>
    <row r="23" ht="15" customHeight="1" spans="2:25">
      <c r="B23" s="950"/>
      <c r="C23" s="951"/>
      <c r="D23" s="952"/>
      <c r="E23" s="953"/>
      <c r="F23" s="954">
        <v>6</v>
      </c>
      <c r="G23" s="953" t="s">
        <v>43</v>
      </c>
      <c r="H23" s="956"/>
      <c r="I23" s="1017"/>
      <c r="J23" s="955">
        <v>1.05</v>
      </c>
      <c r="K23" s="1015"/>
      <c r="L23" s="1018"/>
      <c r="M23" s="1019"/>
      <c r="N23" s="755">
        <f t="shared" si="1"/>
        <v>5</v>
      </c>
      <c r="O23" s="756"/>
      <c r="P23" s="1016">
        <f t="shared" si="0"/>
        <v>6</v>
      </c>
      <c r="Q23" s="1049"/>
      <c r="R23" s="1050"/>
      <c r="X23" s="1052"/>
      <c r="Y23" s="1062"/>
    </row>
    <row r="24" ht="15" customHeight="1" spans="2:25">
      <c r="B24" s="950"/>
      <c r="C24" s="951"/>
      <c r="D24" s="952"/>
      <c r="E24" s="953"/>
      <c r="F24" s="954">
        <v>3</v>
      </c>
      <c r="G24" s="953" t="s">
        <v>44</v>
      </c>
      <c r="H24" s="956"/>
      <c r="I24" s="1017"/>
      <c r="J24" s="955">
        <v>1.05</v>
      </c>
      <c r="K24" s="1015"/>
      <c r="L24" s="1018"/>
      <c r="M24" s="1019"/>
      <c r="N24" s="755">
        <f t="shared" si="1"/>
        <v>5</v>
      </c>
      <c r="O24" s="756"/>
      <c r="P24" s="1016">
        <f t="shared" si="0"/>
        <v>3</v>
      </c>
      <c r="Q24" s="1049"/>
      <c r="R24" s="1050"/>
      <c r="X24" s="1052"/>
      <c r="Y24" s="1062"/>
    </row>
    <row r="25" ht="15" customHeight="1" spans="2:18">
      <c r="B25" s="957"/>
      <c r="C25" s="958"/>
      <c r="D25" s="959"/>
      <c r="E25" s="960"/>
      <c r="F25" s="833">
        <f>SUM(F18:F24)</f>
        <v>31</v>
      </c>
      <c r="G25" s="961"/>
      <c r="H25" s="962"/>
      <c r="I25" s="764"/>
      <c r="J25" s="962"/>
      <c r="K25" s="764"/>
      <c r="L25" s="766"/>
      <c r="M25" s="765"/>
      <c r="N25" s="766"/>
      <c r="O25" s="765"/>
      <c r="P25" s="1020"/>
      <c r="Q25" s="1037"/>
      <c r="R25" s="1053"/>
    </row>
    <row r="26" ht="18" customHeight="1" spans="2:18">
      <c r="B26" s="57" t="s">
        <v>45</v>
      </c>
      <c r="C26" s="58"/>
      <c r="D26" s="59"/>
      <c r="E26" s="963" t="s">
        <v>46</v>
      </c>
      <c r="F26" s="964"/>
      <c r="G26" s="965"/>
      <c r="H26" s="966"/>
      <c r="I26" s="1021"/>
      <c r="J26" s="955"/>
      <c r="K26" s="1015"/>
      <c r="L26" s="1022"/>
      <c r="M26" s="1023"/>
      <c r="N26" s="1022"/>
      <c r="O26" s="1023"/>
      <c r="P26" s="1024"/>
      <c r="Q26" s="1054"/>
      <c r="R26" s="1055"/>
    </row>
    <row r="27" ht="18" customHeight="1" spans="2:18">
      <c r="B27" s="63"/>
      <c r="C27" s="64"/>
      <c r="D27" s="65"/>
      <c r="E27" s="953"/>
      <c r="F27" s="967">
        <v>3</v>
      </c>
      <c r="G27" s="953" t="s">
        <v>47</v>
      </c>
      <c r="H27" s="966"/>
      <c r="I27" s="1021"/>
      <c r="J27" s="955">
        <v>1.05</v>
      </c>
      <c r="K27" s="1015"/>
      <c r="L27" s="1022"/>
      <c r="M27" s="1023"/>
      <c r="N27" s="755">
        <f>IF(J27&lt;80%,0,IF(J27&lt;85%,1,IF(J27&lt;90%,2,IF(J27&lt;95%,3,IF(J27&lt;=100%,4,5)))))</f>
        <v>5</v>
      </c>
      <c r="O27" s="756"/>
      <c r="P27" s="1016">
        <f>+(N27*F27)/5</f>
        <v>3</v>
      </c>
      <c r="Q27" s="1049"/>
      <c r="R27" s="1050"/>
    </row>
    <row r="28" ht="18" customHeight="1" spans="2:18">
      <c r="B28" s="63"/>
      <c r="C28" s="64"/>
      <c r="D28" s="65"/>
      <c r="E28" s="953"/>
      <c r="F28" s="967">
        <v>3</v>
      </c>
      <c r="G28" s="953" t="s">
        <v>48</v>
      </c>
      <c r="H28" s="966"/>
      <c r="I28" s="1021"/>
      <c r="J28" s="955">
        <v>1.05</v>
      </c>
      <c r="K28" s="1015"/>
      <c r="L28" s="1022"/>
      <c r="M28" s="1023"/>
      <c r="N28" s="755">
        <f>IF(J28&lt;80%,0,IF(J28&lt;85%,1,IF(J28&lt;90%,2,IF(J28&lt;95%,3,IF(J28&lt;=100%,4,5)))))</f>
        <v>5</v>
      </c>
      <c r="O28" s="756"/>
      <c r="P28" s="1016">
        <f>+(N28*F28)/5</f>
        <v>3</v>
      </c>
      <c r="Q28" s="1049"/>
      <c r="R28" s="1050"/>
    </row>
    <row r="29" ht="18" customHeight="1" spans="2:18">
      <c r="B29" s="63"/>
      <c r="C29" s="64"/>
      <c r="D29" s="65"/>
      <c r="E29" s="953"/>
      <c r="F29" s="967">
        <v>3</v>
      </c>
      <c r="G29" s="953" t="s">
        <v>49</v>
      </c>
      <c r="H29" s="966"/>
      <c r="I29" s="1021"/>
      <c r="J29" s="955">
        <v>1.05</v>
      </c>
      <c r="K29" s="1015"/>
      <c r="L29" s="1022"/>
      <c r="M29" s="1023"/>
      <c r="N29" s="755">
        <f>IF(J29&lt;80%,0,IF(J29&lt;85%,1,IF(J29&lt;90%,2,IF(J29&lt;95%,3,IF(J29&lt;=100%,4,5)))))</f>
        <v>5</v>
      </c>
      <c r="O29" s="756"/>
      <c r="P29" s="1016">
        <f>+(N29*F29)/5</f>
        <v>3</v>
      </c>
      <c r="Q29" s="1049"/>
      <c r="R29" s="1050"/>
    </row>
    <row r="30" ht="18" customHeight="1" spans="2:18">
      <c r="B30" s="68"/>
      <c r="C30" s="69"/>
      <c r="D30" s="70"/>
      <c r="E30" s="968"/>
      <c r="F30" s="833">
        <f>SUM(F27:F29)</f>
        <v>9</v>
      </c>
      <c r="G30" s="969"/>
      <c r="H30" s="970"/>
      <c r="I30" s="772"/>
      <c r="J30" s="970"/>
      <c r="K30" s="772"/>
      <c r="L30" s="774"/>
      <c r="M30" s="773"/>
      <c r="N30" s="774"/>
      <c r="O30" s="773"/>
      <c r="P30" s="1025"/>
      <c r="Q30" s="1056"/>
      <c r="R30" s="1057"/>
    </row>
    <row r="31" ht="18" customHeight="1" spans="2:18">
      <c r="B31" s="63" t="s">
        <v>50</v>
      </c>
      <c r="C31" s="64"/>
      <c r="D31" s="65"/>
      <c r="E31" s="963" t="s">
        <v>51</v>
      </c>
      <c r="F31" s="971"/>
      <c r="G31" s="972"/>
      <c r="H31" s="955"/>
      <c r="I31" s="1015"/>
      <c r="J31" s="955"/>
      <c r="K31" s="1015"/>
      <c r="L31" s="755"/>
      <c r="M31" s="756"/>
      <c r="N31" s="755"/>
      <c r="O31" s="756"/>
      <c r="P31" s="1016"/>
      <c r="Q31" s="1049"/>
      <c r="R31" s="1050"/>
    </row>
    <row r="32" ht="18" customHeight="1" spans="2:18">
      <c r="B32" s="63"/>
      <c r="C32" s="64"/>
      <c r="D32" s="65"/>
      <c r="E32" s="973"/>
      <c r="F32" s="954">
        <v>4</v>
      </c>
      <c r="G32" s="953" t="s">
        <v>52</v>
      </c>
      <c r="H32" s="955"/>
      <c r="I32" s="1015"/>
      <c r="J32" s="955">
        <v>1.05</v>
      </c>
      <c r="K32" s="1015"/>
      <c r="L32" s="755"/>
      <c r="M32" s="756"/>
      <c r="N32" s="755">
        <f t="shared" ref="N32:N37" si="2">IF(J32&lt;80%,0,IF(J32&lt;85%,1,IF(J32&lt;90%,2,IF(J32&lt;95%,3,IF(J32&lt;=100%,4,5)))))</f>
        <v>5</v>
      </c>
      <c r="O32" s="756"/>
      <c r="P32" s="1016">
        <f t="shared" ref="P32:P37" si="3">+(N32*F32)/5</f>
        <v>4</v>
      </c>
      <c r="Q32" s="1049"/>
      <c r="R32" s="1050"/>
    </row>
    <row r="33" ht="18" customHeight="1" spans="2:18">
      <c r="B33" s="63"/>
      <c r="C33" s="64"/>
      <c r="D33" s="65"/>
      <c r="E33" s="973"/>
      <c r="F33" s="954">
        <v>5</v>
      </c>
      <c r="G33" s="953" t="s">
        <v>53</v>
      </c>
      <c r="H33" s="955"/>
      <c r="I33" s="1015"/>
      <c r="J33" s="955">
        <v>1.05</v>
      </c>
      <c r="K33" s="1015"/>
      <c r="L33" s="755"/>
      <c r="M33" s="756"/>
      <c r="N33" s="755">
        <f t="shared" si="2"/>
        <v>5</v>
      </c>
      <c r="O33" s="756"/>
      <c r="P33" s="1016">
        <f t="shared" si="3"/>
        <v>5</v>
      </c>
      <c r="Q33" s="1049"/>
      <c r="R33" s="1050"/>
    </row>
    <row r="34" ht="18" customHeight="1" spans="2:18">
      <c r="B34" s="63"/>
      <c r="C34" s="64"/>
      <c r="D34" s="65"/>
      <c r="E34" s="973"/>
      <c r="F34" s="954">
        <v>4</v>
      </c>
      <c r="G34" s="953" t="s">
        <v>54</v>
      </c>
      <c r="H34" s="955"/>
      <c r="I34" s="1015"/>
      <c r="J34" s="955">
        <v>1.05</v>
      </c>
      <c r="K34" s="1015"/>
      <c r="L34" s="755"/>
      <c r="M34" s="756"/>
      <c r="N34" s="755">
        <f t="shared" si="2"/>
        <v>5</v>
      </c>
      <c r="O34" s="756"/>
      <c r="P34" s="1016">
        <f t="shared" si="3"/>
        <v>4</v>
      </c>
      <c r="Q34" s="1049"/>
      <c r="R34" s="1050"/>
    </row>
    <row r="35" ht="18" customHeight="1" spans="2:18">
      <c r="B35" s="63"/>
      <c r="C35" s="64"/>
      <c r="D35" s="65"/>
      <c r="E35" s="973"/>
      <c r="F35" s="954">
        <v>4</v>
      </c>
      <c r="G35" s="953" t="s">
        <v>55</v>
      </c>
      <c r="H35" s="955"/>
      <c r="I35" s="1015"/>
      <c r="J35" s="955">
        <v>1.05</v>
      </c>
      <c r="K35" s="1015"/>
      <c r="L35" s="755"/>
      <c r="M35" s="756"/>
      <c r="N35" s="755">
        <f t="shared" si="2"/>
        <v>5</v>
      </c>
      <c r="O35" s="756"/>
      <c r="P35" s="1016">
        <f t="shared" si="3"/>
        <v>4</v>
      </c>
      <c r="Q35" s="1049"/>
      <c r="R35" s="1050"/>
    </row>
    <row r="36" ht="18" customHeight="1" spans="2:18">
      <c r="B36" s="63"/>
      <c r="C36" s="64"/>
      <c r="D36" s="65"/>
      <c r="E36" s="973"/>
      <c r="F36" s="954">
        <v>5</v>
      </c>
      <c r="G36" s="953" t="s">
        <v>56</v>
      </c>
      <c r="H36" s="955"/>
      <c r="I36" s="1015"/>
      <c r="J36" s="955">
        <v>1.05</v>
      </c>
      <c r="K36" s="1015"/>
      <c r="L36" s="755"/>
      <c r="M36" s="756"/>
      <c r="N36" s="755">
        <f t="shared" si="2"/>
        <v>5</v>
      </c>
      <c r="O36" s="756"/>
      <c r="P36" s="1016">
        <f t="shared" si="3"/>
        <v>5</v>
      </c>
      <c r="Q36" s="1049"/>
      <c r="R36" s="1050"/>
    </row>
    <row r="37" ht="18" customHeight="1" spans="2:18">
      <c r="B37" s="63"/>
      <c r="C37" s="64"/>
      <c r="D37" s="65"/>
      <c r="E37" s="973"/>
      <c r="F37" s="954">
        <v>4</v>
      </c>
      <c r="G37" s="953" t="s">
        <v>57</v>
      </c>
      <c r="H37" s="955"/>
      <c r="I37" s="1015"/>
      <c r="J37" s="955">
        <v>1.05</v>
      </c>
      <c r="K37" s="1015"/>
      <c r="L37" s="755"/>
      <c r="M37" s="756"/>
      <c r="N37" s="755">
        <f t="shared" si="2"/>
        <v>5</v>
      </c>
      <c r="O37" s="756"/>
      <c r="P37" s="1016">
        <f t="shared" si="3"/>
        <v>4</v>
      </c>
      <c r="Q37" s="1049"/>
      <c r="R37" s="1050"/>
    </row>
    <row r="38" ht="18" customHeight="1" spans="2:18">
      <c r="B38" s="63"/>
      <c r="C38" s="64"/>
      <c r="D38" s="65"/>
      <c r="E38" s="973" t="s">
        <v>58</v>
      </c>
      <c r="F38" s="954"/>
      <c r="G38" s="972"/>
      <c r="H38" s="955"/>
      <c r="I38" s="1015"/>
      <c r="J38" s="955"/>
      <c r="K38" s="1015"/>
      <c r="L38" s="755"/>
      <c r="M38" s="756"/>
      <c r="N38" s="755"/>
      <c r="O38" s="756"/>
      <c r="P38" s="1016"/>
      <c r="Q38" s="1049"/>
      <c r="R38" s="1050"/>
    </row>
    <row r="39" ht="18" customHeight="1" spans="2:18">
      <c r="B39" s="63"/>
      <c r="C39" s="64"/>
      <c r="D39" s="65"/>
      <c r="E39" s="973"/>
      <c r="F39" s="954">
        <v>4</v>
      </c>
      <c r="G39" s="972" t="s">
        <v>59</v>
      </c>
      <c r="H39" s="955"/>
      <c r="I39" s="1015"/>
      <c r="J39" s="955">
        <v>1.05</v>
      </c>
      <c r="K39" s="1015"/>
      <c r="L39" s="755"/>
      <c r="M39" s="756"/>
      <c r="N39" s="755">
        <f>IF(J39&lt;80%,0,IF(J39&lt;85%,1,IF(J39&lt;90%,2,IF(J39&lt;95%,3,IF(J39&lt;=100%,4,5)))))</f>
        <v>5</v>
      </c>
      <c r="O39" s="756"/>
      <c r="P39" s="1016">
        <f>+(N39*F39)/5</f>
        <v>4</v>
      </c>
      <c r="Q39" s="1049"/>
      <c r="R39" s="1050"/>
    </row>
    <row r="40" ht="18" customHeight="1" spans="2:18">
      <c r="B40" s="63"/>
      <c r="C40" s="64"/>
      <c r="D40" s="65"/>
      <c r="E40" s="973"/>
      <c r="F40" s="954">
        <v>3</v>
      </c>
      <c r="G40" s="972" t="s">
        <v>60</v>
      </c>
      <c r="H40" s="955"/>
      <c r="I40" s="1015"/>
      <c r="J40" s="955">
        <v>1.05</v>
      </c>
      <c r="K40" s="1015"/>
      <c r="L40" s="755"/>
      <c r="M40" s="756"/>
      <c r="N40" s="755">
        <f>IF(J40&lt;80%,0,IF(J40&lt;85%,1,IF(J40&lt;90%,2,IF(J40&lt;95%,3,IF(J40&lt;=100%,4,5)))))</f>
        <v>5</v>
      </c>
      <c r="O40" s="756"/>
      <c r="P40" s="1016">
        <f>+(N40*F40)/5</f>
        <v>3</v>
      </c>
      <c r="Q40" s="1049"/>
      <c r="R40" s="1050"/>
    </row>
    <row r="41" ht="18" customHeight="1" spans="2:18">
      <c r="B41" s="63"/>
      <c r="C41" s="64"/>
      <c r="D41" s="65"/>
      <c r="E41" s="973"/>
      <c r="F41" s="954">
        <v>3</v>
      </c>
      <c r="G41" s="972" t="s">
        <v>61</v>
      </c>
      <c r="H41" s="955"/>
      <c r="I41" s="1015"/>
      <c r="J41" s="955">
        <v>1.05</v>
      </c>
      <c r="K41" s="1015"/>
      <c r="L41" s="755"/>
      <c r="M41" s="756"/>
      <c r="N41" s="755">
        <f>IF(J41&lt;80%,0,IF(J41&lt;85%,1,IF(J41&lt;90%,2,IF(J41&lt;95%,3,IF(J41&lt;=100%,4,5)))))</f>
        <v>5</v>
      </c>
      <c r="O41" s="756"/>
      <c r="P41" s="1016">
        <f>+(N41*F41)/5</f>
        <v>3</v>
      </c>
      <c r="Q41" s="1049"/>
      <c r="R41" s="1050"/>
    </row>
    <row r="42" ht="18" customHeight="1" spans="2:18">
      <c r="B42" s="75"/>
      <c r="C42" s="76"/>
      <c r="D42" s="77"/>
      <c r="E42" s="974"/>
      <c r="F42" s="833">
        <f>SUM(F31:F41)</f>
        <v>36</v>
      </c>
      <c r="G42" s="651"/>
      <c r="H42" s="652"/>
      <c r="I42" s="664"/>
      <c r="J42" s="1026"/>
      <c r="K42" s="775"/>
      <c r="L42" s="666"/>
      <c r="M42" s="665"/>
      <c r="N42" s="666"/>
      <c r="O42" s="665"/>
      <c r="P42" s="1027"/>
      <c r="Q42" s="679"/>
      <c r="R42" s="680"/>
    </row>
    <row r="43" ht="18" customHeight="1" spans="2:18">
      <c r="B43" s="57" t="s">
        <v>62</v>
      </c>
      <c r="C43" s="58"/>
      <c r="D43" s="59"/>
      <c r="E43" s="975" t="s">
        <v>63</v>
      </c>
      <c r="F43" s="954"/>
      <c r="G43" s="972"/>
      <c r="H43" s="955"/>
      <c r="I43" s="1015"/>
      <c r="J43" s="955"/>
      <c r="K43" s="1015"/>
      <c r="L43" s="755"/>
      <c r="M43" s="756"/>
      <c r="N43" s="755"/>
      <c r="O43" s="756"/>
      <c r="P43" s="1016"/>
      <c r="Q43" s="1049"/>
      <c r="R43" s="1050"/>
    </row>
    <row r="44" ht="18" customHeight="1" spans="2:18">
      <c r="B44" s="63"/>
      <c r="C44" s="64"/>
      <c r="D44" s="65"/>
      <c r="E44" s="975"/>
      <c r="F44" s="954">
        <v>4</v>
      </c>
      <c r="G44" s="972" t="s">
        <v>64</v>
      </c>
      <c r="H44" s="955"/>
      <c r="I44" s="1015"/>
      <c r="J44" s="955">
        <v>1.05</v>
      </c>
      <c r="K44" s="1015"/>
      <c r="L44" s="755"/>
      <c r="M44" s="756"/>
      <c r="N44" s="755">
        <f>IF(J44&lt;80%,0,IF(J44&lt;85%,1,IF(J44&lt;90%,2,IF(J44&lt;95%,3,IF(J44&lt;=100%,4,5)))))</f>
        <v>5</v>
      </c>
      <c r="O44" s="756"/>
      <c r="P44" s="1016">
        <f>+(N44*F44)/5</f>
        <v>4</v>
      </c>
      <c r="Q44" s="1049"/>
      <c r="R44" s="1050"/>
    </row>
    <row r="45" ht="18" customHeight="1" spans="2:18">
      <c r="B45" s="647"/>
      <c r="C45" s="648"/>
      <c r="D45" s="649"/>
      <c r="E45" s="974"/>
      <c r="F45" s="833">
        <f>SUM(F43:F44)</f>
        <v>4</v>
      </c>
      <c r="G45" s="651"/>
      <c r="H45" s="652"/>
      <c r="I45" s="664"/>
      <c r="J45" s="652"/>
      <c r="K45" s="664"/>
      <c r="L45" s="666"/>
      <c r="M45" s="665"/>
      <c r="N45" s="666"/>
      <c r="O45" s="667"/>
      <c r="P45" s="679"/>
      <c r="Q45" s="679"/>
      <c r="R45" s="680"/>
    </row>
    <row r="46" ht="24" customHeight="1" spans="2:18">
      <c r="B46" s="653" t="s">
        <v>65</v>
      </c>
      <c r="C46" s="654"/>
      <c r="D46" s="654"/>
      <c r="E46" s="655"/>
      <c r="F46" s="751">
        <f>+F45+F42+F30+F25</f>
        <v>80</v>
      </c>
      <c r="G46" s="976" t="s">
        <v>66</v>
      </c>
      <c r="H46" s="976"/>
      <c r="I46" s="976"/>
      <c r="J46" s="976"/>
      <c r="K46" s="976"/>
      <c r="L46" s="1028" t="s">
        <v>67</v>
      </c>
      <c r="M46" s="1028"/>
      <c r="N46" s="1029">
        <f>SUM(P18:R44)</f>
        <v>80</v>
      </c>
      <c r="O46" s="1030"/>
      <c r="P46" s="1030"/>
      <c r="Q46" s="1030"/>
      <c r="R46" s="1058"/>
    </row>
    <row r="47" ht="6" customHeight="1" spans="2:18"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</row>
    <row r="48" ht="23.25" spans="2:18">
      <c r="B48" s="16" t="s">
        <v>68</v>
      </c>
      <c r="C48" s="17"/>
      <c r="D48" s="17"/>
      <c r="E48" s="17"/>
      <c r="F48" s="977"/>
      <c r="G48" s="978"/>
      <c r="H48" s="19" t="s">
        <v>69</v>
      </c>
      <c r="I48" s="1000"/>
      <c r="J48" s="1000"/>
      <c r="K48" s="1000"/>
      <c r="L48" s="1000"/>
      <c r="M48" s="1000"/>
      <c r="N48" s="1000"/>
      <c r="O48" s="1000"/>
      <c r="P48" s="1000"/>
      <c r="Q48" s="1000"/>
      <c r="R48" s="1043"/>
    </row>
    <row r="49" ht="5.25" customHeight="1" spans="2:18">
      <c r="B49" s="979"/>
      <c r="C49" s="979"/>
      <c r="D49" s="979"/>
      <c r="E49" s="979"/>
      <c r="F49" s="979"/>
      <c r="G49" s="979"/>
      <c r="H49" s="979"/>
      <c r="I49" s="979"/>
      <c r="J49" s="979"/>
      <c r="K49" s="979"/>
      <c r="L49" s="979"/>
      <c r="M49" s="979"/>
      <c r="N49" s="979"/>
      <c r="O49" s="979"/>
      <c r="P49" s="979"/>
      <c r="Q49" s="979"/>
      <c r="R49" s="979"/>
    </row>
    <row r="50" ht="21.75" customHeight="1" spans="2:18">
      <c r="B50" s="927" t="s">
        <v>70</v>
      </c>
      <c r="C50" s="928"/>
      <c r="D50" s="929"/>
      <c r="E50" s="930" t="s">
        <v>14</v>
      </c>
      <c r="F50" s="811" t="s">
        <v>71</v>
      </c>
      <c r="G50" s="867"/>
      <c r="H50" s="811" t="s">
        <v>16</v>
      </c>
      <c r="I50" s="812"/>
      <c r="J50" s="812"/>
      <c r="K50" s="867"/>
      <c r="L50" s="870" t="s">
        <v>17</v>
      </c>
      <c r="M50" s="871"/>
      <c r="N50" s="871"/>
      <c r="O50" s="872"/>
      <c r="P50" s="910" t="s">
        <v>18</v>
      </c>
      <c r="Q50" s="911"/>
      <c r="R50" s="912"/>
    </row>
    <row r="51" customHeight="1" spans="2:18">
      <c r="B51" s="931"/>
      <c r="C51" s="932"/>
      <c r="D51" s="933"/>
      <c r="E51" s="934"/>
      <c r="F51" s="935" t="s">
        <v>19</v>
      </c>
      <c r="G51" s="935" t="s">
        <v>20</v>
      </c>
      <c r="H51" s="936" t="s">
        <v>21</v>
      </c>
      <c r="I51" s="1001"/>
      <c r="J51" s="936" t="s">
        <v>22</v>
      </c>
      <c r="K51" s="1001"/>
      <c r="L51" s="1002" t="s">
        <v>21</v>
      </c>
      <c r="M51" s="1003"/>
      <c r="N51" s="1002" t="s">
        <v>22</v>
      </c>
      <c r="O51" s="1003"/>
      <c r="P51" s="1004" t="s">
        <v>23</v>
      </c>
      <c r="Q51" s="1004"/>
      <c r="R51" s="1044"/>
    </row>
    <row r="52" customHeight="1" spans="2:18">
      <c r="B52" s="937"/>
      <c r="C52" s="938"/>
      <c r="D52" s="939"/>
      <c r="E52" s="940"/>
      <c r="F52" s="941"/>
      <c r="G52" s="941"/>
      <c r="H52" s="942"/>
      <c r="I52" s="1005"/>
      <c r="J52" s="942"/>
      <c r="K52" s="1005"/>
      <c r="L52" s="1006"/>
      <c r="M52" s="1007"/>
      <c r="N52" s="1006"/>
      <c r="O52" s="1007"/>
      <c r="P52" s="1008"/>
      <c r="Q52" s="1008"/>
      <c r="R52" s="1045"/>
    </row>
    <row r="53" ht="16.5" customHeight="1" spans="2:18">
      <c r="B53" s="954" t="s">
        <v>24</v>
      </c>
      <c r="C53" s="954"/>
      <c r="D53" s="954"/>
      <c r="E53" s="954" t="s">
        <v>25</v>
      </c>
      <c r="F53" s="954" t="s">
        <v>26</v>
      </c>
      <c r="G53" s="980" t="s">
        <v>27</v>
      </c>
      <c r="H53" s="980" t="s">
        <v>28</v>
      </c>
      <c r="I53" s="1031"/>
      <c r="J53" s="954" t="s">
        <v>29</v>
      </c>
      <c r="K53" s="954"/>
      <c r="L53" s="954" t="s">
        <v>30</v>
      </c>
      <c r="M53" s="954"/>
      <c r="N53" s="980" t="s">
        <v>31</v>
      </c>
      <c r="O53" s="1031"/>
      <c r="P53" s="954" t="s">
        <v>32</v>
      </c>
      <c r="Q53" s="954"/>
      <c r="R53" s="954"/>
    </row>
    <row r="54" ht="18" customHeight="1" spans="2:18">
      <c r="B54" s="981"/>
      <c r="C54" s="982"/>
      <c r="D54" s="983"/>
      <c r="E54" s="984" t="s">
        <v>72</v>
      </c>
      <c r="F54" s="954">
        <v>5</v>
      </c>
      <c r="G54" s="984" t="s">
        <v>73</v>
      </c>
      <c r="H54" s="652"/>
      <c r="I54" s="664"/>
      <c r="J54" s="1032">
        <v>1</v>
      </c>
      <c r="K54" s="1033"/>
      <c r="L54" s="1034"/>
      <c r="M54" s="1035"/>
      <c r="N54" s="755">
        <f>IF(J54&lt;80%,0,IF(J54&lt;85%,1,IF(J54&lt;90%,2,IF(J54&lt;95%,3,IF(J54&lt;100%,4,5)))))</f>
        <v>5</v>
      </c>
      <c r="O54" s="756"/>
      <c r="P54" s="1016">
        <f>+(N54*F54)/5</f>
        <v>5</v>
      </c>
      <c r="Q54" s="1049"/>
      <c r="R54" s="1050"/>
    </row>
    <row r="55" ht="18" customHeight="1" spans="2:18">
      <c r="B55" s="985"/>
      <c r="C55" s="986"/>
      <c r="D55" s="987"/>
      <c r="E55" s="984"/>
      <c r="F55" s="954">
        <v>5</v>
      </c>
      <c r="G55" s="984" t="s">
        <v>74</v>
      </c>
      <c r="H55" s="652"/>
      <c r="I55" s="664"/>
      <c r="J55" s="1032">
        <v>1</v>
      </c>
      <c r="K55" s="1033"/>
      <c r="L55" s="1034"/>
      <c r="M55" s="1035"/>
      <c r="N55" s="755">
        <f>IF(J55&lt;80%,0,IF(J55&lt;85%,1,IF(J55&lt;90%,2,IF(J55&lt;95%,3,IF(J55&lt;100%,4,5)))))</f>
        <v>5</v>
      </c>
      <c r="O55" s="756"/>
      <c r="P55" s="1016">
        <f>+(N55*F55)/5</f>
        <v>5</v>
      </c>
      <c r="Q55" s="1049"/>
      <c r="R55" s="1050"/>
    </row>
    <row r="56" ht="18" customHeight="1" spans="2:18">
      <c r="B56" s="985"/>
      <c r="C56" s="986"/>
      <c r="D56" s="987"/>
      <c r="E56" s="984" t="s">
        <v>75</v>
      </c>
      <c r="F56" s="954">
        <v>5</v>
      </c>
      <c r="G56" s="984" t="s">
        <v>76</v>
      </c>
      <c r="H56" s="652"/>
      <c r="I56" s="664"/>
      <c r="J56" s="1032">
        <v>1</v>
      </c>
      <c r="K56" s="1033"/>
      <c r="L56" s="1034"/>
      <c r="M56" s="1035"/>
      <c r="N56" s="755">
        <f>IF(J56&lt;80%,0,IF(J56&lt;85%,1,IF(J56&lt;90%,2,IF(J56&lt;95%,3,IF(J56&lt;100%,4,5)))))</f>
        <v>5</v>
      </c>
      <c r="O56" s="756"/>
      <c r="P56" s="1016">
        <f>+(N56*F56)/5</f>
        <v>5</v>
      </c>
      <c r="Q56" s="1049"/>
      <c r="R56" s="1050"/>
    </row>
    <row r="57" ht="30" customHeight="1" spans="2:18">
      <c r="B57" s="985"/>
      <c r="C57" s="986"/>
      <c r="D57" s="987"/>
      <c r="E57" s="984" t="s">
        <v>77</v>
      </c>
      <c r="F57" s="988">
        <v>5</v>
      </c>
      <c r="G57" s="984" t="s">
        <v>78</v>
      </c>
      <c r="H57" s="652"/>
      <c r="I57" s="664"/>
      <c r="J57" s="1032">
        <v>1</v>
      </c>
      <c r="K57" s="1033"/>
      <c r="L57" s="1034"/>
      <c r="M57" s="1035"/>
      <c r="N57" s="724">
        <f>IF(J57&lt;80%,0,IF(J57&lt;85%,1,IF(J57&lt;90%,2,IF(J57&lt;95%,3,IF(J57&lt;100%,4,5)))))</f>
        <v>5</v>
      </c>
      <c r="O57" s="725"/>
      <c r="P57" s="1016">
        <f>+(N57*F57)/5</f>
        <v>5</v>
      </c>
      <c r="Q57" s="1049"/>
      <c r="R57" s="1050"/>
    </row>
    <row r="58" ht="18.75" customHeight="1" spans="2:18">
      <c r="B58" s="86" t="s">
        <v>79</v>
      </c>
      <c r="C58" s="87"/>
      <c r="D58" s="87"/>
      <c r="E58" s="88"/>
      <c r="F58" s="989">
        <f>SUM(F54:F57)</f>
        <v>20</v>
      </c>
      <c r="G58" s="990" t="s">
        <v>80</v>
      </c>
      <c r="H58" s="990"/>
      <c r="I58" s="990"/>
      <c r="J58" s="990"/>
      <c r="K58" s="990"/>
      <c r="L58" s="1036"/>
      <c r="M58" s="1036"/>
      <c r="N58" s="1020">
        <f>SUM(P54:R57)</f>
        <v>20</v>
      </c>
      <c r="O58" s="1037"/>
      <c r="P58" s="1037"/>
      <c r="Q58" s="1037"/>
      <c r="R58" s="1053"/>
    </row>
    <row r="59" ht="6" customHeight="1" spans="2:18">
      <c r="B59" s="991"/>
      <c r="C59" s="991"/>
      <c r="D59" s="991"/>
      <c r="E59" s="991"/>
      <c r="F59" s="991"/>
      <c r="G59" s="991"/>
      <c r="H59" s="991"/>
      <c r="I59" s="991"/>
      <c r="J59" s="991"/>
      <c r="K59" s="991"/>
      <c r="L59" s="991"/>
      <c r="M59" s="991"/>
      <c r="N59" s="991"/>
      <c r="O59" s="991"/>
      <c r="P59" s="991"/>
      <c r="Q59" s="991"/>
      <c r="R59" s="991"/>
    </row>
    <row r="60" ht="23.25" customHeight="1" spans="2:18">
      <c r="B60" s="992" t="s">
        <v>81</v>
      </c>
      <c r="C60" s="992"/>
      <c r="D60" s="992"/>
      <c r="E60" s="992"/>
      <c r="F60" s="992"/>
      <c r="G60" s="992"/>
      <c r="H60" s="993" t="s">
        <v>82</v>
      </c>
      <c r="I60" s="1038"/>
      <c r="J60" s="1038"/>
      <c r="K60" s="1039"/>
      <c r="L60" s="993" t="s">
        <v>83</v>
      </c>
      <c r="M60" s="1038"/>
      <c r="N60" s="1040">
        <f>+N46+N58</f>
        <v>100</v>
      </c>
      <c r="O60" s="1041"/>
      <c r="P60" s="1041"/>
      <c r="Q60" s="1041"/>
      <c r="R60" s="1059"/>
    </row>
    <row r="61" customHeight="1" spans="2:18">
      <c r="B61" s="994"/>
      <c r="C61" s="994"/>
      <c r="D61" s="994"/>
      <c r="E61" s="994"/>
      <c r="F61" s="994"/>
      <c r="G61" s="994"/>
      <c r="H61" s="994"/>
      <c r="I61" s="994"/>
      <c r="J61" s="994"/>
      <c r="K61" s="994"/>
      <c r="L61" s="994"/>
      <c r="M61" s="994"/>
      <c r="N61" s="994"/>
      <c r="O61" s="994"/>
      <c r="P61" s="994"/>
      <c r="Q61" s="994"/>
      <c r="R61" s="994"/>
    </row>
    <row r="62" ht="23.25" spans="2:18">
      <c r="B62" s="16" t="s">
        <v>84</v>
      </c>
      <c r="C62" s="995"/>
      <c r="D62" s="996"/>
      <c r="E62" s="93"/>
      <c r="F62" s="93"/>
      <c r="G62" s="997"/>
      <c r="H62" s="997"/>
      <c r="I62" s="997"/>
      <c r="J62" s="997"/>
      <c r="K62" s="997"/>
      <c r="L62" s="997"/>
      <c r="M62" s="997"/>
      <c r="N62" s="997"/>
      <c r="O62" s="997"/>
      <c r="P62" s="997"/>
      <c r="Q62" s="997"/>
      <c r="R62" s="997"/>
    </row>
    <row r="63" ht="8.25" customHeight="1" spans="2:18">
      <c r="B63" s="93"/>
      <c r="C63" s="93"/>
      <c r="D63" s="93"/>
      <c r="E63" s="93"/>
      <c r="F63" s="93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</row>
    <row r="64" customHeight="1" spans="2:18">
      <c r="B64" s="95" t="s">
        <v>85</v>
      </c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247"/>
    </row>
    <row r="65" customHeight="1" spans="2:18">
      <c r="B65" s="97"/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248"/>
    </row>
    <row r="66" ht="5.25" customHeight="1" spans="2:18">
      <c r="B66" s="97"/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248"/>
    </row>
    <row r="67" ht="6" customHeight="1" spans="2:18">
      <c r="B67" s="97"/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248"/>
    </row>
    <row r="68" ht="15.75" customHeight="1" spans="2:18">
      <c r="B68" s="125" t="s">
        <v>86</v>
      </c>
      <c r="C68" s="209"/>
      <c r="D68" s="209"/>
      <c r="E68" s="209"/>
      <c r="F68" s="210"/>
      <c r="G68" s="100" t="s">
        <v>87</v>
      </c>
      <c r="H68" s="187" t="s">
        <v>88</v>
      </c>
      <c r="I68" s="187"/>
      <c r="J68" s="188"/>
      <c r="K68" s="189" t="s">
        <v>89</v>
      </c>
      <c r="L68" s="190"/>
      <c r="M68" s="190"/>
      <c r="N68" s="190"/>
      <c r="O68" s="190"/>
      <c r="P68" s="190"/>
      <c r="Q68" s="190"/>
      <c r="R68" s="249"/>
    </row>
    <row r="69" customHeight="1" spans="2:18">
      <c r="B69" s="125"/>
      <c r="C69" s="209"/>
      <c r="D69" s="209"/>
      <c r="E69" s="209"/>
      <c r="F69" s="210"/>
      <c r="G69" s="102"/>
      <c r="H69" s="191"/>
      <c r="I69" s="191"/>
      <c r="J69" s="192"/>
      <c r="K69" s="1069"/>
      <c r="L69" s="1070"/>
      <c r="M69" s="1070"/>
      <c r="N69" s="1070"/>
      <c r="O69" s="1070"/>
      <c r="P69" s="1070"/>
      <c r="Q69" s="1070"/>
      <c r="R69" s="1078"/>
    </row>
    <row r="70" ht="33.75" customHeight="1" spans="2:18">
      <c r="B70" s="1063" t="s">
        <v>90</v>
      </c>
      <c r="C70" s="1064" t="s">
        <v>91</v>
      </c>
      <c r="D70" s="1065"/>
      <c r="E70" s="1065"/>
      <c r="F70" s="1066"/>
      <c r="G70" s="1067">
        <f>+N46</f>
        <v>80</v>
      </c>
      <c r="H70" s="1068">
        <v>0.8</v>
      </c>
      <c r="I70" s="1068"/>
      <c r="J70" s="1071"/>
      <c r="K70" s="197" t="s">
        <v>92</v>
      </c>
      <c r="L70" s="1072">
        <f>+G70+G71</f>
        <v>100</v>
      </c>
      <c r="M70" s="1073"/>
      <c r="N70" s="1073"/>
      <c r="O70" s="1073"/>
      <c r="P70" s="1073"/>
      <c r="Q70" s="1073"/>
      <c r="R70" s="1079"/>
    </row>
    <row r="71" ht="18.75" customHeight="1" spans="2:18">
      <c r="B71" s="1063" t="s">
        <v>93</v>
      </c>
      <c r="C71" s="1064" t="s">
        <v>94</v>
      </c>
      <c r="D71" s="1065"/>
      <c r="E71" s="1065"/>
      <c r="F71" s="1066"/>
      <c r="G71" s="1067">
        <f>+N58</f>
        <v>20</v>
      </c>
      <c r="H71" s="1068">
        <v>0.2</v>
      </c>
      <c r="I71" s="1068"/>
      <c r="J71" s="1071"/>
      <c r="K71" s="1074"/>
      <c r="L71" s="1075"/>
      <c r="M71" s="1076"/>
      <c r="N71" s="1076"/>
      <c r="O71" s="1076"/>
      <c r="P71" s="1076"/>
      <c r="Q71" s="1076"/>
      <c r="R71" s="1080"/>
    </row>
    <row r="72" ht="21" spans="2:18">
      <c r="B72" s="109"/>
      <c r="C72" s="110"/>
      <c r="D72" s="111"/>
      <c r="E72" s="111"/>
      <c r="F72" s="112"/>
      <c r="G72" s="113" t="s">
        <v>95</v>
      </c>
      <c r="H72" s="200">
        <f>+H71+H70</f>
        <v>1</v>
      </c>
      <c r="I72" s="845"/>
      <c r="J72" s="846"/>
      <c r="K72" s="202" t="s">
        <v>96</v>
      </c>
      <c r="L72" s="1077" t="str">
        <f>IF(L70&lt;=50,"TIDAK BAIK",IF(L70&lt;=60,"KURANG BAIK",IF(L70&lt;=70,"CUKUP BAIK",IF(L70&lt;=80,"BAIK",IF(L70&lt;=90,"SANGAT BAIK",IF(L70&lt;=100,"ISTIMEWA",""))))))</f>
        <v>ISTIMEWA</v>
      </c>
      <c r="M72" s="204"/>
      <c r="N72" s="204"/>
      <c r="O72" s="204"/>
      <c r="P72" s="204"/>
      <c r="Q72" s="204"/>
      <c r="R72" s="252"/>
    </row>
    <row r="73" spans="2:18">
      <c r="B73" s="115"/>
      <c r="C73" s="115"/>
      <c r="D73" s="115"/>
      <c r="E73" s="115"/>
      <c r="F73" s="115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</row>
  </sheetData>
  <mergeCells count="190">
    <mergeCell ref="B1:R1"/>
    <mergeCell ref="B2:R2"/>
    <mergeCell ref="B3:N3"/>
    <mergeCell ref="B4:N4"/>
    <mergeCell ref="O5:R5"/>
    <mergeCell ref="O6:R6"/>
    <mergeCell ref="O7:R7"/>
    <mergeCell ref="B9:N9"/>
    <mergeCell ref="B10:R10"/>
    <mergeCell ref="H11:R11"/>
    <mergeCell ref="B12:R12"/>
    <mergeCell ref="F13:G13"/>
    <mergeCell ref="H13:K13"/>
    <mergeCell ref="L13:O13"/>
    <mergeCell ref="P13:R13"/>
    <mergeCell ref="P14:R14"/>
    <mergeCell ref="B16:D16"/>
    <mergeCell ref="H16:I16"/>
    <mergeCell ref="J16:K16"/>
    <mergeCell ref="L16:M16"/>
    <mergeCell ref="N16:O16"/>
    <mergeCell ref="P16:R16"/>
    <mergeCell ref="H17:I17"/>
    <mergeCell ref="J17:K17"/>
    <mergeCell ref="L17:M17"/>
    <mergeCell ref="N17:O17"/>
    <mergeCell ref="P17:R17"/>
    <mergeCell ref="H18:I18"/>
    <mergeCell ref="J18:K18"/>
    <mergeCell ref="L18:M18"/>
    <mergeCell ref="N18:O18"/>
    <mergeCell ref="P18:R18"/>
    <mergeCell ref="H19:I19"/>
    <mergeCell ref="J19:K19"/>
    <mergeCell ref="L19:M19"/>
    <mergeCell ref="N19:O19"/>
    <mergeCell ref="P19:R19"/>
    <mergeCell ref="J20:K20"/>
    <mergeCell ref="N20:O20"/>
    <mergeCell ref="P20:R20"/>
    <mergeCell ref="J21:K21"/>
    <mergeCell ref="N21:O21"/>
    <mergeCell ref="P21:R21"/>
    <mergeCell ref="J22:K22"/>
    <mergeCell ref="N22:O22"/>
    <mergeCell ref="P22:R22"/>
    <mergeCell ref="J23:K23"/>
    <mergeCell ref="N23:O23"/>
    <mergeCell ref="P23:R23"/>
    <mergeCell ref="J24:K24"/>
    <mergeCell ref="N24:O24"/>
    <mergeCell ref="P24:R24"/>
    <mergeCell ref="H26:I26"/>
    <mergeCell ref="J26:K26"/>
    <mergeCell ref="L26:M26"/>
    <mergeCell ref="N26:O26"/>
    <mergeCell ref="P26:R26"/>
    <mergeCell ref="J27:K27"/>
    <mergeCell ref="L27:M27"/>
    <mergeCell ref="N27:O27"/>
    <mergeCell ref="P27:R27"/>
    <mergeCell ref="J28:K28"/>
    <mergeCell ref="L28:M28"/>
    <mergeCell ref="N28:O28"/>
    <mergeCell ref="P28:R28"/>
    <mergeCell ref="J29:K29"/>
    <mergeCell ref="N29:O29"/>
    <mergeCell ref="P29:R29"/>
    <mergeCell ref="H31:I31"/>
    <mergeCell ref="J31:K31"/>
    <mergeCell ref="L31:M31"/>
    <mergeCell ref="N31:O31"/>
    <mergeCell ref="P31:R31"/>
    <mergeCell ref="J32:K32"/>
    <mergeCell ref="N32:O32"/>
    <mergeCell ref="P32:R32"/>
    <mergeCell ref="J33:K33"/>
    <mergeCell ref="N33:O33"/>
    <mergeCell ref="P33:R33"/>
    <mergeCell ref="J34:K34"/>
    <mergeCell ref="N34:O34"/>
    <mergeCell ref="P34:R34"/>
    <mergeCell ref="J35:K35"/>
    <mergeCell ref="N35:O35"/>
    <mergeCell ref="P35:R35"/>
    <mergeCell ref="J36:K36"/>
    <mergeCell ref="N36:O36"/>
    <mergeCell ref="P36:R36"/>
    <mergeCell ref="J37:K37"/>
    <mergeCell ref="N37:O37"/>
    <mergeCell ref="P37:R37"/>
    <mergeCell ref="J39:K39"/>
    <mergeCell ref="N39:O39"/>
    <mergeCell ref="P39:R39"/>
    <mergeCell ref="J40:K40"/>
    <mergeCell ref="N40:O40"/>
    <mergeCell ref="P40:R40"/>
    <mergeCell ref="J41:K41"/>
    <mergeCell ref="N41:O41"/>
    <mergeCell ref="P41:R41"/>
    <mergeCell ref="H43:I43"/>
    <mergeCell ref="J43:K43"/>
    <mergeCell ref="L43:M43"/>
    <mergeCell ref="N43:O43"/>
    <mergeCell ref="P43:R43"/>
    <mergeCell ref="J44:K44"/>
    <mergeCell ref="N44:O44"/>
    <mergeCell ref="P44:R44"/>
    <mergeCell ref="B46:E46"/>
    <mergeCell ref="G46:K46"/>
    <mergeCell ref="L46:M46"/>
    <mergeCell ref="N46:R46"/>
    <mergeCell ref="B47:R47"/>
    <mergeCell ref="H48:R48"/>
    <mergeCell ref="B49:R49"/>
    <mergeCell ref="F50:G50"/>
    <mergeCell ref="H50:K50"/>
    <mergeCell ref="L50:O50"/>
    <mergeCell ref="P50:R50"/>
    <mergeCell ref="P51:R51"/>
    <mergeCell ref="B53:D53"/>
    <mergeCell ref="H53:I53"/>
    <mergeCell ref="J53:K53"/>
    <mergeCell ref="L53:M53"/>
    <mergeCell ref="N53:O53"/>
    <mergeCell ref="P53:R53"/>
    <mergeCell ref="H54:I54"/>
    <mergeCell ref="J54:K54"/>
    <mergeCell ref="L54:M54"/>
    <mergeCell ref="N54:O54"/>
    <mergeCell ref="P54:R54"/>
    <mergeCell ref="J55:K55"/>
    <mergeCell ref="N55:O55"/>
    <mergeCell ref="P55:R55"/>
    <mergeCell ref="H56:I56"/>
    <mergeCell ref="J56:K56"/>
    <mergeCell ref="L56:M56"/>
    <mergeCell ref="N56:O56"/>
    <mergeCell ref="P56:R56"/>
    <mergeCell ref="H57:I57"/>
    <mergeCell ref="J57:K57"/>
    <mergeCell ref="L57:M57"/>
    <mergeCell ref="N57:O57"/>
    <mergeCell ref="P57:R57"/>
    <mergeCell ref="B58:E58"/>
    <mergeCell ref="G58:K58"/>
    <mergeCell ref="L58:M58"/>
    <mergeCell ref="N58:R58"/>
    <mergeCell ref="B59:R59"/>
    <mergeCell ref="B60:G60"/>
    <mergeCell ref="H60:K60"/>
    <mergeCell ref="L60:M60"/>
    <mergeCell ref="N60:R60"/>
    <mergeCell ref="B61:R61"/>
    <mergeCell ref="G62:R62"/>
    <mergeCell ref="G63:R63"/>
    <mergeCell ref="C70:F70"/>
    <mergeCell ref="H70:J70"/>
    <mergeCell ref="L70:R70"/>
    <mergeCell ref="C71:F71"/>
    <mergeCell ref="H71:J71"/>
    <mergeCell ref="C72:F72"/>
    <mergeCell ref="H72:J72"/>
    <mergeCell ref="L72:R72"/>
    <mergeCell ref="E13:E15"/>
    <mergeCell ref="E50:E52"/>
    <mergeCell ref="F14:F15"/>
    <mergeCell ref="F51:F52"/>
    <mergeCell ref="G14:G15"/>
    <mergeCell ref="G51:G52"/>
    <mergeCell ref="G68:G69"/>
    <mergeCell ref="B17:D24"/>
    <mergeCell ref="B26:D29"/>
    <mergeCell ref="B31:D41"/>
    <mergeCell ref="B43:D44"/>
    <mergeCell ref="B50:D52"/>
    <mergeCell ref="B54:D57"/>
    <mergeCell ref="H51:I52"/>
    <mergeCell ref="J51:K52"/>
    <mergeCell ref="L51:M52"/>
    <mergeCell ref="N51:O52"/>
    <mergeCell ref="B64:R67"/>
    <mergeCell ref="B68:F69"/>
    <mergeCell ref="H68:J69"/>
    <mergeCell ref="K68:R69"/>
    <mergeCell ref="B13:D15"/>
    <mergeCell ref="H14:I15"/>
    <mergeCell ref="J14:K15"/>
    <mergeCell ref="L14:M15"/>
    <mergeCell ref="N14:O15"/>
  </mergeCells>
  <hyperlinks>
    <hyperlink ref="N46" r:id="rId2" display="=SUM(P18:R44)"/>
  </hyperlinks>
  <pageMargins left="0.698611111111111" right="0.698611111111111" top="0.75" bottom="0.75" header="0.3" footer="0.3"/>
  <pageSetup paperSize="256" firstPageNumber="4294963191" orientation="portrait" useFirstPageNumber="1" horizontalDpi="360" verticalDpi="36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A43"/>
  <sheetViews>
    <sheetView tabSelected="1" zoomScale="70" zoomScaleNormal="70" topLeftCell="J22" workbookViewId="0">
      <selection activeCell="L30" sqref="L30"/>
    </sheetView>
  </sheetViews>
  <sheetFormatPr defaultColWidth="9.18095238095238" defaultRowHeight="12.75"/>
  <cols>
    <col min="1" max="1" width="3.26666666666667" customWidth="1"/>
    <col min="3" max="3" width="2.54285714285714" customWidth="1"/>
    <col min="4" max="4" width="11" customWidth="1"/>
    <col min="5" max="5" width="37.1809523809524" customWidth="1"/>
    <col min="6" max="6" width="9.72380952380952" customWidth="1"/>
    <col min="7" max="7" width="41.7238095238095" customWidth="1"/>
    <col min="8" max="8" width="16" customWidth="1"/>
    <col min="9" max="9" width="20.2666666666667" customWidth="1"/>
    <col min="10" max="10" width="52.7238095238095" customWidth="1"/>
    <col min="11" max="11" width="44.7238095238095" customWidth="1"/>
    <col min="12" max="12" width="37.7238095238095" customWidth="1"/>
    <col min="13" max="13" width="23.7238095238095" customWidth="1"/>
    <col min="14" max="14" width="10" customWidth="1"/>
    <col min="15" max="16" width="4.72380952380952" customWidth="1"/>
    <col min="17" max="17" width="3.72380952380952" customWidth="1"/>
    <col min="18" max="18" width="5.54285714285714" customWidth="1"/>
    <col min="19" max="19" width="3.72380952380952" customWidth="1"/>
    <col min="21" max="26" width="60.7238095238095" customWidth="1"/>
  </cols>
  <sheetData>
    <row r="1" spans="2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28.5" spans="2:19">
      <c r="B3" s="3" t="s">
        <v>168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7"/>
      <c r="P3" s="118"/>
      <c r="Q3" s="205"/>
      <c r="R3" s="205"/>
      <c r="S3" s="206"/>
    </row>
    <row r="4" ht="13.5" customHeight="1" spans="2:19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9"/>
      <c r="P4" s="120"/>
      <c r="Q4" s="207"/>
      <c r="R4" s="207"/>
      <c r="S4" s="208"/>
    </row>
    <row r="5" ht="21" spans="2:19">
      <c r="B5" s="7"/>
      <c r="C5" s="8"/>
      <c r="D5" s="8"/>
      <c r="E5" s="9" t="s">
        <v>169</v>
      </c>
      <c r="F5" s="1081" t="s">
        <v>389</v>
      </c>
      <c r="G5" s="11"/>
      <c r="H5" s="12"/>
      <c r="I5" s="12"/>
      <c r="J5" s="121"/>
      <c r="K5" s="121"/>
      <c r="L5" s="121"/>
      <c r="M5" s="122"/>
      <c r="N5" s="123"/>
      <c r="O5" s="124"/>
      <c r="P5" s="125" t="s">
        <v>3</v>
      </c>
      <c r="Q5" s="209"/>
      <c r="R5" s="209"/>
      <c r="S5" s="210"/>
    </row>
    <row r="6" ht="21" spans="2:19">
      <c r="B6" s="7"/>
      <c r="C6" s="8"/>
      <c r="D6" s="8"/>
      <c r="E6" s="9" t="s">
        <v>3</v>
      </c>
      <c r="F6" s="1081" t="s">
        <v>489</v>
      </c>
      <c r="G6" s="11"/>
      <c r="H6" s="12"/>
      <c r="I6" s="12"/>
      <c r="J6" s="121"/>
      <c r="K6" s="121"/>
      <c r="L6" s="121"/>
      <c r="M6" s="122"/>
      <c r="N6" s="123"/>
      <c r="O6" s="124"/>
      <c r="P6" s="126"/>
      <c r="Q6" s="211"/>
      <c r="R6" s="211"/>
      <c r="S6" s="212"/>
    </row>
    <row r="7" ht="21" spans="2:19">
      <c r="B7" s="7"/>
      <c r="C7" s="8"/>
      <c r="D7" s="8"/>
      <c r="E7" s="9" t="s">
        <v>100</v>
      </c>
      <c r="F7" s="1081" t="s">
        <v>101</v>
      </c>
      <c r="G7" s="11"/>
      <c r="H7" s="12"/>
      <c r="I7" s="12"/>
      <c r="J7" s="121"/>
      <c r="K7" s="121"/>
      <c r="L7" s="121"/>
      <c r="M7" s="122"/>
      <c r="N7" s="123"/>
      <c r="O7" s="124"/>
      <c r="P7" s="125">
        <v>2022</v>
      </c>
      <c r="Q7" s="209"/>
      <c r="R7" s="209"/>
      <c r="S7" s="210"/>
    </row>
    <row r="8" ht="15.75" customHeight="1" spans="2:19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7"/>
      <c r="P8" s="128"/>
      <c r="Q8" s="213"/>
      <c r="R8" s="213"/>
      <c r="S8" s="214"/>
    </row>
    <row r="9" spans="2:1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ht="23.25" spans="2:19">
      <c r="B10" s="16"/>
      <c r="C10" s="17"/>
      <c r="D10" s="17"/>
      <c r="E10" s="17"/>
      <c r="F10" s="17"/>
      <c r="G10" s="18"/>
      <c r="H10" s="19" t="s">
        <v>170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215"/>
    </row>
    <row r="11" ht="9" customHeight="1" spans="2:19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130"/>
      <c r="M11" s="130"/>
      <c r="N11" s="130"/>
      <c r="O11" s="130"/>
      <c r="P11" s="130"/>
      <c r="Q11" s="130"/>
      <c r="R11" s="130"/>
      <c r="S11" s="130"/>
    </row>
    <row r="12" ht="24" customHeight="1" spans="2:26">
      <c r="B12" s="21" t="s">
        <v>70</v>
      </c>
      <c r="C12" s="22"/>
      <c r="D12" s="23"/>
      <c r="E12" s="24" t="s">
        <v>103</v>
      </c>
      <c r="F12" s="24" t="s">
        <v>19</v>
      </c>
      <c r="G12" s="25" t="s">
        <v>104</v>
      </c>
      <c r="H12" s="26"/>
      <c r="I12" s="26"/>
      <c r="J12" s="131"/>
      <c r="K12" s="132" t="s">
        <v>105</v>
      </c>
      <c r="L12" s="133" t="s">
        <v>106</v>
      </c>
      <c r="M12" s="131"/>
      <c r="N12" s="134" t="s">
        <v>17</v>
      </c>
      <c r="O12" s="135"/>
      <c r="P12" s="136"/>
      <c r="Q12" s="216" t="s">
        <v>18</v>
      </c>
      <c r="R12" s="217"/>
      <c r="S12" s="218"/>
      <c r="U12" s="303" t="s">
        <v>107</v>
      </c>
      <c r="V12" s="304">
        <v>1</v>
      </c>
      <c r="W12" s="304">
        <v>2</v>
      </c>
      <c r="X12" s="304">
        <v>3</v>
      </c>
      <c r="Y12" s="304">
        <v>4</v>
      </c>
      <c r="Z12" s="332">
        <v>5</v>
      </c>
    </row>
    <row r="13" ht="21.75" spans="2:26">
      <c r="B13" s="27"/>
      <c r="C13" s="28"/>
      <c r="D13" s="29"/>
      <c r="E13" s="30"/>
      <c r="F13" s="30"/>
      <c r="G13" s="31" t="s">
        <v>108</v>
      </c>
      <c r="H13" s="32" t="s">
        <v>109</v>
      </c>
      <c r="I13" s="137"/>
      <c r="J13" s="138"/>
      <c r="K13" s="139"/>
      <c r="L13" s="140" t="s">
        <v>110</v>
      </c>
      <c r="M13" s="141" t="s">
        <v>22</v>
      </c>
      <c r="N13" s="142" t="s">
        <v>111</v>
      </c>
      <c r="O13" s="143" t="s">
        <v>22</v>
      </c>
      <c r="P13" s="144"/>
      <c r="Q13" s="221" t="s">
        <v>23</v>
      </c>
      <c r="R13" s="222"/>
      <c r="S13" s="223"/>
      <c r="U13" s="305"/>
      <c r="V13" s="306"/>
      <c r="W13" s="306"/>
      <c r="X13" s="306"/>
      <c r="Y13" s="306"/>
      <c r="Z13" s="333"/>
    </row>
    <row r="14" ht="28.5" customHeight="1" spans="2:26">
      <c r="B14" s="33"/>
      <c r="C14" s="34"/>
      <c r="D14" s="35"/>
      <c r="E14" s="36"/>
      <c r="F14" s="36"/>
      <c r="G14" s="37"/>
      <c r="H14" s="38" t="s">
        <v>112</v>
      </c>
      <c r="I14" s="145"/>
      <c r="J14" s="273" t="s">
        <v>113</v>
      </c>
      <c r="K14" s="147"/>
      <c r="L14" s="148"/>
      <c r="M14" s="35"/>
      <c r="N14" s="149"/>
      <c r="O14" s="150"/>
      <c r="P14" s="151"/>
      <c r="Q14" s="226"/>
      <c r="R14" s="226"/>
      <c r="S14" s="227"/>
      <c r="U14" s="307"/>
      <c r="V14" s="308"/>
      <c r="W14" s="308"/>
      <c r="X14" s="308"/>
      <c r="Y14" s="308"/>
      <c r="Z14" s="334"/>
    </row>
    <row r="15" ht="15.75" spans="2:26">
      <c r="B15" s="39" t="s">
        <v>24</v>
      </c>
      <c r="C15" s="40"/>
      <c r="D15" s="41"/>
      <c r="E15" s="42" t="s">
        <v>25</v>
      </c>
      <c r="F15" s="42" t="s">
        <v>26</v>
      </c>
      <c r="G15" s="39" t="s">
        <v>27</v>
      </c>
      <c r="H15" s="39" t="s">
        <v>28</v>
      </c>
      <c r="I15" s="40"/>
      <c r="J15" s="41"/>
      <c r="K15" s="40" t="s">
        <v>114</v>
      </c>
      <c r="L15" s="152" t="s">
        <v>115</v>
      </c>
      <c r="M15" s="153"/>
      <c r="N15" s="154"/>
      <c r="O15" s="155" t="s">
        <v>31</v>
      </c>
      <c r="P15" s="154"/>
      <c r="Q15" s="155" t="s">
        <v>32</v>
      </c>
      <c r="R15" s="229"/>
      <c r="S15" s="154"/>
      <c r="U15" s="309" t="s">
        <v>171</v>
      </c>
      <c r="V15" s="310"/>
      <c r="W15" s="310"/>
      <c r="X15" s="310"/>
      <c r="Y15" s="310"/>
      <c r="Z15" s="335"/>
    </row>
    <row r="16" ht="75" spans="2:26">
      <c r="B16" s="63" t="s">
        <v>116</v>
      </c>
      <c r="C16" s="64"/>
      <c r="D16" s="65"/>
      <c r="E16" s="46" t="s">
        <v>390</v>
      </c>
      <c r="F16" s="47">
        <v>30</v>
      </c>
      <c r="G16" s="48" t="s">
        <v>391</v>
      </c>
      <c r="H16" s="257" t="s">
        <v>392</v>
      </c>
      <c r="I16" s="274"/>
      <c r="J16" s="275" t="s">
        <v>490</v>
      </c>
      <c r="K16" s="276" t="s">
        <v>393</v>
      </c>
      <c r="L16" s="277" t="str">
        <f>IF(O16=1,V16,IF(O16=2,W16,IF(O16=3,X16,IF(O16=4,Y16,IF(O16=5,Z16,IFO16=0)))))</f>
        <v>Biaya Audit ≤ 90% darianggaran yang disetujui</v>
      </c>
      <c r="M16" s="277" t="s">
        <v>491</v>
      </c>
      <c r="N16" s="160">
        <f>+O16</f>
        <v>5</v>
      </c>
      <c r="O16" s="161">
        <v>5</v>
      </c>
      <c r="P16" s="162"/>
      <c r="Q16" s="232">
        <f>+(O16*F16)/5</f>
        <v>30</v>
      </c>
      <c r="R16" s="233"/>
      <c r="S16" s="234"/>
      <c r="U16" s="311" t="str">
        <f>H16</f>
        <v>Penggunaan biaya 100% sesuai anggaran</v>
      </c>
      <c r="V16" s="312" t="s">
        <v>395</v>
      </c>
      <c r="W16" s="313" t="s">
        <v>396</v>
      </c>
      <c r="X16" s="313" t="s">
        <v>397</v>
      </c>
      <c r="Y16" s="336" t="s">
        <v>492</v>
      </c>
      <c r="Z16" s="336" t="s">
        <v>493</v>
      </c>
    </row>
    <row r="17" ht="15" customHeight="1" spans="2:26">
      <c r="B17" s="50"/>
      <c r="C17" s="51"/>
      <c r="D17" s="52"/>
      <c r="E17" s="258"/>
      <c r="F17" s="54">
        <f>SUM(F16:F16)</f>
        <v>30</v>
      </c>
      <c r="G17" s="78"/>
      <c r="H17" s="259"/>
      <c r="I17" s="278"/>
      <c r="J17" s="279"/>
      <c r="K17" s="278"/>
      <c r="L17" s="78"/>
      <c r="M17" s="280"/>
      <c r="N17" s="165"/>
      <c r="O17" s="166"/>
      <c r="P17" s="165"/>
      <c r="Q17" s="237"/>
      <c r="R17" s="238"/>
      <c r="S17" s="239"/>
      <c r="T17" s="240"/>
      <c r="U17" s="314"/>
      <c r="V17" s="315"/>
      <c r="W17" s="315"/>
      <c r="X17" s="315"/>
      <c r="Y17" s="315"/>
      <c r="Z17" s="315"/>
    </row>
    <row r="18" ht="112.5" spans="2:26">
      <c r="B18" s="57" t="s">
        <v>45</v>
      </c>
      <c r="C18" s="58"/>
      <c r="D18" s="59"/>
      <c r="E18" s="48" t="s">
        <v>400</v>
      </c>
      <c r="F18" s="61">
        <v>10</v>
      </c>
      <c r="G18" s="67" t="s">
        <v>401</v>
      </c>
      <c r="H18" s="62" t="s">
        <v>402</v>
      </c>
      <c r="I18" s="167"/>
      <c r="J18" s="275" t="s">
        <v>494</v>
      </c>
      <c r="K18" s="180" t="s">
        <v>403</v>
      </c>
      <c r="L18" s="277" t="str">
        <f>IF(O18=1,V18,IF(O18=2,W18,IF(O18=3,X18,IF(O18=4,Y18,IF(O18=5,Z18,IFO18=0)))))</f>
        <v>Realisasi Pelaksanaan 100% dari PKAT DIA</v>
      </c>
      <c r="M18" s="277" t="s">
        <v>495</v>
      </c>
      <c r="N18" s="160">
        <f>+O18</f>
        <v>5</v>
      </c>
      <c r="O18" s="161">
        <v>5</v>
      </c>
      <c r="P18" s="162"/>
      <c r="Q18" s="232">
        <f>+(O18*F18)/5</f>
        <v>10</v>
      </c>
      <c r="R18" s="233"/>
      <c r="S18" s="234"/>
      <c r="U18" s="311" t="str">
        <f t="shared" ref="U18:U30" si="0">H18</f>
        <v>Pelaksanaan Internal Audit 100% sesuai rencana</v>
      </c>
      <c r="V18" s="313" t="s">
        <v>405</v>
      </c>
      <c r="W18" s="313" t="s">
        <v>406</v>
      </c>
      <c r="X18" s="313" t="s">
        <v>407</v>
      </c>
      <c r="Y18" s="337" t="s">
        <v>408</v>
      </c>
      <c r="Z18" s="337" t="s">
        <v>409</v>
      </c>
    </row>
    <row r="19" ht="56.25" spans="2:26">
      <c r="B19" s="63"/>
      <c r="C19" s="64"/>
      <c r="D19" s="65"/>
      <c r="E19" s="67" t="s">
        <v>410</v>
      </c>
      <c r="F19" s="66">
        <v>5</v>
      </c>
      <c r="G19" s="67" t="s">
        <v>411</v>
      </c>
      <c r="H19" s="79" t="s">
        <v>412</v>
      </c>
      <c r="I19" s="179"/>
      <c r="J19" s="281" t="s">
        <v>496</v>
      </c>
      <c r="K19" s="168" t="s">
        <v>413</v>
      </c>
      <c r="L19" s="277" t="str">
        <f>IF(O19=1,V19,IF(O19=2,W19,IF(O19=3,X19,IF(O19=4,Y19,IF(O19=5,Z19,IFO19=0)))))</f>
        <v>Tingkat Kepuasan Auditee rata-rata sangat  Puas (skor 21 - &lt;26)</v>
      </c>
      <c r="M19" s="277" t="s">
        <v>497</v>
      </c>
      <c r="N19" s="160">
        <f>+O19</f>
        <v>4</v>
      </c>
      <c r="O19" s="161">
        <v>4</v>
      </c>
      <c r="P19" s="162"/>
      <c r="Q19" s="232">
        <f>+(O19*F19)/5</f>
        <v>4</v>
      </c>
      <c r="R19" s="233"/>
      <c r="S19" s="234"/>
      <c r="U19" s="311" t="str">
        <f t="shared" si="0"/>
        <v>Skor Tingkat Kepuasan</v>
      </c>
      <c r="V19" s="316" t="s">
        <v>498</v>
      </c>
      <c r="W19" s="316" t="s">
        <v>499</v>
      </c>
      <c r="X19" s="317" t="s">
        <v>500</v>
      </c>
      <c r="Y19" s="317" t="s">
        <v>501</v>
      </c>
      <c r="Z19" s="317" t="s">
        <v>502</v>
      </c>
    </row>
    <row r="20" ht="57" customHeight="1" spans="2:26">
      <c r="B20" s="63"/>
      <c r="C20" s="64"/>
      <c r="D20" s="65"/>
      <c r="E20" s="48" t="s">
        <v>420</v>
      </c>
      <c r="F20" s="66">
        <v>10</v>
      </c>
      <c r="G20" s="67" t="s">
        <v>503</v>
      </c>
      <c r="H20" s="79" t="s">
        <v>504</v>
      </c>
      <c r="I20" s="179"/>
      <c r="J20" s="275" t="s">
        <v>505</v>
      </c>
      <c r="K20" s="168" t="s">
        <v>506</v>
      </c>
      <c r="L20" s="277" t="str">
        <f>IF(O20=1,V20,IF(O20=2,W20,IF(O20=3,X20,IF(O20=4,Y20,IF(O20=5,Z20,IFO20=0)))))</f>
        <v>Progress pembuatan laporan telah &gt; 90 %</v>
      </c>
      <c r="M20" s="277" t="s">
        <v>507</v>
      </c>
      <c r="N20" s="160">
        <f>+O20</f>
        <v>5</v>
      </c>
      <c r="O20" s="161">
        <v>5</v>
      </c>
      <c r="P20" s="162"/>
      <c r="Q20" s="232">
        <f>+(O20*F20)/5</f>
        <v>10</v>
      </c>
      <c r="R20" s="233"/>
      <c r="S20" s="234"/>
      <c r="U20" s="311" t="str">
        <f t="shared" si="0"/>
        <v>Progress Laporan Pokok Audit</v>
      </c>
      <c r="V20" s="318" t="s">
        <v>508</v>
      </c>
      <c r="W20" s="318" t="s">
        <v>509</v>
      </c>
      <c r="X20" s="318" t="s">
        <v>510</v>
      </c>
      <c r="Y20" s="338" t="s">
        <v>511</v>
      </c>
      <c r="Z20" s="338" t="s">
        <v>512</v>
      </c>
    </row>
    <row r="21" ht="57" customHeight="1" spans="2:27">
      <c r="B21" s="80"/>
      <c r="C21" s="81"/>
      <c r="D21" s="82"/>
      <c r="E21" s="60"/>
      <c r="F21" s="66">
        <v>5</v>
      </c>
      <c r="G21" s="67" t="s">
        <v>513</v>
      </c>
      <c r="H21" s="260" t="s">
        <v>514</v>
      </c>
      <c r="I21" s="282"/>
      <c r="J21" s="275" t="s">
        <v>515</v>
      </c>
      <c r="K21" s="168" t="s">
        <v>516</v>
      </c>
      <c r="L21" s="277" t="str">
        <f>IF(O21=1,V21,IF(O21=2,W21,IF(O21=3,X21,IF(O21=4,Y21,IF(O21=5,Z21,IFO21=0)))))</f>
        <v>Progress pembuatan laporan telah &gt; 90 %</v>
      </c>
      <c r="M21" s="283" t="s">
        <v>517</v>
      </c>
      <c r="N21" s="160">
        <f>+O21</f>
        <v>5</v>
      </c>
      <c r="O21" s="161">
        <v>5</v>
      </c>
      <c r="P21" s="162"/>
      <c r="Q21" s="232">
        <f>+(O21*F21)/5</f>
        <v>5</v>
      </c>
      <c r="R21" s="233"/>
      <c r="S21" s="234"/>
      <c r="U21" s="311" t="str">
        <f t="shared" si="0"/>
        <v>Progress  Laporan Anti Fraud</v>
      </c>
      <c r="V21" s="318" t="s">
        <v>508</v>
      </c>
      <c r="W21" s="318" t="s">
        <v>509</v>
      </c>
      <c r="X21" s="318" t="s">
        <v>510</v>
      </c>
      <c r="Y21" s="338" t="s">
        <v>511</v>
      </c>
      <c r="Z21" s="338" t="s">
        <v>512</v>
      </c>
      <c r="AA21" s="339" t="s">
        <v>518</v>
      </c>
    </row>
    <row r="22" ht="18" customHeight="1" spans="2:26">
      <c r="B22" s="68"/>
      <c r="C22" s="69"/>
      <c r="D22" s="70"/>
      <c r="E22" s="258"/>
      <c r="F22" s="54">
        <f>SUM(F18:F21)</f>
        <v>30</v>
      </c>
      <c r="G22" s="261"/>
      <c r="H22" s="262"/>
      <c r="I22" s="284"/>
      <c r="J22" s="285"/>
      <c r="K22" s="284"/>
      <c r="L22" s="286"/>
      <c r="M22" s="287"/>
      <c r="N22" s="174"/>
      <c r="O22" s="175"/>
      <c r="P22" s="174"/>
      <c r="Q22" s="241"/>
      <c r="R22" s="242"/>
      <c r="S22" s="243"/>
      <c r="U22" s="314"/>
      <c r="V22" s="315"/>
      <c r="W22" s="315"/>
      <c r="X22" s="315"/>
      <c r="Y22" s="315"/>
      <c r="Z22" s="315"/>
    </row>
    <row r="23" ht="56.25" customHeight="1" spans="2:26">
      <c r="B23" s="57" t="s">
        <v>150</v>
      </c>
      <c r="C23" s="58"/>
      <c r="D23" s="59"/>
      <c r="E23" s="263" t="s">
        <v>477</v>
      </c>
      <c r="F23" s="264">
        <v>10</v>
      </c>
      <c r="G23" s="265" t="s">
        <v>519</v>
      </c>
      <c r="H23" s="266" t="s">
        <v>520</v>
      </c>
      <c r="I23" s="288"/>
      <c r="J23" s="275" t="s">
        <v>521</v>
      </c>
      <c r="K23" s="289" t="s">
        <v>522</v>
      </c>
      <c r="L23" s="277" t="str">
        <f>IF(O23=1,V23,IF(O23=2,W23,IF(O23=3,X23,IF(O23=4,Y23,IF(O23=5,Z23,IFO23=0)))))</f>
        <v>Penyusunan / Update Buku Pedoman Anti Fraud dan Investigasi / Resident Audit berjalan 100 %</v>
      </c>
      <c r="M23" s="290" t="s">
        <v>523</v>
      </c>
      <c r="N23" s="160">
        <f>+O23</f>
        <v>5</v>
      </c>
      <c r="O23" s="161">
        <v>5</v>
      </c>
      <c r="P23" s="162"/>
      <c r="Q23" s="232">
        <f>+(O23*F23)/5</f>
        <v>10</v>
      </c>
      <c r="R23" s="233"/>
      <c r="S23" s="234"/>
      <c r="U23" s="311" t="s">
        <v>524</v>
      </c>
      <c r="V23" s="319" t="s">
        <v>525</v>
      </c>
      <c r="W23" s="319" t="s">
        <v>526</v>
      </c>
      <c r="X23" s="319" t="s">
        <v>527</v>
      </c>
      <c r="Y23" s="319" t="s">
        <v>528</v>
      </c>
      <c r="Z23" s="319" t="s">
        <v>529</v>
      </c>
    </row>
    <row r="24" ht="75" spans="2:26">
      <c r="B24" s="63"/>
      <c r="C24" s="64"/>
      <c r="D24" s="65"/>
      <c r="E24" s="267" t="s">
        <v>440</v>
      </c>
      <c r="F24" s="264">
        <v>10</v>
      </c>
      <c r="G24" s="268" t="s">
        <v>441</v>
      </c>
      <c r="H24" s="79" t="s">
        <v>442</v>
      </c>
      <c r="I24" s="179"/>
      <c r="J24" s="275" t="s">
        <v>530</v>
      </c>
      <c r="K24" s="291" t="s">
        <v>443</v>
      </c>
      <c r="L24" s="277" t="str">
        <f>IF(O24=1,V24,IF(O24=2,W24,IF(O24=3,X24,IF(O24=4,Y24,IF(O24=5,Z24,IFO24=0)))))</f>
        <v>Melaksanakan &gt; 3 (tiga) kali Sosialisasi</v>
      </c>
      <c r="M24" s="283" t="str">
        <f>IF(O24=1,V24,IF(O24=2,W24,IF(O24=3,X24,IF(O24=4,Y24,IF(O24=5,Z24,IFO24=0)))))</f>
        <v>Melaksanakan &gt; 3 (tiga) kali Sosialisasi</v>
      </c>
      <c r="N24" s="160">
        <f>+O24</f>
        <v>5</v>
      </c>
      <c r="O24" s="161">
        <v>5</v>
      </c>
      <c r="P24" s="162"/>
      <c r="Q24" s="232">
        <f>+(O24*F24)/5</f>
        <v>10</v>
      </c>
      <c r="R24" s="233"/>
      <c r="S24" s="234"/>
      <c r="U24" s="311" t="str">
        <f t="shared" si="0"/>
        <v>Setiap Cabang/Capem (Konven/syariah) minimal satu kali dalam setahun</v>
      </c>
      <c r="V24" s="320" t="s">
        <v>445</v>
      </c>
      <c r="W24" s="320" t="s">
        <v>446</v>
      </c>
      <c r="X24" s="320" t="s">
        <v>447</v>
      </c>
      <c r="Y24" s="340" t="s">
        <v>448</v>
      </c>
      <c r="Z24" s="340" t="s">
        <v>449</v>
      </c>
    </row>
    <row r="25" ht="75" spans="2:26">
      <c r="B25" s="63"/>
      <c r="C25" s="64"/>
      <c r="D25" s="65"/>
      <c r="E25" s="267" t="s">
        <v>450</v>
      </c>
      <c r="F25" s="264">
        <v>5</v>
      </c>
      <c r="G25" s="268" t="s">
        <v>451</v>
      </c>
      <c r="H25" s="79" t="s">
        <v>487</v>
      </c>
      <c r="I25" s="179"/>
      <c r="J25" s="275" t="s">
        <v>531</v>
      </c>
      <c r="K25" s="291" t="s">
        <v>488</v>
      </c>
      <c r="L25" s="277" t="s">
        <v>532</v>
      </c>
      <c r="M25" s="283">
        <f>IF(O25=1,V25,IF(O25=2,W25,IF(O25=3,X25,IF(O25=4,Y25,IF(O25=5,Z25,IFO25=0)))))</f>
        <v>1</v>
      </c>
      <c r="N25" s="160">
        <f>+O25</f>
        <v>5</v>
      </c>
      <c r="O25" s="161">
        <v>5</v>
      </c>
      <c r="P25" s="162"/>
      <c r="Q25" s="232">
        <f>+(O25*F25)/5</f>
        <v>5</v>
      </c>
      <c r="R25" s="233"/>
      <c r="S25" s="234"/>
      <c r="U25" s="311" t="str">
        <f t="shared" si="0"/>
        <v>Pelaksanaan Surprise Audit 100 % sesuai target / realisasi, untuk Surprise Audit AFI &gt;3 kali pelaksanaan</v>
      </c>
      <c r="V25" s="320" t="s">
        <v>455</v>
      </c>
      <c r="W25" s="320" t="s">
        <v>456</v>
      </c>
      <c r="X25" s="320" t="s">
        <v>457</v>
      </c>
      <c r="Y25" s="340" t="s">
        <v>458</v>
      </c>
      <c r="Z25" s="341">
        <v>1</v>
      </c>
    </row>
    <row r="26" ht="75" spans="2:26">
      <c r="B26" s="63"/>
      <c r="C26" s="64"/>
      <c r="D26" s="65"/>
      <c r="E26" s="269" t="s">
        <v>533</v>
      </c>
      <c r="F26" s="264">
        <v>5</v>
      </c>
      <c r="G26" s="270" t="s">
        <v>534</v>
      </c>
      <c r="H26" s="271" t="s">
        <v>535</v>
      </c>
      <c r="I26" s="292"/>
      <c r="J26" s="159"/>
      <c r="K26" s="293" t="s">
        <v>536</v>
      </c>
      <c r="L26" s="277" t="str">
        <f>IF(O26=1,V26,IF(O26=2,W26,IF(O26=3,X26,IF(O26=4,Y26,IF(O26=5,Z26,IFO26=0)))))</f>
        <v>Terjadi fraud dan hasil investigasi diserahkan DIA ke manajemen</v>
      </c>
      <c r="M26" s="283" t="str">
        <f>IF(O26=1,V26,IF(O26=2,W26,IF(O26=3,X26,IF(O26=4,Y26,IF(O26=5,Z26,IFO26=0)))))</f>
        <v>Terjadi fraud dan hasil investigasi diserahkan DIA ke manajemen</v>
      </c>
      <c r="N26" s="294">
        <f t="shared" ref="N26:N27" si="1">+O26</f>
        <v>3</v>
      </c>
      <c r="O26" s="295">
        <v>3</v>
      </c>
      <c r="P26" s="296"/>
      <c r="Q26" s="321">
        <f t="shared" ref="Q26:Q27" si="2">+(O26*F26)/5</f>
        <v>3</v>
      </c>
      <c r="R26" s="322"/>
      <c r="S26" s="323"/>
      <c r="T26" s="324"/>
      <c r="U26" s="325" t="str">
        <f t="shared" ref="U26:U27" si="3">G26</f>
        <v>Zero Fraud</v>
      </c>
      <c r="V26" s="311" t="s">
        <v>537</v>
      </c>
      <c r="W26" s="311" t="s">
        <v>538</v>
      </c>
      <c r="X26" s="311" t="s">
        <v>539</v>
      </c>
      <c r="Y26" s="311" t="s">
        <v>540</v>
      </c>
      <c r="Z26" s="311" t="s">
        <v>541</v>
      </c>
    </row>
    <row r="27" ht="120.5" customHeight="1" spans="2:26">
      <c r="B27" s="80"/>
      <c r="C27" s="81"/>
      <c r="D27" s="82"/>
      <c r="E27" s="272"/>
      <c r="F27" s="264">
        <v>5</v>
      </c>
      <c r="G27" s="270" t="s">
        <v>208</v>
      </c>
      <c r="H27" s="271" t="s">
        <v>542</v>
      </c>
      <c r="I27" s="292"/>
      <c r="J27" s="159"/>
      <c r="K27" s="297"/>
      <c r="L27" s="277" t="str">
        <f>IF(O27=1,V27,IF(O27=2,W27,IF(O27=3,X27,IF(O27=4,Y27,IF(O27=5,Z27,IFO27=0)))))</f>
        <v>Tidak ada sanksi pribadi, tidak ada sanksi rekan/bawahan/atasan dan di unit kerja</v>
      </c>
      <c r="M27" s="283" t="str">
        <f>IF(O27=1,V27,IF(O27=2,W27,IF(O27=3,X27,IF(O27=4,Y27,IF(O27=5,Z27,IFO27=0)))))</f>
        <v>Tidak ada sanksi pribadi, tidak ada sanksi rekan/bawahan/atasan dan di unit kerja</v>
      </c>
      <c r="N27" s="294">
        <f t="shared" si="1"/>
        <v>5</v>
      </c>
      <c r="O27" s="295">
        <v>5</v>
      </c>
      <c r="P27" s="296"/>
      <c r="Q27" s="321">
        <f t="shared" si="2"/>
        <v>5</v>
      </c>
      <c r="R27" s="322"/>
      <c r="S27" s="323"/>
      <c r="T27" s="324"/>
      <c r="U27" s="325" t="str">
        <f t="shared" si="3"/>
        <v>Sanksi</v>
      </c>
      <c r="V27" s="311" t="s">
        <v>543</v>
      </c>
      <c r="W27" s="311" t="s">
        <v>544</v>
      </c>
      <c r="X27" s="311" t="s">
        <v>545</v>
      </c>
      <c r="Y27" s="311" t="s">
        <v>546</v>
      </c>
      <c r="Z27" s="311" t="s">
        <v>547</v>
      </c>
    </row>
    <row r="28" ht="18" customHeight="1" spans="2:26">
      <c r="B28" s="75"/>
      <c r="C28" s="76"/>
      <c r="D28" s="77"/>
      <c r="E28" s="258"/>
      <c r="F28" s="54">
        <f>SUM(F23:F27)</f>
        <v>35</v>
      </c>
      <c r="G28" s="78"/>
      <c r="H28" s="259"/>
      <c r="I28" s="278"/>
      <c r="J28" s="280"/>
      <c r="K28" s="278"/>
      <c r="L28" s="298"/>
      <c r="M28" s="165"/>
      <c r="N28" s="165"/>
      <c r="O28" s="166"/>
      <c r="P28" s="165"/>
      <c r="Q28" s="237"/>
      <c r="R28" s="238"/>
      <c r="S28" s="239"/>
      <c r="U28" s="314"/>
      <c r="V28" s="315"/>
      <c r="W28" s="315"/>
      <c r="X28" s="315"/>
      <c r="Y28" s="315"/>
      <c r="Z28" s="315"/>
    </row>
    <row r="29" ht="56.25" hidden="1" spans="2:26">
      <c r="B29" s="57" t="s">
        <v>62</v>
      </c>
      <c r="C29" s="58"/>
      <c r="D29" s="59"/>
      <c r="E29" s="48" t="s">
        <v>361</v>
      </c>
      <c r="F29" s="61"/>
      <c r="G29" s="48" t="s">
        <v>362</v>
      </c>
      <c r="H29" s="79" t="s">
        <v>363</v>
      </c>
      <c r="I29" s="179"/>
      <c r="J29" s="159" t="s">
        <v>139</v>
      </c>
      <c r="K29" s="180" t="s">
        <v>364</v>
      </c>
      <c r="L29" s="299"/>
      <c r="M29" s="277">
        <v>0</v>
      </c>
      <c r="N29" s="160">
        <f>+O29</f>
        <v>1</v>
      </c>
      <c r="O29" s="161">
        <f t="shared" ref="O29" si="4">IF(M29&lt;75%,1,IF(M29&lt;85%,2,IF(M29&lt;95%,3,IF(M29&lt;=100%,4,5))))</f>
        <v>1</v>
      </c>
      <c r="P29" s="162"/>
      <c r="Q29" s="232">
        <f>+(O29*F29)/5</f>
        <v>0</v>
      </c>
      <c r="R29" s="233"/>
      <c r="S29" s="234"/>
      <c r="U29" s="311" t="str">
        <f t="shared" si="0"/>
        <v>% Realisasi pelatihan </v>
      </c>
      <c r="V29" s="318" t="s">
        <v>460</v>
      </c>
      <c r="W29" s="318" t="s">
        <v>461</v>
      </c>
      <c r="X29" s="318" t="s">
        <v>462</v>
      </c>
      <c r="Y29" s="338" t="s">
        <v>463</v>
      </c>
      <c r="Z29" s="338" t="s">
        <v>464</v>
      </c>
    </row>
    <row r="30" ht="37.5" customHeight="1" spans="2:26">
      <c r="B30" s="80"/>
      <c r="C30" s="81"/>
      <c r="D30" s="82"/>
      <c r="E30" s="48" t="s">
        <v>465</v>
      </c>
      <c r="F30" s="61">
        <v>5</v>
      </c>
      <c r="G30" s="48" t="s">
        <v>372</v>
      </c>
      <c r="H30" s="79" t="s">
        <v>273</v>
      </c>
      <c r="I30" s="179"/>
      <c r="J30" s="300">
        <v>1</v>
      </c>
      <c r="K30" s="168" t="s">
        <v>373</v>
      </c>
      <c r="L30" s="277" t="str">
        <f>IF(O30=1,V30,IF(O30=2,W30,IF(O30=3,X30,IF(O30=4,Y30,IF(O30=5,Z30,IFO30=0)))))</f>
        <v>100% dibuktikan melalui HCIS</v>
      </c>
      <c r="M30" s="277">
        <v>1</v>
      </c>
      <c r="N30" s="160">
        <f>+O30</f>
        <v>5</v>
      </c>
      <c r="O30" s="161">
        <v>5</v>
      </c>
      <c r="P30" s="162"/>
      <c r="Q30" s="232">
        <f>+(O30*F30)/5</f>
        <v>5</v>
      </c>
      <c r="R30" s="233"/>
      <c r="S30" s="234"/>
      <c r="U30" s="311" t="str">
        <f t="shared" si="0"/>
        <v>% Coaching &amp; Counseling</v>
      </c>
      <c r="V30" s="326" t="s">
        <v>466</v>
      </c>
      <c r="W30" s="326" t="s">
        <v>467</v>
      </c>
      <c r="X30" s="326" t="s">
        <v>468</v>
      </c>
      <c r="Y30" s="326" t="s">
        <v>469</v>
      </c>
      <c r="Z30" s="326" t="s">
        <v>470</v>
      </c>
    </row>
    <row r="31" ht="24" customHeight="1" spans="2:26">
      <c r="B31" s="83"/>
      <c r="C31" s="84"/>
      <c r="D31" s="85"/>
      <c r="E31" s="71"/>
      <c r="F31" s="54">
        <f>SUM(F29:F30)</f>
        <v>5</v>
      </c>
      <c r="G31" s="55"/>
      <c r="H31" s="56"/>
      <c r="I31" s="163"/>
      <c r="J31" s="164"/>
      <c r="K31" s="163"/>
      <c r="L31" s="56"/>
      <c r="M31" s="164"/>
      <c r="N31" s="165"/>
      <c r="O31" s="166"/>
      <c r="P31" s="182"/>
      <c r="Q31" s="244"/>
      <c r="R31" s="244"/>
      <c r="S31" s="245"/>
      <c r="U31" s="327"/>
      <c r="V31" s="328"/>
      <c r="W31" s="328"/>
      <c r="X31" s="328"/>
      <c r="Y31" s="342"/>
      <c r="Z31" s="342"/>
    </row>
    <row r="32" ht="37.5" spans="2:26">
      <c r="B32" s="86" t="s">
        <v>164</v>
      </c>
      <c r="C32" s="87"/>
      <c r="D32" s="87"/>
      <c r="E32" s="88"/>
      <c r="F32" s="89">
        <f>+F31+F28+F22+F17</f>
        <v>100</v>
      </c>
      <c r="G32" s="90" t="s">
        <v>165</v>
      </c>
      <c r="H32" s="91"/>
      <c r="I32" s="91"/>
      <c r="J32" s="91"/>
      <c r="K32" s="91"/>
      <c r="L32" s="91"/>
      <c r="M32" s="183"/>
      <c r="N32" s="184" t="s">
        <v>67</v>
      </c>
      <c r="O32" s="185">
        <f>SUM(Q16:S30)</f>
        <v>97</v>
      </c>
      <c r="P32" s="186"/>
      <c r="Q32" s="186"/>
      <c r="R32" s="186"/>
      <c r="S32" s="246"/>
      <c r="U32" s="329"/>
      <c r="V32" s="311" t="s">
        <v>539</v>
      </c>
      <c r="W32" s="330"/>
      <c r="X32" s="330"/>
      <c r="Y32" s="330"/>
      <c r="Z32" s="330"/>
    </row>
    <row r="33" ht="15" spans="2:26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U33" s="329"/>
      <c r="V33" s="330"/>
      <c r="W33" s="330"/>
      <c r="X33" s="330"/>
      <c r="Y33" s="330"/>
      <c r="Z33" s="343">
        <f>3/100</f>
        <v>0.03</v>
      </c>
    </row>
    <row r="34" customHeight="1" spans="2:26">
      <c r="B34" s="93"/>
      <c r="C34" s="93"/>
      <c r="D34" s="93"/>
      <c r="E34" s="93"/>
      <c r="F34" s="93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U34" s="329"/>
      <c r="V34" s="330"/>
      <c r="W34" s="330"/>
      <c r="X34" s="330"/>
      <c r="Y34" s="330"/>
      <c r="Z34" s="330"/>
    </row>
    <row r="35" customHeight="1" spans="2:26">
      <c r="B35" s="95" t="s">
        <v>166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247"/>
      <c r="U35" s="329"/>
      <c r="V35" s="330"/>
      <c r="W35" s="330"/>
      <c r="X35" s="330"/>
      <c r="Y35" s="330"/>
      <c r="Z35" s="330"/>
    </row>
    <row r="36" customHeight="1" spans="2:26">
      <c r="B36" s="97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248"/>
      <c r="U36" s="329"/>
      <c r="V36" s="330"/>
      <c r="W36" s="330"/>
      <c r="X36" s="330"/>
      <c r="Y36" s="330"/>
      <c r="Z36" s="330"/>
    </row>
    <row r="37" ht="5.25" customHeight="1" spans="2:26">
      <c r="B37" s="97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248"/>
      <c r="U37" s="329"/>
      <c r="V37" s="330"/>
      <c r="W37" s="330"/>
      <c r="X37" s="330"/>
      <c r="Y37" s="330"/>
      <c r="Z37" s="330"/>
    </row>
    <row r="38" ht="15.75" customHeight="1" spans="2:26"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248"/>
      <c r="U38" s="329"/>
      <c r="V38" s="330"/>
      <c r="W38" s="330"/>
      <c r="X38" s="330"/>
      <c r="Y38" s="330"/>
      <c r="Z38" s="330"/>
    </row>
    <row r="39" ht="15.75" customHeight="1" spans="2:19">
      <c r="B39" s="99" t="s">
        <v>86</v>
      </c>
      <c r="C39" s="99"/>
      <c r="D39" s="99"/>
      <c r="E39" s="99"/>
      <c r="F39" s="99"/>
      <c r="G39" s="100" t="s">
        <v>87</v>
      </c>
      <c r="H39" s="101" t="s">
        <v>88</v>
      </c>
      <c r="I39" s="187"/>
      <c r="J39" s="187"/>
      <c r="K39" s="187"/>
      <c r="L39" s="188"/>
      <c r="M39" s="189" t="s">
        <v>89</v>
      </c>
      <c r="N39" s="190"/>
      <c r="O39" s="190"/>
      <c r="P39" s="190"/>
      <c r="Q39" s="190"/>
      <c r="R39" s="190"/>
      <c r="S39" s="249"/>
    </row>
    <row r="40" ht="33.75" customHeight="1" spans="2:19">
      <c r="B40" s="99"/>
      <c r="C40" s="99"/>
      <c r="D40" s="99"/>
      <c r="E40" s="99"/>
      <c r="F40" s="99"/>
      <c r="G40" s="102"/>
      <c r="H40" s="103"/>
      <c r="I40" s="191"/>
      <c r="J40" s="191"/>
      <c r="K40" s="191"/>
      <c r="L40" s="192"/>
      <c r="M40" s="193"/>
      <c r="N40" s="194"/>
      <c r="O40" s="194"/>
      <c r="P40" s="194"/>
      <c r="Q40" s="194"/>
      <c r="R40" s="194"/>
      <c r="S40" s="250"/>
    </row>
    <row r="41" ht="33.75" customHeight="1" spans="2:19">
      <c r="B41" s="104" t="s">
        <v>167</v>
      </c>
      <c r="C41" s="105"/>
      <c r="D41" s="105"/>
      <c r="E41" s="105"/>
      <c r="F41" s="106"/>
      <c r="G41" s="107">
        <f>IFERROR(+O32,0)</f>
        <v>97</v>
      </c>
      <c r="H41" s="108">
        <v>1</v>
      </c>
      <c r="I41" s="195"/>
      <c r="J41" s="195"/>
      <c r="K41" s="195"/>
      <c r="L41" s="196"/>
      <c r="M41" s="197" t="s">
        <v>83</v>
      </c>
      <c r="N41" s="198">
        <f>+G41</f>
        <v>97</v>
      </c>
      <c r="O41" s="199"/>
      <c r="P41" s="199"/>
      <c r="Q41" s="199"/>
      <c r="R41" s="199"/>
      <c r="S41" s="251"/>
    </row>
    <row r="42" ht="21" spans="2:19">
      <c r="B42" s="109"/>
      <c r="C42" s="110"/>
      <c r="D42" s="111"/>
      <c r="E42" s="111"/>
      <c r="F42" s="112"/>
      <c r="G42" s="113" t="s">
        <v>95</v>
      </c>
      <c r="H42" s="114">
        <f>+H41</f>
        <v>1</v>
      </c>
      <c r="I42" s="200"/>
      <c r="J42" s="200"/>
      <c r="K42" s="200"/>
      <c r="L42" s="201"/>
      <c r="M42" s="202" t="s">
        <v>92</v>
      </c>
      <c r="N42" s="301" t="str">
        <f>IF(N41&lt;50,"E",IF(N41&lt;=60,"D",IF(N41&lt;=70,"C",IF(N41&lt;=80,"B",IF(N41&lt;=90,"A",IF(N41&lt;=100,"A A",))))))</f>
        <v>A A</v>
      </c>
      <c r="O42" s="302"/>
      <c r="P42" s="302"/>
      <c r="Q42" s="302"/>
      <c r="R42" s="302"/>
      <c r="S42" s="331"/>
    </row>
    <row r="43" spans="2:19">
      <c r="B43" s="115"/>
      <c r="C43" s="115"/>
      <c r="D43" s="115"/>
      <c r="E43" s="115"/>
      <c r="F43" s="115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</row>
  </sheetData>
  <mergeCells count="97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U15:Z15"/>
    <mergeCell ref="B16:D16"/>
    <mergeCell ref="H16:I16"/>
    <mergeCell ref="O16:P16"/>
    <mergeCell ref="Q16:S16"/>
    <mergeCell ref="H18:I18"/>
    <mergeCell ref="O18:P18"/>
    <mergeCell ref="Q18:S18"/>
    <mergeCell ref="H19:I19"/>
    <mergeCell ref="O19:P19"/>
    <mergeCell ref="Q19:S19"/>
    <mergeCell ref="H20:I20"/>
    <mergeCell ref="O20:P20"/>
    <mergeCell ref="Q20:S20"/>
    <mergeCell ref="H21:I21"/>
    <mergeCell ref="O21:P21"/>
    <mergeCell ref="Q21:S21"/>
    <mergeCell ref="H23:I23"/>
    <mergeCell ref="O23:P23"/>
    <mergeCell ref="Q23:S23"/>
    <mergeCell ref="H24:I24"/>
    <mergeCell ref="O24:P24"/>
    <mergeCell ref="Q24:S24"/>
    <mergeCell ref="H25:I25"/>
    <mergeCell ref="O25:P25"/>
    <mergeCell ref="Q25:S25"/>
    <mergeCell ref="H26:I26"/>
    <mergeCell ref="O26:P26"/>
    <mergeCell ref="Q26:S26"/>
    <mergeCell ref="H27:I27"/>
    <mergeCell ref="O27:P27"/>
    <mergeCell ref="Q27:S27"/>
    <mergeCell ref="H29:I29"/>
    <mergeCell ref="O29:P29"/>
    <mergeCell ref="Q29:S29"/>
    <mergeCell ref="H30:I30"/>
    <mergeCell ref="O30:P30"/>
    <mergeCell ref="Q30:S30"/>
    <mergeCell ref="B32:E32"/>
    <mergeCell ref="G32:M32"/>
    <mergeCell ref="O32:S32"/>
    <mergeCell ref="B33:S33"/>
    <mergeCell ref="G34:S34"/>
    <mergeCell ref="B41:F41"/>
    <mergeCell ref="H41:L41"/>
    <mergeCell ref="N41:S41"/>
    <mergeCell ref="C42:F42"/>
    <mergeCell ref="H42:L42"/>
    <mergeCell ref="N42:S42"/>
    <mergeCell ref="E12:E14"/>
    <mergeCell ref="E20:E21"/>
    <mergeCell ref="E26:E27"/>
    <mergeCell ref="F12:F14"/>
    <mergeCell ref="G13:G14"/>
    <mergeCell ref="G39:G40"/>
    <mergeCell ref="K12:K14"/>
    <mergeCell ref="K26:K27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B23:D27"/>
    <mergeCell ref="B12:D14"/>
    <mergeCell ref="O13:P14"/>
    <mergeCell ref="B18:D21"/>
    <mergeCell ref="B29:D30"/>
    <mergeCell ref="B35:S38"/>
    <mergeCell ref="B39:F40"/>
    <mergeCell ref="H39:L40"/>
    <mergeCell ref="M39:S40"/>
  </mergeCells>
  <conditionalFormatting sqref="N16">
    <cfRule type="containsText" dxfId="0" priority="51" stopIfTrue="1" operator="between" text="5">
      <formula>NOT(ISERROR(SEARCH("5",N16)))</formula>
    </cfRule>
    <cfRule type="containsText" dxfId="1" priority="52" stopIfTrue="1" operator="between" text="4">
      <formula>NOT(ISERROR(SEARCH("4",N16)))</formula>
    </cfRule>
    <cfRule type="containsText" dxfId="2" priority="53" stopIfTrue="1" operator="between" text="3">
      <formula>NOT(ISERROR(SEARCH("3",N16)))</formula>
    </cfRule>
    <cfRule type="containsText" dxfId="3" priority="54" stopIfTrue="1" operator="between" text="2">
      <formula>NOT(ISERROR(SEARCH("2",N16)))</formula>
    </cfRule>
    <cfRule type="containsText" dxfId="4" priority="55" stopIfTrue="1" operator="between" text="1">
      <formula>NOT(ISERROR(SEARCH("1",N16)))</formula>
    </cfRule>
  </conditionalFormatting>
  <conditionalFormatting sqref="N18">
    <cfRule type="containsText" dxfId="0" priority="46" stopIfTrue="1" operator="between" text="5">
      <formula>NOT(ISERROR(SEARCH("5",N18)))</formula>
    </cfRule>
    <cfRule type="containsText" dxfId="1" priority="47" stopIfTrue="1" operator="between" text="4">
      <formula>NOT(ISERROR(SEARCH("4",N18)))</formula>
    </cfRule>
    <cfRule type="containsText" dxfId="2" priority="48" stopIfTrue="1" operator="between" text="3">
      <formula>NOT(ISERROR(SEARCH("3",N18)))</formula>
    </cfRule>
    <cfRule type="containsText" dxfId="3" priority="49" stopIfTrue="1" operator="between" text="2">
      <formula>NOT(ISERROR(SEARCH("2",N18)))</formula>
    </cfRule>
    <cfRule type="containsText" dxfId="4" priority="50" stopIfTrue="1" operator="between" text="1">
      <formula>NOT(ISERROR(SEARCH("1",N18)))</formula>
    </cfRule>
  </conditionalFormatting>
  <conditionalFormatting sqref="N19">
    <cfRule type="containsText" dxfId="0" priority="41" stopIfTrue="1" operator="between" text="5">
      <formula>NOT(ISERROR(SEARCH("5",N19)))</formula>
    </cfRule>
    <cfRule type="containsText" dxfId="1" priority="42" stopIfTrue="1" operator="between" text="4">
      <formula>NOT(ISERROR(SEARCH("4",N19)))</formula>
    </cfRule>
    <cfRule type="containsText" dxfId="2" priority="43" stopIfTrue="1" operator="between" text="3">
      <formula>NOT(ISERROR(SEARCH("3",N19)))</formula>
    </cfRule>
    <cfRule type="containsText" dxfId="3" priority="44" stopIfTrue="1" operator="between" text="2">
      <formula>NOT(ISERROR(SEARCH("2",N19)))</formula>
    </cfRule>
    <cfRule type="containsText" dxfId="4" priority="45" stopIfTrue="1" operator="between" text="1">
      <formula>NOT(ISERROR(SEARCH("1",N19)))</formula>
    </cfRule>
  </conditionalFormatting>
  <conditionalFormatting sqref="N23">
    <cfRule type="containsText" dxfId="0" priority="11" stopIfTrue="1" operator="between" text="5">
      <formula>NOT(ISERROR(SEARCH("5",N23)))</formula>
    </cfRule>
    <cfRule type="containsText" dxfId="1" priority="12" stopIfTrue="1" operator="between" text="4">
      <formula>NOT(ISERROR(SEARCH("4",N23)))</formula>
    </cfRule>
    <cfRule type="containsText" dxfId="2" priority="13" stopIfTrue="1" operator="between" text="3">
      <formula>NOT(ISERROR(SEARCH("3",N23)))</formula>
    </cfRule>
    <cfRule type="containsText" dxfId="3" priority="14" stopIfTrue="1" operator="between" text="2">
      <formula>NOT(ISERROR(SEARCH("2",N23)))</formula>
    </cfRule>
    <cfRule type="containsText" dxfId="4" priority="15" stopIfTrue="1" operator="between" text="1">
      <formula>NOT(ISERROR(SEARCH("1",N23)))</formula>
    </cfRule>
  </conditionalFormatting>
  <conditionalFormatting sqref="N24">
    <cfRule type="containsText" dxfId="0" priority="31" stopIfTrue="1" operator="between" text="5">
      <formula>NOT(ISERROR(SEARCH("5",N24)))</formula>
    </cfRule>
    <cfRule type="containsText" dxfId="1" priority="32" stopIfTrue="1" operator="between" text="4">
      <formula>NOT(ISERROR(SEARCH("4",N24)))</formula>
    </cfRule>
    <cfRule type="containsText" dxfId="2" priority="33" stopIfTrue="1" operator="between" text="3">
      <formula>NOT(ISERROR(SEARCH("3",N24)))</formula>
    </cfRule>
    <cfRule type="containsText" dxfId="3" priority="34" stopIfTrue="1" operator="between" text="2">
      <formula>NOT(ISERROR(SEARCH("2",N24)))</formula>
    </cfRule>
    <cfRule type="containsText" dxfId="4" priority="35" stopIfTrue="1" operator="between" text="1">
      <formula>NOT(ISERROR(SEARCH("1",N24)))</formula>
    </cfRule>
  </conditionalFormatting>
  <conditionalFormatting sqref="N25">
    <cfRule type="containsText" dxfId="0" priority="26" stopIfTrue="1" operator="between" text="5">
      <formula>NOT(ISERROR(SEARCH("5",N25)))</formula>
    </cfRule>
    <cfRule type="containsText" dxfId="1" priority="27" stopIfTrue="1" operator="between" text="4">
      <formula>NOT(ISERROR(SEARCH("4",N25)))</formula>
    </cfRule>
    <cfRule type="containsText" dxfId="2" priority="28" stopIfTrue="1" operator="between" text="3">
      <formula>NOT(ISERROR(SEARCH("3",N25)))</formula>
    </cfRule>
    <cfRule type="containsText" dxfId="3" priority="29" stopIfTrue="1" operator="between" text="2">
      <formula>NOT(ISERROR(SEARCH("2",N25)))</formula>
    </cfRule>
    <cfRule type="containsText" dxfId="4" priority="30" stopIfTrue="1" operator="between" text="1">
      <formula>NOT(ISERROR(SEARCH("1",N25)))</formula>
    </cfRule>
  </conditionalFormatting>
  <conditionalFormatting sqref="N26">
    <cfRule type="containsText" dxfId="0" priority="6" stopIfTrue="1" operator="between" text="5">
      <formula>NOT(ISERROR(SEARCH("5",N26)))</formula>
    </cfRule>
    <cfRule type="containsText" dxfId="1" priority="7" stopIfTrue="1" operator="between" text="4">
      <formula>NOT(ISERROR(SEARCH("4",N26)))</formula>
    </cfRule>
    <cfRule type="containsText" dxfId="2" priority="8" stopIfTrue="1" operator="between" text="3">
      <formula>NOT(ISERROR(SEARCH("3",N26)))</formula>
    </cfRule>
    <cfRule type="containsText" dxfId="3" priority="9" stopIfTrue="1" operator="between" text="2">
      <formula>NOT(ISERROR(SEARCH("2",N26)))</formula>
    </cfRule>
    <cfRule type="containsText" dxfId="4" priority="10" stopIfTrue="1" operator="between" text="1">
      <formula>NOT(ISERROR(SEARCH("1",N26)))</formula>
    </cfRule>
  </conditionalFormatting>
  <conditionalFormatting sqref="N27">
    <cfRule type="containsText" dxfId="0" priority="1" stopIfTrue="1" operator="between" text="5">
      <formula>NOT(ISERROR(SEARCH("5",N27)))</formula>
    </cfRule>
    <cfRule type="containsText" dxfId="1" priority="2" stopIfTrue="1" operator="between" text="4">
      <formula>NOT(ISERROR(SEARCH("4",N27)))</formula>
    </cfRule>
    <cfRule type="containsText" dxfId="2" priority="3" stopIfTrue="1" operator="between" text="3">
      <formula>NOT(ISERROR(SEARCH("3",N27)))</formula>
    </cfRule>
    <cfRule type="containsText" dxfId="3" priority="4" stopIfTrue="1" operator="between" text="2">
      <formula>NOT(ISERROR(SEARCH("2",N27)))</formula>
    </cfRule>
    <cfRule type="containsText" dxfId="4" priority="5" stopIfTrue="1" operator="between" text="1">
      <formula>NOT(ISERROR(SEARCH("1",N27)))</formula>
    </cfRule>
  </conditionalFormatting>
  <conditionalFormatting sqref="N29">
    <cfRule type="containsText" dxfId="0" priority="21" stopIfTrue="1" operator="between" text="5">
      <formula>NOT(ISERROR(SEARCH("5",N29)))</formula>
    </cfRule>
    <cfRule type="containsText" dxfId="1" priority="22" stopIfTrue="1" operator="between" text="4">
      <formula>NOT(ISERROR(SEARCH("4",N29)))</formula>
    </cfRule>
    <cfRule type="containsText" dxfId="2" priority="23" stopIfTrue="1" operator="between" text="3">
      <formula>NOT(ISERROR(SEARCH("3",N29)))</formula>
    </cfRule>
    <cfRule type="containsText" dxfId="3" priority="24" stopIfTrue="1" operator="between" text="2">
      <formula>NOT(ISERROR(SEARCH("2",N29)))</formula>
    </cfRule>
    <cfRule type="containsText" dxfId="4" priority="25" stopIfTrue="1" operator="between" text="1">
      <formula>NOT(ISERROR(SEARCH("1",N29)))</formula>
    </cfRule>
  </conditionalFormatting>
  <conditionalFormatting sqref="N30">
    <cfRule type="containsText" dxfId="0" priority="16" stopIfTrue="1" operator="between" text="5">
      <formula>NOT(ISERROR(SEARCH("5",N30)))</formula>
    </cfRule>
    <cfRule type="containsText" dxfId="1" priority="17" stopIfTrue="1" operator="between" text="4">
      <formula>NOT(ISERROR(SEARCH("4",N30)))</formula>
    </cfRule>
    <cfRule type="containsText" dxfId="2" priority="18" stopIfTrue="1" operator="between" text="3">
      <formula>NOT(ISERROR(SEARCH("3",N30)))</formula>
    </cfRule>
    <cfRule type="containsText" dxfId="3" priority="19" stopIfTrue="1" operator="between" text="2">
      <formula>NOT(ISERROR(SEARCH("2",N30)))</formula>
    </cfRule>
    <cfRule type="containsText" dxfId="4" priority="20" stopIfTrue="1" operator="between" text="1">
      <formula>NOT(ISERROR(SEARCH("1",N30)))</formula>
    </cfRule>
  </conditionalFormatting>
  <conditionalFormatting sqref="N20:N21">
    <cfRule type="containsText" dxfId="0" priority="36" stopIfTrue="1" operator="between" text="5">
      <formula>NOT(ISERROR(SEARCH("5",N20)))</formula>
    </cfRule>
    <cfRule type="containsText" dxfId="1" priority="37" stopIfTrue="1" operator="between" text="4">
      <formula>NOT(ISERROR(SEARCH("4",N20)))</formula>
    </cfRule>
    <cfRule type="containsText" dxfId="2" priority="38" stopIfTrue="1" operator="between" text="3">
      <formula>NOT(ISERROR(SEARCH("3",N20)))</formula>
    </cfRule>
    <cfRule type="containsText" dxfId="3" priority="39" stopIfTrue="1" operator="between" text="2">
      <formula>NOT(ISERROR(SEARCH("2",N20)))</formula>
    </cfRule>
    <cfRule type="containsText" dxfId="4" priority="40" stopIfTrue="1" operator="between" text="1">
      <formula>NOT(ISERROR(SEARCH("1",N20)))</formula>
    </cfRule>
  </conditionalFormatting>
  <hyperlinks>
    <hyperlink ref="N47" r:id="rId2"/>
  </hyperlinks>
  <pageMargins left="0.7" right="0.7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Z41"/>
  <sheetViews>
    <sheetView showGridLines="0" view="pageBreakPreview" zoomScale="85" zoomScaleNormal="85" workbookViewId="0">
      <selection activeCell="G23" sqref="G23"/>
    </sheetView>
  </sheetViews>
  <sheetFormatPr defaultColWidth="9.18095238095238" defaultRowHeight="12.75"/>
  <cols>
    <col min="1" max="1" width="3.26666666666667" customWidth="1"/>
    <col min="3" max="3" width="2.54285714285714" customWidth="1"/>
    <col min="4" max="4" width="11" customWidth="1"/>
    <col min="5" max="5" width="39.7238095238095" customWidth="1"/>
    <col min="6" max="6" width="9.72380952380952" customWidth="1"/>
    <col min="7" max="7" width="41.7238095238095" customWidth="1"/>
    <col min="8" max="8" width="16" customWidth="1"/>
    <col min="9" max="9" width="20.2666666666667" customWidth="1"/>
    <col min="10" max="10" width="17.2666666666667" customWidth="1"/>
    <col min="11" max="11" width="52.2666666666667" customWidth="1"/>
    <col min="12" max="12" width="14.1809523809524" customWidth="1"/>
    <col min="13" max="13" width="12.2666666666667" customWidth="1"/>
    <col min="14" max="14" width="10" customWidth="1"/>
    <col min="15" max="16" width="4.72380952380952" customWidth="1"/>
    <col min="17" max="17" width="3.72380952380952" customWidth="1"/>
    <col min="18" max="18" width="5.54285714285714" customWidth="1"/>
    <col min="19" max="19" width="3.72380952380952" customWidth="1"/>
    <col min="21" max="21" width="34.5428571428571" customWidth="1"/>
    <col min="22" max="26" width="30.7238095238095" customWidth="1"/>
  </cols>
  <sheetData>
    <row r="1" spans="2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28.5" spans="2:19">
      <c r="B3" s="3" t="s">
        <v>168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7"/>
      <c r="P3" s="118"/>
      <c r="Q3" s="205"/>
      <c r="R3" s="205"/>
      <c r="S3" s="206"/>
    </row>
    <row r="4" ht="13.5" customHeight="1" spans="2:19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9"/>
      <c r="P4" s="120"/>
      <c r="Q4" s="207"/>
      <c r="R4" s="207"/>
      <c r="S4" s="208"/>
    </row>
    <row r="5" ht="21" spans="2:19">
      <c r="B5" s="7"/>
      <c r="C5" s="8"/>
      <c r="D5" s="8"/>
      <c r="E5" s="9" t="s">
        <v>169</v>
      </c>
      <c r="F5" s="1081" t="s">
        <v>548</v>
      </c>
      <c r="G5" s="11"/>
      <c r="H5" s="12"/>
      <c r="I5" s="12"/>
      <c r="J5" s="121"/>
      <c r="K5" s="121"/>
      <c r="L5" s="121"/>
      <c r="M5" s="122"/>
      <c r="N5" s="123"/>
      <c r="O5" s="124"/>
      <c r="P5" s="125" t="s">
        <v>3</v>
      </c>
      <c r="Q5" s="209"/>
      <c r="R5" s="209"/>
      <c r="S5" s="210"/>
    </row>
    <row r="6" ht="21" spans="2:19">
      <c r="B6" s="7"/>
      <c r="C6" s="8"/>
      <c r="D6" s="8"/>
      <c r="E6" s="9" t="s">
        <v>3</v>
      </c>
      <c r="F6" s="1081" t="s">
        <v>99</v>
      </c>
      <c r="G6" s="11"/>
      <c r="H6" s="12"/>
      <c r="I6" s="12"/>
      <c r="J6" s="121"/>
      <c r="K6" s="121"/>
      <c r="L6" s="121"/>
      <c r="M6" s="122"/>
      <c r="N6" s="123"/>
      <c r="O6" s="124"/>
      <c r="P6" s="126"/>
      <c r="Q6" s="211"/>
      <c r="R6" s="211"/>
      <c r="S6" s="212"/>
    </row>
    <row r="7" ht="21" spans="2:19">
      <c r="B7" s="7"/>
      <c r="C7" s="8"/>
      <c r="D7" s="8"/>
      <c r="E7" s="9" t="s">
        <v>100</v>
      </c>
      <c r="F7" s="1081" t="s">
        <v>101</v>
      </c>
      <c r="G7" s="11"/>
      <c r="H7" s="12"/>
      <c r="I7" s="12"/>
      <c r="J7" s="121"/>
      <c r="K7" s="121"/>
      <c r="L7" s="121"/>
      <c r="M7" s="122"/>
      <c r="N7" s="123"/>
      <c r="O7" s="124"/>
      <c r="P7" s="125">
        <v>2022</v>
      </c>
      <c r="Q7" s="209"/>
      <c r="R7" s="209"/>
      <c r="S7" s="210"/>
    </row>
    <row r="8" ht="15.75" customHeight="1" spans="2:19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7"/>
      <c r="P8" s="128"/>
      <c r="Q8" s="213"/>
      <c r="R8" s="213"/>
      <c r="S8" s="214"/>
    </row>
    <row r="9" spans="2:1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ht="23.25" spans="2:19">
      <c r="B10" s="16"/>
      <c r="C10" s="17"/>
      <c r="D10" s="17"/>
      <c r="E10" s="17"/>
      <c r="F10" s="17"/>
      <c r="G10" s="18"/>
      <c r="H10" s="19" t="s">
        <v>170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215"/>
    </row>
    <row r="11" ht="9" customHeight="1" spans="2:19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130"/>
      <c r="M11" s="130"/>
      <c r="N11" s="130"/>
      <c r="O11" s="130"/>
      <c r="P11" s="130"/>
      <c r="Q11" s="130"/>
      <c r="R11" s="130"/>
      <c r="S11" s="130"/>
    </row>
    <row r="12" ht="24" customHeight="1" spans="2:26">
      <c r="B12" s="21" t="s">
        <v>70</v>
      </c>
      <c r="C12" s="22"/>
      <c r="D12" s="23"/>
      <c r="E12" s="24" t="s">
        <v>103</v>
      </c>
      <c r="F12" s="24" t="s">
        <v>19</v>
      </c>
      <c r="G12" s="25" t="s">
        <v>104</v>
      </c>
      <c r="H12" s="26"/>
      <c r="I12" s="26"/>
      <c r="J12" s="131"/>
      <c r="K12" s="132" t="s">
        <v>105</v>
      </c>
      <c r="L12" s="133" t="s">
        <v>106</v>
      </c>
      <c r="M12" s="131"/>
      <c r="N12" s="134" t="s">
        <v>17</v>
      </c>
      <c r="O12" s="135"/>
      <c r="P12" s="136"/>
      <c r="Q12" s="216" t="s">
        <v>18</v>
      </c>
      <c r="R12" s="217"/>
      <c r="S12" s="218"/>
      <c r="U12" s="219" t="s">
        <v>107</v>
      </c>
      <c r="V12" s="220">
        <v>1</v>
      </c>
      <c r="W12" s="220">
        <v>2</v>
      </c>
      <c r="X12" s="220">
        <v>3</v>
      </c>
      <c r="Y12" s="220">
        <v>4</v>
      </c>
      <c r="Z12" s="253">
        <v>5</v>
      </c>
    </row>
    <row r="13" ht="21.75" spans="2:26">
      <c r="B13" s="27"/>
      <c r="C13" s="28"/>
      <c r="D13" s="29"/>
      <c r="E13" s="30"/>
      <c r="F13" s="30"/>
      <c r="G13" s="31" t="s">
        <v>108</v>
      </c>
      <c r="H13" s="32" t="s">
        <v>109</v>
      </c>
      <c r="I13" s="137"/>
      <c r="J13" s="138"/>
      <c r="K13" s="139"/>
      <c r="L13" s="140" t="s">
        <v>110</v>
      </c>
      <c r="M13" s="141" t="s">
        <v>22</v>
      </c>
      <c r="N13" s="142" t="s">
        <v>111</v>
      </c>
      <c r="O13" s="143" t="s">
        <v>22</v>
      </c>
      <c r="P13" s="144"/>
      <c r="Q13" s="221" t="s">
        <v>23</v>
      </c>
      <c r="R13" s="222"/>
      <c r="S13" s="223"/>
      <c r="U13" s="224"/>
      <c r="V13" s="225"/>
      <c r="W13" s="225"/>
      <c r="X13" s="225"/>
      <c r="Y13" s="225"/>
      <c r="Z13" s="254"/>
    </row>
    <row r="14" ht="21" spans="2:26">
      <c r="B14" s="33"/>
      <c r="C14" s="34"/>
      <c r="D14" s="35"/>
      <c r="E14" s="36"/>
      <c r="F14" s="36"/>
      <c r="G14" s="37"/>
      <c r="H14" s="38" t="s">
        <v>112</v>
      </c>
      <c r="I14" s="145"/>
      <c r="J14" s="146" t="s">
        <v>113</v>
      </c>
      <c r="K14" s="147"/>
      <c r="L14" s="148"/>
      <c r="M14" s="35"/>
      <c r="N14" s="149"/>
      <c r="O14" s="150"/>
      <c r="P14" s="151"/>
      <c r="Q14" s="226"/>
      <c r="R14" s="226"/>
      <c r="S14" s="227"/>
      <c r="U14" s="228"/>
      <c r="V14" s="148"/>
      <c r="W14" s="148"/>
      <c r="X14" s="148"/>
      <c r="Y14" s="148"/>
      <c r="Z14" s="255"/>
    </row>
    <row r="15" ht="15.75" spans="2:26">
      <c r="B15" s="39" t="s">
        <v>24</v>
      </c>
      <c r="C15" s="40"/>
      <c r="D15" s="41"/>
      <c r="E15" s="42" t="s">
        <v>25</v>
      </c>
      <c r="F15" s="42" t="s">
        <v>26</v>
      </c>
      <c r="G15" s="39" t="s">
        <v>27</v>
      </c>
      <c r="H15" s="39" t="s">
        <v>28</v>
      </c>
      <c r="I15" s="40"/>
      <c r="J15" s="41"/>
      <c r="K15" s="40" t="s">
        <v>114</v>
      </c>
      <c r="L15" s="152" t="s">
        <v>115</v>
      </c>
      <c r="M15" s="153"/>
      <c r="N15" s="154"/>
      <c r="O15" s="155" t="s">
        <v>31</v>
      </c>
      <c r="P15" s="154"/>
      <c r="Q15" s="155" t="s">
        <v>32</v>
      </c>
      <c r="R15" s="229"/>
      <c r="S15" s="154"/>
      <c r="U15" s="230" t="s">
        <v>171</v>
      </c>
      <c r="V15" s="231"/>
      <c r="W15" s="231"/>
      <c r="X15" s="231"/>
      <c r="Y15" s="231"/>
      <c r="Z15" s="256"/>
    </row>
    <row r="16" ht="33" customHeight="1" spans="2:26">
      <c r="B16" s="43" t="s">
        <v>116</v>
      </c>
      <c r="C16" s="44"/>
      <c r="D16" s="45"/>
      <c r="E16" s="46" t="s">
        <v>549</v>
      </c>
      <c r="F16" s="47">
        <v>20</v>
      </c>
      <c r="G16" s="48" t="s">
        <v>550</v>
      </c>
      <c r="H16" s="49" t="s">
        <v>551</v>
      </c>
      <c r="I16" s="156"/>
      <c r="J16" s="157" t="s">
        <v>139</v>
      </c>
      <c r="K16" s="48" t="s">
        <v>552</v>
      </c>
      <c r="L16" s="158"/>
      <c r="M16" s="159">
        <f>IFERROR(L16/J16,0)</f>
        <v>0</v>
      </c>
      <c r="N16" s="160">
        <f>+O16</f>
        <v>1</v>
      </c>
      <c r="O16" s="161">
        <f>IF(M16&lt;75%,1,IF(M16&lt;85%,2,IF(M16&lt;95%,3,IF(M16&lt;=100%,4,5))))</f>
        <v>1</v>
      </c>
      <c r="P16" s="162"/>
      <c r="Q16" s="232">
        <f>+(O16*F16)/5</f>
        <v>4</v>
      </c>
      <c r="R16" s="233"/>
      <c r="S16" s="234"/>
      <c r="U16" s="235" t="str">
        <f>G16</f>
        <v>Biaya ABR (Arbitrase Business Result)</v>
      </c>
      <c r="V16" s="236"/>
      <c r="W16" s="236"/>
      <c r="X16" s="236"/>
      <c r="Y16" s="236"/>
      <c r="Z16" s="236"/>
    </row>
    <row r="17" ht="15" customHeight="1" spans="2:26">
      <c r="B17" s="50"/>
      <c r="C17" s="51"/>
      <c r="D17" s="52"/>
      <c r="E17" s="53"/>
      <c r="F17" s="54">
        <f>SUM(F16:F16)</f>
        <v>20</v>
      </c>
      <c r="G17" s="55"/>
      <c r="H17" s="56"/>
      <c r="I17" s="163"/>
      <c r="J17" s="164"/>
      <c r="K17" s="163"/>
      <c r="L17" s="56"/>
      <c r="M17" s="164"/>
      <c r="N17" s="165"/>
      <c r="O17" s="166"/>
      <c r="P17" s="165"/>
      <c r="Q17" s="237"/>
      <c r="R17" s="238"/>
      <c r="S17" s="239"/>
      <c r="T17" s="240"/>
      <c r="U17" s="235">
        <f t="shared" ref="U17:U30" si="0">G17</f>
        <v>0</v>
      </c>
      <c r="V17" s="236"/>
      <c r="W17" s="236"/>
      <c r="X17" s="236"/>
      <c r="Y17" s="236"/>
      <c r="Z17" s="236"/>
    </row>
    <row r="18" ht="51" customHeight="1" spans="2:26">
      <c r="B18" s="57" t="s">
        <v>45</v>
      </c>
      <c r="C18" s="58"/>
      <c r="D18" s="59"/>
      <c r="E18" s="60" t="s">
        <v>553</v>
      </c>
      <c r="F18" s="61">
        <v>10</v>
      </c>
      <c r="G18" s="48" t="s">
        <v>554</v>
      </c>
      <c r="H18" s="62" t="s">
        <v>555</v>
      </c>
      <c r="I18" s="167"/>
      <c r="J18" s="159" t="s">
        <v>139</v>
      </c>
      <c r="K18" s="168" t="s">
        <v>556</v>
      </c>
      <c r="L18" s="169"/>
      <c r="M18" s="159">
        <f>IFERROR(L18/J18,0)</f>
        <v>0</v>
      </c>
      <c r="N18" s="160">
        <f>+O18</f>
        <v>1</v>
      </c>
      <c r="O18" s="161">
        <f t="shared" ref="O18:O21" si="1">IF(M18&lt;75%,1,IF(M18&lt;85%,2,IF(M18&lt;95%,3,IF(M18&lt;=100%,4,5))))</f>
        <v>1</v>
      </c>
      <c r="P18" s="162"/>
      <c r="Q18" s="232">
        <f t="shared" ref="Q18:Q21" si="2">+(O18*F18)/5</f>
        <v>2</v>
      </c>
      <c r="R18" s="233"/>
      <c r="S18" s="234"/>
      <c r="U18" s="235" t="str">
        <f t="shared" si="0"/>
        <v>Penyelesaian Perkara yang diajukan</v>
      </c>
      <c r="V18" s="236"/>
      <c r="W18" s="236"/>
      <c r="X18" s="236"/>
      <c r="Y18" s="236"/>
      <c r="Z18" s="236"/>
    </row>
    <row r="19" ht="93.75" spans="2:26">
      <c r="B19" s="63"/>
      <c r="C19" s="64"/>
      <c r="D19" s="65"/>
      <c r="E19" s="48" t="s">
        <v>557</v>
      </c>
      <c r="F19" s="66">
        <v>5</v>
      </c>
      <c r="G19" s="48" t="s">
        <v>558</v>
      </c>
      <c r="H19" s="62" t="s">
        <v>559</v>
      </c>
      <c r="I19" s="167"/>
      <c r="J19" s="159" t="s">
        <v>139</v>
      </c>
      <c r="K19" s="168" t="s">
        <v>560</v>
      </c>
      <c r="L19" s="169"/>
      <c r="M19" s="159">
        <f>IFERROR(L19/J19,0)</f>
        <v>0</v>
      </c>
      <c r="N19" s="160">
        <f>+O19</f>
        <v>1</v>
      </c>
      <c r="O19" s="161">
        <f t="shared" ref="O19:O20" si="3">IF(M19&lt;75%,1,IF(M19&lt;85%,2,IF(M19&lt;95%,3,IF(M19&lt;=100%,4,5))))</f>
        <v>1</v>
      </c>
      <c r="P19" s="162"/>
      <c r="Q19" s="232">
        <f t="shared" ref="Q19:Q20" si="4">+(O19*F19)/5</f>
        <v>1</v>
      </c>
      <c r="R19" s="233"/>
      <c r="S19" s="234"/>
      <c r="U19" s="235" t="str">
        <f t="shared" si="0"/>
        <v>Peningkatan pengetahuan pegawai dalam bidang hukum</v>
      </c>
      <c r="V19" s="236"/>
      <c r="W19" s="236"/>
      <c r="X19" s="236"/>
      <c r="Y19" s="236"/>
      <c r="Z19" s="236"/>
    </row>
    <row r="20" ht="56.25" spans="2:26">
      <c r="B20" s="63"/>
      <c r="C20" s="64"/>
      <c r="D20" s="65"/>
      <c r="E20" s="60"/>
      <c r="F20" s="66">
        <v>5</v>
      </c>
      <c r="G20" s="48" t="s">
        <v>561</v>
      </c>
      <c r="H20" s="62" t="s">
        <v>562</v>
      </c>
      <c r="I20" s="167"/>
      <c r="J20" s="169"/>
      <c r="K20" s="168" t="s">
        <v>563</v>
      </c>
      <c r="L20" s="169"/>
      <c r="M20" s="159">
        <f>IFERROR(L20/J20,0)</f>
        <v>0</v>
      </c>
      <c r="N20" s="160">
        <f>+O20</f>
        <v>1</v>
      </c>
      <c r="O20" s="161">
        <f t="shared" si="3"/>
        <v>1</v>
      </c>
      <c r="P20" s="162"/>
      <c r="Q20" s="232">
        <f t="shared" si="4"/>
        <v>1</v>
      </c>
      <c r="R20" s="233"/>
      <c r="S20" s="234"/>
      <c r="U20" s="235" t="str">
        <f t="shared" si="0"/>
        <v>Nilai  assessment bidang hukum</v>
      </c>
      <c r="V20" s="236"/>
      <c r="W20" s="236"/>
      <c r="X20" s="236"/>
      <c r="Y20" s="236"/>
      <c r="Z20" s="236"/>
    </row>
    <row r="21" ht="50.25" customHeight="1" spans="2:26">
      <c r="B21" s="63"/>
      <c r="C21" s="64"/>
      <c r="D21" s="65"/>
      <c r="E21" s="67" t="s">
        <v>564</v>
      </c>
      <c r="F21" s="66">
        <v>10</v>
      </c>
      <c r="G21" s="48" t="s">
        <v>565</v>
      </c>
      <c r="H21" s="62" t="s">
        <v>566</v>
      </c>
      <c r="I21" s="167"/>
      <c r="J21" s="158"/>
      <c r="K21" s="168" t="s">
        <v>567</v>
      </c>
      <c r="L21" s="169"/>
      <c r="M21" s="159">
        <f t="shared" ref="M21:M24" si="5">IFERROR(L21/J21,0)</f>
        <v>0</v>
      </c>
      <c r="N21" s="160">
        <f>+O21</f>
        <v>1</v>
      </c>
      <c r="O21" s="161">
        <f t="shared" si="1"/>
        <v>1</v>
      </c>
      <c r="P21" s="162"/>
      <c r="Q21" s="232">
        <f t="shared" si="2"/>
        <v>2</v>
      </c>
      <c r="R21" s="233"/>
      <c r="S21" s="234"/>
      <c r="U21" s="235" t="str">
        <f t="shared" si="0"/>
        <v>Mendukung Penyusunan BPP Unit Kerja</v>
      </c>
      <c r="V21" s="236"/>
      <c r="W21" s="236"/>
      <c r="X21" s="236"/>
      <c r="Y21" s="236"/>
      <c r="Z21" s="236"/>
    </row>
    <row r="22" ht="51" customHeight="1" spans="2:26">
      <c r="B22" s="63"/>
      <c r="C22" s="64"/>
      <c r="D22" s="65"/>
      <c r="E22" s="67" t="s">
        <v>568</v>
      </c>
      <c r="F22" s="66">
        <v>10</v>
      </c>
      <c r="G22" s="67" t="s">
        <v>569</v>
      </c>
      <c r="H22" s="62" t="s">
        <v>570</v>
      </c>
      <c r="I22" s="167"/>
      <c r="J22" s="170"/>
      <c r="K22" s="168" t="s">
        <v>571</v>
      </c>
      <c r="L22" s="171"/>
      <c r="M22" s="159">
        <f t="shared" si="5"/>
        <v>0</v>
      </c>
      <c r="N22" s="160">
        <f>+O22</f>
        <v>1</v>
      </c>
      <c r="O22" s="161">
        <f t="shared" ref="O22" si="6">IF(M22&lt;75%,1,IF(M22&lt;85%,2,IF(M22&lt;95%,3,IF(M22&lt;=100%,4,5))))</f>
        <v>1</v>
      </c>
      <c r="P22" s="162"/>
      <c r="Q22" s="232">
        <f t="shared" ref="Q22" si="7">+(O22*F22)/5</f>
        <v>2</v>
      </c>
      <c r="R22" s="233"/>
      <c r="S22" s="234"/>
      <c r="U22" s="235" t="str">
        <f t="shared" si="0"/>
        <v>Mendukung kelancaran unit kerja</v>
      </c>
      <c r="V22" s="236"/>
      <c r="W22" s="236"/>
      <c r="X22" s="236"/>
      <c r="Y22" s="236"/>
      <c r="Z22" s="236"/>
    </row>
    <row r="23" ht="18" customHeight="1" spans="2:26">
      <c r="B23" s="68"/>
      <c r="C23" s="69"/>
      <c r="D23" s="70"/>
      <c r="E23" s="71"/>
      <c r="F23" s="54">
        <f>SUM(F18:F22)</f>
        <v>40</v>
      </c>
      <c r="G23" s="72"/>
      <c r="H23" s="73"/>
      <c r="I23" s="172"/>
      <c r="J23" s="173"/>
      <c r="K23" s="172"/>
      <c r="L23" s="73"/>
      <c r="M23" s="173"/>
      <c r="N23" s="174"/>
      <c r="O23" s="175"/>
      <c r="P23" s="174"/>
      <c r="Q23" s="241"/>
      <c r="R23" s="242"/>
      <c r="S23" s="243"/>
      <c r="U23" s="235">
        <f t="shared" si="0"/>
        <v>0</v>
      </c>
      <c r="V23" s="236"/>
      <c r="W23" s="236"/>
      <c r="X23" s="236"/>
      <c r="Y23" s="236"/>
      <c r="Z23" s="236"/>
    </row>
    <row r="24" ht="47.25" customHeight="1" spans="2:26">
      <c r="B24" s="57" t="s">
        <v>150</v>
      </c>
      <c r="C24" s="58"/>
      <c r="D24" s="59"/>
      <c r="E24" s="67" t="s">
        <v>572</v>
      </c>
      <c r="F24" s="66">
        <v>15</v>
      </c>
      <c r="G24" s="48" t="s">
        <v>573</v>
      </c>
      <c r="H24" s="62" t="s">
        <v>574</v>
      </c>
      <c r="I24" s="167"/>
      <c r="J24" s="176"/>
      <c r="K24" s="168" t="s">
        <v>575</v>
      </c>
      <c r="L24" s="171"/>
      <c r="M24" s="159">
        <f t="shared" si="5"/>
        <v>0</v>
      </c>
      <c r="N24" s="160">
        <f>+O24</f>
        <v>1</v>
      </c>
      <c r="O24" s="161">
        <f t="shared" ref="O24" si="8">IF(M24&lt;75%,1,IF(M24&lt;85%,2,IF(M24&lt;95%,3,IF(M24&lt;=100%,4,5))))</f>
        <v>1</v>
      </c>
      <c r="P24" s="162"/>
      <c r="Q24" s="232">
        <f>+(O24*F24)/5</f>
        <v>3</v>
      </c>
      <c r="R24" s="233"/>
      <c r="S24" s="234"/>
      <c r="U24" s="235" t="str">
        <f t="shared" si="0"/>
        <v>Kerjasama Lawyer</v>
      </c>
      <c r="V24" s="236"/>
      <c r="W24" s="236"/>
      <c r="X24" s="236"/>
      <c r="Y24" s="236"/>
      <c r="Z24" s="236"/>
    </row>
    <row r="25" ht="54" customHeight="1" spans="2:26">
      <c r="B25" s="63"/>
      <c r="C25" s="64"/>
      <c r="D25" s="65"/>
      <c r="E25" s="67" t="s">
        <v>576</v>
      </c>
      <c r="F25" s="74">
        <v>15</v>
      </c>
      <c r="G25" s="48" t="s">
        <v>577</v>
      </c>
      <c r="H25" s="62" t="s">
        <v>578</v>
      </c>
      <c r="I25" s="167"/>
      <c r="J25" s="170"/>
      <c r="K25" s="168" t="s">
        <v>579</v>
      </c>
      <c r="L25" s="171"/>
      <c r="M25" s="159">
        <f t="shared" ref="M25" si="9">IFERROR(L25/J25,0)</f>
        <v>0</v>
      </c>
      <c r="N25" s="160">
        <f>+O25</f>
        <v>1</v>
      </c>
      <c r="O25" s="161">
        <f t="shared" ref="O25" si="10">IF(M25&lt;75%,1,IF(M25&lt;85%,2,IF(M25&lt;95%,3,IF(M25&lt;=100%,4,5))))</f>
        <v>1</v>
      </c>
      <c r="P25" s="162"/>
      <c r="Q25" s="232">
        <f>+(O25*F25)/5</f>
        <v>3</v>
      </c>
      <c r="R25" s="233"/>
      <c r="S25" s="234"/>
      <c r="U25" s="235" t="str">
        <f t="shared" si="0"/>
        <v> SLA layanan hukum </v>
      </c>
      <c r="V25" s="236"/>
      <c r="W25" s="236"/>
      <c r="X25" s="236"/>
      <c r="Y25" s="236"/>
      <c r="Z25" s="236"/>
    </row>
    <row r="26" ht="18" customHeight="1" spans="2:26">
      <c r="B26" s="75"/>
      <c r="C26" s="76"/>
      <c r="D26" s="77"/>
      <c r="E26" s="71"/>
      <c r="F26" s="54">
        <f>SUM(F24:F25)</f>
        <v>30</v>
      </c>
      <c r="G26" s="78"/>
      <c r="H26" s="56"/>
      <c r="I26" s="163"/>
      <c r="J26" s="164"/>
      <c r="K26" s="163"/>
      <c r="L26" s="177"/>
      <c r="M26" s="178"/>
      <c r="N26" s="165"/>
      <c r="O26" s="166"/>
      <c r="P26" s="165"/>
      <c r="Q26" s="237"/>
      <c r="R26" s="238"/>
      <c r="S26" s="239"/>
      <c r="U26" s="235">
        <f t="shared" si="0"/>
        <v>0</v>
      </c>
      <c r="V26" s="236"/>
      <c r="W26" s="236"/>
      <c r="X26" s="236"/>
      <c r="Y26" s="236"/>
      <c r="Z26" s="236"/>
    </row>
    <row r="27" ht="37.5" customHeight="1" spans="2:26">
      <c r="B27" s="57" t="s">
        <v>62</v>
      </c>
      <c r="C27" s="58"/>
      <c r="D27" s="59"/>
      <c r="E27" s="48" t="s">
        <v>580</v>
      </c>
      <c r="F27" s="61">
        <v>5</v>
      </c>
      <c r="G27" s="48" t="s">
        <v>362</v>
      </c>
      <c r="H27" s="79" t="s">
        <v>363</v>
      </c>
      <c r="I27" s="179"/>
      <c r="J27" s="159" t="s">
        <v>139</v>
      </c>
      <c r="K27" s="180" t="s">
        <v>364</v>
      </c>
      <c r="L27" s="181"/>
      <c r="M27" s="170">
        <f>IFERROR(L27/J27,0)</f>
        <v>0</v>
      </c>
      <c r="N27" s="160">
        <f>+O27</f>
        <v>1</v>
      </c>
      <c r="O27" s="161">
        <f t="shared" ref="O27:O28" si="11">IF(M27&lt;75%,1,IF(M27&lt;85%,2,IF(M27&lt;95%,3,IF(M27&lt;=100%,4,5))))</f>
        <v>1</v>
      </c>
      <c r="P27" s="162"/>
      <c r="Q27" s="232">
        <f>+(O27*F27)/5</f>
        <v>1</v>
      </c>
      <c r="R27" s="233"/>
      <c r="S27" s="234"/>
      <c r="U27" s="235" t="str">
        <f t="shared" si="0"/>
        <v>People Capabilities</v>
      </c>
      <c r="V27" s="236"/>
      <c r="W27" s="236"/>
      <c r="X27" s="236"/>
      <c r="Y27" s="236"/>
      <c r="Z27" s="236"/>
    </row>
    <row r="28" ht="37.5" customHeight="1" spans="2:26">
      <c r="B28" s="80"/>
      <c r="C28" s="81"/>
      <c r="D28" s="82"/>
      <c r="E28" s="48" t="s">
        <v>581</v>
      </c>
      <c r="F28" s="61">
        <v>5</v>
      </c>
      <c r="G28" s="48" t="s">
        <v>372</v>
      </c>
      <c r="H28" s="79" t="s">
        <v>273</v>
      </c>
      <c r="I28" s="179"/>
      <c r="J28" s="159" t="s">
        <v>139</v>
      </c>
      <c r="K28" s="168" t="s">
        <v>373</v>
      </c>
      <c r="L28" s="181"/>
      <c r="M28" s="170">
        <f>IFERROR(L28/J28,0)</f>
        <v>0</v>
      </c>
      <c r="N28" s="160">
        <f>+O28</f>
        <v>1</v>
      </c>
      <c r="O28" s="161">
        <f t="shared" si="11"/>
        <v>1</v>
      </c>
      <c r="P28" s="162"/>
      <c r="Q28" s="232">
        <f>+(O28*F28)/5</f>
        <v>1</v>
      </c>
      <c r="R28" s="233"/>
      <c r="S28" s="234"/>
      <c r="U28" s="235"/>
      <c r="V28" s="236"/>
      <c r="W28" s="236"/>
      <c r="X28" s="236"/>
      <c r="Y28" s="236"/>
      <c r="Z28" s="236"/>
    </row>
    <row r="29" ht="24" customHeight="1" spans="2:26">
      <c r="B29" s="83"/>
      <c r="C29" s="84"/>
      <c r="D29" s="85"/>
      <c r="E29" s="71"/>
      <c r="F29" s="54">
        <f>SUM(F27:F28)</f>
        <v>10</v>
      </c>
      <c r="G29" s="55"/>
      <c r="H29" s="56"/>
      <c r="I29" s="163"/>
      <c r="J29" s="164"/>
      <c r="K29" s="163"/>
      <c r="L29" s="56"/>
      <c r="M29" s="164"/>
      <c r="N29" s="165"/>
      <c r="O29" s="166"/>
      <c r="P29" s="182"/>
      <c r="Q29" s="244"/>
      <c r="R29" s="244"/>
      <c r="S29" s="245"/>
      <c r="U29" s="235">
        <f t="shared" si="0"/>
        <v>0</v>
      </c>
      <c r="V29" s="236"/>
      <c r="W29" s="236"/>
      <c r="X29" s="236"/>
      <c r="Y29" s="236"/>
      <c r="Z29" s="236"/>
    </row>
    <row r="30" ht="18.75" spans="2:26">
      <c r="B30" s="86" t="s">
        <v>164</v>
      </c>
      <c r="C30" s="87"/>
      <c r="D30" s="87"/>
      <c r="E30" s="88"/>
      <c r="F30" s="89">
        <f>+F29+F26+F23+F17</f>
        <v>100</v>
      </c>
      <c r="G30" s="90" t="s">
        <v>165</v>
      </c>
      <c r="H30" s="91"/>
      <c r="I30" s="91"/>
      <c r="J30" s="91"/>
      <c r="K30" s="91"/>
      <c r="L30" s="91"/>
      <c r="M30" s="183"/>
      <c r="N30" s="184" t="s">
        <v>67</v>
      </c>
      <c r="O30" s="185">
        <f>SUM(Q16:S28)</f>
        <v>20</v>
      </c>
      <c r="P30" s="186"/>
      <c r="Q30" s="186"/>
      <c r="R30" s="186"/>
      <c r="S30" s="246"/>
      <c r="U30" s="235" t="str">
        <f t="shared" si="0"/>
        <v>TOTAL NILAI</v>
      </c>
      <c r="V30" s="236"/>
      <c r="W30" s="236"/>
      <c r="X30" s="236"/>
      <c r="Y30" s="236"/>
      <c r="Z30" s="236"/>
    </row>
    <row r="31" ht="15" spans="2:26"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U31" s="235">
        <f t="shared" ref="U31:U36" si="12">G31</f>
        <v>0</v>
      </c>
      <c r="V31" s="236"/>
      <c r="W31" s="236"/>
      <c r="X31" s="236"/>
      <c r="Y31" s="236"/>
      <c r="Z31" s="236"/>
    </row>
    <row r="32" customHeight="1" spans="2:26">
      <c r="B32" s="93"/>
      <c r="C32" s="93"/>
      <c r="D32" s="93"/>
      <c r="E32" s="93"/>
      <c r="F32" s="93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U32" s="235">
        <f t="shared" si="12"/>
        <v>0</v>
      </c>
      <c r="V32" s="236"/>
      <c r="W32" s="236"/>
      <c r="X32" s="236"/>
      <c r="Y32" s="236"/>
      <c r="Z32" s="236"/>
    </row>
    <row r="33" customHeight="1" spans="2:26">
      <c r="B33" s="95" t="s">
        <v>166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247"/>
      <c r="U33" s="235">
        <f t="shared" si="12"/>
        <v>0</v>
      </c>
      <c r="V33" s="236"/>
      <c r="W33" s="236"/>
      <c r="X33" s="236"/>
      <c r="Y33" s="236"/>
      <c r="Z33" s="236"/>
    </row>
    <row r="34" customHeight="1" spans="2:26"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248"/>
      <c r="U34" s="235">
        <f t="shared" si="12"/>
        <v>0</v>
      </c>
      <c r="V34" s="236"/>
      <c r="W34" s="236"/>
      <c r="X34" s="236"/>
      <c r="Y34" s="236"/>
      <c r="Z34" s="236"/>
    </row>
    <row r="35" ht="5.25" customHeight="1" spans="2:26">
      <c r="B35" s="97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248"/>
      <c r="U35" s="235">
        <f t="shared" si="12"/>
        <v>0</v>
      </c>
      <c r="V35" s="236"/>
      <c r="W35" s="236"/>
      <c r="X35" s="236"/>
      <c r="Y35" s="236"/>
      <c r="Z35" s="236"/>
    </row>
    <row r="36" ht="15.75" customHeight="1" spans="2:26">
      <c r="B36" s="97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248"/>
      <c r="U36" s="235">
        <f t="shared" si="12"/>
        <v>0</v>
      </c>
      <c r="V36" s="236"/>
      <c r="W36" s="236"/>
      <c r="X36" s="236"/>
      <c r="Y36" s="236"/>
      <c r="Z36" s="236"/>
    </row>
    <row r="37" ht="15.75" customHeight="1" spans="2:19">
      <c r="B37" s="99" t="s">
        <v>86</v>
      </c>
      <c r="C37" s="99"/>
      <c r="D37" s="99"/>
      <c r="E37" s="99"/>
      <c r="F37" s="99"/>
      <c r="G37" s="100" t="s">
        <v>87</v>
      </c>
      <c r="H37" s="101" t="s">
        <v>88</v>
      </c>
      <c r="I37" s="187"/>
      <c r="J37" s="187"/>
      <c r="K37" s="187"/>
      <c r="L37" s="188"/>
      <c r="M37" s="189" t="s">
        <v>89</v>
      </c>
      <c r="N37" s="190"/>
      <c r="O37" s="190"/>
      <c r="P37" s="190"/>
      <c r="Q37" s="190"/>
      <c r="R37" s="190"/>
      <c r="S37" s="249"/>
    </row>
    <row r="38" ht="33.75" customHeight="1" spans="2:19">
      <c r="B38" s="99"/>
      <c r="C38" s="99"/>
      <c r="D38" s="99"/>
      <c r="E38" s="99"/>
      <c r="F38" s="99"/>
      <c r="G38" s="102"/>
      <c r="H38" s="103"/>
      <c r="I38" s="191"/>
      <c r="J38" s="191"/>
      <c r="K38" s="191"/>
      <c r="L38" s="192"/>
      <c r="M38" s="193"/>
      <c r="N38" s="194"/>
      <c r="O38" s="194"/>
      <c r="P38" s="194"/>
      <c r="Q38" s="194"/>
      <c r="R38" s="194"/>
      <c r="S38" s="250"/>
    </row>
    <row r="39" ht="33.75" customHeight="1" spans="2:19">
      <c r="B39" s="104" t="s">
        <v>167</v>
      </c>
      <c r="C39" s="105"/>
      <c r="D39" s="105"/>
      <c r="E39" s="105"/>
      <c r="F39" s="106"/>
      <c r="G39" s="107">
        <f>+O30</f>
        <v>20</v>
      </c>
      <c r="H39" s="108">
        <v>1</v>
      </c>
      <c r="I39" s="195"/>
      <c r="J39" s="195"/>
      <c r="K39" s="195"/>
      <c r="L39" s="196"/>
      <c r="M39" s="197" t="s">
        <v>83</v>
      </c>
      <c r="N39" s="198">
        <f>+G39</f>
        <v>20</v>
      </c>
      <c r="O39" s="199"/>
      <c r="P39" s="199"/>
      <c r="Q39" s="199"/>
      <c r="R39" s="199"/>
      <c r="S39" s="251"/>
    </row>
    <row r="40" ht="21" spans="2:19">
      <c r="B40" s="109"/>
      <c r="C40" s="110"/>
      <c r="D40" s="111"/>
      <c r="E40" s="111"/>
      <c r="F40" s="112"/>
      <c r="G40" s="113" t="s">
        <v>95</v>
      </c>
      <c r="H40" s="114">
        <f>+H39</f>
        <v>1</v>
      </c>
      <c r="I40" s="200"/>
      <c r="J40" s="200"/>
      <c r="K40" s="200"/>
      <c r="L40" s="201"/>
      <c r="M40" s="202" t="s">
        <v>92</v>
      </c>
      <c r="N40" s="203" t="str">
        <f>IF(N39&lt;50,"F",IF(N39&lt;=60,"E",IF(N39&lt;=70,"D",IF(N39&lt;=82.5,"C",IF(N39&lt;=85,"B",IF(N39&lt;=87.5,"B PLUS",IF(N39&lt;=90,"A",IF(N39&gt;90,"APLUS"))))))))</f>
        <v>F</v>
      </c>
      <c r="O40" s="204"/>
      <c r="P40" s="204"/>
      <c r="Q40" s="204"/>
      <c r="R40" s="204"/>
      <c r="S40" s="252"/>
    </row>
    <row r="41" spans="2:19">
      <c r="B41" s="115"/>
      <c r="C41" s="115"/>
      <c r="D41" s="115"/>
      <c r="E41" s="115"/>
      <c r="F41" s="115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</row>
  </sheetData>
  <mergeCells count="89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U15:Z15"/>
    <mergeCell ref="B16:D16"/>
    <mergeCell ref="H16:I16"/>
    <mergeCell ref="O16:P16"/>
    <mergeCell ref="Q16:S16"/>
    <mergeCell ref="H18:I18"/>
    <mergeCell ref="O18:P18"/>
    <mergeCell ref="Q18:S18"/>
    <mergeCell ref="H19:I19"/>
    <mergeCell ref="O19:P19"/>
    <mergeCell ref="Q19:S19"/>
    <mergeCell ref="H20:I20"/>
    <mergeCell ref="O20:P20"/>
    <mergeCell ref="Q20:S20"/>
    <mergeCell ref="H21:I21"/>
    <mergeCell ref="O21:P21"/>
    <mergeCell ref="Q21:S21"/>
    <mergeCell ref="H22:I22"/>
    <mergeCell ref="O22:P22"/>
    <mergeCell ref="Q22:S22"/>
    <mergeCell ref="H24:I24"/>
    <mergeCell ref="O24:P24"/>
    <mergeCell ref="Q24:S24"/>
    <mergeCell ref="H25:I25"/>
    <mergeCell ref="O25:P25"/>
    <mergeCell ref="Q25:S25"/>
    <mergeCell ref="H27:I27"/>
    <mergeCell ref="O27:P27"/>
    <mergeCell ref="Q27:S27"/>
    <mergeCell ref="H28:I28"/>
    <mergeCell ref="O28:P28"/>
    <mergeCell ref="Q28:S28"/>
    <mergeCell ref="B30:E30"/>
    <mergeCell ref="G30:M30"/>
    <mergeCell ref="O30:S30"/>
    <mergeCell ref="B31:S31"/>
    <mergeCell ref="G32:S32"/>
    <mergeCell ref="B39:F39"/>
    <mergeCell ref="H39:L39"/>
    <mergeCell ref="N39:S39"/>
    <mergeCell ref="C40:F40"/>
    <mergeCell ref="H40:L40"/>
    <mergeCell ref="N40:S40"/>
    <mergeCell ref="E12:E14"/>
    <mergeCell ref="E19:E20"/>
    <mergeCell ref="F12:F14"/>
    <mergeCell ref="G13:G14"/>
    <mergeCell ref="G37:G38"/>
    <mergeCell ref="K12:K14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B18:D22"/>
    <mergeCell ref="B24:D25"/>
    <mergeCell ref="B27:D28"/>
    <mergeCell ref="B37:F38"/>
    <mergeCell ref="H37:L38"/>
    <mergeCell ref="M37:S38"/>
    <mergeCell ref="B33:S36"/>
    <mergeCell ref="O13:P14"/>
    <mergeCell ref="B12:D14"/>
  </mergeCells>
  <conditionalFormatting sqref="N16">
    <cfRule type="containsText" dxfId="0" priority="56" stopIfTrue="1" operator="between" text="5">
      <formula>NOT(ISERROR(SEARCH("5",N16)))</formula>
    </cfRule>
    <cfRule type="containsText" dxfId="1" priority="57" stopIfTrue="1" operator="between" text="4">
      <formula>NOT(ISERROR(SEARCH("4",N16)))</formula>
    </cfRule>
    <cfRule type="containsText" dxfId="2" priority="58" stopIfTrue="1" operator="between" text="3">
      <formula>NOT(ISERROR(SEARCH("3",N16)))</formula>
    </cfRule>
    <cfRule type="containsText" dxfId="3" priority="59" stopIfTrue="1" operator="between" text="2">
      <formula>NOT(ISERROR(SEARCH("2",N16)))</formula>
    </cfRule>
    <cfRule type="containsText" dxfId="4" priority="60" stopIfTrue="1" operator="between" text="1">
      <formula>NOT(ISERROR(SEARCH("1",N16)))</formula>
    </cfRule>
  </conditionalFormatting>
  <conditionalFormatting sqref="N18">
    <cfRule type="containsText" dxfId="0" priority="51" stopIfTrue="1" operator="between" text="5">
      <formula>NOT(ISERROR(SEARCH("5",N18)))</formula>
    </cfRule>
    <cfRule type="containsText" dxfId="1" priority="52" stopIfTrue="1" operator="between" text="4">
      <formula>NOT(ISERROR(SEARCH("4",N18)))</formula>
    </cfRule>
    <cfRule type="containsText" dxfId="2" priority="53" stopIfTrue="1" operator="between" text="3">
      <formula>NOT(ISERROR(SEARCH("3",N18)))</formula>
    </cfRule>
    <cfRule type="containsText" dxfId="3" priority="54" stopIfTrue="1" operator="between" text="2">
      <formula>NOT(ISERROR(SEARCH("2",N18)))</formula>
    </cfRule>
    <cfRule type="containsText" dxfId="4" priority="55" stopIfTrue="1" operator="between" text="1">
      <formula>NOT(ISERROR(SEARCH("1",N18)))</formula>
    </cfRule>
  </conditionalFormatting>
  <conditionalFormatting sqref="N19">
    <cfRule type="containsText" dxfId="0" priority="46" stopIfTrue="1" operator="between" text="5">
      <formula>NOT(ISERROR(SEARCH("5",N19)))</formula>
    </cfRule>
    <cfRule type="containsText" dxfId="1" priority="47" stopIfTrue="1" operator="between" text="4">
      <formula>NOT(ISERROR(SEARCH("4",N19)))</formula>
    </cfRule>
    <cfRule type="containsText" dxfId="2" priority="48" stopIfTrue="1" operator="between" text="3">
      <formula>NOT(ISERROR(SEARCH("3",N19)))</formula>
    </cfRule>
    <cfRule type="containsText" dxfId="3" priority="49" stopIfTrue="1" operator="between" text="2">
      <formula>NOT(ISERROR(SEARCH("2",N19)))</formula>
    </cfRule>
    <cfRule type="containsText" dxfId="4" priority="50" stopIfTrue="1" operator="between" text="1">
      <formula>NOT(ISERROR(SEARCH("1",N19)))</formula>
    </cfRule>
  </conditionalFormatting>
  <conditionalFormatting sqref="N20">
    <cfRule type="containsText" dxfId="0" priority="41" stopIfTrue="1" operator="between" text="5">
      <formula>NOT(ISERROR(SEARCH("5",N20)))</formula>
    </cfRule>
    <cfRule type="containsText" dxfId="1" priority="42" stopIfTrue="1" operator="between" text="4">
      <formula>NOT(ISERROR(SEARCH("4",N20)))</formula>
    </cfRule>
    <cfRule type="containsText" dxfId="2" priority="43" stopIfTrue="1" operator="between" text="3">
      <formula>NOT(ISERROR(SEARCH("3",N20)))</formula>
    </cfRule>
    <cfRule type="containsText" dxfId="3" priority="44" stopIfTrue="1" operator="between" text="2">
      <formula>NOT(ISERROR(SEARCH("2",N20)))</formula>
    </cfRule>
    <cfRule type="containsText" dxfId="4" priority="45" stopIfTrue="1" operator="between" text="1">
      <formula>NOT(ISERROR(SEARCH("1",N20)))</formula>
    </cfRule>
  </conditionalFormatting>
  <conditionalFormatting sqref="N21">
    <cfRule type="containsText" dxfId="0" priority="36" stopIfTrue="1" operator="between" text="5">
      <formula>NOT(ISERROR(SEARCH("5",N21)))</formula>
    </cfRule>
    <cfRule type="containsText" dxfId="1" priority="37" stopIfTrue="1" operator="between" text="4">
      <formula>NOT(ISERROR(SEARCH("4",N21)))</formula>
    </cfRule>
    <cfRule type="containsText" dxfId="2" priority="38" stopIfTrue="1" operator="between" text="3">
      <formula>NOT(ISERROR(SEARCH("3",N21)))</formula>
    </cfRule>
    <cfRule type="containsText" dxfId="3" priority="39" stopIfTrue="1" operator="between" text="2">
      <formula>NOT(ISERROR(SEARCH("2",N21)))</formula>
    </cfRule>
    <cfRule type="containsText" dxfId="4" priority="40" stopIfTrue="1" operator="between" text="1">
      <formula>NOT(ISERROR(SEARCH("1",N21)))</formula>
    </cfRule>
  </conditionalFormatting>
  <conditionalFormatting sqref="N22">
    <cfRule type="containsText" dxfId="0" priority="31" stopIfTrue="1" operator="between" text="5">
      <formula>NOT(ISERROR(SEARCH("5",N22)))</formula>
    </cfRule>
    <cfRule type="containsText" dxfId="1" priority="32" stopIfTrue="1" operator="between" text="4">
      <formula>NOT(ISERROR(SEARCH("4",N22)))</formula>
    </cfRule>
    <cfRule type="containsText" dxfId="2" priority="33" stopIfTrue="1" operator="between" text="3">
      <formula>NOT(ISERROR(SEARCH("3",N22)))</formula>
    </cfRule>
    <cfRule type="containsText" dxfId="3" priority="34" stopIfTrue="1" operator="between" text="2">
      <formula>NOT(ISERROR(SEARCH("2",N22)))</formula>
    </cfRule>
    <cfRule type="containsText" dxfId="4" priority="35" stopIfTrue="1" operator="between" text="1">
      <formula>NOT(ISERROR(SEARCH("1",N22)))</formula>
    </cfRule>
  </conditionalFormatting>
  <conditionalFormatting sqref="N24">
    <cfRule type="containsText" dxfId="0" priority="26" stopIfTrue="1" operator="between" text="5">
      <formula>NOT(ISERROR(SEARCH("5",N24)))</formula>
    </cfRule>
    <cfRule type="containsText" dxfId="1" priority="27" stopIfTrue="1" operator="between" text="4">
      <formula>NOT(ISERROR(SEARCH("4",N24)))</formula>
    </cfRule>
    <cfRule type="containsText" dxfId="2" priority="28" stopIfTrue="1" operator="between" text="3">
      <formula>NOT(ISERROR(SEARCH("3",N24)))</formula>
    </cfRule>
    <cfRule type="containsText" dxfId="3" priority="29" stopIfTrue="1" operator="between" text="2">
      <formula>NOT(ISERROR(SEARCH("2",N24)))</formula>
    </cfRule>
    <cfRule type="containsText" dxfId="4" priority="30" stopIfTrue="1" operator="between" text="1">
      <formula>NOT(ISERROR(SEARCH("1",N24)))</formula>
    </cfRule>
  </conditionalFormatting>
  <conditionalFormatting sqref="N25">
    <cfRule type="containsText" dxfId="0" priority="21" stopIfTrue="1" operator="between" text="5">
      <formula>NOT(ISERROR(SEARCH("5",N25)))</formula>
    </cfRule>
    <cfRule type="containsText" dxfId="1" priority="22" stopIfTrue="1" operator="between" text="4">
      <formula>NOT(ISERROR(SEARCH("4",N25)))</formula>
    </cfRule>
    <cfRule type="containsText" dxfId="2" priority="23" stopIfTrue="1" operator="between" text="3">
      <formula>NOT(ISERROR(SEARCH("3",N25)))</formula>
    </cfRule>
    <cfRule type="containsText" dxfId="3" priority="24" stopIfTrue="1" operator="between" text="2">
      <formula>NOT(ISERROR(SEARCH("2",N25)))</formula>
    </cfRule>
    <cfRule type="containsText" dxfId="4" priority="25" stopIfTrue="1" operator="between" text="1">
      <formula>NOT(ISERROR(SEARCH("1",N25)))</formula>
    </cfRule>
  </conditionalFormatting>
  <conditionalFormatting sqref="N27">
    <cfRule type="containsText" dxfId="0" priority="6" stopIfTrue="1" operator="between" text="5">
      <formula>NOT(ISERROR(SEARCH("5",N27)))</formula>
    </cfRule>
    <cfRule type="containsText" dxfId="1" priority="7" stopIfTrue="1" operator="between" text="4">
      <formula>NOT(ISERROR(SEARCH("4",N27)))</formula>
    </cfRule>
    <cfRule type="containsText" dxfId="2" priority="8" stopIfTrue="1" operator="between" text="3">
      <formula>NOT(ISERROR(SEARCH("3",N27)))</formula>
    </cfRule>
    <cfRule type="containsText" dxfId="3" priority="9" stopIfTrue="1" operator="between" text="2">
      <formula>NOT(ISERROR(SEARCH("2",N27)))</formula>
    </cfRule>
    <cfRule type="containsText" dxfId="4" priority="10" stopIfTrue="1" operator="between" text="1">
      <formula>NOT(ISERROR(SEARCH("1",N27)))</formula>
    </cfRule>
  </conditionalFormatting>
  <conditionalFormatting sqref="N28">
    <cfRule type="containsText" dxfId="0" priority="1" stopIfTrue="1" operator="between" text="5">
      <formula>NOT(ISERROR(SEARCH("5",N28)))</formula>
    </cfRule>
    <cfRule type="containsText" dxfId="1" priority="2" stopIfTrue="1" operator="between" text="4">
      <formula>NOT(ISERROR(SEARCH("4",N28)))</formula>
    </cfRule>
    <cfRule type="containsText" dxfId="2" priority="3" stopIfTrue="1" operator="between" text="3">
      <formula>NOT(ISERROR(SEARCH("3",N28)))</formula>
    </cfRule>
    <cfRule type="containsText" dxfId="3" priority="4" stopIfTrue="1" operator="between" text="2">
      <formula>NOT(ISERROR(SEARCH("2",N28)))</formula>
    </cfRule>
    <cfRule type="containsText" dxfId="4" priority="5" stopIfTrue="1" operator="between" text="1">
      <formula>NOT(ISERROR(SEARCH("1",N28)))</formula>
    </cfRule>
  </conditionalFormatting>
  <hyperlinks>
    <hyperlink ref="N45" r:id="rId2"/>
  </hyperlinks>
  <printOptions horizontalCentered="1"/>
  <pageMargins left="0.236220472440945" right="0.236220472440945" top="0.551181102362205" bottom="0.551181102362205" header="0.31496062992126" footer="0.31496062992126"/>
  <pageSetup paperSize="256" scale="46" firstPageNumber="4294963191" orientation="landscape" useFirstPageNumber="1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B1:Z44"/>
  <sheetViews>
    <sheetView showGridLines="0" view="pageBreakPreview" zoomScale="85" zoomScaleNormal="90" topLeftCell="A25" workbookViewId="0">
      <selection activeCell="U12" sqref="U12:Z35"/>
    </sheetView>
  </sheetViews>
  <sheetFormatPr defaultColWidth="9.18095238095238" defaultRowHeight="18"/>
  <cols>
    <col min="1" max="1" width="3.26666666666667" style="324" customWidth="1"/>
    <col min="2" max="2" width="9.18095238095238" style="324"/>
    <col min="3" max="3" width="2.54285714285714" style="324" customWidth="1"/>
    <col min="4" max="4" width="11" style="324" customWidth="1"/>
    <col min="5" max="5" width="37.1809523809524" style="324" customWidth="1"/>
    <col min="6" max="6" width="9.72380952380952" style="324" customWidth="1"/>
    <col min="7" max="7" width="41.7238095238095" style="324" customWidth="1"/>
    <col min="8" max="8" width="16" style="324" customWidth="1"/>
    <col min="9" max="9" width="25.7238095238095" style="324" customWidth="1"/>
    <col min="10" max="10" width="14.2666666666667" style="324" customWidth="1"/>
    <col min="11" max="11" width="44.7238095238095" style="324" customWidth="1"/>
    <col min="12" max="12" width="14.1809523809524" style="324" customWidth="1"/>
    <col min="13" max="13" width="12.2666666666667" style="324" customWidth="1"/>
    <col min="14" max="14" width="10" style="324" customWidth="1"/>
    <col min="15" max="16" width="4.72380952380952" style="324" customWidth="1"/>
    <col min="17" max="17" width="3.72380952380952" style="324" customWidth="1"/>
    <col min="18" max="18" width="5.54285714285714" style="324" customWidth="1"/>
    <col min="19" max="19" width="3.72380952380952" style="324" customWidth="1"/>
    <col min="20" max="20" width="9.18095238095238" style="324"/>
    <col min="21" max="21" width="34.5428571428571" style="324" customWidth="1"/>
    <col min="22" max="26" width="30.7238095238095" style="324" customWidth="1"/>
    <col min="27" max="16384" width="9.18095238095238" style="324"/>
  </cols>
  <sheetData>
    <row r="1" spans="2:19">
      <c r="B1" s="789"/>
      <c r="C1" s="789"/>
      <c r="D1" s="789"/>
      <c r="E1" s="789"/>
      <c r="F1" s="789"/>
      <c r="G1" s="789"/>
      <c r="H1" s="789"/>
      <c r="I1" s="789"/>
      <c r="J1" s="789"/>
      <c r="K1" s="789"/>
      <c r="L1" s="789"/>
      <c r="M1" s="789"/>
      <c r="N1" s="789"/>
      <c r="O1" s="789"/>
      <c r="P1" s="789"/>
      <c r="Q1" s="789"/>
      <c r="R1" s="789"/>
      <c r="S1" s="789"/>
    </row>
    <row r="2" spans="2:19">
      <c r="B2" s="790"/>
      <c r="C2" s="790"/>
      <c r="D2" s="790"/>
      <c r="E2" s="790"/>
      <c r="F2" s="790"/>
      <c r="G2" s="790"/>
      <c r="H2" s="790"/>
      <c r="I2" s="790"/>
      <c r="J2" s="790"/>
      <c r="K2" s="790"/>
      <c r="L2" s="790"/>
      <c r="M2" s="790"/>
      <c r="N2" s="790"/>
      <c r="O2" s="790"/>
      <c r="P2" s="790"/>
      <c r="Q2" s="790"/>
      <c r="R2" s="790"/>
      <c r="S2" s="790"/>
    </row>
    <row r="3" ht="28.5" spans="2:19">
      <c r="B3" s="3" t="s">
        <v>97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7"/>
      <c r="P3" s="118"/>
      <c r="Q3" s="205"/>
      <c r="R3" s="205"/>
      <c r="S3" s="206"/>
    </row>
    <row r="4" ht="13.5" customHeight="1" spans="2:19">
      <c r="B4" s="791"/>
      <c r="C4" s="792"/>
      <c r="D4" s="792"/>
      <c r="E4" s="792"/>
      <c r="F4" s="792"/>
      <c r="G4" s="792"/>
      <c r="H4" s="792"/>
      <c r="I4" s="792"/>
      <c r="J4" s="792"/>
      <c r="K4" s="792"/>
      <c r="L4" s="792"/>
      <c r="M4" s="792"/>
      <c r="N4" s="792"/>
      <c r="O4" s="855"/>
      <c r="P4" s="856"/>
      <c r="Q4" s="901"/>
      <c r="R4" s="901"/>
      <c r="S4" s="902"/>
    </row>
    <row r="5" ht="18.75" spans="2:19">
      <c r="B5" s="793"/>
      <c r="C5" s="794"/>
      <c r="D5" s="794"/>
      <c r="E5" s="795" t="s">
        <v>1</v>
      </c>
      <c r="F5" s="1082" t="s">
        <v>98</v>
      </c>
      <c r="G5" s="797"/>
      <c r="H5" s="798"/>
      <c r="I5" s="798"/>
      <c r="J5" s="857"/>
      <c r="K5" s="857"/>
      <c r="L5" s="857"/>
      <c r="M5" s="858"/>
      <c r="N5" s="859"/>
      <c r="O5" s="860"/>
      <c r="P5" s="861" t="s">
        <v>3</v>
      </c>
      <c r="Q5" s="903"/>
      <c r="R5" s="903"/>
      <c r="S5" s="904"/>
    </row>
    <row r="6" ht="18.75" spans="2:19">
      <c r="B6" s="793"/>
      <c r="C6" s="794"/>
      <c r="D6" s="794"/>
      <c r="E6" s="795" t="s">
        <v>3</v>
      </c>
      <c r="F6" s="1082" t="s">
        <v>99</v>
      </c>
      <c r="G6" s="797"/>
      <c r="H6" s="798"/>
      <c r="I6" s="798"/>
      <c r="J6" s="857"/>
      <c r="K6" s="857"/>
      <c r="L6" s="857"/>
      <c r="M6" s="858"/>
      <c r="N6" s="859"/>
      <c r="O6" s="860"/>
      <c r="P6" s="862"/>
      <c r="Q6" s="905"/>
      <c r="R6" s="905"/>
      <c r="S6" s="906"/>
    </row>
    <row r="7" ht="18.75" spans="2:19">
      <c r="B7" s="793"/>
      <c r="C7" s="794"/>
      <c r="D7" s="794"/>
      <c r="E7" s="795" t="s">
        <v>100</v>
      </c>
      <c r="F7" s="1082" t="s">
        <v>101</v>
      </c>
      <c r="G7" s="797"/>
      <c r="H7" s="798"/>
      <c r="I7" s="798"/>
      <c r="J7" s="857"/>
      <c r="K7" s="857"/>
      <c r="L7" s="857"/>
      <c r="M7" s="858"/>
      <c r="N7" s="859"/>
      <c r="O7" s="860"/>
      <c r="P7" s="861">
        <v>2022</v>
      </c>
      <c r="Q7" s="903"/>
      <c r="R7" s="903"/>
      <c r="S7" s="904"/>
    </row>
    <row r="8" ht="15.75" customHeight="1" spans="2:19">
      <c r="B8" s="799"/>
      <c r="C8" s="800"/>
      <c r="D8" s="800"/>
      <c r="E8" s="800"/>
      <c r="F8" s="800"/>
      <c r="G8" s="800"/>
      <c r="H8" s="800"/>
      <c r="I8" s="800"/>
      <c r="J8" s="800"/>
      <c r="K8" s="800"/>
      <c r="L8" s="800"/>
      <c r="M8" s="800"/>
      <c r="N8" s="800"/>
      <c r="O8" s="863"/>
      <c r="P8" s="864"/>
      <c r="Q8" s="907"/>
      <c r="R8" s="907"/>
      <c r="S8" s="908"/>
    </row>
    <row r="9" ht="18.75" spans="2:19">
      <c r="B9" s="801"/>
      <c r="C9" s="801"/>
      <c r="D9" s="801"/>
      <c r="E9" s="801"/>
      <c r="F9" s="801"/>
      <c r="G9" s="801"/>
      <c r="H9" s="801"/>
      <c r="I9" s="801"/>
      <c r="J9" s="801"/>
      <c r="K9" s="801"/>
      <c r="L9" s="801"/>
      <c r="M9" s="801"/>
      <c r="N9" s="801"/>
      <c r="O9" s="801"/>
      <c r="P9" s="801"/>
      <c r="Q9" s="801"/>
      <c r="R9" s="801"/>
      <c r="S9" s="801"/>
    </row>
    <row r="10" ht="18.75" spans="2:19">
      <c r="B10" s="802"/>
      <c r="C10" s="803"/>
      <c r="D10" s="803"/>
      <c r="E10" s="803"/>
      <c r="F10" s="803"/>
      <c r="G10" s="804"/>
      <c r="H10" s="805" t="s">
        <v>102</v>
      </c>
      <c r="I10" s="865"/>
      <c r="J10" s="865"/>
      <c r="K10" s="865"/>
      <c r="L10" s="865"/>
      <c r="M10" s="865"/>
      <c r="N10" s="865"/>
      <c r="O10" s="865"/>
      <c r="P10" s="865"/>
      <c r="Q10" s="865"/>
      <c r="R10" s="865"/>
      <c r="S10" s="909"/>
    </row>
    <row r="11" ht="9" customHeight="1" spans="2:19">
      <c r="B11" s="806"/>
      <c r="C11" s="806"/>
      <c r="D11" s="806"/>
      <c r="E11" s="806"/>
      <c r="F11" s="806"/>
      <c r="G11" s="806"/>
      <c r="H11" s="806"/>
      <c r="I11" s="806"/>
      <c r="J11" s="806"/>
      <c r="K11" s="806"/>
      <c r="L11" s="866"/>
      <c r="M11" s="866"/>
      <c r="N11" s="866"/>
      <c r="O11" s="866"/>
      <c r="P11" s="866"/>
      <c r="Q11" s="866"/>
      <c r="R11" s="866"/>
      <c r="S11" s="866"/>
    </row>
    <row r="12" ht="24" customHeight="1" spans="2:26">
      <c r="B12" s="807" t="s">
        <v>70</v>
      </c>
      <c r="C12" s="808"/>
      <c r="D12" s="809"/>
      <c r="E12" s="810" t="s">
        <v>103</v>
      </c>
      <c r="F12" s="810" t="s">
        <v>19</v>
      </c>
      <c r="G12" s="811" t="s">
        <v>104</v>
      </c>
      <c r="H12" s="812"/>
      <c r="I12" s="812"/>
      <c r="J12" s="867"/>
      <c r="K12" s="868" t="s">
        <v>105</v>
      </c>
      <c r="L12" s="869" t="s">
        <v>106</v>
      </c>
      <c r="M12" s="867"/>
      <c r="N12" s="870" t="s">
        <v>17</v>
      </c>
      <c r="O12" s="871"/>
      <c r="P12" s="872"/>
      <c r="Q12" s="910" t="s">
        <v>18</v>
      </c>
      <c r="R12" s="911"/>
      <c r="S12" s="912"/>
      <c r="U12" s="588" t="s">
        <v>107</v>
      </c>
      <c r="V12" s="589">
        <v>1</v>
      </c>
      <c r="W12" s="589">
        <v>2</v>
      </c>
      <c r="X12" s="589">
        <v>3</v>
      </c>
      <c r="Y12" s="589">
        <v>4</v>
      </c>
      <c r="Z12" s="634">
        <v>5</v>
      </c>
    </row>
    <row r="13" ht="15" customHeight="1" spans="2:26">
      <c r="B13" s="813"/>
      <c r="C13" s="814"/>
      <c r="D13" s="815"/>
      <c r="E13" s="816"/>
      <c r="F13" s="816"/>
      <c r="G13" s="817" t="s">
        <v>108</v>
      </c>
      <c r="H13" s="818" t="s">
        <v>109</v>
      </c>
      <c r="I13" s="873"/>
      <c r="J13" s="874"/>
      <c r="K13" s="875"/>
      <c r="L13" s="876" t="s">
        <v>110</v>
      </c>
      <c r="M13" s="877" t="s">
        <v>22</v>
      </c>
      <c r="N13" s="878" t="s">
        <v>111</v>
      </c>
      <c r="O13" s="879" t="s">
        <v>22</v>
      </c>
      <c r="P13" s="880"/>
      <c r="Q13" s="913" t="s">
        <v>23</v>
      </c>
      <c r="R13" s="914"/>
      <c r="S13" s="915"/>
      <c r="U13" s="593"/>
      <c r="V13" s="594"/>
      <c r="W13" s="594"/>
      <c r="X13" s="594"/>
      <c r="Y13" s="594"/>
      <c r="Z13" s="635"/>
    </row>
    <row r="14" ht="28.5" customHeight="1" spans="2:26">
      <c r="B14" s="819"/>
      <c r="C14" s="820"/>
      <c r="D14" s="821"/>
      <c r="E14" s="822"/>
      <c r="F14" s="822"/>
      <c r="G14" s="823"/>
      <c r="H14" s="824" t="s">
        <v>112</v>
      </c>
      <c r="I14" s="881"/>
      <c r="J14" s="882" t="s">
        <v>113</v>
      </c>
      <c r="K14" s="883"/>
      <c r="L14" s="598"/>
      <c r="M14" s="821"/>
      <c r="N14" s="884"/>
      <c r="O14" s="885"/>
      <c r="P14" s="886"/>
      <c r="Q14" s="916"/>
      <c r="R14" s="916"/>
      <c r="S14" s="917"/>
      <c r="U14" s="597"/>
      <c r="V14" s="598"/>
      <c r="W14" s="598"/>
      <c r="X14" s="598"/>
      <c r="Y14" s="598"/>
      <c r="Z14" s="636"/>
    </row>
    <row r="15" ht="19.5" spans="2:19">
      <c r="B15" s="825" t="s">
        <v>24</v>
      </c>
      <c r="C15" s="826"/>
      <c r="D15" s="827"/>
      <c r="E15" s="828" t="s">
        <v>25</v>
      </c>
      <c r="F15" s="828" t="s">
        <v>26</v>
      </c>
      <c r="G15" s="825" t="s">
        <v>27</v>
      </c>
      <c r="H15" s="825" t="s">
        <v>28</v>
      </c>
      <c r="I15" s="826"/>
      <c r="J15" s="827"/>
      <c r="K15" s="826" t="s">
        <v>114</v>
      </c>
      <c r="L15" s="887" t="s">
        <v>115</v>
      </c>
      <c r="M15" s="888"/>
      <c r="N15" s="889"/>
      <c r="O15" s="890" t="s">
        <v>31</v>
      </c>
      <c r="P15" s="889"/>
      <c r="Q15" s="890" t="s">
        <v>32</v>
      </c>
      <c r="R15" s="918"/>
      <c r="S15" s="889"/>
    </row>
    <row r="16" ht="56.25" spans="2:26">
      <c r="B16" s="684" t="s">
        <v>116</v>
      </c>
      <c r="C16" s="685"/>
      <c r="D16" s="686"/>
      <c r="E16" s="48" t="s">
        <v>117</v>
      </c>
      <c r="F16" s="47">
        <v>5</v>
      </c>
      <c r="G16" s="48" t="s">
        <v>118</v>
      </c>
      <c r="H16" s="257" t="s">
        <v>119</v>
      </c>
      <c r="I16" s="274"/>
      <c r="J16" s="348"/>
      <c r="K16" s="891" t="s">
        <v>120</v>
      </c>
      <c r="L16" s="659"/>
      <c r="M16" s="892">
        <f>IFERROR(L16/J16,0)</f>
        <v>0</v>
      </c>
      <c r="N16" s="160">
        <f t="shared" ref="N16:N20" si="0">+O16</f>
        <v>1</v>
      </c>
      <c r="O16" s="161">
        <f>IF(M16&lt;75%,1,IF(M16&lt;85%,2,IF(M16&lt;95%,3,IF(M16&lt;=100%,4,5))))</f>
        <v>1</v>
      </c>
      <c r="P16" s="162"/>
      <c r="Q16" s="232">
        <f>+(O16*F16)/5</f>
        <v>1</v>
      </c>
      <c r="R16" s="233"/>
      <c r="S16" s="234"/>
      <c r="U16" s="919" t="str">
        <f>G16</f>
        <v>NOA Kredit</v>
      </c>
      <c r="V16" s="920"/>
      <c r="W16" s="920"/>
      <c r="X16" s="920"/>
      <c r="Y16" s="920"/>
      <c r="Z16" s="920"/>
    </row>
    <row r="17" ht="36" customHeight="1" spans="2:21">
      <c r="B17" s="687"/>
      <c r="C17" s="688"/>
      <c r="D17" s="689"/>
      <c r="E17" s="67" t="s">
        <v>121</v>
      </c>
      <c r="F17" s="47">
        <v>2</v>
      </c>
      <c r="G17" s="48" t="s">
        <v>122</v>
      </c>
      <c r="H17" s="691" t="s">
        <v>123</v>
      </c>
      <c r="I17" s="715" t="s">
        <v>123</v>
      </c>
      <c r="J17" s="348"/>
      <c r="K17" s="293" t="s">
        <v>124</v>
      </c>
      <c r="L17" s="659"/>
      <c r="M17" s="892">
        <f>IFERROR(L17/J17,0)</f>
        <v>0</v>
      </c>
      <c r="N17" s="160">
        <f t="shared" si="0"/>
        <v>1</v>
      </c>
      <c r="O17" s="161">
        <f>IF(M17&lt;75%,1,IF(M17&lt;85%,2,IF(M17&lt;95%,3,IF(M17&lt;=100%,4,5))))</f>
        <v>1</v>
      </c>
      <c r="P17" s="162"/>
      <c r="Q17" s="232">
        <f>+(O17*F17)/5</f>
        <v>0.4</v>
      </c>
      <c r="R17" s="233"/>
      <c r="S17" s="234"/>
      <c r="U17" s="921"/>
    </row>
    <row r="18" ht="18.75" spans="2:21">
      <c r="B18" s="687"/>
      <c r="C18" s="688"/>
      <c r="D18" s="689"/>
      <c r="E18" s="67"/>
      <c r="F18" s="47">
        <v>3</v>
      </c>
      <c r="G18" s="693" t="s">
        <v>125</v>
      </c>
      <c r="H18" s="691" t="s">
        <v>126</v>
      </c>
      <c r="I18" s="715"/>
      <c r="J18" s="348"/>
      <c r="K18" s="297"/>
      <c r="L18" s="659"/>
      <c r="M18" s="892">
        <f>IFERROR(L18/J18,0)</f>
        <v>0</v>
      </c>
      <c r="N18" s="160">
        <f t="shared" si="0"/>
        <v>1</v>
      </c>
      <c r="O18" s="161">
        <f>IF(M18&lt;75%,1,IF(M18&lt;85%,2,IF(M18&lt;95%,3,IF(M18&lt;=100%,4,5))))</f>
        <v>1</v>
      </c>
      <c r="P18" s="162"/>
      <c r="Q18" s="232">
        <f>+(O18*F18)/5</f>
        <v>0.6</v>
      </c>
      <c r="R18" s="233"/>
      <c r="S18" s="234"/>
      <c r="U18" s="921"/>
    </row>
    <row r="19" ht="37.5" spans="2:21">
      <c r="B19" s="687"/>
      <c r="C19" s="688"/>
      <c r="D19" s="689"/>
      <c r="E19" s="60" t="s">
        <v>127</v>
      </c>
      <c r="F19" s="47">
        <v>5</v>
      </c>
      <c r="G19" s="48" t="s">
        <v>128</v>
      </c>
      <c r="H19" s="271" t="s">
        <v>129</v>
      </c>
      <c r="I19" s="292"/>
      <c r="J19" s="893" t="s">
        <v>130</v>
      </c>
      <c r="K19" s="894" t="s">
        <v>131</v>
      </c>
      <c r="L19" s="659"/>
      <c r="M19" s="892">
        <f>IFERROR(L19/J19,0)</f>
        <v>0</v>
      </c>
      <c r="N19" s="160">
        <f t="shared" si="0"/>
        <v>1</v>
      </c>
      <c r="O19" s="161">
        <f>IF(M19&lt;75%,1,IF(M19&lt;85%,2,IF(M19&lt;95%,3,IF(M19&lt;=100%,4,5))))</f>
        <v>1</v>
      </c>
      <c r="P19" s="162"/>
      <c r="Q19" s="232">
        <f>+(O19*F19)/5</f>
        <v>1</v>
      </c>
      <c r="R19" s="233"/>
      <c r="S19" s="234"/>
      <c r="U19" s="921"/>
    </row>
    <row r="20" ht="37.5" spans="2:21">
      <c r="B20" s="687"/>
      <c r="C20" s="688"/>
      <c r="D20" s="689"/>
      <c r="E20" s="271" t="s">
        <v>132</v>
      </c>
      <c r="F20" s="47">
        <v>5</v>
      </c>
      <c r="G20" s="697" t="s">
        <v>133</v>
      </c>
      <c r="H20" s="257" t="s">
        <v>134</v>
      </c>
      <c r="I20" s="274"/>
      <c r="J20" s="348"/>
      <c r="K20" s="895" t="s">
        <v>135</v>
      </c>
      <c r="L20" s="659"/>
      <c r="M20" s="892">
        <f>IFERROR(L20/J20,0)</f>
        <v>0</v>
      </c>
      <c r="N20" s="160">
        <f t="shared" si="0"/>
        <v>1</v>
      </c>
      <c r="O20" s="161">
        <f>IF(M20&lt;75%,1,IF(M20&lt;85%,2,IF(M20&lt;95%,3,IF(M20&lt;=100%,4,5))))</f>
        <v>1</v>
      </c>
      <c r="P20" s="162"/>
      <c r="Q20" s="232">
        <f>+(O20*F20)/5</f>
        <v>1</v>
      </c>
      <c r="R20" s="233"/>
      <c r="S20" s="234"/>
      <c r="U20" s="921"/>
    </row>
    <row r="21" ht="15" customHeight="1" spans="2:20">
      <c r="B21" s="829"/>
      <c r="C21" s="830"/>
      <c r="D21" s="831"/>
      <c r="E21" s="258"/>
      <c r="F21" s="54">
        <f>SUM(F16:F20)</f>
        <v>20</v>
      </c>
      <c r="G21" s="78"/>
      <c r="H21" s="259"/>
      <c r="I21" s="278"/>
      <c r="J21" s="280"/>
      <c r="K21" s="278"/>
      <c r="L21" s="259"/>
      <c r="M21" s="164"/>
      <c r="N21" s="165"/>
      <c r="O21" s="166"/>
      <c r="P21" s="165"/>
      <c r="Q21" s="237"/>
      <c r="R21" s="238"/>
      <c r="S21" s="239"/>
      <c r="T21" s="922"/>
    </row>
    <row r="22" ht="45" customHeight="1" spans="2:19">
      <c r="B22" s="698" t="s">
        <v>45</v>
      </c>
      <c r="C22" s="699"/>
      <c r="D22" s="700"/>
      <c r="E22" s="67" t="s">
        <v>136</v>
      </c>
      <c r="F22" s="61">
        <v>7</v>
      </c>
      <c r="G22" s="48" t="s">
        <v>137</v>
      </c>
      <c r="H22" s="62" t="s">
        <v>138</v>
      </c>
      <c r="I22" s="167"/>
      <c r="J22" s="159" t="s">
        <v>139</v>
      </c>
      <c r="K22" s="168" t="s">
        <v>140</v>
      </c>
      <c r="L22" s="349"/>
      <c r="M22" s="176">
        <f t="shared" ref="M22:M25" si="1">IFERROR(L22/J22,0)</f>
        <v>0</v>
      </c>
      <c r="N22" s="160">
        <f t="shared" ref="N22:N25" si="2">+O22</f>
        <v>1</v>
      </c>
      <c r="O22" s="161">
        <f t="shared" ref="O22:O25" si="3">IF(M22&lt;75%,1,IF(M22&lt;85%,2,IF(M22&lt;95%,3,IF(M22&lt;=100%,4,5))))</f>
        <v>1</v>
      </c>
      <c r="P22" s="162"/>
      <c r="Q22" s="232">
        <f t="shared" ref="Q22:Q25" si="4">+(O22*F22)/5</f>
        <v>1.4</v>
      </c>
      <c r="R22" s="233"/>
      <c r="S22" s="234"/>
    </row>
    <row r="23" ht="45" customHeight="1" spans="2:19">
      <c r="B23" s="687"/>
      <c r="C23" s="688"/>
      <c r="D23" s="689"/>
      <c r="E23" s="67" t="s">
        <v>141</v>
      </c>
      <c r="F23" s="66">
        <v>8</v>
      </c>
      <c r="G23" s="67" t="s">
        <v>142</v>
      </c>
      <c r="H23" s="62" t="s">
        <v>143</v>
      </c>
      <c r="I23" s="167"/>
      <c r="J23" s="349"/>
      <c r="K23" s="168" t="s">
        <v>144</v>
      </c>
      <c r="L23" s="349"/>
      <c r="M23" s="176">
        <f t="shared" ref="M23:M24" si="5">IFERROR(L23/J23,0)</f>
        <v>0</v>
      </c>
      <c r="N23" s="160">
        <f t="shared" ref="N23:N24" si="6">+O23</f>
        <v>1</v>
      </c>
      <c r="O23" s="161">
        <f t="shared" ref="O23:O24" si="7">IF(M23&lt;75%,1,IF(M23&lt;85%,2,IF(M23&lt;95%,3,IF(M23&lt;=100%,4,5))))</f>
        <v>1</v>
      </c>
      <c r="P23" s="162"/>
      <c r="Q23" s="232">
        <f t="shared" ref="Q23:Q24" si="8">+(O23*F23)/5</f>
        <v>1.6</v>
      </c>
      <c r="R23" s="233"/>
      <c r="S23" s="234"/>
    </row>
    <row r="24" ht="45" customHeight="1" spans="2:19">
      <c r="B24" s="687"/>
      <c r="C24" s="688"/>
      <c r="D24" s="689"/>
      <c r="E24" s="67" t="s">
        <v>145</v>
      </c>
      <c r="F24" s="66">
        <v>8</v>
      </c>
      <c r="G24" s="67" t="s">
        <v>146</v>
      </c>
      <c r="H24" s="79" t="s">
        <v>147</v>
      </c>
      <c r="I24" s="179"/>
      <c r="J24" s="349"/>
      <c r="K24" s="293" t="s">
        <v>148</v>
      </c>
      <c r="L24" s="349"/>
      <c r="M24" s="176">
        <f t="shared" si="5"/>
        <v>0</v>
      </c>
      <c r="N24" s="160">
        <f t="shared" si="6"/>
        <v>1</v>
      </c>
      <c r="O24" s="161">
        <f t="shared" si="7"/>
        <v>1</v>
      </c>
      <c r="P24" s="162"/>
      <c r="Q24" s="232">
        <f t="shared" si="8"/>
        <v>1.6</v>
      </c>
      <c r="R24" s="233"/>
      <c r="S24" s="234"/>
    </row>
    <row r="25" ht="32.25" customHeight="1" spans="2:19">
      <c r="B25" s="687"/>
      <c r="C25" s="688"/>
      <c r="D25" s="689"/>
      <c r="E25" s="67"/>
      <c r="F25" s="66">
        <v>7</v>
      </c>
      <c r="G25" s="832"/>
      <c r="H25" s="79" t="s">
        <v>149</v>
      </c>
      <c r="I25" s="179"/>
      <c r="J25" s="277"/>
      <c r="K25" s="297"/>
      <c r="L25" s="349"/>
      <c r="M25" s="176">
        <f t="shared" si="1"/>
        <v>0</v>
      </c>
      <c r="N25" s="160">
        <f t="shared" si="2"/>
        <v>1</v>
      </c>
      <c r="O25" s="161">
        <f t="shared" si="3"/>
        <v>1</v>
      </c>
      <c r="P25" s="162"/>
      <c r="Q25" s="232">
        <f t="shared" si="4"/>
        <v>1.4</v>
      </c>
      <c r="R25" s="233"/>
      <c r="S25" s="234"/>
    </row>
    <row r="26" customHeight="1" spans="2:19">
      <c r="B26" s="705"/>
      <c r="C26" s="706"/>
      <c r="D26" s="707"/>
      <c r="E26" s="258"/>
      <c r="F26" s="54">
        <f>SUM(F22:F25)</f>
        <v>30</v>
      </c>
      <c r="G26" s="261"/>
      <c r="H26" s="262"/>
      <c r="I26" s="284"/>
      <c r="J26" s="350"/>
      <c r="K26" s="284"/>
      <c r="L26" s="262"/>
      <c r="M26" s="173"/>
      <c r="N26" s="174"/>
      <c r="O26" s="175"/>
      <c r="P26" s="174"/>
      <c r="Q26" s="241"/>
      <c r="R26" s="242"/>
      <c r="S26" s="243"/>
    </row>
    <row r="27" ht="31.5" customHeight="1" spans="2:19">
      <c r="B27" s="698" t="s">
        <v>150</v>
      </c>
      <c r="C27" s="699"/>
      <c r="D27" s="700"/>
      <c r="E27" s="67" t="s">
        <v>151</v>
      </c>
      <c r="F27" s="61">
        <v>10</v>
      </c>
      <c r="G27" s="67" t="s">
        <v>152</v>
      </c>
      <c r="H27" s="79" t="s">
        <v>153</v>
      </c>
      <c r="I27" s="179"/>
      <c r="J27" s="277"/>
      <c r="K27" s="291" t="s">
        <v>154</v>
      </c>
      <c r="L27" s="181"/>
      <c r="M27" s="176">
        <f>IFERROR(L27/J27,0)</f>
        <v>0</v>
      </c>
      <c r="N27" s="160">
        <f t="shared" ref="N27:N29" si="9">+O27</f>
        <v>1</v>
      </c>
      <c r="O27" s="161">
        <f t="shared" ref="O27:O29" si="10">IF(M27&lt;75%,1,IF(M27&lt;85%,2,IF(M27&lt;95%,3,IF(M27&lt;=100%,4,5))))</f>
        <v>1</v>
      </c>
      <c r="P27" s="162"/>
      <c r="Q27" s="367">
        <f>+(O27*F27)/5</f>
        <v>2</v>
      </c>
      <c r="R27" s="368"/>
      <c r="S27" s="369"/>
    </row>
    <row r="28" ht="31.5" customHeight="1" spans="2:19">
      <c r="B28" s="687"/>
      <c r="C28" s="688"/>
      <c r="D28" s="689"/>
      <c r="E28" s="67" t="s">
        <v>155</v>
      </c>
      <c r="F28" s="66">
        <v>10</v>
      </c>
      <c r="G28" s="67" t="s">
        <v>156</v>
      </c>
      <c r="H28" s="79" t="s">
        <v>157</v>
      </c>
      <c r="I28" s="179"/>
      <c r="J28" s="299"/>
      <c r="K28" s="168" t="s">
        <v>158</v>
      </c>
      <c r="L28" s="349"/>
      <c r="M28" s="176">
        <f t="shared" ref="M28:M29" si="11">IFERROR(L28/J28,0)</f>
        <v>0</v>
      </c>
      <c r="N28" s="160">
        <f t="shared" si="9"/>
        <v>1</v>
      </c>
      <c r="O28" s="161">
        <f t="shared" si="10"/>
        <v>1</v>
      </c>
      <c r="P28" s="162"/>
      <c r="Q28" s="232">
        <f t="shared" ref="Q28:Q29" si="12">+(O28*F28)/5</f>
        <v>2</v>
      </c>
      <c r="R28" s="233"/>
      <c r="S28" s="234"/>
    </row>
    <row r="29" ht="31.5" customHeight="1" spans="2:19">
      <c r="B29" s="694"/>
      <c r="C29" s="695"/>
      <c r="D29" s="696"/>
      <c r="E29" s="270"/>
      <c r="F29" s="66">
        <v>10</v>
      </c>
      <c r="G29" s="270"/>
      <c r="H29" s="79" t="s">
        <v>159</v>
      </c>
      <c r="I29" s="179"/>
      <c r="J29" s="299"/>
      <c r="K29" s="168"/>
      <c r="L29" s="349"/>
      <c r="M29" s="176">
        <f t="shared" si="11"/>
        <v>0</v>
      </c>
      <c r="N29" s="160">
        <f t="shared" si="9"/>
        <v>1</v>
      </c>
      <c r="O29" s="161">
        <f t="shared" si="10"/>
        <v>1</v>
      </c>
      <c r="P29" s="162"/>
      <c r="Q29" s="232">
        <f t="shared" si="12"/>
        <v>2</v>
      </c>
      <c r="R29" s="233"/>
      <c r="S29" s="234"/>
    </row>
    <row r="30" customHeight="1" spans="2:19">
      <c r="B30" s="708"/>
      <c r="C30" s="709"/>
      <c r="D30" s="710"/>
      <c r="E30" s="258"/>
      <c r="F30" s="833">
        <f>SUM(F27:F29)</f>
        <v>30</v>
      </c>
      <c r="G30" s="78"/>
      <c r="H30" s="259"/>
      <c r="I30" s="278"/>
      <c r="J30" s="280"/>
      <c r="K30" s="278"/>
      <c r="L30" s="166"/>
      <c r="M30" s="178"/>
      <c r="N30" s="165"/>
      <c r="O30" s="166"/>
      <c r="P30" s="165"/>
      <c r="Q30" s="237"/>
      <c r="R30" s="238"/>
      <c r="S30" s="239"/>
    </row>
    <row r="31" ht="60.75" customHeight="1" spans="2:19">
      <c r="B31" s="61" t="s">
        <v>62</v>
      </c>
      <c r="C31" s="61"/>
      <c r="D31" s="61"/>
      <c r="E31" s="48" t="s">
        <v>160</v>
      </c>
      <c r="F31" s="61">
        <v>20</v>
      </c>
      <c r="G31" s="268" t="s">
        <v>161</v>
      </c>
      <c r="H31" s="79" t="s">
        <v>162</v>
      </c>
      <c r="I31" s="179"/>
      <c r="J31" s="349"/>
      <c r="K31" s="168" t="s">
        <v>163</v>
      </c>
      <c r="L31" s="349"/>
      <c r="M31" s="176">
        <f>IFERROR(L31/J31,0)</f>
        <v>0</v>
      </c>
      <c r="N31" s="160">
        <f t="shared" ref="N31" si="13">+O31</f>
        <v>1</v>
      </c>
      <c r="O31" s="161">
        <f t="shared" ref="O31" si="14">IF(M31&lt;75%,1,IF(M31&lt;85%,2,IF(M31&lt;95%,3,IF(M31&lt;=100%,4,5))))</f>
        <v>1</v>
      </c>
      <c r="P31" s="162"/>
      <c r="Q31" s="367">
        <f>+(O31*F31)/5</f>
        <v>4</v>
      </c>
      <c r="R31" s="368"/>
      <c r="S31" s="369"/>
    </row>
    <row r="32" ht="24" customHeight="1" spans="2:19">
      <c r="B32" s="83"/>
      <c r="C32" s="84"/>
      <c r="D32" s="85"/>
      <c r="E32" s="71"/>
      <c r="F32" s="833">
        <f>SUM(F31:F31)</f>
        <v>20</v>
      </c>
      <c r="G32" s="55"/>
      <c r="H32" s="56"/>
      <c r="I32" s="163"/>
      <c r="J32" s="164"/>
      <c r="K32" s="163"/>
      <c r="L32" s="56"/>
      <c r="M32" s="164"/>
      <c r="N32" s="165"/>
      <c r="O32" s="166"/>
      <c r="P32" s="182"/>
      <c r="Q32" s="244"/>
      <c r="R32" s="244"/>
      <c r="S32" s="245"/>
    </row>
    <row r="33" ht="18.75" spans="2:19">
      <c r="B33" s="86" t="s">
        <v>164</v>
      </c>
      <c r="C33" s="87"/>
      <c r="D33" s="87"/>
      <c r="E33" s="88"/>
      <c r="F33" s="89">
        <f>+F32+F30+F26+F21</f>
        <v>100</v>
      </c>
      <c r="G33" s="90" t="s">
        <v>165</v>
      </c>
      <c r="H33" s="91"/>
      <c r="I33" s="91"/>
      <c r="J33" s="91"/>
      <c r="K33" s="91"/>
      <c r="L33" s="91"/>
      <c r="M33" s="183"/>
      <c r="N33" s="184" t="s">
        <v>67</v>
      </c>
      <c r="O33" s="185">
        <f>SUM(Q16:S31)</f>
        <v>20</v>
      </c>
      <c r="P33" s="186"/>
      <c r="Q33" s="186"/>
      <c r="R33" s="186"/>
      <c r="S33" s="246"/>
    </row>
    <row r="34" ht="18.75" spans="2:19">
      <c r="B34" s="834"/>
      <c r="C34" s="834"/>
      <c r="D34" s="834"/>
      <c r="E34" s="834"/>
      <c r="F34" s="834"/>
      <c r="G34" s="834"/>
      <c r="H34" s="834"/>
      <c r="I34" s="834"/>
      <c r="J34" s="834"/>
      <c r="K34" s="834"/>
      <c r="L34" s="834"/>
      <c r="M34" s="834"/>
      <c r="N34" s="834"/>
      <c r="O34" s="834"/>
      <c r="P34" s="834"/>
      <c r="Q34" s="834"/>
      <c r="R34" s="834"/>
      <c r="S34" s="834"/>
    </row>
    <row r="35" ht="12.75" customHeight="1" spans="2:19">
      <c r="B35" s="835"/>
      <c r="C35" s="835"/>
      <c r="D35" s="835"/>
      <c r="E35" s="835"/>
      <c r="F35" s="835"/>
      <c r="G35" s="836"/>
      <c r="H35" s="836"/>
      <c r="I35" s="836"/>
      <c r="J35" s="836"/>
      <c r="K35" s="836"/>
      <c r="L35" s="836"/>
      <c r="M35" s="836"/>
      <c r="N35" s="836"/>
      <c r="O35" s="836"/>
      <c r="P35" s="836"/>
      <c r="Q35" s="836"/>
      <c r="R35" s="836"/>
      <c r="S35" s="836"/>
    </row>
    <row r="36" ht="12.75" customHeight="1" spans="2:19">
      <c r="B36" s="837" t="s">
        <v>166</v>
      </c>
      <c r="C36" s="838"/>
      <c r="D36" s="838"/>
      <c r="E36" s="838"/>
      <c r="F36" s="838"/>
      <c r="G36" s="838"/>
      <c r="H36" s="838"/>
      <c r="I36" s="838"/>
      <c r="J36" s="838"/>
      <c r="K36" s="838"/>
      <c r="L36" s="838"/>
      <c r="M36" s="838"/>
      <c r="N36" s="838"/>
      <c r="O36" s="838"/>
      <c r="P36" s="838"/>
      <c r="Q36" s="838"/>
      <c r="R36" s="838"/>
      <c r="S36" s="923"/>
    </row>
    <row r="37" ht="12.75" customHeight="1" spans="2:19">
      <c r="B37" s="839"/>
      <c r="C37" s="840"/>
      <c r="D37" s="840"/>
      <c r="E37" s="840"/>
      <c r="F37" s="840"/>
      <c r="G37" s="840"/>
      <c r="H37" s="840"/>
      <c r="I37" s="840"/>
      <c r="J37" s="840"/>
      <c r="K37" s="840"/>
      <c r="L37" s="840"/>
      <c r="M37" s="840"/>
      <c r="N37" s="840"/>
      <c r="O37" s="840"/>
      <c r="P37" s="840"/>
      <c r="Q37" s="840"/>
      <c r="R37" s="840"/>
      <c r="S37" s="924"/>
    </row>
    <row r="38" ht="5.25" customHeight="1" spans="2:19">
      <c r="B38" s="839"/>
      <c r="C38" s="840"/>
      <c r="D38" s="840"/>
      <c r="E38" s="840"/>
      <c r="F38" s="840"/>
      <c r="G38" s="840"/>
      <c r="H38" s="840"/>
      <c r="I38" s="840"/>
      <c r="J38" s="840"/>
      <c r="K38" s="840"/>
      <c r="L38" s="840"/>
      <c r="M38" s="840"/>
      <c r="N38" s="840"/>
      <c r="O38" s="840"/>
      <c r="P38" s="840"/>
      <c r="Q38" s="840"/>
      <c r="R38" s="840"/>
      <c r="S38" s="924"/>
    </row>
    <row r="39" ht="15.75" customHeight="1" spans="2:19">
      <c r="B39" s="839"/>
      <c r="C39" s="840"/>
      <c r="D39" s="840"/>
      <c r="E39" s="840"/>
      <c r="F39" s="840"/>
      <c r="G39" s="840"/>
      <c r="H39" s="840"/>
      <c r="I39" s="840"/>
      <c r="J39" s="840"/>
      <c r="K39" s="840"/>
      <c r="L39" s="840"/>
      <c r="M39" s="840"/>
      <c r="N39" s="840"/>
      <c r="O39" s="840"/>
      <c r="P39" s="840"/>
      <c r="Q39" s="840"/>
      <c r="R39" s="840"/>
      <c r="S39" s="924"/>
    </row>
    <row r="40" ht="15.75" customHeight="1" spans="2:19">
      <c r="B40" s="841" t="s">
        <v>86</v>
      </c>
      <c r="C40" s="841"/>
      <c r="D40" s="841"/>
      <c r="E40" s="841"/>
      <c r="F40" s="841"/>
      <c r="G40" s="842" t="s">
        <v>87</v>
      </c>
      <c r="H40" s="189" t="s">
        <v>88</v>
      </c>
      <c r="I40" s="190"/>
      <c r="J40" s="190"/>
      <c r="K40" s="190"/>
      <c r="L40" s="249"/>
      <c r="M40" s="189" t="s">
        <v>89</v>
      </c>
      <c r="N40" s="190"/>
      <c r="O40" s="190"/>
      <c r="P40" s="190"/>
      <c r="Q40" s="190"/>
      <c r="R40" s="190"/>
      <c r="S40" s="249"/>
    </row>
    <row r="41" ht="33.75" customHeight="1" spans="2:19">
      <c r="B41" s="841"/>
      <c r="C41" s="841"/>
      <c r="D41" s="841"/>
      <c r="E41" s="841"/>
      <c r="F41" s="841"/>
      <c r="G41" s="843"/>
      <c r="H41" s="193"/>
      <c r="I41" s="194"/>
      <c r="J41" s="194"/>
      <c r="K41" s="194"/>
      <c r="L41" s="250"/>
      <c r="M41" s="193"/>
      <c r="N41" s="194"/>
      <c r="O41" s="194"/>
      <c r="P41" s="194"/>
      <c r="Q41" s="194"/>
      <c r="R41" s="194"/>
      <c r="S41" s="250"/>
    </row>
    <row r="42" ht="33.75" customHeight="1" spans="2:19">
      <c r="B42" s="844" t="s">
        <v>167</v>
      </c>
      <c r="C42" s="845"/>
      <c r="D42" s="845"/>
      <c r="E42" s="845"/>
      <c r="F42" s="846"/>
      <c r="G42" s="847">
        <f>IFERROR(+O33,0)</f>
        <v>20</v>
      </c>
      <c r="H42" s="114">
        <v>1</v>
      </c>
      <c r="I42" s="200"/>
      <c r="J42" s="200"/>
      <c r="K42" s="200"/>
      <c r="L42" s="201"/>
      <c r="M42" s="896" t="s">
        <v>83</v>
      </c>
      <c r="N42" s="897">
        <f>+G42</f>
        <v>20</v>
      </c>
      <c r="O42" s="898"/>
      <c r="P42" s="898"/>
      <c r="Q42" s="898"/>
      <c r="R42" s="898"/>
      <c r="S42" s="925"/>
    </row>
    <row r="43" ht="18.75" spans="2:19">
      <c r="B43" s="848"/>
      <c r="C43" s="849"/>
      <c r="D43" s="850"/>
      <c r="E43" s="850"/>
      <c r="F43" s="851"/>
      <c r="G43" s="852" t="s">
        <v>95</v>
      </c>
      <c r="H43" s="114">
        <f>+H42</f>
        <v>1</v>
      </c>
      <c r="I43" s="200"/>
      <c r="J43" s="200"/>
      <c r="K43" s="200"/>
      <c r="L43" s="201"/>
      <c r="M43" s="899" t="s">
        <v>92</v>
      </c>
      <c r="N43" s="899" t="str">
        <f>IF(N42&lt;50,"F",IF(N42&lt;=60,"E",IF(N42&lt;=70,"D",IF(N42&lt;=82.5,"C",IF(N42&lt;=85,"B",IF(N42&lt;=87.5,"B PLUS",IF(N42&lt;=90,"A",IF(N42&gt;90,"APLUS"))))))))</f>
        <v>F</v>
      </c>
      <c r="O43" s="900"/>
      <c r="P43" s="900"/>
      <c r="Q43" s="900"/>
      <c r="R43" s="900"/>
      <c r="S43" s="926"/>
    </row>
    <row r="44" ht="18.75" spans="2:19">
      <c r="B44" s="853"/>
      <c r="C44" s="853"/>
      <c r="D44" s="853"/>
      <c r="E44" s="853"/>
      <c r="F44" s="853"/>
      <c r="G44" s="854"/>
      <c r="H44" s="854"/>
      <c r="I44" s="854"/>
      <c r="J44" s="854"/>
      <c r="K44" s="854"/>
      <c r="L44" s="854"/>
      <c r="M44" s="854"/>
      <c r="N44" s="854"/>
      <c r="O44" s="854"/>
      <c r="P44" s="854"/>
      <c r="Q44" s="854"/>
      <c r="R44" s="854"/>
      <c r="S44" s="854"/>
    </row>
  </sheetData>
  <mergeCells count="98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H16:I16"/>
    <mergeCell ref="O16:P16"/>
    <mergeCell ref="Q16:S16"/>
    <mergeCell ref="H17:I17"/>
    <mergeCell ref="O17:P17"/>
    <mergeCell ref="Q17:S17"/>
    <mergeCell ref="H18:I18"/>
    <mergeCell ref="O18:P18"/>
    <mergeCell ref="Q18:S18"/>
    <mergeCell ref="H19:I19"/>
    <mergeCell ref="O19:P19"/>
    <mergeCell ref="Q19:S19"/>
    <mergeCell ref="H20:I20"/>
    <mergeCell ref="O20:P20"/>
    <mergeCell ref="Q20:S20"/>
    <mergeCell ref="H22:I22"/>
    <mergeCell ref="O22:P22"/>
    <mergeCell ref="Q22:S22"/>
    <mergeCell ref="H23:I23"/>
    <mergeCell ref="O23:P23"/>
    <mergeCell ref="Q23:S23"/>
    <mergeCell ref="H24:I24"/>
    <mergeCell ref="O24:P24"/>
    <mergeCell ref="Q24:S24"/>
    <mergeCell ref="H25:I25"/>
    <mergeCell ref="O25:P25"/>
    <mergeCell ref="Q25:S25"/>
    <mergeCell ref="H27:I27"/>
    <mergeCell ref="O27:P27"/>
    <mergeCell ref="Q27:S27"/>
    <mergeCell ref="H28:I28"/>
    <mergeCell ref="O28:P28"/>
    <mergeCell ref="Q28:S28"/>
    <mergeCell ref="H29:I29"/>
    <mergeCell ref="O29:P29"/>
    <mergeCell ref="Q29:S29"/>
    <mergeCell ref="B31:D31"/>
    <mergeCell ref="H31:I31"/>
    <mergeCell ref="O31:P31"/>
    <mergeCell ref="Q31:S31"/>
    <mergeCell ref="B33:E33"/>
    <mergeCell ref="G33:M33"/>
    <mergeCell ref="O33:S33"/>
    <mergeCell ref="B34:S34"/>
    <mergeCell ref="G35:S35"/>
    <mergeCell ref="B42:F42"/>
    <mergeCell ref="H42:L42"/>
    <mergeCell ref="N42:S42"/>
    <mergeCell ref="C43:F43"/>
    <mergeCell ref="H43:L43"/>
    <mergeCell ref="N43:S43"/>
    <mergeCell ref="E12:E14"/>
    <mergeCell ref="F12:F14"/>
    <mergeCell ref="G13:G14"/>
    <mergeCell ref="G40:G41"/>
    <mergeCell ref="K12:K14"/>
    <mergeCell ref="K17:K18"/>
    <mergeCell ref="K24:K25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B12:D14"/>
    <mergeCell ref="O13:P14"/>
    <mergeCell ref="B16:D20"/>
    <mergeCell ref="B22:D25"/>
    <mergeCell ref="B27:D29"/>
    <mergeCell ref="B40:F41"/>
    <mergeCell ref="H40:L41"/>
    <mergeCell ref="M40:S41"/>
    <mergeCell ref="B36:S39"/>
  </mergeCells>
  <conditionalFormatting sqref="N16">
    <cfRule type="containsText" dxfId="0" priority="81" stopIfTrue="1" operator="between" text="5">
      <formula>NOT(ISERROR(SEARCH("5",N16)))</formula>
    </cfRule>
    <cfRule type="containsText" dxfId="1" priority="82" stopIfTrue="1" operator="between" text="4">
      <formula>NOT(ISERROR(SEARCH("4",N16)))</formula>
    </cfRule>
    <cfRule type="containsText" dxfId="2" priority="83" stopIfTrue="1" operator="between" text="3">
      <formula>NOT(ISERROR(SEARCH("3",N16)))</formula>
    </cfRule>
    <cfRule type="containsText" dxfId="3" priority="84" stopIfTrue="1" operator="between" text="2">
      <formula>NOT(ISERROR(SEARCH("2",N16)))</formula>
    </cfRule>
    <cfRule type="containsText" dxfId="4" priority="85" stopIfTrue="1" operator="between" text="1">
      <formula>NOT(ISERROR(SEARCH("1",N16)))</formula>
    </cfRule>
  </conditionalFormatting>
  <conditionalFormatting sqref="N17">
    <cfRule type="containsText" dxfId="0" priority="76" stopIfTrue="1" operator="between" text="5">
      <formula>NOT(ISERROR(SEARCH("5",N17)))</formula>
    </cfRule>
    <cfRule type="containsText" dxfId="1" priority="77" stopIfTrue="1" operator="between" text="4">
      <formula>NOT(ISERROR(SEARCH("4",N17)))</formula>
    </cfRule>
    <cfRule type="containsText" dxfId="2" priority="78" stopIfTrue="1" operator="between" text="3">
      <formula>NOT(ISERROR(SEARCH("3",N17)))</formula>
    </cfRule>
    <cfRule type="containsText" dxfId="3" priority="79" stopIfTrue="1" operator="between" text="2">
      <formula>NOT(ISERROR(SEARCH("2",N17)))</formula>
    </cfRule>
    <cfRule type="containsText" dxfId="4" priority="80" stopIfTrue="1" operator="between" text="1">
      <formula>NOT(ISERROR(SEARCH("1",N17)))</formula>
    </cfRule>
  </conditionalFormatting>
  <conditionalFormatting sqref="N18">
    <cfRule type="containsText" dxfId="0" priority="71" stopIfTrue="1" operator="between" text="5">
      <formula>NOT(ISERROR(SEARCH("5",N18)))</formula>
    </cfRule>
    <cfRule type="containsText" dxfId="1" priority="72" stopIfTrue="1" operator="between" text="4">
      <formula>NOT(ISERROR(SEARCH("4",N18)))</formula>
    </cfRule>
    <cfRule type="containsText" dxfId="2" priority="73" stopIfTrue="1" operator="between" text="3">
      <formula>NOT(ISERROR(SEARCH("3",N18)))</formula>
    </cfRule>
    <cfRule type="containsText" dxfId="3" priority="74" stopIfTrue="1" operator="between" text="2">
      <formula>NOT(ISERROR(SEARCH("2",N18)))</formula>
    </cfRule>
    <cfRule type="containsText" dxfId="4" priority="75" stopIfTrue="1" operator="between" text="1">
      <formula>NOT(ISERROR(SEARCH("1",N18)))</formula>
    </cfRule>
  </conditionalFormatting>
  <conditionalFormatting sqref="N19">
    <cfRule type="containsText" dxfId="0" priority="66" stopIfTrue="1" operator="between" text="5">
      <formula>NOT(ISERROR(SEARCH("5",N19)))</formula>
    </cfRule>
    <cfRule type="containsText" dxfId="1" priority="67" stopIfTrue="1" operator="between" text="4">
      <formula>NOT(ISERROR(SEARCH("4",N19)))</formula>
    </cfRule>
    <cfRule type="containsText" dxfId="2" priority="68" stopIfTrue="1" operator="between" text="3">
      <formula>NOT(ISERROR(SEARCH("3",N19)))</formula>
    </cfRule>
    <cfRule type="containsText" dxfId="3" priority="69" stopIfTrue="1" operator="between" text="2">
      <formula>NOT(ISERROR(SEARCH("2",N19)))</formula>
    </cfRule>
    <cfRule type="containsText" dxfId="4" priority="70" stopIfTrue="1" operator="between" text="1">
      <formula>NOT(ISERROR(SEARCH("1",N19)))</formula>
    </cfRule>
  </conditionalFormatting>
  <conditionalFormatting sqref="N20">
    <cfRule type="containsText" dxfId="0" priority="61" stopIfTrue="1" operator="between" text="5">
      <formula>NOT(ISERROR(SEARCH("5",N20)))</formula>
    </cfRule>
    <cfRule type="containsText" dxfId="1" priority="62" stopIfTrue="1" operator="between" text="4">
      <formula>NOT(ISERROR(SEARCH("4",N20)))</formula>
    </cfRule>
    <cfRule type="containsText" dxfId="2" priority="63" stopIfTrue="1" operator="between" text="3">
      <formula>NOT(ISERROR(SEARCH("3",N20)))</formula>
    </cfRule>
    <cfRule type="containsText" dxfId="3" priority="64" stopIfTrue="1" operator="between" text="2">
      <formula>NOT(ISERROR(SEARCH("2",N20)))</formula>
    </cfRule>
    <cfRule type="containsText" dxfId="4" priority="65" stopIfTrue="1" operator="between" text="1">
      <formula>NOT(ISERROR(SEARCH("1",N20)))</formula>
    </cfRule>
  </conditionalFormatting>
  <conditionalFormatting sqref="N22">
    <cfRule type="containsText" dxfId="0" priority="56" stopIfTrue="1" operator="between" text="5">
      <formula>NOT(ISERROR(SEARCH("5",N22)))</formula>
    </cfRule>
    <cfRule type="containsText" dxfId="1" priority="57" stopIfTrue="1" operator="between" text="4">
      <formula>NOT(ISERROR(SEARCH("4",N22)))</formula>
    </cfRule>
    <cfRule type="containsText" dxfId="2" priority="58" stopIfTrue="1" operator="between" text="3">
      <formula>NOT(ISERROR(SEARCH("3",N22)))</formula>
    </cfRule>
    <cfRule type="containsText" dxfId="3" priority="59" stopIfTrue="1" operator="between" text="2">
      <formula>NOT(ISERROR(SEARCH("2",N22)))</formula>
    </cfRule>
    <cfRule type="containsText" dxfId="4" priority="60" stopIfTrue="1" operator="between" text="1">
      <formula>NOT(ISERROR(SEARCH("1",N22)))</formula>
    </cfRule>
  </conditionalFormatting>
  <conditionalFormatting sqref="N23">
    <cfRule type="containsText" dxfId="0" priority="16" stopIfTrue="1" operator="between" text="5">
      <formula>NOT(ISERROR(SEARCH("5",N23)))</formula>
    </cfRule>
    <cfRule type="containsText" dxfId="1" priority="17" stopIfTrue="1" operator="between" text="4">
      <formula>NOT(ISERROR(SEARCH("4",N23)))</formula>
    </cfRule>
    <cfRule type="containsText" dxfId="2" priority="18" stopIfTrue="1" operator="between" text="3">
      <formula>NOT(ISERROR(SEARCH("3",N23)))</formula>
    </cfRule>
    <cfRule type="containsText" dxfId="3" priority="19" stopIfTrue="1" operator="between" text="2">
      <formula>NOT(ISERROR(SEARCH("2",N23)))</formula>
    </cfRule>
    <cfRule type="containsText" dxfId="4" priority="20" stopIfTrue="1" operator="between" text="1">
      <formula>NOT(ISERROR(SEARCH("1",N23)))</formula>
    </cfRule>
  </conditionalFormatting>
  <conditionalFormatting sqref="N24">
    <cfRule type="containsText" dxfId="0" priority="11" stopIfTrue="1" operator="between" text="5">
      <formula>NOT(ISERROR(SEARCH("5",N24)))</formula>
    </cfRule>
    <cfRule type="containsText" dxfId="1" priority="12" stopIfTrue="1" operator="between" text="4">
      <formula>NOT(ISERROR(SEARCH("4",N24)))</formula>
    </cfRule>
    <cfRule type="containsText" dxfId="2" priority="13" stopIfTrue="1" operator="between" text="3">
      <formula>NOT(ISERROR(SEARCH("3",N24)))</formula>
    </cfRule>
    <cfRule type="containsText" dxfId="3" priority="14" stopIfTrue="1" operator="between" text="2">
      <formula>NOT(ISERROR(SEARCH("2",N24)))</formula>
    </cfRule>
    <cfRule type="containsText" dxfId="4" priority="15" stopIfTrue="1" operator="between" text="1">
      <formula>NOT(ISERROR(SEARCH("1",N24)))</formula>
    </cfRule>
  </conditionalFormatting>
  <conditionalFormatting sqref="N25">
    <cfRule type="containsText" dxfId="0" priority="41" stopIfTrue="1" operator="between" text="5">
      <formula>NOT(ISERROR(SEARCH("5",N25)))</formula>
    </cfRule>
    <cfRule type="containsText" dxfId="1" priority="42" stopIfTrue="1" operator="between" text="4">
      <formula>NOT(ISERROR(SEARCH("4",N25)))</formula>
    </cfRule>
    <cfRule type="containsText" dxfId="2" priority="43" stopIfTrue="1" operator="between" text="3">
      <formula>NOT(ISERROR(SEARCH("3",N25)))</formula>
    </cfRule>
    <cfRule type="containsText" dxfId="3" priority="44" stopIfTrue="1" operator="between" text="2">
      <formula>NOT(ISERROR(SEARCH("2",N25)))</formula>
    </cfRule>
    <cfRule type="containsText" dxfId="4" priority="45" stopIfTrue="1" operator="between" text="1">
      <formula>NOT(ISERROR(SEARCH("1",N25)))</formula>
    </cfRule>
  </conditionalFormatting>
  <conditionalFormatting sqref="N27">
    <cfRule type="containsText" dxfId="0" priority="36" stopIfTrue="1" operator="between" text="5">
      <formula>NOT(ISERROR(SEARCH("5",N27)))</formula>
    </cfRule>
    <cfRule type="containsText" dxfId="1" priority="37" stopIfTrue="1" operator="between" text="4">
      <formula>NOT(ISERROR(SEARCH("4",N27)))</formula>
    </cfRule>
    <cfRule type="containsText" dxfId="2" priority="38" stopIfTrue="1" operator="between" text="3">
      <formula>NOT(ISERROR(SEARCH("3",N27)))</formula>
    </cfRule>
    <cfRule type="containsText" dxfId="3" priority="39" stopIfTrue="1" operator="between" text="2">
      <formula>NOT(ISERROR(SEARCH("2",N27)))</formula>
    </cfRule>
    <cfRule type="containsText" dxfId="4" priority="40" stopIfTrue="1" operator="between" text="1">
      <formula>NOT(ISERROR(SEARCH("1",N27)))</formula>
    </cfRule>
  </conditionalFormatting>
  <conditionalFormatting sqref="N28">
    <cfRule type="containsText" dxfId="0" priority="6" stopIfTrue="1" operator="between" text="5">
      <formula>NOT(ISERROR(SEARCH("5",N28)))</formula>
    </cfRule>
    <cfRule type="containsText" dxfId="1" priority="7" stopIfTrue="1" operator="between" text="4">
      <formula>NOT(ISERROR(SEARCH("4",N28)))</formula>
    </cfRule>
    <cfRule type="containsText" dxfId="2" priority="8" stopIfTrue="1" operator="between" text="3">
      <formula>NOT(ISERROR(SEARCH("3",N28)))</formula>
    </cfRule>
    <cfRule type="containsText" dxfId="3" priority="9" stopIfTrue="1" operator="between" text="2">
      <formula>NOT(ISERROR(SEARCH("2",N28)))</formula>
    </cfRule>
    <cfRule type="containsText" dxfId="4" priority="10" stopIfTrue="1" operator="between" text="1">
      <formula>NOT(ISERROR(SEARCH("1",N28)))</formula>
    </cfRule>
  </conditionalFormatting>
  <conditionalFormatting sqref="N29">
    <cfRule type="containsText" dxfId="0" priority="1" stopIfTrue="1" operator="between" text="5">
      <formula>NOT(ISERROR(SEARCH("5",N29)))</formula>
    </cfRule>
    <cfRule type="containsText" dxfId="1" priority="2" stopIfTrue="1" operator="between" text="4">
      <formula>NOT(ISERROR(SEARCH("4",N29)))</formula>
    </cfRule>
    <cfRule type="containsText" dxfId="2" priority="3" stopIfTrue="1" operator="between" text="3">
      <formula>NOT(ISERROR(SEARCH("3",N29)))</formula>
    </cfRule>
    <cfRule type="containsText" dxfId="3" priority="4" stopIfTrue="1" operator="between" text="2">
      <formula>NOT(ISERROR(SEARCH("2",N29)))</formula>
    </cfRule>
    <cfRule type="containsText" dxfId="4" priority="5" stopIfTrue="1" operator="between" text="1">
      <formula>NOT(ISERROR(SEARCH("1",N29)))</formula>
    </cfRule>
  </conditionalFormatting>
  <conditionalFormatting sqref="N31">
    <cfRule type="containsText" dxfId="0" priority="21" stopIfTrue="1" operator="between" text="5">
      <formula>NOT(ISERROR(SEARCH("5",N31)))</formula>
    </cfRule>
    <cfRule type="containsText" dxfId="1" priority="22" stopIfTrue="1" operator="between" text="4">
      <formula>NOT(ISERROR(SEARCH("4",N31)))</formula>
    </cfRule>
    <cfRule type="containsText" dxfId="2" priority="23" stopIfTrue="1" operator="between" text="3">
      <formula>NOT(ISERROR(SEARCH("3",N31)))</formula>
    </cfRule>
    <cfRule type="containsText" dxfId="3" priority="24" stopIfTrue="1" operator="between" text="2">
      <formula>NOT(ISERROR(SEARCH("2",N31)))</formula>
    </cfRule>
    <cfRule type="containsText" dxfId="4" priority="25" stopIfTrue="1" operator="between" text="1">
      <formula>NOT(ISERROR(SEARCH("1",N31)))</formula>
    </cfRule>
  </conditionalFormatting>
  <printOptions horizontalCentered="1"/>
  <pageMargins left="0.236220472440945" right="0.236220472440945" top="0.748031496062992" bottom="0.748031496062992" header="0.31496062992126" footer="0.31496062992126"/>
  <pageSetup paperSize="256" scale="46" firstPageNumber="4294963191" orientation="landscape" useFirstPageNumber="1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Z46"/>
  <sheetViews>
    <sheetView zoomScale="85" zoomScaleNormal="85" zoomScaleSheetLayoutView="85" topLeftCell="D4" workbookViewId="0">
      <selection activeCell="K32" sqref="K32"/>
    </sheetView>
  </sheetViews>
  <sheetFormatPr defaultColWidth="9.18095238095238" defaultRowHeight="12.75"/>
  <cols>
    <col min="1" max="1" width="3.26666666666667" customWidth="1"/>
    <col min="3" max="3" width="2.54285714285714" customWidth="1"/>
    <col min="4" max="4" width="11" customWidth="1"/>
    <col min="5" max="5" width="37.1809523809524" customWidth="1"/>
    <col min="6" max="6" width="9.72380952380952" customWidth="1"/>
    <col min="7" max="7" width="41.7238095238095" customWidth="1"/>
    <col min="8" max="8" width="16" customWidth="1"/>
    <col min="9" max="9" width="20.2666666666667" customWidth="1"/>
    <col min="10" max="10" width="14.2666666666667" customWidth="1"/>
    <col min="11" max="11" width="44.7238095238095" customWidth="1"/>
    <col min="12" max="12" width="14.1809523809524" customWidth="1"/>
    <col min="13" max="13" width="12.2666666666667" customWidth="1"/>
    <col min="14" max="14" width="10" customWidth="1"/>
    <col min="15" max="16" width="4.72380952380952" customWidth="1"/>
    <col min="17" max="17" width="3.72380952380952" customWidth="1"/>
    <col min="18" max="18" width="5.54285714285714" customWidth="1"/>
    <col min="19" max="19" width="3.72380952380952" customWidth="1"/>
    <col min="21" max="21" width="34.5428571428571" customWidth="1"/>
    <col min="22" max="26" width="30.7238095238095" customWidth="1"/>
  </cols>
  <sheetData>
    <row r="1" spans="2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28.5" spans="2:19">
      <c r="B3" s="3" t="s">
        <v>168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7"/>
      <c r="P3" s="118"/>
      <c r="Q3" s="205"/>
      <c r="R3" s="205"/>
      <c r="S3" s="206"/>
    </row>
    <row r="4" ht="13.5" customHeight="1" spans="2:19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9"/>
      <c r="P4" s="120"/>
      <c r="Q4" s="207"/>
      <c r="R4" s="207"/>
      <c r="S4" s="208"/>
    </row>
    <row r="5" ht="21" spans="2:19">
      <c r="B5" s="7"/>
      <c r="C5" s="8"/>
      <c r="D5" s="8"/>
      <c r="E5" s="9" t="s">
        <v>169</v>
      </c>
      <c r="F5" s="1081" t="s">
        <v>98</v>
      </c>
      <c r="G5" s="11"/>
      <c r="H5" s="12"/>
      <c r="I5" s="12"/>
      <c r="J5" s="121"/>
      <c r="K5" s="121"/>
      <c r="L5" s="121"/>
      <c r="M5" s="122"/>
      <c r="N5" s="123"/>
      <c r="O5" s="124"/>
      <c r="P5" s="125" t="s">
        <v>3</v>
      </c>
      <c r="Q5" s="209"/>
      <c r="R5" s="209"/>
      <c r="S5" s="210"/>
    </row>
    <row r="6" ht="21" spans="2:19">
      <c r="B6" s="7"/>
      <c r="C6" s="8"/>
      <c r="D6" s="8"/>
      <c r="E6" s="9" t="s">
        <v>3</v>
      </c>
      <c r="F6" s="1081" t="s">
        <v>99</v>
      </c>
      <c r="G6" s="11"/>
      <c r="H6" s="12"/>
      <c r="I6" s="12"/>
      <c r="J6" s="121"/>
      <c r="K6" s="121"/>
      <c r="L6" s="121"/>
      <c r="M6" s="122"/>
      <c r="N6" s="123"/>
      <c r="O6" s="124"/>
      <c r="P6" s="126"/>
      <c r="Q6" s="211"/>
      <c r="R6" s="211"/>
      <c r="S6" s="212"/>
    </row>
    <row r="7" ht="21" spans="2:19">
      <c r="B7" s="7"/>
      <c r="C7" s="8"/>
      <c r="D7" s="8"/>
      <c r="E7" s="9" t="s">
        <v>100</v>
      </c>
      <c r="F7" s="1081" t="s">
        <v>101</v>
      </c>
      <c r="G7" s="11"/>
      <c r="H7" s="12"/>
      <c r="I7" s="12"/>
      <c r="J7" s="121"/>
      <c r="K7" s="121"/>
      <c r="L7" s="121"/>
      <c r="M7" s="122"/>
      <c r="N7" s="123"/>
      <c r="O7" s="124"/>
      <c r="P7" s="125">
        <v>2022</v>
      </c>
      <c r="Q7" s="209"/>
      <c r="R7" s="209"/>
      <c r="S7" s="210"/>
    </row>
    <row r="8" ht="15.75" customHeight="1" spans="2:19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7"/>
      <c r="P8" s="128"/>
      <c r="Q8" s="213"/>
      <c r="R8" s="213"/>
      <c r="S8" s="214"/>
    </row>
    <row r="9" spans="2:1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ht="23.25" spans="2:19">
      <c r="B10" s="16"/>
      <c r="C10" s="17"/>
      <c r="D10" s="17"/>
      <c r="E10" s="17"/>
      <c r="F10" s="17"/>
      <c r="G10" s="18"/>
      <c r="H10" s="19" t="s">
        <v>170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215"/>
    </row>
    <row r="11" ht="9" customHeight="1" spans="2:19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130"/>
      <c r="M11" s="130"/>
      <c r="N11" s="130"/>
      <c r="O11" s="130"/>
      <c r="P11" s="130"/>
      <c r="Q11" s="130"/>
      <c r="R11" s="130"/>
      <c r="S11" s="130"/>
    </row>
    <row r="12" ht="24" customHeight="1" spans="2:26">
      <c r="B12" s="21" t="s">
        <v>70</v>
      </c>
      <c r="C12" s="22"/>
      <c r="D12" s="23"/>
      <c r="E12" s="24" t="s">
        <v>103</v>
      </c>
      <c r="F12" s="24" t="s">
        <v>19</v>
      </c>
      <c r="G12" s="25" t="s">
        <v>104</v>
      </c>
      <c r="H12" s="26"/>
      <c r="I12" s="26"/>
      <c r="J12" s="131"/>
      <c r="K12" s="132" t="s">
        <v>105</v>
      </c>
      <c r="L12" s="133" t="s">
        <v>106</v>
      </c>
      <c r="M12" s="131"/>
      <c r="N12" s="134" t="s">
        <v>17</v>
      </c>
      <c r="O12" s="135"/>
      <c r="P12" s="136"/>
      <c r="Q12" s="216" t="s">
        <v>18</v>
      </c>
      <c r="R12" s="217"/>
      <c r="S12" s="218"/>
      <c r="U12" s="670" t="s">
        <v>107</v>
      </c>
      <c r="V12" s="671">
        <v>1</v>
      </c>
      <c r="W12" s="671">
        <v>2</v>
      </c>
      <c r="X12" s="671">
        <v>3</v>
      </c>
      <c r="Y12" s="671">
        <v>4</v>
      </c>
      <c r="Z12" s="681">
        <v>5</v>
      </c>
    </row>
    <row r="13" ht="15" customHeight="1" spans="2:26">
      <c r="B13" s="27"/>
      <c r="C13" s="28"/>
      <c r="D13" s="29"/>
      <c r="E13" s="30"/>
      <c r="F13" s="30"/>
      <c r="G13" s="31" t="s">
        <v>108</v>
      </c>
      <c r="H13" s="32" t="s">
        <v>109</v>
      </c>
      <c r="I13" s="137"/>
      <c r="J13" s="138"/>
      <c r="K13" s="139"/>
      <c r="L13" s="140" t="s">
        <v>110</v>
      </c>
      <c r="M13" s="141" t="s">
        <v>22</v>
      </c>
      <c r="N13" s="142" t="s">
        <v>111</v>
      </c>
      <c r="O13" s="143" t="s">
        <v>22</v>
      </c>
      <c r="P13" s="144"/>
      <c r="Q13" s="221" t="s">
        <v>23</v>
      </c>
      <c r="R13" s="222"/>
      <c r="S13" s="223"/>
      <c r="U13" s="672"/>
      <c r="V13" s="673"/>
      <c r="W13" s="673"/>
      <c r="X13" s="673"/>
      <c r="Y13" s="673"/>
      <c r="Z13" s="682"/>
    </row>
    <row r="14" ht="28.5" customHeight="1" spans="2:26">
      <c r="B14" s="33"/>
      <c r="C14" s="34"/>
      <c r="D14" s="35"/>
      <c r="E14" s="36"/>
      <c r="F14" s="36"/>
      <c r="G14" s="37"/>
      <c r="H14" s="38" t="s">
        <v>112</v>
      </c>
      <c r="I14" s="145"/>
      <c r="J14" s="146" t="s">
        <v>113</v>
      </c>
      <c r="K14" s="147"/>
      <c r="L14" s="148"/>
      <c r="M14" s="35"/>
      <c r="N14" s="149"/>
      <c r="O14" s="150"/>
      <c r="P14" s="151"/>
      <c r="Q14" s="226"/>
      <c r="R14" s="226"/>
      <c r="S14" s="227"/>
      <c r="U14" s="674"/>
      <c r="V14" s="675"/>
      <c r="W14" s="675"/>
      <c r="X14" s="675"/>
      <c r="Y14" s="675"/>
      <c r="Z14" s="683"/>
    </row>
    <row r="15" ht="15.75" spans="2:26">
      <c r="B15" s="39" t="s">
        <v>24</v>
      </c>
      <c r="C15" s="40"/>
      <c r="D15" s="41"/>
      <c r="E15" s="42" t="s">
        <v>25</v>
      </c>
      <c r="F15" s="42" t="s">
        <v>26</v>
      </c>
      <c r="G15" s="39" t="s">
        <v>27</v>
      </c>
      <c r="H15" s="39" t="s">
        <v>28</v>
      </c>
      <c r="I15" s="40"/>
      <c r="J15" s="41"/>
      <c r="K15" s="40" t="s">
        <v>114</v>
      </c>
      <c r="L15" s="152" t="s">
        <v>115</v>
      </c>
      <c r="M15" s="153"/>
      <c r="N15" s="154"/>
      <c r="O15" s="155" t="s">
        <v>31</v>
      </c>
      <c r="P15" s="154"/>
      <c r="Q15" s="155" t="s">
        <v>32</v>
      </c>
      <c r="R15" s="229"/>
      <c r="S15" s="154"/>
      <c r="U15" s="309" t="s">
        <v>171</v>
      </c>
      <c r="V15" s="310"/>
      <c r="W15" s="310"/>
      <c r="X15" s="310"/>
      <c r="Y15" s="310"/>
      <c r="Z15" s="335"/>
    </row>
    <row r="16" ht="31.5" customHeight="1" spans="2:26">
      <c r="B16" s="684" t="s">
        <v>116</v>
      </c>
      <c r="C16" s="685"/>
      <c r="D16" s="686"/>
      <c r="E16" s="640" t="s">
        <v>172</v>
      </c>
      <c r="F16" s="47">
        <v>10</v>
      </c>
      <c r="G16" s="48" t="s">
        <v>173</v>
      </c>
      <c r="H16" s="257" t="s">
        <v>174</v>
      </c>
      <c r="I16" s="274"/>
      <c r="J16" s="752"/>
      <c r="K16" s="753" t="s">
        <v>175</v>
      </c>
      <c r="L16" s="752"/>
      <c r="M16" s="754">
        <f>IFERROR(L16/J16,0)</f>
        <v>0</v>
      </c>
      <c r="N16" s="723">
        <f t="shared" ref="N16:N17" si="0">+O16</f>
        <v>1</v>
      </c>
      <c r="O16" s="755">
        <f>IF(M16&lt;75%,1,IF(M16&lt;85%,2,IF(M16&lt;95%,3,IF(M16&lt;=100%,4,5))))</f>
        <v>1</v>
      </c>
      <c r="P16" s="756"/>
      <c r="Q16" s="731">
        <f>+(O16*F16)/5</f>
        <v>2</v>
      </c>
      <c r="R16" s="732"/>
      <c r="S16" s="733"/>
      <c r="U16" s="235" t="str">
        <f>G16</f>
        <v>Total Kredit </v>
      </c>
      <c r="V16" s="776" t="s">
        <v>176</v>
      </c>
      <c r="W16" s="776" t="s">
        <v>177</v>
      </c>
      <c r="X16" s="776" t="s">
        <v>178</v>
      </c>
      <c r="Y16" s="776" t="s">
        <v>179</v>
      </c>
      <c r="Z16" s="776" t="s">
        <v>180</v>
      </c>
    </row>
    <row r="17" ht="15" customHeight="1" spans="2:26">
      <c r="B17" s="687"/>
      <c r="C17" s="688"/>
      <c r="D17" s="689"/>
      <c r="E17" s="60"/>
      <c r="F17" s="47">
        <v>5</v>
      </c>
      <c r="G17" s="48" t="s">
        <v>181</v>
      </c>
      <c r="H17" s="734" t="s">
        <v>174</v>
      </c>
      <c r="I17" s="757"/>
      <c r="J17" s="752"/>
      <c r="K17" s="758"/>
      <c r="L17" s="752"/>
      <c r="M17" s="754">
        <f>IFERROR(L17/J17,0)</f>
        <v>0</v>
      </c>
      <c r="N17" s="723">
        <f t="shared" si="0"/>
        <v>1</v>
      </c>
      <c r="O17" s="755">
        <f>IF(M17&lt;75%,1,IF(M17&lt;85%,2,IF(M17&lt;95%,3,IF(M17&lt;=100%,4,5))))</f>
        <v>1</v>
      </c>
      <c r="P17" s="756"/>
      <c r="Q17" s="731">
        <f>+(O17*F17)/5</f>
        <v>1</v>
      </c>
      <c r="R17" s="732"/>
      <c r="S17" s="733"/>
      <c r="U17" s="235" t="str">
        <f t="shared" ref="U17:U30" si="1">G17</f>
        <v>Total Kredit Konsumtif </v>
      </c>
      <c r="V17" s="677"/>
      <c r="W17" s="677"/>
      <c r="X17" s="677"/>
      <c r="Y17" s="677"/>
      <c r="Z17" s="677"/>
    </row>
    <row r="18" ht="47.25" customHeight="1" spans="2:26">
      <c r="B18" s="687"/>
      <c r="C18" s="688"/>
      <c r="D18" s="689"/>
      <c r="E18" s="48" t="s">
        <v>182</v>
      </c>
      <c r="F18" s="735">
        <v>5</v>
      </c>
      <c r="G18" s="48" t="s">
        <v>183</v>
      </c>
      <c r="H18" s="736" t="s">
        <v>174</v>
      </c>
      <c r="I18" s="759"/>
      <c r="J18" s="752"/>
      <c r="K18" s="760" t="s">
        <v>184</v>
      </c>
      <c r="L18" s="752"/>
      <c r="M18" s="754">
        <f>IFERROR(L18/J18,0)</f>
        <v>0</v>
      </c>
      <c r="N18" s="723">
        <f t="shared" ref="N18:N20" si="2">+O18</f>
        <v>1</v>
      </c>
      <c r="O18" s="755">
        <f>IF(M18&lt;75%,1,IF(M18&lt;85%,2,IF(M18&lt;95%,3,IF(M18&lt;=100%,4,5))))</f>
        <v>1</v>
      </c>
      <c r="P18" s="756"/>
      <c r="Q18" s="731">
        <f>+(O18*F18)/5</f>
        <v>1</v>
      </c>
      <c r="R18" s="732"/>
      <c r="S18" s="733"/>
      <c r="U18" s="235" t="str">
        <f t="shared" si="1"/>
        <v>Total DPK</v>
      </c>
      <c r="V18" s="776" t="s">
        <v>176</v>
      </c>
      <c r="W18" s="776" t="s">
        <v>177</v>
      </c>
      <c r="X18" s="776" t="s">
        <v>178</v>
      </c>
      <c r="Y18" s="776" t="s">
        <v>179</v>
      </c>
      <c r="Z18" s="776" t="s">
        <v>180</v>
      </c>
    </row>
    <row r="19" ht="18.75" customHeight="1" spans="2:26">
      <c r="B19" s="687"/>
      <c r="C19" s="688"/>
      <c r="D19" s="689"/>
      <c r="E19" s="60"/>
      <c r="F19" s="735">
        <v>5</v>
      </c>
      <c r="G19" s="48" t="s">
        <v>185</v>
      </c>
      <c r="H19" s="736" t="s">
        <v>174</v>
      </c>
      <c r="I19" s="759"/>
      <c r="J19" s="752"/>
      <c r="K19" s="758"/>
      <c r="L19" s="752"/>
      <c r="M19" s="754">
        <f>IFERROR(L19/J19,0)</f>
        <v>0</v>
      </c>
      <c r="N19" s="723">
        <f t="shared" si="2"/>
        <v>1</v>
      </c>
      <c r="O19" s="755">
        <f>IF(M19&lt;75%,1,IF(M19&lt;85%,2,IF(M19&lt;95%,3,IF(M19&lt;=100%,4,5))))</f>
        <v>1</v>
      </c>
      <c r="P19" s="756"/>
      <c r="Q19" s="731">
        <f>+(O19*F19)/5</f>
        <v>1</v>
      </c>
      <c r="R19" s="732"/>
      <c r="S19" s="733"/>
      <c r="U19" s="235" t="str">
        <f t="shared" si="1"/>
        <v>Rasio LDR</v>
      </c>
      <c r="V19" s="776" t="s">
        <v>176</v>
      </c>
      <c r="W19" s="776" t="s">
        <v>177</v>
      </c>
      <c r="X19" s="776" t="s">
        <v>178</v>
      </c>
      <c r="Y19" s="776" t="s">
        <v>179</v>
      </c>
      <c r="Z19" s="776" t="s">
        <v>180</v>
      </c>
    </row>
    <row r="20" ht="15" customHeight="1" spans="2:26">
      <c r="B20" s="694"/>
      <c r="C20" s="695"/>
      <c r="D20" s="696"/>
      <c r="E20" s="67" t="s">
        <v>186</v>
      </c>
      <c r="F20" s="735">
        <v>5</v>
      </c>
      <c r="G20" s="48" t="s">
        <v>187</v>
      </c>
      <c r="H20" s="736" t="s">
        <v>174</v>
      </c>
      <c r="I20" s="759"/>
      <c r="J20" s="752"/>
      <c r="K20" s="761" t="s">
        <v>188</v>
      </c>
      <c r="L20" s="752"/>
      <c r="M20" s="754">
        <f>IFERROR(L20/J20,0)</f>
        <v>0</v>
      </c>
      <c r="N20" s="723">
        <f t="shared" si="2"/>
        <v>1</v>
      </c>
      <c r="O20" s="755">
        <f>IF(M20&lt;75%,1,IF(M20&lt;85%,2,IF(M20&lt;95%,3,IF(M20&lt;=100%,4,5))))</f>
        <v>1</v>
      </c>
      <c r="P20" s="756"/>
      <c r="Q20" s="731">
        <f>+(O20*F20)/5</f>
        <v>1</v>
      </c>
      <c r="R20" s="732"/>
      <c r="S20" s="733"/>
      <c r="U20" s="235" t="str">
        <f t="shared" si="1"/>
        <v>Rasio FBI</v>
      </c>
      <c r="V20" s="776" t="s">
        <v>176</v>
      </c>
      <c r="W20" s="776" t="s">
        <v>177</v>
      </c>
      <c r="X20" s="776" t="s">
        <v>178</v>
      </c>
      <c r="Y20" s="776" t="s">
        <v>179</v>
      </c>
      <c r="Z20" s="776" t="s">
        <v>180</v>
      </c>
    </row>
    <row r="21" ht="15" customHeight="1" spans="2:26">
      <c r="B21" s="737"/>
      <c r="C21" s="738"/>
      <c r="D21" s="739"/>
      <c r="E21" s="740"/>
      <c r="F21" s="741">
        <f>SUM(F16:F20)</f>
        <v>30</v>
      </c>
      <c r="G21" s="742"/>
      <c r="H21" s="743"/>
      <c r="I21" s="762"/>
      <c r="J21" s="763"/>
      <c r="K21" s="762"/>
      <c r="L21" s="743"/>
      <c r="M21" s="764"/>
      <c r="N21" s="765"/>
      <c r="O21" s="766"/>
      <c r="P21" s="765"/>
      <c r="Q21" s="777"/>
      <c r="R21" s="778"/>
      <c r="S21" s="779"/>
      <c r="T21" s="240"/>
      <c r="U21" s="235">
        <f t="shared" ref="U21:U37" si="3">H21</f>
        <v>0</v>
      </c>
      <c r="V21" s="676"/>
      <c r="W21" s="676"/>
      <c r="X21" s="676"/>
      <c r="Y21" s="676"/>
      <c r="Z21" s="676"/>
    </row>
    <row r="22" ht="45" customHeight="1" spans="2:26">
      <c r="B22" s="698" t="s">
        <v>45</v>
      </c>
      <c r="C22" s="699"/>
      <c r="D22" s="700"/>
      <c r="E22" s="48" t="s">
        <v>189</v>
      </c>
      <c r="F22" s="264">
        <v>7</v>
      </c>
      <c r="G22" s="48" t="s">
        <v>190</v>
      </c>
      <c r="H22" s="736" t="s">
        <v>174</v>
      </c>
      <c r="I22" s="759"/>
      <c r="J22" s="767"/>
      <c r="K22" s="728" t="s">
        <v>191</v>
      </c>
      <c r="L22" s="767"/>
      <c r="M22" s="768">
        <f t="shared" ref="M22:M26" si="4">IFERROR(L22/J22,0)</f>
        <v>0</v>
      </c>
      <c r="N22" s="723">
        <f t="shared" ref="N22:N26" si="5">+O22</f>
        <v>1</v>
      </c>
      <c r="O22" s="724">
        <f t="shared" ref="O22:O26" si="6">IF(M22&lt;75%,1,IF(M22&lt;85%,2,IF(M22&lt;95%,3,IF(M22&lt;=100%,4,5))))</f>
        <v>1</v>
      </c>
      <c r="P22" s="725"/>
      <c r="Q22" s="731">
        <f t="shared" ref="Q22:Q26" si="7">+(O22*F22)/5</f>
        <v>1.4</v>
      </c>
      <c r="R22" s="732"/>
      <c r="S22" s="733"/>
      <c r="U22" s="235" t="str">
        <f t="shared" si="1"/>
        <v>Share Rasio UMKM</v>
      </c>
      <c r="V22" s="776" t="s">
        <v>176</v>
      </c>
      <c r="W22" s="776" t="s">
        <v>177</v>
      </c>
      <c r="X22" s="776" t="s">
        <v>178</v>
      </c>
      <c r="Y22" s="776" t="s">
        <v>179</v>
      </c>
      <c r="Z22" s="776" t="s">
        <v>180</v>
      </c>
    </row>
    <row r="23" ht="31.5" spans="2:26">
      <c r="B23" s="687"/>
      <c r="C23" s="688"/>
      <c r="D23" s="689"/>
      <c r="E23" s="60"/>
      <c r="F23" s="701">
        <v>6</v>
      </c>
      <c r="G23" s="67" t="s">
        <v>192</v>
      </c>
      <c r="H23" s="736" t="s">
        <v>174</v>
      </c>
      <c r="I23" s="759"/>
      <c r="J23" s="767"/>
      <c r="K23" s="356" t="s">
        <v>193</v>
      </c>
      <c r="L23" s="767"/>
      <c r="M23" s="768">
        <f t="shared" si="4"/>
        <v>0</v>
      </c>
      <c r="N23" s="723">
        <f t="shared" si="5"/>
        <v>1</v>
      </c>
      <c r="O23" s="724">
        <f t="shared" si="6"/>
        <v>1</v>
      </c>
      <c r="P23" s="725"/>
      <c r="Q23" s="731">
        <f t="shared" si="7"/>
        <v>1.2</v>
      </c>
      <c r="R23" s="732"/>
      <c r="S23" s="733"/>
      <c r="U23" s="235" t="str">
        <f t="shared" si="1"/>
        <v>Share Rasio Kredit Produktif</v>
      </c>
      <c r="V23" s="776" t="s">
        <v>176</v>
      </c>
      <c r="W23" s="776" t="s">
        <v>177</v>
      </c>
      <c r="X23" s="776" t="s">
        <v>178</v>
      </c>
      <c r="Y23" s="776" t="s">
        <v>179</v>
      </c>
      <c r="Z23" s="776" t="s">
        <v>180</v>
      </c>
    </row>
    <row r="24" ht="31.5" customHeight="1" spans="2:26">
      <c r="B24" s="687"/>
      <c r="C24" s="688"/>
      <c r="D24" s="689"/>
      <c r="E24" s="67" t="s">
        <v>194</v>
      </c>
      <c r="F24" s="66">
        <v>6</v>
      </c>
      <c r="G24" s="744" t="s">
        <v>195</v>
      </c>
      <c r="H24" s="736" t="s">
        <v>174</v>
      </c>
      <c r="I24" s="759"/>
      <c r="J24" s="767"/>
      <c r="K24" s="728" t="s">
        <v>196</v>
      </c>
      <c r="L24" s="767"/>
      <c r="M24" s="768">
        <f t="shared" si="4"/>
        <v>0</v>
      </c>
      <c r="N24" s="723">
        <f t="shared" si="5"/>
        <v>1</v>
      </c>
      <c r="O24" s="724">
        <f t="shared" si="6"/>
        <v>1</v>
      </c>
      <c r="P24" s="725"/>
      <c r="Q24" s="731">
        <f t="shared" si="7"/>
        <v>1.2</v>
      </c>
      <c r="R24" s="732"/>
      <c r="S24" s="733"/>
      <c r="U24" s="235" t="str">
        <f t="shared" si="1"/>
        <v>Rasio CASA</v>
      </c>
      <c r="V24" s="776" t="s">
        <v>176</v>
      </c>
      <c r="W24" s="776" t="s">
        <v>177</v>
      </c>
      <c r="X24" s="776" t="s">
        <v>178</v>
      </c>
      <c r="Y24" s="776" t="s">
        <v>179</v>
      </c>
      <c r="Z24" s="776" t="s">
        <v>180</v>
      </c>
    </row>
    <row r="25" ht="17.25" customHeight="1" spans="2:26">
      <c r="B25" s="687"/>
      <c r="C25" s="688"/>
      <c r="D25" s="689"/>
      <c r="E25" s="48" t="s">
        <v>197</v>
      </c>
      <c r="F25" s="701">
        <v>6</v>
      </c>
      <c r="G25" s="744" t="s">
        <v>198</v>
      </c>
      <c r="H25" s="736" t="s">
        <v>174</v>
      </c>
      <c r="I25" s="759"/>
      <c r="J25" s="767"/>
      <c r="K25" s="769" t="s">
        <v>199</v>
      </c>
      <c r="L25" s="767"/>
      <c r="M25" s="768">
        <f t="shared" si="4"/>
        <v>0</v>
      </c>
      <c r="N25" s="723">
        <f t="shared" si="5"/>
        <v>1</v>
      </c>
      <c r="O25" s="724">
        <f t="shared" si="6"/>
        <v>1</v>
      </c>
      <c r="P25" s="725"/>
      <c r="Q25" s="731">
        <f t="shared" si="7"/>
        <v>1.2</v>
      </c>
      <c r="R25" s="732"/>
      <c r="S25" s="733"/>
      <c r="U25" s="235" t="str">
        <f t="shared" si="1"/>
        <v>FPD</v>
      </c>
      <c r="V25" s="678"/>
      <c r="W25" s="678"/>
      <c r="X25" s="678"/>
      <c r="Y25" s="678"/>
      <c r="Z25" s="678"/>
    </row>
    <row r="26" ht="31.5" customHeight="1" spans="2:26">
      <c r="B26" s="687"/>
      <c r="C26" s="688"/>
      <c r="D26" s="689"/>
      <c r="E26" s="60"/>
      <c r="F26" s="701">
        <v>5</v>
      </c>
      <c r="G26" s="744" t="s">
        <v>200</v>
      </c>
      <c r="H26" s="736" t="s">
        <v>174</v>
      </c>
      <c r="I26" s="759"/>
      <c r="J26" s="357"/>
      <c r="K26" s="720"/>
      <c r="L26" s="721"/>
      <c r="M26" s="768">
        <f t="shared" si="4"/>
        <v>0</v>
      </c>
      <c r="N26" s="723">
        <f t="shared" si="5"/>
        <v>1</v>
      </c>
      <c r="O26" s="724">
        <f t="shared" si="6"/>
        <v>1</v>
      </c>
      <c r="P26" s="725"/>
      <c r="Q26" s="731">
        <f t="shared" si="7"/>
        <v>1</v>
      </c>
      <c r="R26" s="732"/>
      <c r="S26" s="733"/>
      <c r="U26" s="235" t="str">
        <f t="shared" si="1"/>
        <v>NPL</v>
      </c>
      <c r="V26" s="678"/>
      <c r="W26" s="678"/>
      <c r="X26" s="678"/>
      <c r="Y26" s="678"/>
      <c r="Z26" s="678"/>
    </row>
    <row r="27" ht="18" customHeight="1" spans="2:26">
      <c r="B27" s="705"/>
      <c r="C27" s="706"/>
      <c r="D27" s="707"/>
      <c r="E27" s="740"/>
      <c r="F27" s="741">
        <f>SUM(F22:F26)</f>
        <v>30</v>
      </c>
      <c r="G27" s="745"/>
      <c r="H27" s="746"/>
      <c r="I27" s="770"/>
      <c r="J27" s="771"/>
      <c r="K27" s="770"/>
      <c r="L27" s="746"/>
      <c r="M27" s="772"/>
      <c r="N27" s="773"/>
      <c r="O27" s="774"/>
      <c r="P27" s="773"/>
      <c r="Q27" s="780"/>
      <c r="R27" s="781"/>
      <c r="S27" s="782"/>
      <c r="U27" s="235">
        <f t="shared" si="3"/>
        <v>0</v>
      </c>
      <c r="V27" s="678"/>
      <c r="W27" s="678"/>
      <c r="X27" s="678"/>
      <c r="Y27" s="678"/>
      <c r="Z27" s="678"/>
    </row>
    <row r="28" ht="31.5" customHeight="1" spans="2:26">
      <c r="B28" s="698" t="s">
        <v>150</v>
      </c>
      <c r="C28" s="699"/>
      <c r="D28" s="700"/>
      <c r="E28" s="747" t="s">
        <v>201</v>
      </c>
      <c r="F28" s="61">
        <v>10</v>
      </c>
      <c r="G28" s="268" t="s">
        <v>202</v>
      </c>
      <c r="H28" s="79" t="s">
        <v>203</v>
      </c>
      <c r="I28" s="179"/>
      <c r="J28" s="357"/>
      <c r="K28" s="291" t="s">
        <v>204</v>
      </c>
      <c r="L28" s="721"/>
      <c r="M28" s="768">
        <f>IFERROR(L28/J28,0)</f>
        <v>0</v>
      </c>
      <c r="N28" s="723">
        <f t="shared" ref="N28:N30" si="8">+O28</f>
        <v>1</v>
      </c>
      <c r="O28" s="724">
        <f t="shared" ref="O28:O30" si="9">IF(M28&lt;75%,1,IF(M28&lt;85%,2,IF(M28&lt;95%,3,IF(M28&lt;=100%,4,5))))</f>
        <v>1</v>
      </c>
      <c r="P28" s="725"/>
      <c r="Q28" s="783">
        <f>+(O28*F28)/5</f>
        <v>2</v>
      </c>
      <c r="R28" s="784"/>
      <c r="S28" s="785"/>
      <c r="U28" s="235" t="str">
        <f t="shared" si="1"/>
        <v>Digitalisasi Proses Kredit</v>
      </c>
      <c r="V28" s="776" t="s">
        <v>176</v>
      </c>
      <c r="W28" s="776" t="s">
        <v>177</v>
      </c>
      <c r="X28" s="776" t="s">
        <v>178</v>
      </c>
      <c r="Y28" s="776" t="s">
        <v>179</v>
      </c>
      <c r="Z28" s="776" t="s">
        <v>180</v>
      </c>
    </row>
    <row r="29" ht="53.25" customHeight="1" spans="2:26">
      <c r="B29" s="687"/>
      <c r="C29" s="688"/>
      <c r="D29" s="689"/>
      <c r="E29" s="748"/>
      <c r="F29" s="61">
        <v>10</v>
      </c>
      <c r="G29" s="268" t="s">
        <v>205</v>
      </c>
      <c r="H29" s="79" t="s">
        <v>203</v>
      </c>
      <c r="I29" s="179"/>
      <c r="J29" s="357"/>
      <c r="K29" s="291" t="s">
        <v>206</v>
      </c>
      <c r="L29" s="721"/>
      <c r="M29" s="768">
        <f>IFERROR(L29/J29,0)</f>
        <v>0</v>
      </c>
      <c r="N29" s="723">
        <f t="shared" si="8"/>
        <v>1</v>
      </c>
      <c r="O29" s="724">
        <f t="shared" si="9"/>
        <v>1</v>
      </c>
      <c r="P29" s="725"/>
      <c r="Q29" s="783">
        <f>+(O29*F29)/5</f>
        <v>2</v>
      </c>
      <c r="R29" s="784"/>
      <c r="S29" s="785"/>
      <c r="U29" s="235" t="str">
        <f t="shared" si="1"/>
        <v>Bisnis Proses baru UMKM</v>
      </c>
      <c r="V29" s="776" t="s">
        <v>176</v>
      </c>
      <c r="W29" s="776" t="s">
        <v>177</v>
      </c>
      <c r="X29" s="776" t="s">
        <v>178</v>
      </c>
      <c r="Y29" s="776" t="s">
        <v>179</v>
      </c>
      <c r="Z29" s="776" t="s">
        <v>180</v>
      </c>
    </row>
    <row r="30" ht="53.25" customHeight="1" spans="2:26">
      <c r="B30" s="694"/>
      <c r="C30" s="695"/>
      <c r="D30" s="696"/>
      <c r="E30" s="749"/>
      <c r="F30" s="61">
        <v>10</v>
      </c>
      <c r="G30" s="750" t="s">
        <v>207</v>
      </c>
      <c r="H30" s="79" t="s">
        <v>203</v>
      </c>
      <c r="I30" s="179"/>
      <c r="J30" s="357"/>
      <c r="K30" s="356"/>
      <c r="L30" s="752"/>
      <c r="M30" s="768">
        <f>IFERROR(L30/J30,0)</f>
        <v>0</v>
      </c>
      <c r="N30" s="723">
        <f t="shared" si="8"/>
        <v>1</v>
      </c>
      <c r="O30" s="755">
        <f t="shared" si="9"/>
        <v>1</v>
      </c>
      <c r="P30" s="756"/>
      <c r="Q30" s="731">
        <f>+(O30*F30)/5</f>
        <v>2</v>
      </c>
      <c r="R30" s="732"/>
      <c r="S30" s="733"/>
      <c r="U30" s="235" t="str">
        <f t="shared" si="1"/>
        <v>Proses produk Bank Kalsel yang menyesuaikan dengan Core Banking baru</v>
      </c>
      <c r="V30" s="776" t="s">
        <v>176</v>
      </c>
      <c r="W30" s="776" t="s">
        <v>177</v>
      </c>
      <c r="X30" s="776" t="s">
        <v>178</v>
      </c>
      <c r="Y30" s="776" t="s">
        <v>179</v>
      </c>
      <c r="Z30" s="776" t="s">
        <v>180</v>
      </c>
    </row>
    <row r="31" ht="18" customHeight="1" spans="2:26">
      <c r="B31" s="708"/>
      <c r="C31" s="709"/>
      <c r="D31" s="710"/>
      <c r="E31" s="740"/>
      <c r="F31" s="741">
        <f>SUM(F28:F30)</f>
        <v>30</v>
      </c>
      <c r="G31" s="742"/>
      <c r="H31" s="743"/>
      <c r="I31" s="762"/>
      <c r="J31" s="763"/>
      <c r="K31" s="762"/>
      <c r="L31" s="666"/>
      <c r="M31" s="775"/>
      <c r="N31" s="665"/>
      <c r="O31" s="666"/>
      <c r="P31" s="665"/>
      <c r="Q31" s="786"/>
      <c r="R31" s="787"/>
      <c r="S31" s="788"/>
      <c r="U31" s="235">
        <f t="shared" si="3"/>
        <v>0</v>
      </c>
      <c r="V31" s="678"/>
      <c r="W31" s="678"/>
      <c r="X31" s="678"/>
      <c r="Y31" s="678"/>
      <c r="Z31" s="678"/>
    </row>
    <row r="32" ht="37.5" spans="2:26">
      <c r="B32" s="698" t="s">
        <v>62</v>
      </c>
      <c r="C32" s="699"/>
      <c r="D32" s="700"/>
      <c r="E32" s="747" t="s">
        <v>160</v>
      </c>
      <c r="F32" s="61">
        <v>5</v>
      </c>
      <c r="G32" s="646" t="s">
        <v>208</v>
      </c>
      <c r="H32" s="79" t="s">
        <v>209</v>
      </c>
      <c r="I32" s="179"/>
      <c r="J32" s="349"/>
      <c r="K32" s="168" t="s">
        <v>210</v>
      </c>
      <c r="L32" s="767"/>
      <c r="M32" s="768">
        <f>IFERROR(L32/J32,0)</f>
        <v>0</v>
      </c>
      <c r="N32" s="723">
        <f t="shared" ref="N32:N33" si="10">+O32</f>
        <v>1</v>
      </c>
      <c r="O32" s="724">
        <f t="shared" ref="O32:O33" si="11">IF(M32&lt;75%,1,IF(M32&lt;85%,2,IF(M32&lt;95%,3,IF(M32&lt;=100%,4,5))))</f>
        <v>1</v>
      </c>
      <c r="P32" s="725"/>
      <c r="Q32" s="783">
        <f>+(O32*F32)/5</f>
        <v>1</v>
      </c>
      <c r="R32" s="784"/>
      <c r="S32" s="785"/>
      <c r="U32" s="235" t="str">
        <f t="shared" si="3"/>
        <v>Tidak ada sanksi pegawai</v>
      </c>
      <c r="V32" s="678"/>
      <c r="W32" s="678"/>
      <c r="X32" s="678"/>
      <c r="Y32" s="678"/>
      <c r="Z32" s="678"/>
    </row>
    <row r="33" ht="30.75" customHeight="1" spans="2:26">
      <c r="B33" s="694"/>
      <c r="C33" s="695"/>
      <c r="D33" s="696"/>
      <c r="E33" s="749"/>
      <c r="F33" s="61">
        <v>5</v>
      </c>
      <c r="G33" s="646" t="s">
        <v>211</v>
      </c>
      <c r="H33" s="79" t="s">
        <v>212</v>
      </c>
      <c r="I33" s="179"/>
      <c r="J33" s="349"/>
      <c r="K33" s="168" t="s">
        <v>210</v>
      </c>
      <c r="L33" s="721"/>
      <c r="M33" s="768">
        <f>IFERROR(L33/J33,0)</f>
        <v>0</v>
      </c>
      <c r="N33" s="723">
        <f t="shared" si="10"/>
        <v>1</v>
      </c>
      <c r="O33" s="724">
        <f t="shared" si="11"/>
        <v>1</v>
      </c>
      <c r="P33" s="725"/>
      <c r="Q33" s="731">
        <f>+(O33*F33)/5</f>
        <v>1</v>
      </c>
      <c r="R33" s="732"/>
      <c r="S33" s="733"/>
      <c r="U33" s="235" t="str">
        <f t="shared" si="3"/>
        <v>Tidak ada fraud pegawai</v>
      </c>
      <c r="V33" s="678"/>
      <c r="W33" s="678"/>
      <c r="X33" s="678"/>
      <c r="Y33" s="678"/>
      <c r="Z33" s="678"/>
    </row>
    <row r="34" ht="24" customHeight="1" spans="2:26">
      <c r="B34" s="647"/>
      <c r="C34" s="648"/>
      <c r="D34" s="649"/>
      <c r="E34" s="650"/>
      <c r="F34" s="741">
        <f>SUM(F32:F33)</f>
        <v>10</v>
      </c>
      <c r="G34" s="651"/>
      <c r="H34" s="652"/>
      <c r="I34" s="663"/>
      <c r="J34" s="664"/>
      <c r="K34" s="663"/>
      <c r="L34" s="652"/>
      <c r="M34" s="664"/>
      <c r="N34" s="665"/>
      <c r="O34" s="666"/>
      <c r="P34" s="667"/>
      <c r="Q34" s="679"/>
      <c r="R34" s="679"/>
      <c r="S34" s="680"/>
      <c r="U34" s="235">
        <f t="shared" si="3"/>
        <v>0</v>
      </c>
      <c r="V34" s="678"/>
      <c r="W34" s="678"/>
      <c r="X34" s="678"/>
      <c r="Y34" s="678"/>
      <c r="Z34" s="678"/>
    </row>
    <row r="35" ht="23.25" spans="2:26">
      <c r="B35" s="653" t="s">
        <v>164</v>
      </c>
      <c r="C35" s="654"/>
      <c r="D35" s="654"/>
      <c r="E35" s="655"/>
      <c r="F35" s="751">
        <f>+F34+F31+F27+F21</f>
        <v>100</v>
      </c>
      <c r="G35" s="656" t="s">
        <v>165</v>
      </c>
      <c r="H35" s="657"/>
      <c r="I35" s="657"/>
      <c r="J35" s="657"/>
      <c r="K35" s="657"/>
      <c r="L35" s="657"/>
      <c r="M35" s="668"/>
      <c r="N35" s="669" t="s">
        <v>67</v>
      </c>
      <c r="O35" s="554">
        <f>SUM(Q16:S33)</f>
        <v>20</v>
      </c>
      <c r="P35" s="555"/>
      <c r="Q35" s="555"/>
      <c r="R35" s="555"/>
      <c r="S35" s="627"/>
      <c r="U35" s="235">
        <f t="shared" si="3"/>
        <v>0</v>
      </c>
      <c r="V35" s="678"/>
      <c r="W35" s="678"/>
      <c r="X35" s="678"/>
      <c r="Y35" s="678"/>
      <c r="Z35" s="678"/>
    </row>
    <row r="36" ht="15" spans="2:26"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U36" s="235"/>
      <c r="V36" s="678"/>
      <c r="W36" s="678"/>
      <c r="X36" s="678"/>
      <c r="Y36" s="678"/>
      <c r="Z36" s="678"/>
    </row>
    <row r="37" customHeight="1" spans="2:26">
      <c r="B37" s="93"/>
      <c r="C37" s="93"/>
      <c r="D37" s="93"/>
      <c r="E37" s="93"/>
      <c r="F37" s="93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U37" s="235">
        <f t="shared" si="3"/>
        <v>0</v>
      </c>
      <c r="V37" s="678"/>
      <c r="W37" s="678"/>
      <c r="X37" s="678"/>
      <c r="Y37" s="678"/>
      <c r="Z37" s="678"/>
    </row>
    <row r="38" customHeight="1" spans="2:26">
      <c r="B38" s="95" t="s">
        <v>166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247"/>
      <c r="U38" s="235"/>
      <c r="V38" s="678"/>
      <c r="W38" s="678"/>
      <c r="X38" s="678"/>
      <c r="Y38" s="678"/>
      <c r="Z38" s="678"/>
    </row>
    <row r="39" customHeight="1" spans="2:19"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248"/>
    </row>
    <row r="40" ht="5.25" customHeight="1" spans="2:19">
      <c r="B40" s="97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248"/>
    </row>
    <row r="41" ht="15.75" customHeight="1" spans="2:19">
      <c r="B41" s="97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248"/>
    </row>
    <row r="42" ht="15.75" customHeight="1" spans="2:19">
      <c r="B42" s="99" t="s">
        <v>86</v>
      </c>
      <c r="C42" s="99"/>
      <c r="D42" s="99"/>
      <c r="E42" s="99"/>
      <c r="F42" s="99"/>
      <c r="G42" s="100" t="s">
        <v>87</v>
      </c>
      <c r="H42" s="101" t="s">
        <v>88</v>
      </c>
      <c r="I42" s="187"/>
      <c r="J42" s="187"/>
      <c r="K42" s="187"/>
      <c r="L42" s="188"/>
      <c r="M42" s="189" t="s">
        <v>89</v>
      </c>
      <c r="N42" s="190"/>
      <c r="O42" s="190"/>
      <c r="P42" s="190"/>
      <c r="Q42" s="190"/>
      <c r="R42" s="190"/>
      <c r="S42" s="249"/>
    </row>
    <row r="43" ht="33.75" customHeight="1" spans="2:19">
      <c r="B43" s="99"/>
      <c r="C43" s="99"/>
      <c r="D43" s="99"/>
      <c r="E43" s="99"/>
      <c r="F43" s="99"/>
      <c r="G43" s="102"/>
      <c r="H43" s="103"/>
      <c r="I43" s="191"/>
      <c r="J43" s="191"/>
      <c r="K43" s="191"/>
      <c r="L43" s="192"/>
      <c r="M43" s="193"/>
      <c r="N43" s="194"/>
      <c r="O43" s="194"/>
      <c r="P43" s="194"/>
      <c r="Q43" s="194"/>
      <c r="R43" s="194"/>
      <c r="S43" s="250"/>
    </row>
    <row r="44" ht="33.75" customHeight="1" spans="2:19">
      <c r="B44" s="104" t="s">
        <v>167</v>
      </c>
      <c r="C44" s="105"/>
      <c r="D44" s="105"/>
      <c r="E44" s="105"/>
      <c r="F44" s="106"/>
      <c r="G44" s="107">
        <f>IFERROR(+O35,0)</f>
        <v>20</v>
      </c>
      <c r="H44" s="108">
        <v>1</v>
      </c>
      <c r="I44" s="195"/>
      <c r="J44" s="195"/>
      <c r="K44" s="195"/>
      <c r="L44" s="196"/>
      <c r="M44" s="197" t="s">
        <v>83</v>
      </c>
      <c r="N44" s="198">
        <f>+G44</f>
        <v>20</v>
      </c>
      <c r="O44" s="199"/>
      <c r="P44" s="199"/>
      <c r="Q44" s="199"/>
      <c r="R44" s="199"/>
      <c r="S44" s="251"/>
    </row>
    <row r="45" ht="21" spans="2:19">
      <c r="B45" s="109"/>
      <c r="C45" s="110"/>
      <c r="D45" s="111"/>
      <c r="E45" s="111"/>
      <c r="F45" s="112"/>
      <c r="G45" s="113" t="s">
        <v>95</v>
      </c>
      <c r="H45" s="114">
        <f>+H44</f>
        <v>1</v>
      </c>
      <c r="I45" s="200"/>
      <c r="J45" s="200"/>
      <c r="K45" s="200"/>
      <c r="L45" s="201"/>
      <c r="M45" s="202" t="s">
        <v>92</v>
      </c>
      <c r="N45" s="203" t="str">
        <f>IF(N44&lt;50,"F",IF(N44&lt;=60,"E",IF(N44&lt;=70,"D",IF(N44&lt;=82.5,"C",IF(N44&lt;=85,"B",IF(N44&lt;=87.5,"B PLUS",IF(N44&lt;=90,"A",IF(N44&gt;90,"APLUS"))))))))</f>
        <v>F</v>
      </c>
      <c r="O45" s="204"/>
      <c r="P45" s="204"/>
      <c r="Q45" s="204"/>
      <c r="R45" s="204"/>
      <c r="S45" s="252"/>
    </row>
    <row r="46" spans="2:19">
      <c r="B46" s="115"/>
      <c r="C46" s="115"/>
      <c r="D46" s="115"/>
      <c r="E46" s="115"/>
      <c r="F46" s="115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</row>
  </sheetData>
  <mergeCells count="112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U15:Z15"/>
    <mergeCell ref="H16:I16"/>
    <mergeCell ref="O16:P16"/>
    <mergeCell ref="Q16:S16"/>
    <mergeCell ref="H17:I17"/>
    <mergeCell ref="O17:P17"/>
    <mergeCell ref="Q17:S17"/>
    <mergeCell ref="H18:I18"/>
    <mergeCell ref="O18:P18"/>
    <mergeCell ref="Q18:S18"/>
    <mergeCell ref="H19:I19"/>
    <mergeCell ref="O19:P19"/>
    <mergeCell ref="Q19:S19"/>
    <mergeCell ref="H20:I20"/>
    <mergeCell ref="O20:P20"/>
    <mergeCell ref="Q20:S20"/>
    <mergeCell ref="H22:I22"/>
    <mergeCell ref="O22:P22"/>
    <mergeCell ref="Q22:S22"/>
    <mergeCell ref="H23:I23"/>
    <mergeCell ref="O23:P23"/>
    <mergeCell ref="Q23:S23"/>
    <mergeCell ref="H24:I24"/>
    <mergeCell ref="O24:P24"/>
    <mergeCell ref="Q24:S24"/>
    <mergeCell ref="H25:I25"/>
    <mergeCell ref="O25:P25"/>
    <mergeCell ref="Q25:S25"/>
    <mergeCell ref="H26:I26"/>
    <mergeCell ref="O26:P26"/>
    <mergeCell ref="Q26:S26"/>
    <mergeCell ref="H28:I28"/>
    <mergeCell ref="O28:P28"/>
    <mergeCell ref="Q28:S28"/>
    <mergeCell ref="H29:I29"/>
    <mergeCell ref="O29:P29"/>
    <mergeCell ref="Q29:S29"/>
    <mergeCell ref="H30:I30"/>
    <mergeCell ref="O30:P30"/>
    <mergeCell ref="Q30:S30"/>
    <mergeCell ref="H32:I32"/>
    <mergeCell ref="O32:P32"/>
    <mergeCell ref="Q32:S32"/>
    <mergeCell ref="H33:I33"/>
    <mergeCell ref="O33:P33"/>
    <mergeCell ref="Q33:S33"/>
    <mergeCell ref="B35:E35"/>
    <mergeCell ref="G35:M35"/>
    <mergeCell ref="O35:S35"/>
    <mergeCell ref="B36:S36"/>
    <mergeCell ref="G37:S37"/>
    <mergeCell ref="B44:F44"/>
    <mergeCell ref="H44:L44"/>
    <mergeCell ref="N44:S44"/>
    <mergeCell ref="C45:F45"/>
    <mergeCell ref="H45:L45"/>
    <mergeCell ref="N45:S45"/>
    <mergeCell ref="E12:E14"/>
    <mergeCell ref="E16:E17"/>
    <mergeCell ref="E18:E19"/>
    <mergeCell ref="E22:E23"/>
    <mergeCell ref="E25:E26"/>
    <mergeCell ref="E28:E30"/>
    <mergeCell ref="E32:E33"/>
    <mergeCell ref="F12:F14"/>
    <mergeCell ref="G13:G14"/>
    <mergeCell ref="G42:G43"/>
    <mergeCell ref="K12:K14"/>
    <mergeCell ref="K16:K17"/>
    <mergeCell ref="K18:K19"/>
    <mergeCell ref="K25:K26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B28:D30"/>
    <mergeCell ref="B16:D20"/>
    <mergeCell ref="B32:D33"/>
    <mergeCell ref="B22:D26"/>
    <mergeCell ref="B12:D14"/>
    <mergeCell ref="O13:P14"/>
    <mergeCell ref="H42:L43"/>
    <mergeCell ref="M42:S43"/>
    <mergeCell ref="B38:S41"/>
    <mergeCell ref="B42:F43"/>
  </mergeCells>
  <conditionalFormatting sqref="N16">
    <cfRule type="containsText" dxfId="0" priority="76" stopIfTrue="1" operator="between" text="5">
      <formula>NOT(ISERROR(SEARCH("5",N16)))</formula>
    </cfRule>
    <cfRule type="containsText" dxfId="1" priority="77" stopIfTrue="1" operator="between" text="4">
      <formula>NOT(ISERROR(SEARCH("4",N16)))</formula>
    </cfRule>
    <cfRule type="containsText" dxfId="2" priority="78" stopIfTrue="1" operator="between" text="3">
      <formula>NOT(ISERROR(SEARCH("3",N16)))</formula>
    </cfRule>
    <cfRule type="containsText" dxfId="3" priority="79" stopIfTrue="1" operator="between" text="2">
      <formula>NOT(ISERROR(SEARCH("2",N16)))</formula>
    </cfRule>
    <cfRule type="containsText" dxfId="4" priority="80" stopIfTrue="1" operator="between" text="1">
      <formula>NOT(ISERROR(SEARCH("1",N16)))</formula>
    </cfRule>
  </conditionalFormatting>
  <conditionalFormatting sqref="N17">
    <cfRule type="containsText" dxfId="0" priority="71" stopIfTrue="1" operator="between" text="5">
      <formula>NOT(ISERROR(SEARCH("5",N17)))</formula>
    </cfRule>
    <cfRule type="containsText" dxfId="1" priority="72" stopIfTrue="1" operator="between" text="4">
      <formula>NOT(ISERROR(SEARCH("4",N17)))</formula>
    </cfRule>
    <cfRule type="containsText" dxfId="2" priority="73" stopIfTrue="1" operator="between" text="3">
      <formula>NOT(ISERROR(SEARCH("3",N17)))</formula>
    </cfRule>
    <cfRule type="containsText" dxfId="3" priority="74" stopIfTrue="1" operator="between" text="2">
      <formula>NOT(ISERROR(SEARCH("2",N17)))</formula>
    </cfRule>
    <cfRule type="containsText" dxfId="4" priority="75" stopIfTrue="1" operator="between" text="1">
      <formula>NOT(ISERROR(SEARCH("1",N17)))</formula>
    </cfRule>
  </conditionalFormatting>
  <conditionalFormatting sqref="N18">
    <cfRule type="containsText" dxfId="0" priority="16" stopIfTrue="1" operator="between" text="5">
      <formula>NOT(ISERROR(SEARCH("5",N18)))</formula>
    </cfRule>
    <cfRule type="containsText" dxfId="1" priority="17" stopIfTrue="1" operator="between" text="4">
      <formula>NOT(ISERROR(SEARCH("4",N18)))</formula>
    </cfRule>
    <cfRule type="containsText" dxfId="2" priority="18" stopIfTrue="1" operator="between" text="3">
      <formula>NOT(ISERROR(SEARCH("3",N18)))</formula>
    </cfRule>
    <cfRule type="containsText" dxfId="3" priority="19" stopIfTrue="1" operator="between" text="2">
      <formula>NOT(ISERROR(SEARCH("2",N18)))</formula>
    </cfRule>
    <cfRule type="containsText" dxfId="4" priority="20" stopIfTrue="1" operator="between" text="1">
      <formula>NOT(ISERROR(SEARCH("1",N18)))</formula>
    </cfRule>
  </conditionalFormatting>
  <conditionalFormatting sqref="N19">
    <cfRule type="containsText" dxfId="0" priority="11" stopIfTrue="1" operator="between" text="5">
      <formula>NOT(ISERROR(SEARCH("5",N19)))</formula>
    </cfRule>
    <cfRule type="containsText" dxfId="1" priority="12" stopIfTrue="1" operator="between" text="4">
      <formula>NOT(ISERROR(SEARCH("4",N19)))</formula>
    </cfRule>
    <cfRule type="containsText" dxfId="2" priority="13" stopIfTrue="1" operator="between" text="3">
      <formula>NOT(ISERROR(SEARCH("3",N19)))</formula>
    </cfRule>
    <cfRule type="containsText" dxfId="3" priority="14" stopIfTrue="1" operator="between" text="2">
      <formula>NOT(ISERROR(SEARCH("2",N19)))</formula>
    </cfRule>
    <cfRule type="containsText" dxfId="4" priority="15" stopIfTrue="1" operator="between" text="1">
      <formula>NOT(ISERROR(SEARCH("1",N19)))</formula>
    </cfRule>
  </conditionalFormatting>
  <conditionalFormatting sqref="N20">
    <cfRule type="containsText" dxfId="0" priority="6" stopIfTrue="1" operator="between" text="5">
      <formula>NOT(ISERROR(SEARCH("5",N20)))</formula>
    </cfRule>
    <cfRule type="containsText" dxfId="1" priority="7" stopIfTrue="1" operator="between" text="4">
      <formula>NOT(ISERROR(SEARCH("4",N20)))</formula>
    </cfRule>
    <cfRule type="containsText" dxfId="2" priority="8" stopIfTrue="1" operator="between" text="3">
      <formula>NOT(ISERROR(SEARCH("3",N20)))</formula>
    </cfRule>
    <cfRule type="containsText" dxfId="3" priority="9" stopIfTrue="1" operator="between" text="2">
      <formula>NOT(ISERROR(SEARCH("2",N20)))</formula>
    </cfRule>
    <cfRule type="containsText" dxfId="4" priority="10" stopIfTrue="1" operator="between" text="1">
      <formula>NOT(ISERROR(SEARCH("1",N20)))</formula>
    </cfRule>
  </conditionalFormatting>
  <conditionalFormatting sqref="N22">
    <cfRule type="containsText" dxfId="0" priority="66" stopIfTrue="1" operator="between" text="5">
      <formula>NOT(ISERROR(SEARCH("5",N22)))</formula>
    </cfRule>
    <cfRule type="containsText" dxfId="1" priority="67" stopIfTrue="1" operator="between" text="4">
      <formula>NOT(ISERROR(SEARCH("4",N22)))</formula>
    </cfRule>
    <cfRule type="containsText" dxfId="2" priority="68" stopIfTrue="1" operator="between" text="3">
      <formula>NOT(ISERROR(SEARCH("3",N22)))</formula>
    </cfRule>
    <cfRule type="containsText" dxfId="3" priority="69" stopIfTrue="1" operator="between" text="2">
      <formula>NOT(ISERROR(SEARCH("2",N22)))</formula>
    </cfRule>
    <cfRule type="containsText" dxfId="4" priority="70" stopIfTrue="1" operator="between" text="1">
      <formula>NOT(ISERROR(SEARCH("1",N22)))</formula>
    </cfRule>
  </conditionalFormatting>
  <conditionalFormatting sqref="N23">
    <cfRule type="containsText" dxfId="0" priority="61" stopIfTrue="1" operator="between" text="5">
      <formula>NOT(ISERROR(SEARCH("5",N23)))</formula>
    </cfRule>
    <cfRule type="containsText" dxfId="1" priority="62" stopIfTrue="1" operator="between" text="4">
      <formula>NOT(ISERROR(SEARCH("4",N23)))</formula>
    </cfRule>
    <cfRule type="containsText" dxfId="2" priority="63" stopIfTrue="1" operator="between" text="3">
      <formula>NOT(ISERROR(SEARCH("3",N23)))</formula>
    </cfRule>
    <cfRule type="containsText" dxfId="3" priority="64" stopIfTrue="1" operator="between" text="2">
      <formula>NOT(ISERROR(SEARCH("2",N23)))</formula>
    </cfRule>
    <cfRule type="containsText" dxfId="4" priority="65" stopIfTrue="1" operator="between" text="1">
      <formula>NOT(ISERROR(SEARCH("1",N23)))</formula>
    </cfRule>
  </conditionalFormatting>
  <conditionalFormatting sqref="N24">
    <cfRule type="containsText" dxfId="0" priority="56" stopIfTrue="1" operator="between" text="5">
      <formula>NOT(ISERROR(SEARCH("5",N24)))</formula>
    </cfRule>
    <cfRule type="containsText" dxfId="1" priority="57" stopIfTrue="1" operator="between" text="4">
      <formula>NOT(ISERROR(SEARCH("4",N24)))</formula>
    </cfRule>
    <cfRule type="containsText" dxfId="2" priority="58" stopIfTrue="1" operator="between" text="3">
      <formula>NOT(ISERROR(SEARCH("3",N24)))</formula>
    </cfRule>
    <cfRule type="containsText" dxfId="3" priority="59" stopIfTrue="1" operator="between" text="2">
      <formula>NOT(ISERROR(SEARCH("2",N24)))</formula>
    </cfRule>
    <cfRule type="containsText" dxfId="4" priority="60" stopIfTrue="1" operator="between" text="1">
      <formula>NOT(ISERROR(SEARCH("1",N24)))</formula>
    </cfRule>
  </conditionalFormatting>
  <conditionalFormatting sqref="N25">
    <cfRule type="containsText" dxfId="0" priority="51" stopIfTrue="1" operator="between" text="5">
      <formula>NOT(ISERROR(SEARCH("5",N25)))</formula>
    </cfRule>
    <cfRule type="containsText" dxfId="1" priority="52" stopIfTrue="1" operator="between" text="4">
      <formula>NOT(ISERROR(SEARCH("4",N25)))</formula>
    </cfRule>
    <cfRule type="containsText" dxfId="2" priority="53" stopIfTrue="1" operator="between" text="3">
      <formula>NOT(ISERROR(SEARCH("3",N25)))</formula>
    </cfRule>
    <cfRule type="containsText" dxfId="3" priority="54" stopIfTrue="1" operator="between" text="2">
      <formula>NOT(ISERROR(SEARCH("2",N25)))</formula>
    </cfRule>
    <cfRule type="containsText" dxfId="4" priority="55" stopIfTrue="1" operator="between" text="1">
      <formula>NOT(ISERROR(SEARCH("1",N25)))</formula>
    </cfRule>
  </conditionalFormatting>
  <conditionalFormatting sqref="N26">
    <cfRule type="containsText" dxfId="0" priority="46" stopIfTrue="1" operator="between" text="5">
      <formula>NOT(ISERROR(SEARCH("5",N26)))</formula>
    </cfRule>
    <cfRule type="containsText" dxfId="1" priority="47" stopIfTrue="1" operator="between" text="4">
      <formula>NOT(ISERROR(SEARCH("4",N26)))</formula>
    </cfRule>
    <cfRule type="containsText" dxfId="2" priority="48" stopIfTrue="1" operator="between" text="3">
      <formula>NOT(ISERROR(SEARCH("3",N26)))</formula>
    </cfRule>
    <cfRule type="containsText" dxfId="3" priority="49" stopIfTrue="1" operator="between" text="2">
      <formula>NOT(ISERROR(SEARCH("2",N26)))</formula>
    </cfRule>
    <cfRule type="containsText" dxfId="4" priority="50" stopIfTrue="1" operator="between" text="1">
      <formula>NOT(ISERROR(SEARCH("1",N26)))</formula>
    </cfRule>
  </conditionalFormatting>
  <conditionalFormatting sqref="N28">
    <cfRule type="containsText" dxfId="0" priority="36" stopIfTrue="1" operator="between" text="5">
      <formula>NOT(ISERROR(SEARCH("5",N28)))</formula>
    </cfRule>
    <cfRule type="containsText" dxfId="1" priority="37" stopIfTrue="1" operator="between" text="4">
      <formula>NOT(ISERROR(SEARCH("4",N28)))</formula>
    </cfRule>
    <cfRule type="containsText" dxfId="2" priority="38" stopIfTrue="1" operator="between" text="3">
      <formula>NOT(ISERROR(SEARCH("3",N28)))</formula>
    </cfRule>
    <cfRule type="containsText" dxfId="3" priority="39" stopIfTrue="1" operator="between" text="2">
      <formula>NOT(ISERROR(SEARCH("2",N28)))</formula>
    </cfRule>
    <cfRule type="containsText" dxfId="4" priority="40" stopIfTrue="1" operator="between" text="1">
      <formula>NOT(ISERROR(SEARCH("1",N28)))</formula>
    </cfRule>
  </conditionalFormatting>
  <conditionalFormatting sqref="N29">
    <cfRule type="containsText" dxfId="0" priority="31" stopIfTrue="1" operator="between" text="5">
      <formula>NOT(ISERROR(SEARCH("5",N29)))</formula>
    </cfRule>
    <cfRule type="containsText" dxfId="1" priority="32" stopIfTrue="1" operator="between" text="4">
      <formula>NOT(ISERROR(SEARCH("4",N29)))</formula>
    </cfRule>
    <cfRule type="containsText" dxfId="2" priority="33" stopIfTrue="1" operator="between" text="3">
      <formula>NOT(ISERROR(SEARCH("3",N29)))</formula>
    </cfRule>
    <cfRule type="containsText" dxfId="3" priority="34" stopIfTrue="1" operator="between" text="2">
      <formula>NOT(ISERROR(SEARCH("2",N29)))</formula>
    </cfRule>
    <cfRule type="containsText" dxfId="4" priority="35" stopIfTrue="1" operator="between" text="1">
      <formula>NOT(ISERROR(SEARCH("1",N29)))</formula>
    </cfRule>
  </conditionalFormatting>
  <conditionalFormatting sqref="N30">
    <cfRule type="containsText" dxfId="0" priority="1" stopIfTrue="1" operator="between" text="5">
      <formula>NOT(ISERROR(SEARCH("5",N30)))</formula>
    </cfRule>
    <cfRule type="containsText" dxfId="1" priority="2" stopIfTrue="1" operator="between" text="4">
      <formula>NOT(ISERROR(SEARCH("4",N30)))</formula>
    </cfRule>
    <cfRule type="containsText" dxfId="2" priority="3" stopIfTrue="1" operator="between" text="3">
      <formula>NOT(ISERROR(SEARCH("3",N30)))</formula>
    </cfRule>
    <cfRule type="containsText" dxfId="3" priority="4" stopIfTrue="1" operator="between" text="2">
      <formula>NOT(ISERROR(SEARCH("2",N30)))</formula>
    </cfRule>
    <cfRule type="containsText" dxfId="4" priority="5" stopIfTrue="1" operator="between" text="1">
      <formula>NOT(ISERROR(SEARCH("1",N30)))</formula>
    </cfRule>
  </conditionalFormatting>
  <conditionalFormatting sqref="N32">
    <cfRule type="containsText" dxfId="0" priority="26" stopIfTrue="1" operator="between" text="5">
      <formula>NOT(ISERROR(SEARCH("5",N32)))</formula>
    </cfRule>
    <cfRule type="containsText" dxfId="1" priority="27" stopIfTrue="1" operator="between" text="4">
      <formula>NOT(ISERROR(SEARCH("4",N32)))</formula>
    </cfRule>
    <cfRule type="containsText" dxfId="2" priority="28" stopIfTrue="1" operator="between" text="3">
      <formula>NOT(ISERROR(SEARCH("3",N32)))</formula>
    </cfRule>
    <cfRule type="containsText" dxfId="3" priority="29" stopIfTrue="1" operator="between" text="2">
      <formula>NOT(ISERROR(SEARCH("2",N32)))</formula>
    </cfRule>
    <cfRule type="containsText" dxfId="4" priority="30" stopIfTrue="1" operator="between" text="1">
      <formula>NOT(ISERROR(SEARCH("1",N32)))</formula>
    </cfRule>
  </conditionalFormatting>
  <conditionalFormatting sqref="N33">
    <cfRule type="containsText" dxfId="0" priority="21" stopIfTrue="1" operator="between" text="5">
      <formula>NOT(ISERROR(SEARCH("5",N33)))</formula>
    </cfRule>
    <cfRule type="containsText" dxfId="1" priority="22" stopIfTrue="1" operator="between" text="4">
      <formula>NOT(ISERROR(SEARCH("4",N33)))</formula>
    </cfRule>
    <cfRule type="containsText" dxfId="2" priority="23" stopIfTrue="1" operator="between" text="3">
      <formula>NOT(ISERROR(SEARCH("3",N33)))</formula>
    </cfRule>
    <cfRule type="containsText" dxfId="3" priority="24" stopIfTrue="1" operator="between" text="2">
      <formula>NOT(ISERROR(SEARCH("2",N33)))</formula>
    </cfRule>
    <cfRule type="containsText" dxfId="4" priority="25" stopIfTrue="1" operator="between" text="1">
      <formula>NOT(ISERROR(SEARCH("1",N33)))</formula>
    </cfRule>
  </conditionalFormatting>
  <hyperlinks>
    <hyperlink ref="N49" r:id="rId2"/>
  </hyperlinks>
  <printOptions horizontalCentered="1"/>
  <pageMargins left="0.236220472440945" right="0.236220472440945" top="0.748031496062992" bottom="0.748031496062992" header="0.31496062992126" footer="0.31496062992126"/>
  <pageSetup paperSize="9" scale="37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Z43"/>
  <sheetViews>
    <sheetView view="pageBreakPreview" zoomScale="85" zoomScaleNormal="85" topLeftCell="A9" workbookViewId="0">
      <selection activeCell="H17" sqref="H17:I17"/>
    </sheetView>
  </sheetViews>
  <sheetFormatPr defaultColWidth="9.18095238095238" defaultRowHeight="12.75"/>
  <cols>
    <col min="1" max="1" width="3.26666666666667" customWidth="1"/>
    <col min="3" max="3" width="2.54285714285714" customWidth="1"/>
    <col min="4" max="4" width="11" customWidth="1"/>
    <col min="5" max="5" width="37.1809523809524" customWidth="1"/>
    <col min="6" max="6" width="9.72380952380952" customWidth="1"/>
    <col min="7" max="7" width="41.7238095238095" customWidth="1"/>
    <col min="8" max="8" width="19.2666666666667" customWidth="1"/>
    <col min="9" max="9" width="18.7238095238095" customWidth="1"/>
    <col min="10" max="10" width="18.4571428571429" customWidth="1"/>
    <col min="11" max="11" width="44.7238095238095" customWidth="1"/>
    <col min="12" max="12" width="14.1809523809524" customWidth="1"/>
    <col min="13" max="13" width="12.2666666666667" customWidth="1"/>
    <col min="14" max="14" width="10" customWidth="1"/>
    <col min="15" max="16" width="4.72380952380952" customWidth="1"/>
    <col min="17" max="17" width="3.72380952380952" customWidth="1"/>
    <col min="18" max="18" width="5.54285714285714" customWidth="1"/>
    <col min="19" max="19" width="3.72380952380952" customWidth="1"/>
    <col min="21" max="21" width="34.5428571428571" customWidth="1"/>
    <col min="22" max="26" width="30.7238095238095" customWidth="1"/>
  </cols>
  <sheetData>
    <row r="1" spans="2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28.5" spans="2:19">
      <c r="B3" s="3" t="s">
        <v>168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7"/>
      <c r="P3" s="118"/>
      <c r="Q3" s="205"/>
      <c r="R3" s="205"/>
      <c r="S3" s="206"/>
    </row>
    <row r="4" ht="13.5" customHeight="1" spans="2:19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9"/>
      <c r="P4" s="120"/>
      <c r="Q4" s="207"/>
      <c r="R4" s="207"/>
      <c r="S4" s="208"/>
    </row>
    <row r="5" ht="21" spans="2:19">
      <c r="B5" s="7"/>
      <c r="C5" s="8"/>
      <c r="D5" s="8"/>
      <c r="E5" s="9" t="s">
        <v>169</v>
      </c>
      <c r="F5" s="1081" t="s">
        <v>213</v>
      </c>
      <c r="G5" s="11"/>
      <c r="H5" s="12"/>
      <c r="I5" s="12"/>
      <c r="J5" s="121"/>
      <c r="K5" s="121"/>
      <c r="L5" s="121"/>
      <c r="M5" s="122"/>
      <c r="N5" s="123"/>
      <c r="O5" s="124"/>
      <c r="P5" s="125" t="s">
        <v>3</v>
      </c>
      <c r="Q5" s="209"/>
      <c r="R5" s="209"/>
      <c r="S5" s="210"/>
    </row>
    <row r="6" ht="21" spans="2:19">
      <c r="B6" s="7"/>
      <c r="C6" s="8"/>
      <c r="D6" s="8"/>
      <c r="E6" s="9" t="s">
        <v>3</v>
      </c>
      <c r="F6" s="1081" t="s">
        <v>99</v>
      </c>
      <c r="G6" s="11"/>
      <c r="H6" s="12"/>
      <c r="I6" s="12"/>
      <c r="J6" s="121"/>
      <c r="K6" s="121"/>
      <c r="L6" s="121"/>
      <c r="M6" s="122"/>
      <c r="N6" s="123"/>
      <c r="O6" s="124"/>
      <c r="P6" s="126"/>
      <c r="Q6" s="211"/>
      <c r="R6" s="211"/>
      <c r="S6" s="212"/>
    </row>
    <row r="7" ht="21" spans="2:19">
      <c r="B7" s="7"/>
      <c r="C7" s="8"/>
      <c r="D7" s="8"/>
      <c r="E7" s="9" t="s">
        <v>100</v>
      </c>
      <c r="F7" s="1081" t="s">
        <v>101</v>
      </c>
      <c r="G7" s="11"/>
      <c r="H7" s="12"/>
      <c r="I7" s="12"/>
      <c r="J7" s="121"/>
      <c r="K7" s="121"/>
      <c r="L7" s="121"/>
      <c r="M7" s="122"/>
      <c r="N7" s="123"/>
      <c r="O7" s="124"/>
      <c r="P7" s="125">
        <v>2022</v>
      </c>
      <c r="Q7" s="209"/>
      <c r="R7" s="209"/>
      <c r="S7" s="210"/>
    </row>
    <row r="8" ht="15.75" customHeight="1" spans="2:19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7"/>
      <c r="P8" s="128"/>
      <c r="Q8" s="213"/>
      <c r="R8" s="213"/>
      <c r="S8" s="214"/>
    </row>
    <row r="9" spans="2:1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ht="23.25" spans="2:19">
      <c r="B10" s="16"/>
      <c r="C10" s="17"/>
      <c r="D10" s="17"/>
      <c r="E10" s="17"/>
      <c r="F10" s="17"/>
      <c r="G10" s="18"/>
      <c r="H10" s="19" t="s">
        <v>170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215"/>
    </row>
    <row r="11" ht="9" customHeight="1" spans="2:19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130"/>
      <c r="M11" s="130"/>
      <c r="N11" s="130"/>
      <c r="O11" s="130"/>
      <c r="P11" s="130"/>
      <c r="Q11" s="130"/>
      <c r="R11" s="130"/>
      <c r="S11" s="130"/>
    </row>
    <row r="12" ht="24" customHeight="1" spans="2:26">
      <c r="B12" s="21" t="s">
        <v>70</v>
      </c>
      <c r="C12" s="22"/>
      <c r="D12" s="23"/>
      <c r="E12" s="24" t="s">
        <v>103</v>
      </c>
      <c r="F12" s="24" t="s">
        <v>19</v>
      </c>
      <c r="G12" s="25" t="s">
        <v>104</v>
      </c>
      <c r="H12" s="26"/>
      <c r="I12" s="26"/>
      <c r="J12" s="131"/>
      <c r="K12" s="132" t="s">
        <v>105</v>
      </c>
      <c r="L12" s="133" t="s">
        <v>106</v>
      </c>
      <c r="M12" s="131"/>
      <c r="N12" s="134" t="s">
        <v>17</v>
      </c>
      <c r="O12" s="135"/>
      <c r="P12" s="136"/>
      <c r="Q12" s="216" t="s">
        <v>18</v>
      </c>
      <c r="R12" s="217"/>
      <c r="S12" s="218"/>
      <c r="U12" s="670" t="s">
        <v>107</v>
      </c>
      <c r="V12" s="671">
        <v>1</v>
      </c>
      <c r="W12" s="671">
        <v>2</v>
      </c>
      <c r="X12" s="671">
        <v>3</v>
      </c>
      <c r="Y12" s="671">
        <v>4</v>
      </c>
      <c r="Z12" s="681">
        <v>5</v>
      </c>
    </row>
    <row r="13" ht="15" customHeight="1" spans="2:26">
      <c r="B13" s="27"/>
      <c r="C13" s="28"/>
      <c r="D13" s="29"/>
      <c r="E13" s="30"/>
      <c r="F13" s="30"/>
      <c r="G13" s="31" t="s">
        <v>108</v>
      </c>
      <c r="H13" s="32" t="s">
        <v>109</v>
      </c>
      <c r="I13" s="137"/>
      <c r="J13" s="138"/>
      <c r="K13" s="139"/>
      <c r="L13" s="140" t="s">
        <v>110</v>
      </c>
      <c r="M13" s="141" t="s">
        <v>22</v>
      </c>
      <c r="N13" s="142" t="s">
        <v>111</v>
      </c>
      <c r="O13" s="143" t="s">
        <v>22</v>
      </c>
      <c r="P13" s="144"/>
      <c r="Q13" s="221" t="s">
        <v>23</v>
      </c>
      <c r="R13" s="222"/>
      <c r="S13" s="223"/>
      <c r="U13" s="672"/>
      <c r="V13" s="673"/>
      <c r="W13" s="673"/>
      <c r="X13" s="673"/>
      <c r="Y13" s="673"/>
      <c r="Z13" s="682"/>
    </row>
    <row r="14" ht="28.5" customHeight="1" spans="2:26">
      <c r="B14" s="33"/>
      <c r="C14" s="34"/>
      <c r="D14" s="35"/>
      <c r="E14" s="36"/>
      <c r="F14" s="36"/>
      <c r="G14" s="37"/>
      <c r="H14" s="38" t="s">
        <v>112</v>
      </c>
      <c r="I14" s="145"/>
      <c r="J14" s="146" t="s">
        <v>113</v>
      </c>
      <c r="K14" s="147"/>
      <c r="L14" s="148"/>
      <c r="M14" s="35"/>
      <c r="N14" s="149"/>
      <c r="O14" s="150"/>
      <c r="P14" s="151"/>
      <c r="Q14" s="226"/>
      <c r="R14" s="226"/>
      <c r="S14" s="227"/>
      <c r="U14" s="674"/>
      <c r="V14" s="675"/>
      <c r="W14" s="675"/>
      <c r="X14" s="675"/>
      <c r="Y14" s="675"/>
      <c r="Z14" s="683"/>
    </row>
    <row r="15" ht="15.75" spans="2:26">
      <c r="B15" s="39" t="s">
        <v>24</v>
      </c>
      <c r="C15" s="40"/>
      <c r="D15" s="41"/>
      <c r="E15" s="42" t="s">
        <v>25</v>
      </c>
      <c r="F15" s="42" t="s">
        <v>26</v>
      </c>
      <c r="G15" s="39" t="s">
        <v>27</v>
      </c>
      <c r="H15" s="39" t="s">
        <v>28</v>
      </c>
      <c r="I15" s="40"/>
      <c r="J15" s="41"/>
      <c r="K15" s="40" t="s">
        <v>114</v>
      </c>
      <c r="L15" s="152" t="s">
        <v>115</v>
      </c>
      <c r="M15" s="153"/>
      <c r="N15" s="154"/>
      <c r="O15" s="155" t="s">
        <v>31</v>
      </c>
      <c r="P15" s="154"/>
      <c r="Q15" s="155" t="s">
        <v>32</v>
      </c>
      <c r="R15" s="229"/>
      <c r="S15" s="154"/>
      <c r="U15" s="309" t="s">
        <v>171</v>
      </c>
      <c r="V15" s="310"/>
      <c r="W15" s="310"/>
      <c r="X15" s="310"/>
      <c r="Y15" s="310"/>
      <c r="Z15" s="335"/>
    </row>
    <row r="16" ht="37.5" spans="2:26">
      <c r="B16" s="684" t="s">
        <v>116</v>
      </c>
      <c r="C16" s="685"/>
      <c r="D16" s="686"/>
      <c r="E16" s="48" t="s">
        <v>214</v>
      </c>
      <c r="F16" s="47">
        <v>7</v>
      </c>
      <c r="G16" s="48" t="s">
        <v>215</v>
      </c>
      <c r="H16" s="257" t="s">
        <v>216</v>
      </c>
      <c r="I16" s="274"/>
      <c r="J16" s="159" t="s">
        <v>139</v>
      </c>
      <c r="K16" s="168" t="s">
        <v>217</v>
      </c>
      <c r="L16" s="713"/>
      <c r="M16" s="170">
        <f>IFERROR(L16/J16,0)</f>
        <v>0</v>
      </c>
      <c r="N16" s="160">
        <f>+O16</f>
        <v>1</v>
      </c>
      <c r="O16" s="161">
        <f>IF(M16&lt;75%,1,IF(M16&lt;85%,2,IF(M16&lt;95%,3,IF(M16&lt;=100%,4,5))))</f>
        <v>1</v>
      </c>
      <c r="P16" s="162"/>
      <c r="Q16" s="232">
        <f>+(O16*F16)/5</f>
        <v>1.4</v>
      </c>
      <c r="R16" s="233"/>
      <c r="S16" s="234"/>
      <c r="U16" s="235" t="str">
        <f>H16</f>
        <v>Laba tercapai (target RBC)</v>
      </c>
      <c r="V16" s="676"/>
      <c r="W16" s="676"/>
      <c r="X16" s="676"/>
      <c r="Y16" s="676"/>
      <c r="Z16" s="676"/>
    </row>
    <row r="17" ht="93.75" spans="2:26">
      <c r="B17" s="687"/>
      <c r="C17" s="688"/>
      <c r="D17" s="689"/>
      <c r="E17" s="48" t="s">
        <v>218</v>
      </c>
      <c r="F17" s="47">
        <v>6</v>
      </c>
      <c r="G17" s="48" t="s">
        <v>219</v>
      </c>
      <c r="H17" s="257" t="s">
        <v>220</v>
      </c>
      <c r="I17" s="274"/>
      <c r="J17" s="348"/>
      <c r="K17" s="714" t="s">
        <v>221</v>
      </c>
      <c r="L17" s="659"/>
      <c r="M17" s="170">
        <f>IFERROR(L17/J17,0)</f>
        <v>0</v>
      </c>
      <c r="N17" s="160">
        <f>+O17</f>
        <v>1</v>
      </c>
      <c r="O17" s="161">
        <f>IF(M17&lt;75%,1,IF(M17&lt;85%,2,IF(M17&lt;95%,3,IF(M17&lt;=100%,4,5))))</f>
        <v>1</v>
      </c>
      <c r="P17" s="162"/>
      <c r="Q17" s="232">
        <f>+(O17*F17)/5</f>
        <v>1.2</v>
      </c>
      <c r="R17" s="233"/>
      <c r="S17" s="234"/>
      <c r="U17" s="235" t="str">
        <f t="shared" ref="U17:U34" si="0">H17</f>
        <v>VOA Pembiayaan tumbuh (Target RBC)</v>
      </c>
      <c r="V17" s="677"/>
      <c r="W17" s="677"/>
      <c r="X17" s="677"/>
      <c r="Y17" s="677"/>
      <c r="Z17" s="677"/>
    </row>
    <row r="18" ht="33.75" customHeight="1" spans="2:26">
      <c r="B18" s="687"/>
      <c r="C18" s="688"/>
      <c r="D18" s="689"/>
      <c r="E18" s="690" t="s">
        <v>222</v>
      </c>
      <c r="F18" s="47">
        <v>6</v>
      </c>
      <c r="G18" s="48" t="s">
        <v>223</v>
      </c>
      <c r="H18" s="691" t="s">
        <v>224</v>
      </c>
      <c r="I18" s="715" t="s">
        <v>123</v>
      </c>
      <c r="J18" s="348"/>
      <c r="K18" s="293" t="s">
        <v>225</v>
      </c>
      <c r="L18" s="659"/>
      <c r="M18" s="170">
        <f>IFERROR(L18/J18,0)</f>
        <v>0</v>
      </c>
      <c r="N18" s="160">
        <f>+O18</f>
        <v>1</v>
      </c>
      <c r="O18" s="161">
        <f>IF(M18&lt;75%,1,IF(M18&lt;85%,2,IF(M18&lt;95%,3,IF(M18&lt;=100%,4,5))))</f>
        <v>1</v>
      </c>
      <c r="P18" s="162"/>
      <c r="Q18" s="232">
        <f>+(O18*F18)/5</f>
        <v>1.2</v>
      </c>
      <c r="R18" s="233"/>
      <c r="S18" s="234"/>
      <c r="U18" s="235" t="str">
        <f t="shared" si="0"/>
        <v>Optimalisasi penyerapan potensi Fix Income</v>
      </c>
      <c r="V18" s="676"/>
      <c r="W18" s="676"/>
      <c r="X18" s="676"/>
      <c r="Y18" s="676"/>
      <c r="Z18" s="676"/>
    </row>
    <row r="19" ht="18.75" spans="2:26">
      <c r="B19" s="687"/>
      <c r="C19" s="688"/>
      <c r="D19" s="689"/>
      <c r="E19" s="692"/>
      <c r="F19" s="47">
        <v>5</v>
      </c>
      <c r="G19" s="693" t="s">
        <v>226</v>
      </c>
      <c r="H19" s="691" t="s">
        <v>126</v>
      </c>
      <c r="I19" s="715"/>
      <c r="J19" s="348"/>
      <c r="K19" s="297"/>
      <c r="L19" s="348"/>
      <c r="M19" s="716">
        <f>IFERROR(L19/J19,0)</f>
        <v>0</v>
      </c>
      <c r="N19" s="160">
        <f>+O19</f>
        <v>1</v>
      </c>
      <c r="O19" s="717">
        <f>IF(M19&lt;75%,1,IF(M19&lt;85%,2,IF(M19&lt;95%,3,IF(M19&lt;=100%,4,5))))</f>
        <v>1</v>
      </c>
      <c r="P19" s="718"/>
      <c r="Q19" s="232">
        <f>+(O19*F19)/5</f>
        <v>1</v>
      </c>
      <c r="R19" s="233"/>
      <c r="S19" s="234"/>
      <c r="U19" s="235"/>
      <c r="V19" s="678"/>
      <c r="W19" s="678"/>
      <c r="X19" s="678"/>
      <c r="Y19" s="678"/>
      <c r="Z19" s="678"/>
    </row>
    <row r="20" ht="37.5" spans="2:26">
      <c r="B20" s="694"/>
      <c r="C20" s="695"/>
      <c r="D20" s="696"/>
      <c r="E20" s="271" t="s">
        <v>227</v>
      </c>
      <c r="F20" s="47">
        <v>6</v>
      </c>
      <c r="G20" s="697" t="s">
        <v>128</v>
      </c>
      <c r="H20" s="257" t="s">
        <v>228</v>
      </c>
      <c r="I20" s="274"/>
      <c r="J20" s="159" t="s">
        <v>130</v>
      </c>
      <c r="K20" s="168" t="s">
        <v>229</v>
      </c>
      <c r="L20" s="348"/>
      <c r="M20" s="170">
        <f t="shared" ref="M20" si="1">IFERROR(L20/J20,0)</f>
        <v>0</v>
      </c>
      <c r="N20" s="160">
        <f t="shared" ref="N20" si="2">+O20</f>
        <v>1</v>
      </c>
      <c r="O20" s="717">
        <f t="shared" ref="O20" si="3">IF(M20&lt;75%,1,IF(M20&lt;85%,2,IF(M20&lt;95%,3,IF(M20&lt;=100%,4,5))))</f>
        <v>1</v>
      </c>
      <c r="P20" s="718"/>
      <c r="Q20" s="232">
        <f t="shared" ref="Q20" si="4">+(O20*F20)/5</f>
        <v>1.2</v>
      </c>
      <c r="R20" s="233"/>
      <c r="S20" s="234"/>
      <c r="U20" s="235" t="str">
        <f t="shared" si="0"/>
        <v>DPK Meningkat Sesuai RBC</v>
      </c>
      <c r="V20" s="678"/>
      <c r="W20" s="678"/>
      <c r="X20" s="678"/>
      <c r="Y20" s="678"/>
      <c r="Z20" s="678"/>
    </row>
    <row r="21" ht="15" customHeight="1" spans="2:26">
      <c r="B21" s="50"/>
      <c r="C21" s="51"/>
      <c r="D21" s="52"/>
      <c r="E21" s="71"/>
      <c r="F21" s="54">
        <f>SUM(F15:F20)</f>
        <v>30</v>
      </c>
      <c r="G21" s="78"/>
      <c r="H21" s="259"/>
      <c r="I21" s="278"/>
      <c r="J21" s="280"/>
      <c r="K21" s="278"/>
      <c r="L21" s="259"/>
      <c r="M21" s="280"/>
      <c r="N21" s="165"/>
      <c r="O21" s="166"/>
      <c r="P21" s="165"/>
      <c r="Q21" s="237"/>
      <c r="R21" s="238"/>
      <c r="S21" s="239"/>
      <c r="T21" s="240"/>
      <c r="U21" s="235">
        <f t="shared" si="0"/>
        <v>0</v>
      </c>
      <c r="V21" s="678"/>
      <c r="W21" s="678"/>
      <c r="X21" s="678"/>
      <c r="Y21" s="678"/>
      <c r="Z21" s="678"/>
    </row>
    <row r="22" ht="35.25" customHeight="1" spans="2:26">
      <c r="B22" s="698" t="s">
        <v>45</v>
      </c>
      <c r="C22" s="699"/>
      <c r="D22" s="700"/>
      <c r="E22" s="48" t="s">
        <v>230</v>
      </c>
      <c r="F22" s="66">
        <v>10</v>
      </c>
      <c r="G22" s="271" t="s">
        <v>231</v>
      </c>
      <c r="H22" s="62" t="s">
        <v>232</v>
      </c>
      <c r="I22" s="167"/>
      <c r="J22" s="719"/>
      <c r="K22" s="293" t="s">
        <v>233</v>
      </c>
      <c r="L22" s="349"/>
      <c r="M22" s="159">
        <f>IFERROR(L22/J22,0)</f>
        <v>0</v>
      </c>
      <c r="N22" s="160">
        <f>+O22</f>
        <v>1</v>
      </c>
      <c r="O22" s="161">
        <f t="shared" ref="O22:O25" si="5">IF(M22&lt;75%,1,IF(M22&lt;85%,2,IF(M22&lt;95%,3,IF(M22&lt;=100%,4,5))))</f>
        <v>1</v>
      </c>
      <c r="P22" s="162"/>
      <c r="Q22" s="232">
        <f t="shared" ref="Q22:Q25" si="6">+(O22*F22)/5</f>
        <v>2</v>
      </c>
      <c r="R22" s="233"/>
      <c r="S22" s="234"/>
      <c r="U22" s="235" t="str">
        <f t="shared" si="0"/>
        <v>Penambahan NOA baru (sesuai RBC)</v>
      </c>
      <c r="V22" s="678"/>
      <c r="W22" s="678"/>
      <c r="X22" s="678"/>
      <c r="Y22" s="678"/>
      <c r="Z22" s="678"/>
    </row>
    <row r="23" ht="42" customHeight="1" spans="2:26">
      <c r="B23" s="687"/>
      <c r="C23" s="688"/>
      <c r="D23" s="689"/>
      <c r="E23" s="60"/>
      <c r="F23" s="66">
        <v>5</v>
      </c>
      <c r="G23" s="271" t="s">
        <v>234</v>
      </c>
      <c r="H23" s="62" t="s">
        <v>232</v>
      </c>
      <c r="I23" s="167"/>
      <c r="J23" s="719"/>
      <c r="K23" s="297"/>
      <c r="L23" s="349"/>
      <c r="M23" s="159">
        <f>IFERROR(L23/J23,0)</f>
        <v>0</v>
      </c>
      <c r="N23" s="160">
        <f>+O23</f>
        <v>1</v>
      </c>
      <c r="O23" s="161">
        <f t="shared" si="5"/>
        <v>1</v>
      </c>
      <c r="P23" s="162"/>
      <c r="Q23" s="232">
        <f t="shared" si="6"/>
        <v>1</v>
      </c>
      <c r="R23" s="233"/>
      <c r="S23" s="234"/>
      <c r="U23" s="235" t="str">
        <f t="shared" si="0"/>
        <v>Penambahan NOA baru (sesuai RBC)</v>
      </c>
      <c r="V23" s="678"/>
      <c r="W23" s="678"/>
      <c r="X23" s="678"/>
      <c r="Y23" s="678"/>
      <c r="Z23" s="678"/>
    </row>
    <row r="24" ht="42" customHeight="1" spans="2:26">
      <c r="B24" s="687"/>
      <c r="C24" s="688"/>
      <c r="D24" s="689"/>
      <c r="E24" s="269" t="s">
        <v>235</v>
      </c>
      <c r="F24" s="701">
        <v>5</v>
      </c>
      <c r="G24" s="702" t="s">
        <v>190</v>
      </c>
      <c r="H24" s="347" t="s">
        <v>236</v>
      </c>
      <c r="I24" s="354"/>
      <c r="J24" s="357"/>
      <c r="K24" s="720" t="s">
        <v>237</v>
      </c>
      <c r="L24" s="721"/>
      <c r="M24" s="722">
        <f t="shared" ref="M24:M25" si="7">IFERROR(L24/J24,0)</f>
        <v>0</v>
      </c>
      <c r="N24" s="723">
        <f t="shared" ref="N24:N25" si="8">+O24</f>
        <v>1</v>
      </c>
      <c r="O24" s="724">
        <f t="shared" si="5"/>
        <v>1</v>
      </c>
      <c r="P24" s="725"/>
      <c r="Q24" s="731">
        <f t="shared" si="6"/>
        <v>1</v>
      </c>
      <c r="R24" s="732"/>
      <c r="S24" s="733"/>
      <c r="U24" s="235" t="str">
        <f t="shared" si="0"/>
        <v>Share rasio UMKM sebesar 20% dari total portfolio (target RBC)</v>
      </c>
      <c r="V24" s="678"/>
      <c r="W24" s="678"/>
      <c r="X24" s="678"/>
      <c r="Y24" s="678"/>
      <c r="Z24" s="678"/>
    </row>
    <row r="25" ht="42" customHeight="1" spans="2:26">
      <c r="B25" s="694"/>
      <c r="C25" s="695"/>
      <c r="D25" s="696"/>
      <c r="E25" s="272"/>
      <c r="F25" s="701">
        <v>10</v>
      </c>
      <c r="G25" s="703" t="s">
        <v>238</v>
      </c>
      <c r="H25" s="704" t="s">
        <v>239</v>
      </c>
      <c r="I25" s="726"/>
      <c r="J25" s="727" t="s">
        <v>139</v>
      </c>
      <c r="K25" s="728" t="s">
        <v>240</v>
      </c>
      <c r="L25" s="729"/>
      <c r="M25" s="730">
        <f t="shared" si="7"/>
        <v>0</v>
      </c>
      <c r="N25" s="723">
        <f t="shared" si="8"/>
        <v>1</v>
      </c>
      <c r="O25" s="724">
        <f t="shared" si="5"/>
        <v>1</v>
      </c>
      <c r="P25" s="725"/>
      <c r="Q25" s="731">
        <f t="shared" si="6"/>
        <v>2</v>
      </c>
      <c r="R25" s="732"/>
      <c r="S25" s="733"/>
      <c r="U25" s="235" t="str">
        <f t="shared" si="0"/>
        <v>Pencapaian CASA sesuai target RBC</v>
      </c>
      <c r="V25" s="678"/>
      <c r="W25" s="678"/>
      <c r="X25" s="678"/>
      <c r="Y25" s="678"/>
      <c r="Z25" s="678"/>
    </row>
    <row r="26" ht="18" customHeight="1" spans="2:26">
      <c r="B26" s="705"/>
      <c r="C26" s="706"/>
      <c r="D26" s="707"/>
      <c r="E26" s="258"/>
      <c r="F26" s="54">
        <f>SUM(F22:F25)</f>
        <v>30</v>
      </c>
      <c r="G26" s="261"/>
      <c r="H26" s="262"/>
      <c r="I26" s="284"/>
      <c r="J26" s="350"/>
      <c r="K26" s="284"/>
      <c r="L26" s="262"/>
      <c r="M26" s="350"/>
      <c r="N26" s="174"/>
      <c r="O26" s="175"/>
      <c r="P26" s="174"/>
      <c r="Q26" s="241"/>
      <c r="R26" s="242"/>
      <c r="S26" s="243"/>
      <c r="U26" s="235"/>
      <c r="V26" s="678"/>
      <c r="W26" s="678"/>
      <c r="X26" s="678"/>
      <c r="Y26" s="678"/>
      <c r="Z26" s="678"/>
    </row>
    <row r="27" ht="56.25" spans="2:26">
      <c r="B27" s="698" t="s">
        <v>150</v>
      </c>
      <c r="C27" s="699"/>
      <c r="D27" s="700"/>
      <c r="E27" s="67" t="s">
        <v>151</v>
      </c>
      <c r="F27" s="61">
        <v>15</v>
      </c>
      <c r="G27" s="268" t="s">
        <v>241</v>
      </c>
      <c r="H27" s="79" t="s">
        <v>242</v>
      </c>
      <c r="I27" s="179"/>
      <c r="J27" s="159" t="s">
        <v>139</v>
      </c>
      <c r="K27" s="291" t="s">
        <v>243</v>
      </c>
      <c r="L27" s="181"/>
      <c r="M27" s="159">
        <f>IFERROR(L27/J27,0)</f>
        <v>0</v>
      </c>
      <c r="N27" s="160">
        <f>+O27</f>
        <v>1</v>
      </c>
      <c r="O27" s="161">
        <f t="shared" ref="O27:O28" si="9">IF(M27&lt;75%,1,IF(M27&lt;85%,2,IF(M27&lt;95%,3,IF(M27&lt;=100%,4,5))))</f>
        <v>1</v>
      </c>
      <c r="P27" s="162"/>
      <c r="Q27" s="367">
        <f>+(O27*F27)/5</f>
        <v>3</v>
      </c>
      <c r="R27" s="368"/>
      <c r="S27" s="369"/>
      <c r="U27" s="235" t="str">
        <f t="shared" si="0"/>
        <v>Tersedia SOP Restrukturisasi dalam rangka pelaksanaan POJK 17/2021 pada bulan (Progress %)</v>
      </c>
      <c r="V27" s="678"/>
      <c r="W27" s="678"/>
      <c r="X27" s="678"/>
      <c r="Y27" s="678"/>
      <c r="Z27" s="678"/>
    </row>
    <row r="28" ht="60" spans="2:26">
      <c r="B28" s="687"/>
      <c r="C28" s="688"/>
      <c r="D28" s="689"/>
      <c r="E28" s="67" t="s">
        <v>244</v>
      </c>
      <c r="F28" s="61">
        <v>15</v>
      </c>
      <c r="G28" s="268" t="s">
        <v>245</v>
      </c>
      <c r="H28" s="79" t="s">
        <v>246</v>
      </c>
      <c r="I28" s="179"/>
      <c r="J28" s="159" t="s">
        <v>139</v>
      </c>
      <c r="K28" s="291" t="s">
        <v>247</v>
      </c>
      <c r="L28" s="181"/>
      <c r="M28" s="159">
        <f>IFERROR(L28/J28,0)</f>
        <v>0</v>
      </c>
      <c r="N28" s="160">
        <f>+O28</f>
        <v>1</v>
      </c>
      <c r="O28" s="161">
        <f t="shared" si="9"/>
        <v>1</v>
      </c>
      <c r="P28" s="162"/>
      <c r="Q28" s="367">
        <f>+(O28*F28)/5</f>
        <v>3</v>
      </c>
      <c r="R28" s="368"/>
      <c r="S28" s="369"/>
      <c r="U28" s="235" t="str">
        <f t="shared" si="0"/>
        <v>Tersedia Penyempurnaan Kebijakan Kredit/Pembiayaan Bermasalah pada bulan (Progress %)</v>
      </c>
      <c r="V28" s="678"/>
      <c r="W28" s="678"/>
      <c r="X28" s="678"/>
      <c r="Y28" s="678"/>
      <c r="Z28" s="678"/>
    </row>
    <row r="29" ht="18" customHeight="1" spans="2:26">
      <c r="B29" s="708"/>
      <c r="C29" s="709"/>
      <c r="D29" s="710"/>
      <c r="E29" s="258"/>
      <c r="F29" s="54">
        <f>SUM(F27:F28)</f>
        <v>30</v>
      </c>
      <c r="G29" s="78"/>
      <c r="H29" s="259"/>
      <c r="I29" s="278"/>
      <c r="J29" s="280"/>
      <c r="K29" s="278"/>
      <c r="L29" s="166"/>
      <c r="M29" s="165"/>
      <c r="N29" s="165"/>
      <c r="O29" s="166"/>
      <c r="P29" s="165"/>
      <c r="Q29" s="237"/>
      <c r="R29" s="238"/>
      <c r="S29" s="239"/>
      <c r="U29" s="235">
        <f t="shared" si="0"/>
        <v>0</v>
      </c>
      <c r="V29" s="678"/>
      <c r="W29" s="678"/>
      <c r="X29" s="678"/>
      <c r="Y29" s="678"/>
      <c r="Z29" s="678"/>
    </row>
    <row r="30" ht="37.5" spans="2:26">
      <c r="B30" s="161" t="s">
        <v>62</v>
      </c>
      <c r="C30" s="711"/>
      <c r="D30" s="162"/>
      <c r="E30" s="48" t="s">
        <v>160</v>
      </c>
      <c r="F30" s="61">
        <v>20</v>
      </c>
      <c r="G30" s="268" t="s">
        <v>161</v>
      </c>
      <c r="H30" s="79" t="s">
        <v>248</v>
      </c>
      <c r="I30" s="179"/>
      <c r="J30" s="349"/>
      <c r="K30" s="168" t="s">
        <v>249</v>
      </c>
      <c r="L30" s="349"/>
      <c r="M30" s="159">
        <f>IFERROR(L30/J30,0)</f>
        <v>0</v>
      </c>
      <c r="N30" s="160">
        <f>+O30</f>
        <v>1</v>
      </c>
      <c r="O30" s="161">
        <f t="shared" ref="O30" si="10">IF(M30&lt;75%,1,IF(M30&lt;85%,2,IF(M30&lt;95%,3,IF(M30&lt;=100%,4,5))))</f>
        <v>1</v>
      </c>
      <c r="P30" s="162"/>
      <c r="Q30" s="367">
        <f>+(O30*F30)/5</f>
        <v>4</v>
      </c>
      <c r="R30" s="368"/>
      <c r="S30" s="369"/>
      <c r="U30" s="235" t="str">
        <f t="shared" si="0"/>
        <v>Pelatihan untuk pegawai DUS minimal 2 pelatihan per pegawai</v>
      </c>
      <c r="V30" s="678"/>
      <c r="W30" s="678"/>
      <c r="X30" s="678"/>
      <c r="Y30" s="678"/>
      <c r="Z30" s="678"/>
    </row>
    <row r="31" ht="24" customHeight="1" spans="2:26">
      <c r="B31" s="83"/>
      <c r="C31" s="84"/>
      <c r="D31" s="85"/>
      <c r="E31" s="71"/>
      <c r="F31" s="712">
        <f>SUM(F30:F30)</f>
        <v>20</v>
      </c>
      <c r="G31" s="55"/>
      <c r="H31" s="56"/>
      <c r="I31" s="163"/>
      <c r="J31" s="164"/>
      <c r="K31" s="163"/>
      <c r="L31" s="56"/>
      <c r="M31" s="164"/>
      <c r="N31" s="165"/>
      <c r="O31" s="166"/>
      <c r="P31" s="182"/>
      <c r="Q31" s="244"/>
      <c r="R31" s="244"/>
      <c r="S31" s="245"/>
      <c r="U31" s="235">
        <f t="shared" si="0"/>
        <v>0</v>
      </c>
      <c r="V31" s="678"/>
      <c r="W31" s="678"/>
      <c r="X31" s="678"/>
      <c r="Y31" s="678"/>
      <c r="Z31" s="678"/>
    </row>
    <row r="32" ht="18.75" spans="2:26">
      <c r="B32" s="86" t="s">
        <v>164</v>
      </c>
      <c r="C32" s="87"/>
      <c r="D32" s="87"/>
      <c r="E32" s="88"/>
      <c r="F32" s="89">
        <f>+F31+F29+F26+F21</f>
        <v>110</v>
      </c>
      <c r="G32" s="90" t="s">
        <v>165</v>
      </c>
      <c r="H32" s="91"/>
      <c r="I32" s="91"/>
      <c r="J32" s="91"/>
      <c r="K32" s="91"/>
      <c r="L32" s="91"/>
      <c r="M32" s="183"/>
      <c r="N32" s="184" t="s">
        <v>67</v>
      </c>
      <c r="O32" s="185">
        <f>SUM(Q17:S30)</f>
        <v>20.6</v>
      </c>
      <c r="P32" s="186"/>
      <c r="Q32" s="186"/>
      <c r="R32" s="186"/>
      <c r="S32" s="246"/>
      <c r="U32" s="235">
        <f t="shared" si="0"/>
        <v>0</v>
      </c>
      <c r="V32" s="678"/>
      <c r="W32" s="678"/>
      <c r="X32" s="678"/>
      <c r="Y32" s="678"/>
      <c r="Z32" s="678"/>
    </row>
    <row r="33" ht="15" spans="2:26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U33" s="235"/>
      <c r="V33" s="678"/>
      <c r="W33" s="678"/>
      <c r="X33" s="678"/>
      <c r="Y33" s="678"/>
      <c r="Z33" s="678"/>
    </row>
    <row r="34" customHeight="1" spans="2:26">
      <c r="B34" s="93"/>
      <c r="C34" s="93"/>
      <c r="D34" s="93"/>
      <c r="E34" s="93"/>
      <c r="F34" s="93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U34" s="235">
        <f t="shared" si="0"/>
        <v>0</v>
      </c>
      <c r="V34" s="678"/>
      <c r="W34" s="678"/>
      <c r="X34" s="678"/>
      <c r="Y34" s="678"/>
      <c r="Z34" s="678"/>
    </row>
    <row r="35" customHeight="1" spans="2:26">
      <c r="B35" s="95" t="s">
        <v>166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247"/>
      <c r="U35" s="235"/>
      <c r="V35" s="678"/>
      <c r="W35" s="678"/>
      <c r="X35" s="678"/>
      <c r="Y35" s="678"/>
      <c r="Z35" s="678"/>
    </row>
    <row r="36" customHeight="1" spans="2:19">
      <c r="B36" s="97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248"/>
    </row>
    <row r="37" ht="5.25" customHeight="1" spans="2:19">
      <c r="B37" s="97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248"/>
    </row>
    <row r="38" ht="15.75" customHeight="1" spans="2:19"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248"/>
    </row>
    <row r="39" ht="15.75" customHeight="1" spans="2:19">
      <c r="B39" s="99" t="s">
        <v>86</v>
      </c>
      <c r="C39" s="99"/>
      <c r="D39" s="99"/>
      <c r="E39" s="99"/>
      <c r="F39" s="99"/>
      <c r="G39" s="100" t="s">
        <v>87</v>
      </c>
      <c r="H39" s="101" t="s">
        <v>88</v>
      </c>
      <c r="I39" s="187"/>
      <c r="J39" s="187"/>
      <c r="K39" s="187"/>
      <c r="L39" s="188"/>
      <c r="M39" s="189" t="s">
        <v>89</v>
      </c>
      <c r="N39" s="190"/>
      <c r="O39" s="190"/>
      <c r="P39" s="190"/>
      <c r="Q39" s="190"/>
      <c r="R39" s="190"/>
      <c r="S39" s="249"/>
    </row>
    <row r="40" ht="33.75" customHeight="1" spans="2:19">
      <c r="B40" s="99"/>
      <c r="C40" s="99"/>
      <c r="D40" s="99"/>
      <c r="E40" s="99"/>
      <c r="F40" s="99"/>
      <c r="G40" s="102"/>
      <c r="H40" s="103"/>
      <c r="I40" s="191"/>
      <c r="J40" s="191"/>
      <c r="K40" s="191"/>
      <c r="L40" s="192"/>
      <c r="M40" s="193"/>
      <c r="N40" s="194"/>
      <c r="O40" s="194"/>
      <c r="P40" s="194"/>
      <c r="Q40" s="194"/>
      <c r="R40" s="194"/>
      <c r="S40" s="250"/>
    </row>
    <row r="41" ht="33.75" customHeight="1" spans="2:19">
      <c r="B41" s="104" t="s">
        <v>167</v>
      </c>
      <c r="C41" s="105"/>
      <c r="D41" s="105"/>
      <c r="E41" s="105"/>
      <c r="F41" s="106"/>
      <c r="G41" s="107">
        <f>+O32</f>
        <v>20.6</v>
      </c>
      <c r="H41" s="108">
        <v>1</v>
      </c>
      <c r="I41" s="195"/>
      <c r="J41" s="195"/>
      <c r="K41" s="195"/>
      <c r="L41" s="196"/>
      <c r="M41" s="197" t="s">
        <v>83</v>
      </c>
      <c r="N41" s="198">
        <f>+G41</f>
        <v>20.6</v>
      </c>
      <c r="O41" s="199"/>
      <c r="P41" s="199"/>
      <c r="Q41" s="199"/>
      <c r="R41" s="199"/>
      <c r="S41" s="251"/>
    </row>
    <row r="42" ht="21" spans="2:19">
      <c r="B42" s="109"/>
      <c r="C42" s="110"/>
      <c r="D42" s="111"/>
      <c r="E42" s="111"/>
      <c r="F42" s="112"/>
      <c r="G42" s="113" t="s">
        <v>95</v>
      </c>
      <c r="H42" s="114">
        <f>+H41</f>
        <v>1</v>
      </c>
      <c r="I42" s="200"/>
      <c r="J42" s="200"/>
      <c r="K42" s="200"/>
      <c r="L42" s="201"/>
      <c r="M42" s="202" t="s">
        <v>92</v>
      </c>
      <c r="N42" s="203" t="str">
        <f>IF(N41&lt;50,"F",IF(N41&lt;=60,"E",IF(N41&lt;=70,"D",IF(N41&lt;=82.5,"C",IF(N41&lt;=85,"B",IF(N41&lt;=87.5,"B PLUS",IF(N41&lt;=90,"A",IF(N41&gt;90,"APLUS"))))))))</f>
        <v>F</v>
      </c>
      <c r="O42" s="204"/>
      <c r="P42" s="204"/>
      <c r="Q42" s="204"/>
      <c r="R42" s="204"/>
      <c r="S42" s="252"/>
    </row>
    <row r="43" spans="2:19">
      <c r="B43" s="115"/>
      <c r="C43" s="115"/>
      <c r="D43" s="115"/>
      <c r="E43" s="115"/>
      <c r="F43" s="115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</row>
  </sheetData>
  <mergeCells count="99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U15:Z15"/>
    <mergeCell ref="H16:I16"/>
    <mergeCell ref="O16:P16"/>
    <mergeCell ref="Q16:S16"/>
    <mergeCell ref="H17:I17"/>
    <mergeCell ref="O17:P17"/>
    <mergeCell ref="Q17:S17"/>
    <mergeCell ref="H18:I18"/>
    <mergeCell ref="O18:P18"/>
    <mergeCell ref="Q18:S18"/>
    <mergeCell ref="H19:I19"/>
    <mergeCell ref="O19:P19"/>
    <mergeCell ref="Q19:S19"/>
    <mergeCell ref="H20:I20"/>
    <mergeCell ref="O20:P20"/>
    <mergeCell ref="Q20:S20"/>
    <mergeCell ref="H22:I22"/>
    <mergeCell ref="O22:P22"/>
    <mergeCell ref="Q22:S22"/>
    <mergeCell ref="H23:I23"/>
    <mergeCell ref="O23:P23"/>
    <mergeCell ref="Q23:S23"/>
    <mergeCell ref="H24:I24"/>
    <mergeCell ref="O24:P24"/>
    <mergeCell ref="Q24:S24"/>
    <mergeCell ref="H25:I25"/>
    <mergeCell ref="O25:P25"/>
    <mergeCell ref="Q25:S25"/>
    <mergeCell ref="H27:I27"/>
    <mergeCell ref="O27:P27"/>
    <mergeCell ref="Q27:S27"/>
    <mergeCell ref="H28:I28"/>
    <mergeCell ref="O28:P28"/>
    <mergeCell ref="Q28:S28"/>
    <mergeCell ref="B30:D30"/>
    <mergeCell ref="H30:I30"/>
    <mergeCell ref="O30:P30"/>
    <mergeCell ref="Q30:S30"/>
    <mergeCell ref="B32:E32"/>
    <mergeCell ref="G32:M32"/>
    <mergeCell ref="O32:S32"/>
    <mergeCell ref="B33:S33"/>
    <mergeCell ref="G34:S34"/>
    <mergeCell ref="B41:F41"/>
    <mergeCell ref="H41:L41"/>
    <mergeCell ref="N41:S41"/>
    <mergeCell ref="C42:F42"/>
    <mergeCell ref="H42:L42"/>
    <mergeCell ref="N42:S42"/>
    <mergeCell ref="E12:E14"/>
    <mergeCell ref="E18:E19"/>
    <mergeCell ref="E22:E23"/>
    <mergeCell ref="E24:E25"/>
    <mergeCell ref="F12:F14"/>
    <mergeCell ref="G13:G14"/>
    <mergeCell ref="G39:G40"/>
    <mergeCell ref="K12:K14"/>
    <mergeCell ref="K18:K19"/>
    <mergeCell ref="K22:K23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B39:F40"/>
    <mergeCell ref="H39:L40"/>
    <mergeCell ref="B27:D28"/>
    <mergeCell ref="B35:S38"/>
    <mergeCell ref="M39:S40"/>
    <mergeCell ref="O13:P14"/>
    <mergeCell ref="B12:D14"/>
    <mergeCell ref="B22:D25"/>
    <mergeCell ref="B16:D20"/>
  </mergeCells>
  <conditionalFormatting sqref="N16">
    <cfRule type="containsText" dxfId="0" priority="11" stopIfTrue="1" operator="between" text="5">
      <formula>NOT(ISERROR(SEARCH("5",N16)))</formula>
    </cfRule>
    <cfRule type="containsText" dxfId="1" priority="12" stopIfTrue="1" operator="between" text="4">
      <formula>NOT(ISERROR(SEARCH("4",N16)))</formula>
    </cfRule>
    <cfRule type="containsText" dxfId="2" priority="13" stopIfTrue="1" operator="between" text="3">
      <formula>NOT(ISERROR(SEARCH("3",N16)))</formula>
    </cfRule>
    <cfRule type="containsText" dxfId="3" priority="14" stopIfTrue="1" operator="between" text="2">
      <formula>NOT(ISERROR(SEARCH("2",N16)))</formula>
    </cfRule>
    <cfRule type="containsText" dxfId="4" priority="15" stopIfTrue="1" operator="between" text="1">
      <formula>NOT(ISERROR(SEARCH("1",N16)))</formula>
    </cfRule>
  </conditionalFormatting>
  <conditionalFormatting sqref="N17">
    <cfRule type="containsText" dxfId="0" priority="31" stopIfTrue="1" operator="between" text="5">
      <formula>NOT(ISERROR(SEARCH("5",N17)))</formula>
    </cfRule>
    <cfRule type="containsText" dxfId="1" priority="32" stopIfTrue="1" operator="between" text="4">
      <formula>NOT(ISERROR(SEARCH("4",N17)))</formula>
    </cfRule>
    <cfRule type="containsText" dxfId="2" priority="33" stopIfTrue="1" operator="between" text="3">
      <formula>NOT(ISERROR(SEARCH("3",N17)))</formula>
    </cfRule>
    <cfRule type="containsText" dxfId="3" priority="34" stopIfTrue="1" operator="between" text="2">
      <formula>NOT(ISERROR(SEARCH("2",N17)))</formula>
    </cfRule>
    <cfRule type="containsText" dxfId="4" priority="35" stopIfTrue="1" operator="between" text="1">
      <formula>NOT(ISERROR(SEARCH("1",N17)))</formula>
    </cfRule>
  </conditionalFormatting>
  <conditionalFormatting sqref="N18">
    <cfRule type="containsText" dxfId="0" priority="21" stopIfTrue="1" operator="between" text="5">
      <formula>NOT(ISERROR(SEARCH("5",N18)))</formula>
    </cfRule>
    <cfRule type="containsText" dxfId="1" priority="22" stopIfTrue="1" operator="between" text="4">
      <formula>NOT(ISERROR(SEARCH("4",N18)))</formula>
    </cfRule>
    <cfRule type="containsText" dxfId="2" priority="23" stopIfTrue="1" operator="between" text="3">
      <formula>NOT(ISERROR(SEARCH("3",N18)))</formula>
    </cfRule>
    <cfRule type="containsText" dxfId="3" priority="24" stopIfTrue="1" operator="between" text="2">
      <formula>NOT(ISERROR(SEARCH("2",N18)))</formula>
    </cfRule>
    <cfRule type="containsText" dxfId="4" priority="25" stopIfTrue="1" operator="between" text="1">
      <formula>NOT(ISERROR(SEARCH("1",N18)))</formula>
    </cfRule>
  </conditionalFormatting>
  <conditionalFormatting sqref="N19">
    <cfRule type="containsText" dxfId="0" priority="16" stopIfTrue="1" operator="between" text="5">
      <formula>NOT(ISERROR(SEARCH("5",N19)))</formula>
    </cfRule>
    <cfRule type="containsText" dxfId="1" priority="17" stopIfTrue="1" operator="between" text="4">
      <formula>NOT(ISERROR(SEARCH("4",N19)))</formula>
    </cfRule>
    <cfRule type="containsText" dxfId="2" priority="18" stopIfTrue="1" operator="between" text="3">
      <formula>NOT(ISERROR(SEARCH("3",N19)))</formula>
    </cfRule>
    <cfRule type="containsText" dxfId="3" priority="19" stopIfTrue="1" operator="between" text="2">
      <formula>NOT(ISERROR(SEARCH("2",N19)))</formula>
    </cfRule>
    <cfRule type="containsText" dxfId="4" priority="20" stopIfTrue="1" operator="between" text="1">
      <formula>NOT(ISERROR(SEARCH("1",N19)))</formula>
    </cfRule>
  </conditionalFormatting>
  <conditionalFormatting sqref="N20">
    <cfRule type="containsText" dxfId="0" priority="71" stopIfTrue="1" operator="between" text="5">
      <formula>NOT(ISERROR(SEARCH("5",N20)))</formula>
    </cfRule>
    <cfRule type="containsText" dxfId="1" priority="72" stopIfTrue="1" operator="between" text="4">
      <formula>NOT(ISERROR(SEARCH("4",N20)))</formula>
    </cfRule>
    <cfRule type="containsText" dxfId="2" priority="73" stopIfTrue="1" operator="between" text="3">
      <formula>NOT(ISERROR(SEARCH("3",N20)))</formula>
    </cfRule>
    <cfRule type="containsText" dxfId="3" priority="74" stopIfTrue="1" operator="between" text="2">
      <formula>NOT(ISERROR(SEARCH("2",N20)))</formula>
    </cfRule>
    <cfRule type="containsText" dxfId="4" priority="75" stopIfTrue="1" operator="between" text="1">
      <formula>NOT(ISERROR(SEARCH("1",N20)))</formula>
    </cfRule>
  </conditionalFormatting>
  <conditionalFormatting sqref="N22">
    <cfRule type="containsText" dxfId="0" priority="56" stopIfTrue="1" operator="between" text="5">
      <formula>NOT(ISERROR(SEARCH("5",N22)))</formula>
    </cfRule>
    <cfRule type="containsText" dxfId="1" priority="57" stopIfTrue="1" operator="between" text="4">
      <formula>NOT(ISERROR(SEARCH("4",N22)))</formula>
    </cfRule>
    <cfRule type="containsText" dxfId="2" priority="58" stopIfTrue="1" operator="between" text="3">
      <formula>NOT(ISERROR(SEARCH("3",N22)))</formula>
    </cfRule>
    <cfRule type="containsText" dxfId="3" priority="59" stopIfTrue="1" operator="between" text="2">
      <formula>NOT(ISERROR(SEARCH("2",N22)))</formula>
    </cfRule>
    <cfRule type="containsText" dxfId="4" priority="60" stopIfTrue="1" operator="between" text="1">
      <formula>NOT(ISERROR(SEARCH("1",N22)))</formula>
    </cfRule>
  </conditionalFormatting>
  <conditionalFormatting sqref="N23">
    <cfRule type="containsText" dxfId="0" priority="51" stopIfTrue="1" operator="between" text="5">
      <formula>NOT(ISERROR(SEARCH("5",N23)))</formula>
    </cfRule>
    <cfRule type="containsText" dxfId="1" priority="52" stopIfTrue="1" operator="between" text="4">
      <formula>NOT(ISERROR(SEARCH("4",N23)))</formula>
    </cfRule>
    <cfRule type="containsText" dxfId="2" priority="53" stopIfTrue="1" operator="between" text="3">
      <formula>NOT(ISERROR(SEARCH("3",N23)))</formula>
    </cfRule>
    <cfRule type="containsText" dxfId="3" priority="54" stopIfTrue="1" operator="between" text="2">
      <formula>NOT(ISERROR(SEARCH("2",N23)))</formula>
    </cfRule>
    <cfRule type="containsText" dxfId="4" priority="55" stopIfTrue="1" operator="between" text="1">
      <formula>NOT(ISERROR(SEARCH("1",N23)))</formula>
    </cfRule>
  </conditionalFormatting>
  <conditionalFormatting sqref="N24">
    <cfRule type="containsText" dxfId="0" priority="6" stopIfTrue="1" operator="between" text="5">
      <formula>NOT(ISERROR(SEARCH("5",N24)))</formula>
    </cfRule>
    <cfRule type="containsText" dxfId="1" priority="7" stopIfTrue="1" operator="between" text="4">
      <formula>NOT(ISERROR(SEARCH("4",N24)))</formula>
    </cfRule>
    <cfRule type="containsText" dxfId="2" priority="8" stopIfTrue="1" operator="between" text="3">
      <formula>NOT(ISERROR(SEARCH("3",N24)))</formula>
    </cfRule>
    <cfRule type="containsText" dxfId="3" priority="9" stopIfTrue="1" operator="between" text="2">
      <formula>NOT(ISERROR(SEARCH("2",N24)))</formula>
    </cfRule>
    <cfRule type="containsText" dxfId="4" priority="10" stopIfTrue="1" operator="between" text="1">
      <formula>NOT(ISERROR(SEARCH("1",N24)))</formula>
    </cfRule>
  </conditionalFormatting>
  <conditionalFormatting sqref="N25">
    <cfRule type="containsText" dxfId="0" priority="1" stopIfTrue="1" operator="between" text="5">
      <formula>NOT(ISERROR(SEARCH("5",N25)))</formula>
    </cfRule>
    <cfRule type="containsText" dxfId="1" priority="2" stopIfTrue="1" operator="between" text="4">
      <formula>NOT(ISERROR(SEARCH("4",N25)))</formula>
    </cfRule>
    <cfRule type="containsText" dxfId="2" priority="3" stopIfTrue="1" operator="between" text="3">
      <formula>NOT(ISERROR(SEARCH("3",N25)))</formula>
    </cfRule>
    <cfRule type="containsText" dxfId="3" priority="4" stopIfTrue="1" operator="between" text="2">
      <formula>NOT(ISERROR(SEARCH("2",N25)))</formula>
    </cfRule>
    <cfRule type="containsText" dxfId="4" priority="5" stopIfTrue="1" operator="between" text="1">
      <formula>NOT(ISERROR(SEARCH("1",N25)))</formula>
    </cfRule>
  </conditionalFormatting>
  <conditionalFormatting sqref="N27">
    <cfRule type="containsText" dxfId="0" priority="46" stopIfTrue="1" operator="between" text="5">
      <formula>NOT(ISERROR(SEARCH("5",N27)))</formula>
    </cfRule>
    <cfRule type="containsText" dxfId="1" priority="47" stopIfTrue="1" operator="between" text="4">
      <formula>NOT(ISERROR(SEARCH("4",N27)))</formula>
    </cfRule>
    <cfRule type="containsText" dxfId="2" priority="48" stopIfTrue="1" operator="between" text="3">
      <formula>NOT(ISERROR(SEARCH("3",N27)))</formula>
    </cfRule>
    <cfRule type="containsText" dxfId="3" priority="49" stopIfTrue="1" operator="between" text="2">
      <formula>NOT(ISERROR(SEARCH("2",N27)))</formula>
    </cfRule>
    <cfRule type="containsText" dxfId="4" priority="50" stopIfTrue="1" operator="between" text="1">
      <formula>NOT(ISERROR(SEARCH("1",N27)))</formula>
    </cfRule>
  </conditionalFormatting>
  <conditionalFormatting sqref="N28">
    <cfRule type="containsText" dxfId="0" priority="41" stopIfTrue="1" operator="between" text="5">
      <formula>NOT(ISERROR(SEARCH("5",N28)))</formula>
    </cfRule>
    <cfRule type="containsText" dxfId="1" priority="42" stopIfTrue="1" operator="between" text="4">
      <formula>NOT(ISERROR(SEARCH("4",N28)))</formula>
    </cfRule>
    <cfRule type="containsText" dxfId="2" priority="43" stopIfTrue="1" operator="between" text="3">
      <formula>NOT(ISERROR(SEARCH("3",N28)))</formula>
    </cfRule>
    <cfRule type="containsText" dxfId="3" priority="44" stopIfTrue="1" operator="between" text="2">
      <formula>NOT(ISERROR(SEARCH("2",N28)))</formula>
    </cfRule>
    <cfRule type="containsText" dxfId="4" priority="45" stopIfTrue="1" operator="between" text="1">
      <formula>NOT(ISERROR(SEARCH("1",N28)))</formula>
    </cfRule>
  </conditionalFormatting>
  <conditionalFormatting sqref="N30">
    <cfRule type="containsText" dxfId="0" priority="36" stopIfTrue="1" operator="between" text="5">
      <formula>NOT(ISERROR(SEARCH("5",N30)))</formula>
    </cfRule>
    <cfRule type="containsText" dxfId="1" priority="37" stopIfTrue="1" operator="between" text="4">
      <formula>NOT(ISERROR(SEARCH("4",N30)))</formula>
    </cfRule>
    <cfRule type="containsText" dxfId="2" priority="38" stopIfTrue="1" operator="between" text="3">
      <formula>NOT(ISERROR(SEARCH("3",N30)))</formula>
    </cfRule>
    <cfRule type="containsText" dxfId="3" priority="39" stopIfTrue="1" operator="between" text="2">
      <formula>NOT(ISERROR(SEARCH("2",N30)))</formula>
    </cfRule>
    <cfRule type="containsText" dxfId="4" priority="40" stopIfTrue="1" operator="between" text="1">
      <formula>NOT(ISERROR(SEARCH("1",N30)))</formula>
    </cfRule>
  </conditionalFormatting>
  <hyperlinks>
    <hyperlink ref="N47" r:id="rId2"/>
  </hyperlinks>
  <printOptions horizontalCentered="1"/>
  <pageMargins left="0.25" right="0.25" top="0.75" bottom="0.75" header="0.3" footer="0.3"/>
  <pageSetup paperSize="9" scale="44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B1:Z46"/>
  <sheetViews>
    <sheetView view="pageBreakPreview" zoomScale="85" zoomScaleNormal="85" topLeftCell="A29" workbookViewId="0">
      <selection activeCell="K20" sqref="K20"/>
    </sheetView>
  </sheetViews>
  <sheetFormatPr defaultColWidth="9.18095238095238" defaultRowHeight="12.75"/>
  <cols>
    <col min="1" max="1" width="3.26666666666667" customWidth="1"/>
    <col min="3" max="3" width="2.54285714285714" customWidth="1"/>
    <col min="4" max="4" width="11" customWidth="1"/>
    <col min="5" max="5" width="37.1809523809524" customWidth="1"/>
    <col min="6" max="6" width="9.72380952380952" customWidth="1"/>
    <col min="7" max="7" width="41.7238095238095" customWidth="1"/>
    <col min="8" max="8" width="16" customWidth="1"/>
    <col min="9" max="9" width="23.7238095238095" customWidth="1"/>
    <col min="10" max="10" width="14.2666666666667" customWidth="1"/>
    <col min="11" max="11" width="44.7238095238095" customWidth="1"/>
    <col min="12" max="12" width="14.1809523809524" customWidth="1"/>
    <col min="13" max="13" width="12.2666666666667" customWidth="1"/>
    <col min="14" max="14" width="10" customWidth="1"/>
    <col min="15" max="16" width="4.72380952380952" customWidth="1"/>
    <col min="17" max="17" width="3.72380952380952" customWidth="1"/>
    <col min="18" max="18" width="5.54285714285714" customWidth="1"/>
    <col min="19" max="19" width="3.72380952380952" customWidth="1"/>
    <col min="21" max="21" width="34.5428571428571" customWidth="1"/>
    <col min="22" max="26" width="30.7238095238095" customWidth="1"/>
  </cols>
  <sheetData>
    <row r="1" spans="2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28.5" spans="2:19">
      <c r="B3" s="3" t="s">
        <v>168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7"/>
      <c r="P3" s="118"/>
      <c r="Q3" s="205"/>
      <c r="R3" s="205"/>
      <c r="S3" s="206"/>
    </row>
    <row r="4" ht="13.5" customHeight="1" spans="2:19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9"/>
      <c r="P4" s="120"/>
      <c r="Q4" s="207"/>
      <c r="R4" s="207"/>
      <c r="S4" s="208"/>
    </row>
    <row r="5" ht="21" spans="2:19">
      <c r="B5" s="7"/>
      <c r="C5" s="8"/>
      <c r="D5" s="8"/>
      <c r="E5" s="9" t="s">
        <v>169</v>
      </c>
      <c r="F5" s="1081" t="s">
        <v>250</v>
      </c>
      <c r="G5" s="11"/>
      <c r="H5" s="12"/>
      <c r="I5" s="12"/>
      <c r="J5" s="121"/>
      <c r="K5" s="121"/>
      <c r="L5" s="121"/>
      <c r="M5" s="122"/>
      <c r="N5" s="123"/>
      <c r="O5" s="124"/>
      <c r="P5" s="125" t="s">
        <v>3</v>
      </c>
      <c r="Q5" s="209"/>
      <c r="R5" s="209"/>
      <c r="S5" s="210"/>
    </row>
    <row r="6" ht="21" spans="2:19">
      <c r="B6" s="7"/>
      <c r="C6" s="8"/>
      <c r="D6" s="8"/>
      <c r="E6" s="9" t="s">
        <v>3</v>
      </c>
      <c r="F6" s="1081" t="s">
        <v>99</v>
      </c>
      <c r="G6" s="11"/>
      <c r="H6" s="12"/>
      <c r="I6" s="12"/>
      <c r="J6" s="121"/>
      <c r="K6" s="121"/>
      <c r="L6" s="121"/>
      <c r="M6" s="122"/>
      <c r="N6" s="123"/>
      <c r="O6" s="124"/>
      <c r="P6" s="126"/>
      <c r="Q6" s="211"/>
      <c r="R6" s="211"/>
      <c r="S6" s="212"/>
    </row>
    <row r="7" ht="21" spans="2:19">
      <c r="B7" s="7"/>
      <c r="C7" s="8"/>
      <c r="D7" s="8"/>
      <c r="E7" s="9" t="s">
        <v>100</v>
      </c>
      <c r="F7" s="1081" t="s">
        <v>101</v>
      </c>
      <c r="G7" s="11"/>
      <c r="H7" s="12"/>
      <c r="I7" s="12"/>
      <c r="J7" s="121"/>
      <c r="K7" s="121"/>
      <c r="L7" s="121"/>
      <c r="M7" s="122"/>
      <c r="N7" s="123"/>
      <c r="O7" s="124"/>
      <c r="P7" s="125">
        <v>2022</v>
      </c>
      <c r="Q7" s="209"/>
      <c r="R7" s="209"/>
      <c r="S7" s="210"/>
    </row>
    <row r="8" ht="15.75" customHeight="1" spans="2:19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7"/>
      <c r="P8" s="128"/>
      <c r="Q8" s="213"/>
      <c r="R8" s="213"/>
      <c r="S8" s="214"/>
    </row>
    <row r="9" spans="2:1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ht="23.25" spans="2:19">
      <c r="B10" s="16"/>
      <c r="C10" s="17"/>
      <c r="D10" s="17"/>
      <c r="E10" s="17"/>
      <c r="F10" s="17"/>
      <c r="G10" s="18"/>
      <c r="H10" s="19" t="s">
        <v>170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215"/>
    </row>
    <row r="11" ht="9" customHeight="1" spans="2:19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130"/>
      <c r="M11" s="130"/>
      <c r="N11" s="130"/>
      <c r="O11" s="130"/>
      <c r="P11" s="130"/>
      <c r="Q11" s="130"/>
      <c r="R11" s="130"/>
      <c r="S11" s="130"/>
    </row>
    <row r="12" ht="24" customHeight="1" spans="2:26">
      <c r="B12" s="21" t="s">
        <v>70</v>
      </c>
      <c r="C12" s="22"/>
      <c r="D12" s="23"/>
      <c r="E12" s="24" t="s">
        <v>103</v>
      </c>
      <c r="F12" s="24" t="s">
        <v>19</v>
      </c>
      <c r="G12" s="25" t="s">
        <v>104</v>
      </c>
      <c r="H12" s="26"/>
      <c r="I12" s="26"/>
      <c r="J12" s="131"/>
      <c r="K12" s="132" t="s">
        <v>105</v>
      </c>
      <c r="L12" s="133" t="s">
        <v>106</v>
      </c>
      <c r="M12" s="131"/>
      <c r="N12" s="134" t="s">
        <v>17</v>
      </c>
      <c r="O12" s="135"/>
      <c r="P12" s="136"/>
      <c r="Q12" s="216" t="s">
        <v>18</v>
      </c>
      <c r="R12" s="217"/>
      <c r="S12" s="218"/>
      <c r="U12" s="670" t="s">
        <v>107</v>
      </c>
      <c r="V12" s="671">
        <v>1</v>
      </c>
      <c r="W12" s="671">
        <v>2</v>
      </c>
      <c r="X12" s="671">
        <v>3</v>
      </c>
      <c r="Y12" s="671">
        <v>4</v>
      </c>
      <c r="Z12" s="681">
        <v>5</v>
      </c>
    </row>
    <row r="13" ht="15" customHeight="1" spans="2:26">
      <c r="B13" s="27"/>
      <c r="C13" s="28"/>
      <c r="D13" s="29"/>
      <c r="E13" s="30"/>
      <c r="F13" s="30"/>
      <c r="G13" s="31" t="s">
        <v>108</v>
      </c>
      <c r="H13" s="32" t="s">
        <v>109</v>
      </c>
      <c r="I13" s="137"/>
      <c r="J13" s="138"/>
      <c r="K13" s="139"/>
      <c r="L13" s="140" t="s">
        <v>110</v>
      </c>
      <c r="M13" s="141" t="s">
        <v>22</v>
      </c>
      <c r="N13" s="142" t="s">
        <v>111</v>
      </c>
      <c r="O13" s="143" t="s">
        <v>22</v>
      </c>
      <c r="P13" s="144"/>
      <c r="Q13" s="221" t="s">
        <v>23</v>
      </c>
      <c r="R13" s="222"/>
      <c r="S13" s="223"/>
      <c r="U13" s="672"/>
      <c r="V13" s="673"/>
      <c r="W13" s="673"/>
      <c r="X13" s="673"/>
      <c r="Y13" s="673"/>
      <c r="Z13" s="682"/>
    </row>
    <row r="14" ht="28.5" customHeight="1" spans="2:26">
      <c r="B14" s="33"/>
      <c r="C14" s="34"/>
      <c r="D14" s="35"/>
      <c r="E14" s="36"/>
      <c r="F14" s="36"/>
      <c r="G14" s="37"/>
      <c r="H14" s="38" t="s">
        <v>112</v>
      </c>
      <c r="I14" s="145"/>
      <c r="J14" s="146" t="s">
        <v>113</v>
      </c>
      <c r="K14" s="147"/>
      <c r="L14" s="148"/>
      <c r="M14" s="35"/>
      <c r="N14" s="149"/>
      <c r="O14" s="150"/>
      <c r="P14" s="151"/>
      <c r="Q14" s="226"/>
      <c r="R14" s="226"/>
      <c r="S14" s="227"/>
      <c r="U14" s="674"/>
      <c r="V14" s="675"/>
      <c r="W14" s="675"/>
      <c r="X14" s="675"/>
      <c r="Y14" s="675"/>
      <c r="Z14" s="683"/>
    </row>
    <row r="15" ht="15.75" spans="2:26">
      <c r="B15" s="39" t="s">
        <v>24</v>
      </c>
      <c r="C15" s="40"/>
      <c r="D15" s="41"/>
      <c r="E15" s="42" t="s">
        <v>25</v>
      </c>
      <c r="F15" s="42" t="s">
        <v>26</v>
      </c>
      <c r="G15" s="39" t="s">
        <v>27</v>
      </c>
      <c r="H15" s="39" t="s">
        <v>28</v>
      </c>
      <c r="I15" s="40"/>
      <c r="J15" s="41"/>
      <c r="K15" s="40" t="s">
        <v>114</v>
      </c>
      <c r="L15" s="152" t="s">
        <v>115</v>
      </c>
      <c r="M15" s="153"/>
      <c r="N15" s="154"/>
      <c r="O15" s="155" t="s">
        <v>31</v>
      </c>
      <c r="P15" s="154"/>
      <c r="Q15" s="155" t="s">
        <v>32</v>
      </c>
      <c r="R15" s="229"/>
      <c r="S15" s="154"/>
      <c r="U15" s="309" t="s">
        <v>171</v>
      </c>
      <c r="V15" s="310"/>
      <c r="W15" s="310"/>
      <c r="X15" s="310"/>
      <c r="Y15" s="310"/>
      <c r="Z15" s="335"/>
    </row>
    <row r="16" ht="63" customHeight="1" spans="2:26">
      <c r="B16" s="43" t="s">
        <v>116</v>
      </c>
      <c r="C16" s="44"/>
      <c r="D16" s="45"/>
      <c r="E16" s="640" t="s">
        <v>117</v>
      </c>
      <c r="F16" s="47">
        <v>10</v>
      </c>
      <c r="G16" s="48" t="s">
        <v>251</v>
      </c>
      <c r="H16" s="257" t="s">
        <v>174</v>
      </c>
      <c r="I16" s="274"/>
      <c r="J16" s="348"/>
      <c r="K16" s="658" t="s">
        <v>252</v>
      </c>
      <c r="L16" s="659"/>
      <c r="M16" s="170">
        <f>IFERROR(L16/J16,0)</f>
        <v>0</v>
      </c>
      <c r="N16" s="160">
        <f>+O16</f>
        <v>1</v>
      </c>
      <c r="O16" s="161">
        <f>IF(M16&lt;75%,1,IF(M16&lt;85%,2,IF(M16&lt;95%,3,IF(M16&lt;=100%,4,5))))</f>
        <v>1</v>
      </c>
      <c r="P16" s="162"/>
      <c r="Q16" s="232">
        <f>+(O16*F16)/5</f>
        <v>2</v>
      </c>
      <c r="R16" s="233"/>
      <c r="S16" s="234"/>
      <c r="U16" s="235" t="str">
        <f>H16</f>
        <v> (Target RBC)</v>
      </c>
      <c r="V16" s="676"/>
      <c r="W16" s="676"/>
      <c r="X16" s="676"/>
      <c r="Y16" s="676"/>
      <c r="Z16" s="676"/>
    </row>
    <row r="17" ht="18.75" spans="2:26">
      <c r="B17" s="63"/>
      <c r="C17" s="64"/>
      <c r="D17" s="65"/>
      <c r="E17" s="60"/>
      <c r="F17" s="47">
        <v>7</v>
      </c>
      <c r="G17" s="48" t="s">
        <v>253</v>
      </c>
      <c r="H17" s="257" t="s">
        <v>174</v>
      </c>
      <c r="I17" s="274"/>
      <c r="J17" s="348"/>
      <c r="K17" s="660"/>
      <c r="L17" s="659"/>
      <c r="M17" s="170">
        <f>IFERROR(L17/J17,0)</f>
        <v>0</v>
      </c>
      <c r="N17" s="160">
        <f>+O17</f>
        <v>1</v>
      </c>
      <c r="O17" s="161">
        <f>IF(M17&lt;75%,1,IF(M17&lt;85%,2,IF(M17&lt;95%,3,IF(M17&lt;=100%,4,5))))</f>
        <v>1</v>
      </c>
      <c r="P17" s="162"/>
      <c r="Q17" s="232">
        <f>+(O17*F17)/5</f>
        <v>1.4</v>
      </c>
      <c r="R17" s="233"/>
      <c r="S17" s="234"/>
      <c r="U17" s="235" t="str">
        <f t="shared" ref="U17:U30" si="0">H17</f>
        <v> (Target RBC)</v>
      </c>
      <c r="V17" s="677"/>
      <c r="W17" s="677"/>
      <c r="X17" s="677"/>
      <c r="Y17" s="677"/>
      <c r="Z17" s="677"/>
    </row>
    <row r="18" ht="41.25" customHeight="1" spans="2:26">
      <c r="B18" s="63"/>
      <c r="C18" s="64"/>
      <c r="D18" s="65"/>
      <c r="E18" s="48" t="s">
        <v>121</v>
      </c>
      <c r="F18" s="47">
        <v>8</v>
      </c>
      <c r="G18" s="48" t="s">
        <v>181</v>
      </c>
      <c r="H18" s="257" t="s">
        <v>174</v>
      </c>
      <c r="I18" s="274"/>
      <c r="J18" s="348"/>
      <c r="K18" s="293" t="s">
        <v>124</v>
      </c>
      <c r="L18" s="659"/>
      <c r="M18" s="170">
        <f>IFERROR(L18/J18,0)</f>
        <v>0</v>
      </c>
      <c r="N18" s="160">
        <f>+O18</f>
        <v>1</v>
      </c>
      <c r="O18" s="161">
        <f>IF(M18&lt;75%,1,IF(M18&lt;85%,2,IF(M18&lt;95%,3,IF(M18&lt;=100%,4,5))))</f>
        <v>1</v>
      </c>
      <c r="P18" s="162"/>
      <c r="Q18" s="232">
        <f>+(O18*F18)/5</f>
        <v>1.6</v>
      </c>
      <c r="R18" s="233"/>
      <c r="S18" s="234"/>
      <c r="U18" s="235" t="str">
        <f t="shared" si="0"/>
        <v> (Target RBC)</v>
      </c>
      <c r="V18" s="676"/>
      <c r="W18" s="676"/>
      <c r="X18" s="676"/>
      <c r="Y18" s="676"/>
      <c r="Z18" s="676"/>
    </row>
    <row r="19" ht="15" customHeight="1" spans="2:26">
      <c r="B19" s="50"/>
      <c r="C19" s="51"/>
      <c r="D19" s="52"/>
      <c r="E19" s="258"/>
      <c r="F19" s="54">
        <f>SUM(F16:F18)</f>
        <v>25</v>
      </c>
      <c r="G19" s="78"/>
      <c r="H19" s="259"/>
      <c r="I19" s="278"/>
      <c r="J19" s="280"/>
      <c r="K19" s="278"/>
      <c r="L19" s="259"/>
      <c r="M19" s="164"/>
      <c r="N19" s="165"/>
      <c r="O19" s="166"/>
      <c r="P19" s="165"/>
      <c r="Q19" s="237"/>
      <c r="R19" s="238"/>
      <c r="S19" s="239"/>
      <c r="T19" s="240"/>
      <c r="U19" s="235">
        <f t="shared" si="0"/>
        <v>0</v>
      </c>
      <c r="V19" s="678"/>
      <c r="W19" s="678"/>
      <c r="X19" s="678"/>
      <c r="Y19" s="678"/>
      <c r="Z19" s="678"/>
    </row>
    <row r="20" ht="30" customHeight="1" spans="2:26">
      <c r="B20" s="57" t="s">
        <v>45</v>
      </c>
      <c r="C20" s="58"/>
      <c r="D20" s="59"/>
      <c r="E20" s="48" t="s">
        <v>254</v>
      </c>
      <c r="F20" s="61">
        <v>5</v>
      </c>
      <c r="G20" s="67" t="s">
        <v>255</v>
      </c>
      <c r="H20" s="257" t="s">
        <v>174</v>
      </c>
      <c r="I20" s="274"/>
      <c r="J20" s="349"/>
      <c r="K20" s="661" t="s">
        <v>256</v>
      </c>
      <c r="L20" s="349"/>
      <c r="M20" s="170">
        <f t="shared" ref="M20:M23" si="1">IFERROR(L20/J20,0)</f>
        <v>0</v>
      </c>
      <c r="N20" s="160">
        <f t="shared" ref="N20:N25" si="2">+O20</f>
        <v>1</v>
      </c>
      <c r="O20" s="161">
        <f t="shared" ref="O20:O23" si="3">IF(M20&lt;75%,1,IF(M20&lt;85%,2,IF(M20&lt;95%,3,IF(M20&lt;=100%,4,5))))</f>
        <v>1</v>
      </c>
      <c r="P20" s="162"/>
      <c r="Q20" s="232">
        <f t="shared" ref="Q20:Q23" si="4">+(O20*F20)/5</f>
        <v>1</v>
      </c>
      <c r="R20" s="233"/>
      <c r="S20" s="234"/>
      <c r="U20" s="235" t="str">
        <f t="shared" si="0"/>
        <v> (Target RBC)</v>
      </c>
      <c r="V20" s="678"/>
      <c r="W20" s="678"/>
      <c r="X20" s="678"/>
      <c r="Y20" s="678"/>
      <c r="Z20" s="678"/>
    </row>
    <row r="21" ht="18.75" customHeight="1" spans="2:26">
      <c r="B21" s="63"/>
      <c r="C21" s="64"/>
      <c r="D21" s="65"/>
      <c r="E21" s="641"/>
      <c r="F21" s="66">
        <v>5</v>
      </c>
      <c r="G21" s="48" t="s">
        <v>257</v>
      </c>
      <c r="H21" s="257" t="s">
        <v>174</v>
      </c>
      <c r="I21" s="274"/>
      <c r="J21" s="349"/>
      <c r="K21" s="662"/>
      <c r="L21" s="349"/>
      <c r="M21" s="170">
        <f t="shared" si="1"/>
        <v>0</v>
      </c>
      <c r="N21" s="160">
        <f t="shared" si="2"/>
        <v>1</v>
      </c>
      <c r="O21" s="161">
        <f t="shared" si="3"/>
        <v>1</v>
      </c>
      <c r="P21" s="162"/>
      <c r="Q21" s="232">
        <f t="shared" si="4"/>
        <v>1</v>
      </c>
      <c r="R21" s="233"/>
      <c r="S21" s="234"/>
      <c r="U21" s="235" t="str">
        <f t="shared" si="0"/>
        <v> (Target RBC)</v>
      </c>
      <c r="V21" s="678"/>
      <c r="W21" s="678"/>
      <c r="X21" s="678"/>
      <c r="Y21" s="678"/>
      <c r="Z21" s="678"/>
    </row>
    <row r="22" ht="32.25" customHeight="1" spans="2:26">
      <c r="B22" s="63"/>
      <c r="C22" s="64"/>
      <c r="D22" s="65"/>
      <c r="E22" s="48" t="s">
        <v>258</v>
      </c>
      <c r="F22" s="66">
        <v>5</v>
      </c>
      <c r="G22" s="67" t="s">
        <v>259</v>
      </c>
      <c r="H22" s="257" t="s">
        <v>174</v>
      </c>
      <c r="I22" s="274"/>
      <c r="J22" s="349"/>
      <c r="K22" s="293" t="s">
        <v>260</v>
      </c>
      <c r="L22" s="349"/>
      <c r="M22" s="170">
        <f t="shared" si="1"/>
        <v>0</v>
      </c>
      <c r="N22" s="160">
        <f t="shared" si="2"/>
        <v>1</v>
      </c>
      <c r="O22" s="161">
        <f t="shared" si="3"/>
        <v>1</v>
      </c>
      <c r="P22" s="162"/>
      <c r="Q22" s="232">
        <f t="shared" si="4"/>
        <v>1</v>
      </c>
      <c r="R22" s="233"/>
      <c r="S22" s="234"/>
      <c r="U22" s="235" t="str">
        <f t="shared" si="0"/>
        <v> (Target RBC)</v>
      </c>
      <c r="V22" s="678"/>
      <c r="W22" s="678"/>
      <c r="X22" s="678"/>
      <c r="Y22" s="678"/>
      <c r="Z22" s="678"/>
    </row>
    <row r="23" ht="31.5" customHeight="1" spans="2:26">
      <c r="B23" s="63"/>
      <c r="C23" s="64"/>
      <c r="D23" s="65"/>
      <c r="E23" s="641"/>
      <c r="F23" s="66">
        <v>5</v>
      </c>
      <c r="G23" s="642" t="s">
        <v>261</v>
      </c>
      <c r="H23" s="257" t="s">
        <v>174</v>
      </c>
      <c r="I23" s="274"/>
      <c r="J23" s="277"/>
      <c r="K23" s="297"/>
      <c r="L23" s="181"/>
      <c r="M23" s="170">
        <f t="shared" si="1"/>
        <v>0</v>
      </c>
      <c r="N23" s="160">
        <f t="shared" si="2"/>
        <v>1</v>
      </c>
      <c r="O23" s="161">
        <f t="shared" si="3"/>
        <v>1</v>
      </c>
      <c r="P23" s="162"/>
      <c r="Q23" s="232">
        <f t="shared" si="4"/>
        <v>1</v>
      </c>
      <c r="R23" s="233"/>
      <c r="S23" s="234"/>
      <c r="U23" s="235" t="str">
        <f t="shared" si="0"/>
        <v> (Target RBC)</v>
      </c>
      <c r="V23" s="678"/>
      <c r="W23" s="678"/>
      <c r="X23" s="678"/>
      <c r="Y23" s="678"/>
      <c r="Z23" s="678"/>
    </row>
    <row r="24" ht="31.5" customHeight="1" spans="2:26">
      <c r="B24" s="63"/>
      <c r="C24" s="64"/>
      <c r="D24" s="65"/>
      <c r="E24" s="48" t="s">
        <v>262</v>
      </c>
      <c r="F24" s="66">
        <v>5</v>
      </c>
      <c r="G24" s="642" t="s">
        <v>190</v>
      </c>
      <c r="H24" s="257" t="s">
        <v>174</v>
      </c>
      <c r="I24" s="274"/>
      <c r="J24" s="277"/>
      <c r="K24" s="297" t="s">
        <v>263</v>
      </c>
      <c r="L24" s="181"/>
      <c r="M24" s="170">
        <f t="shared" ref="M24:M25" si="5">IFERROR(L24/J24,0)</f>
        <v>0</v>
      </c>
      <c r="N24" s="160">
        <f t="shared" si="2"/>
        <v>1</v>
      </c>
      <c r="O24" s="161">
        <f t="shared" ref="O24:O25" si="6">IF(M24&lt;75%,1,IF(M24&lt;85%,2,IF(M24&lt;95%,3,IF(M24&lt;=100%,4,5))))</f>
        <v>1</v>
      </c>
      <c r="P24" s="162"/>
      <c r="Q24" s="232">
        <f t="shared" ref="Q24:Q25" si="7">+(O24*F24)/5</f>
        <v>1</v>
      </c>
      <c r="R24" s="233"/>
      <c r="S24" s="234"/>
      <c r="U24" s="235"/>
      <c r="V24" s="678"/>
      <c r="W24" s="678"/>
      <c r="X24" s="678"/>
      <c r="Y24" s="678"/>
      <c r="Z24" s="678"/>
    </row>
    <row r="25" ht="31.5" customHeight="1" spans="2:26">
      <c r="B25" s="63"/>
      <c r="C25" s="64"/>
      <c r="D25" s="65"/>
      <c r="E25" s="48" t="s">
        <v>264</v>
      </c>
      <c r="F25" s="66">
        <v>5</v>
      </c>
      <c r="G25" s="643" t="s">
        <v>265</v>
      </c>
      <c r="H25" s="257" t="s">
        <v>174</v>
      </c>
      <c r="I25" s="274"/>
      <c r="J25" s="277"/>
      <c r="K25" s="297"/>
      <c r="L25" s="181"/>
      <c r="M25" s="170">
        <f t="shared" si="5"/>
        <v>0</v>
      </c>
      <c r="N25" s="160">
        <f t="shared" si="2"/>
        <v>1</v>
      </c>
      <c r="O25" s="161">
        <f t="shared" si="6"/>
        <v>1</v>
      </c>
      <c r="P25" s="162"/>
      <c r="Q25" s="232">
        <f t="shared" si="7"/>
        <v>1</v>
      </c>
      <c r="R25" s="233"/>
      <c r="S25" s="234"/>
      <c r="U25" s="235" t="str">
        <f t="shared" si="0"/>
        <v> (Target RBC)</v>
      </c>
      <c r="V25" s="678"/>
      <c r="W25" s="678"/>
      <c r="X25" s="678"/>
      <c r="Y25" s="678"/>
      <c r="Z25" s="678"/>
    </row>
    <row r="26" ht="18" customHeight="1" spans="2:26">
      <c r="B26" s="68"/>
      <c r="C26" s="69"/>
      <c r="D26" s="70"/>
      <c r="E26" s="258"/>
      <c r="F26" s="54">
        <f>SUM(F20:F25)</f>
        <v>30</v>
      </c>
      <c r="G26" s="261"/>
      <c r="H26" s="262"/>
      <c r="I26" s="284"/>
      <c r="J26" s="350"/>
      <c r="K26" s="284"/>
      <c r="L26" s="262"/>
      <c r="M26" s="173"/>
      <c r="N26" s="174"/>
      <c r="O26" s="175"/>
      <c r="P26" s="174"/>
      <c r="Q26" s="241"/>
      <c r="R26" s="242"/>
      <c r="S26" s="243"/>
      <c r="U26" s="235">
        <f t="shared" si="0"/>
        <v>0</v>
      </c>
      <c r="V26" s="678"/>
      <c r="W26" s="678"/>
      <c r="X26" s="678"/>
      <c r="Y26" s="678"/>
      <c r="Z26" s="678"/>
    </row>
    <row r="27" ht="31.5" customHeight="1" spans="2:26">
      <c r="B27" s="57" t="s">
        <v>150</v>
      </c>
      <c r="C27" s="58"/>
      <c r="D27" s="59"/>
      <c r="E27" s="48" t="s">
        <v>266</v>
      </c>
      <c r="F27" s="61">
        <v>9</v>
      </c>
      <c r="G27" s="644" t="s">
        <v>267</v>
      </c>
      <c r="H27" s="79" t="s">
        <v>153</v>
      </c>
      <c r="I27" s="179"/>
      <c r="J27" s="277"/>
      <c r="K27" s="291" t="s">
        <v>268</v>
      </c>
      <c r="L27" s="181"/>
      <c r="M27" s="170">
        <f>IFERROR(L27/J27,0)</f>
        <v>0</v>
      </c>
      <c r="N27" s="160">
        <f>+O27</f>
        <v>1</v>
      </c>
      <c r="O27" s="161">
        <f t="shared" ref="O27:O30" si="8">IF(M27&lt;75%,1,IF(M27&lt;85%,2,IF(M27&lt;95%,3,IF(M27&lt;=100%,4,5))))</f>
        <v>1</v>
      </c>
      <c r="P27" s="162"/>
      <c r="Q27" s="367">
        <f>+(O27*F27)/5</f>
        <v>1.8</v>
      </c>
      <c r="R27" s="368"/>
      <c r="S27" s="369"/>
      <c r="U27" s="235" t="str">
        <f t="shared" si="0"/>
        <v>Pencapaian SLA proses kredit meningkat dari xx% menjadi yy%</v>
      </c>
      <c r="V27" s="678"/>
      <c r="W27" s="678"/>
      <c r="X27" s="678"/>
      <c r="Y27" s="678"/>
      <c r="Z27" s="678"/>
    </row>
    <row r="28" ht="53.25" customHeight="1" spans="2:26">
      <c r="B28" s="63"/>
      <c r="C28" s="64"/>
      <c r="D28" s="65"/>
      <c r="E28" s="67" t="s">
        <v>201</v>
      </c>
      <c r="F28" s="61">
        <v>8</v>
      </c>
      <c r="G28" s="268" t="s">
        <v>269</v>
      </c>
      <c r="H28" s="79" t="s">
        <v>203</v>
      </c>
      <c r="I28" s="179"/>
      <c r="J28" s="277"/>
      <c r="K28" s="291" t="s">
        <v>270</v>
      </c>
      <c r="L28" s="181"/>
      <c r="M28" s="170">
        <f>IFERROR(L28/J28,0)</f>
        <v>0</v>
      </c>
      <c r="N28" s="160">
        <f>+O28</f>
        <v>1</v>
      </c>
      <c r="O28" s="161">
        <f t="shared" ref="O28:O29" si="9">IF(M28&lt;75%,1,IF(M28&lt;85%,2,IF(M28&lt;95%,3,IF(M28&lt;=100%,4,5))))</f>
        <v>1</v>
      </c>
      <c r="P28" s="162"/>
      <c r="Q28" s="232">
        <f>+(O28*F28)/5</f>
        <v>1.6</v>
      </c>
      <c r="R28" s="233"/>
      <c r="S28" s="234"/>
      <c r="U28" s="235" t="str">
        <f t="shared" si="0"/>
        <v>Tersedia SOP Kredit yang telah disempurnakan pada bulan xx (% progress)</v>
      </c>
      <c r="V28" s="678"/>
      <c r="W28" s="678"/>
      <c r="X28" s="678"/>
      <c r="Y28" s="678"/>
      <c r="Z28" s="678"/>
    </row>
    <row r="29" ht="53.25" customHeight="1" spans="2:26">
      <c r="B29" s="63"/>
      <c r="C29" s="64"/>
      <c r="D29" s="65"/>
      <c r="E29" s="67"/>
      <c r="F29" s="61">
        <v>9</v>
      </c>
      <c r="G29" s="268" t="s">
        <v>202</v>
      </c>
      <c r="H29" s="79" t="s">
        <v>203</v>
      </c>
      <c r="I29" s="179"/>
      <c r="J29" s="277"/>
      <c r="K29" s="291"/>
      <c r="L29" s="181"/>
      <c r="M29" s="170">
        <f>IFERROR(L29/J29,0)</f>
        <v>0</v>
      </c>
      <c r="N29" s="160">
        <f>+O29</f>
        <v>1</v>
      </c>
      <c r="O29" s="161">
        <f t="shared" si="9"/>
        <v>1</v>
      </c>
      <c r="P29" s="162"/>
      <c r="Q29" s="232">
        <f>+(O29*F29)/5</f>
        <v>1.8</v>
      </c>
      <c r="R29" s="233"/>
      <c r="S29" s="234"/>
      <c r="U29" s="235" t="str">
        <f t="shared" si="0"/>
        <v>Tersedia SOP Kredit yang telah disempurnakan pada bulan xx (% progress)</v>
      </c>
      <c r="V29" s="678"/>
      <c r="W29" s="678"/>
      <c r="X29" s="678"/>
      <c r="Y29" s="678"/>
      <c r="Z29" s="678"/>
    </row>
    <row r="30" ht="37.5" customHeight="1" spans="2:26">
      <c r="B30" s="63"/>
      <c r="C30" s="64"/>
      <c r="D30" s="65"/>
      <c r="E30" s="67"/>
      <c r="F30" s="61">
        <v>9</v>
      </c>
      <c r="G30" s="268" t="s">
        <v>271</v>
      </c>
      <c r="H30" s="79" t="s">
        <v>203</v>
      </c>
      <c r="I30" s="179"/>
      <c r="J30" s="277"/>
      <c r="K30" s="291"/>
      <c r="L30" s="181"/>
      <c r="M30" s="170">
        <f>IFERROR(L30/J30,0)</f>
        <v>0</v>
      </c>
      <c r="N30" s="160">
        <f>+O30</f>
        <v>1</v>
      </c>
      <c r="O30" s="161">
        <f t="shared" si="8"/>
        <v>1</v>
      </c>
      <c r="P30" s="162"/>
      <c r="Q30" s="232">
        <f>+(O30*F30)/5</f>
        <v>1.8</v>
      </c>
      <c r="R30" s="233"/>
      <c r="S30" s="234"/>
      <c r="U30" s="235" t="str">
        <f t="shared" si="0"/>
        <v>Tersedia SOP Kredit yang telah disempurnakan pada bulan xx (% progress)</v>
      </c>
      <c r="V30" s="678"/>
      <c r="W30" s="678"/>
      <c r="X30" s="678"/>
      <c r="Y30" s="678"/>
      <c r="Z30" s="678"/>
    </row>
    <row r="31" ht="18" customHeight="1" spans="2:26">
      <c r="B31" s="75"/>
      <c r="C31" s="76"/>
      <c r="D31" s="77"/>
      <c r="E31" s="258"/>
      <c r="F31" s="54">
        <f>SUM(F27:F30)</f>
        <v>35</v>
      </c>
      <c r="G31" s="78"/>
      <c r="H31" s="259"/>
      <c r="I31" s="278"/>
      <c r="J31" s="280"/>
      <c r="K31" s="278"/>
      <c r="L31" s="166"/>
      <c r="M31" s="178"/>
      <c r="N31" s="165"/>
      <c r="O31" s="166"/>
      <c r="P31" s="165"/>
      <c r="Q31" s="237"/>
      <c r="R31" s="238"/>
      <c r="S31" s="239"/>
      <c r="U31" s="235">
        <f t="shared" ref="U31:U33" si="10">H31</f>
        <v>0</v>
      </c>
      <c r="V31" s="678"/>
      <c r="W31" s="678"/>
      <c r="X31" s="678"/>
      <c r="Y31" s="678"/>
      <c r="Z31" s="678"/>
    </row>
    <row r="32" ht="18.75" spans="2:26">
      <c r="B32" s="57" t="s">
        <v>62</v>
      </c>
      <c r="C32" s="58"/>
      <c r="D32" s="59"/>
      <c r="E32" s="48" t="s">
        <v>160</v>
      </c>
      <c r="F32" s="61">
        <v>5</v>
      </c>
      <c r="G32" s="645" t="s">
        <v>272</v>
      </c>
      <c r="H32" s="79" t="s">
        <v>273</v>
      </c>
      <c r="I32" s="179"/>
      <c r="J32" s="349"/>
      <c r="K32" s="168" t="s">
        <v>274</v>
      </c>
      <c r="L32" s="549"/>
      <c r="M32" s="170">
        <f>IFERROR(L32/J32,0)</f>
        <v>0</v>
      </c>
      <c r="N32" s="160">
        <f>+O32</f>
        <v>1</v>
      </c>
      <c r="O32" s="161">
        <f>IF(M32&lt;75%,1,IF(M32&lt;85%,2,IF(M32&lt;95%,3,IF(M32&lt;=100%,4,5))))</f>
        <v>1</v>
      </c>
      <c r="P32" s="162"/>
      <c r="Q32" s="232">
        <f>+(O32*F32)/5</f>
        <v>1</v>
      </c>
      <c r="R32" s="233"/>
      <c r="S32" s="234"/>
      <c r="U32" s="235" t="str">
        <f t="shared" si="10"/>
        <v>% Coaching &amp; Counseling</v>
      </c>
      <c r="V32" s="678"/>
      <c r="W32" s="678"/>
      <c r="X32" s="678"/>
      <c r="Y32" s="678"/>
      <c r="Z32" s="678"/>
    </row>
    <row r="33" ht="37.5" spans="2:26">
      <c r="B33" s="80"/>
      <c r="C33" s="81"/>
      <c r="D33" s="82"/>
      <c r="E33" s="60"/>
      <c r="F33" s="61">
        <v>5</v>
      </c>
      <c r="G33" s="646" t="s">
        <v>208</v>
      </c>
      <c r="H33" s="79" t="s">
        <v>209</v>
      </c>
      <c r="I33" s="179"/>
      <c r="J33" s="349"/>
      <c r="K33" s="168" t="s">
        <v>210</v>
      </c>
      <c r="L33" s="549"/>
      <c r="M33" s="170">
        <f>IFERROR(L33/J33,0)</f>
        <v>0</v>
      </c>
      <c r="N33" s="160">
        <f>+O33</f>
        <v>1</v>
      </c>
      <c r="O33" s="161">
        <f>IF(M33&lt;75%,1,IF(M33&lt;85%,2,IF(M33&lt;95%,3,IF(M33&lt;=100%,4,5))))</f>
        <v>1</v>
      </c>
      <c r="P33" s="162"/>
      <c r="Q33" s="232">
        <f>+(O33*F33)/5</f>
        <v>1</v>
      </c>
      <c r="R33" s="233"/>
      <c r="S33" s="234"/>
      <c r="U33" s="235" t="str">
        <f t="shared" si="10"/>
        <v>Tidak ada sanksi pegawai</v>
      </c>
      <c r="V33" s="678"/>
      <c r="W33" s="678"/>
      <c r="X33" s="678"/>
      <c r="Y33" s="678"/>
      <c r="Z33" s="678"/>
    </row>
    <row r="34" ht="24" customHeight="1" spans="2:19">
      <c r="B34" s="647"/>
      <c r="C34" s="648"/>
      <c r="D34" s="649"/>
      <c r="E34" s="650"/>
      <c r="F34" s="54">
        <f>SUM(F32:F33)</f>
        <v>10</v>
      </c>
      <c r="G34" s="651"/>
      <c r="H34" s="652"/>
      <c r="I34" s="663"/>
      <c r="J34" s="664"/>
      <c r="K34" s="663"/>
      <c r="L34" s="652"/>
      <c r="M34" s="664"/>
      <c r="N34" s="665"/>
      <c r="O34" s="666"/>
      <c r="P34" s="667"/>
      <c r="Q34" s="679"/>
      <c r="R34" s="679"/>
      <c r="S34" s="680"/>
    </row>
    <row r="35" ht="23.25" spans="2:19">
      <c r="B35" s="653" t="s">
        <v>164</v>
      </c>
      <c r="C35" s="654"/>
      <c r="D35" s="654"/>
      <c r="E35" s="655"/>
      <c r="F35" s="54">
        <f>+F34+F31+F26+F19</f>
        <v>100</v>
      </c>
      <c r="G35" s="656" t="s">
        <v>165</v>
      </c>
      <c r="H35" s="657"/>
      <c r="I35" s="657"/>
      <c r="J35" s="657"/>
      <c r="K35" s="657"/>
      <c r="L35" s="657"/>
      <c r="M35" s="668"/>
      <c r="N35" s="669" t="s">
        <v>67</v>
      </c>
      <c r="O35" s="554">
        <f>SUM(Q16:S33)</f>
        <v>20</v>
      </c>
      <c r="P35" s="555"/>
      <c r="Q35" s="555"/>
      <c r="R35" s="555"/>
      <c r="S35" s="627"/>
    </row>
    <row r="36" spans="2:19"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</row>
    <row r="37" customHeight="1" spans="2:19">
      <c r="B37" s="93"/>
      <c r="C37" s="93"/>
      <c r="D37" s="93"/>
      <c r="E37" s="93"/>
      <c r="F37" s="93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</row>
    <row r="38" customHeight="1" spans="2:19">
      <c r="B38" s="95" t="s">
        <v>166</v>
      </c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247"/>
    </row>
    <row r="39" customHeight="1" spans="2:19">
      <c r="B39" s="97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248"/>
    </row>
    <row r="40" ht="5.25" customHeight="1" spans="2:19">
      <c r="B40" s="97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248"/>
    </row>
    <row r="41" ht="15.75" customHeight="1" spans="2:19">
      <c r="B41" s="97"/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248"/>
    </row>
    <row r="42" ht="15.75" customHeight="1" spans="2:19">
      <c r="B42" s="99" t="s">
        <v>86</v>
      </c>
      <c r="C42" s="99"/>
      <c r="D42" s="99"/>
      <c r="E42" s="99"/>
      <c r="F42" s="99"/>
      <c r="G42" s="100" t="s">
        <v>87</v>
      </c>
      <c r="H42" s="101" t="s">
        <v>88</v>
      </c>
      <c r="I42" s="187"/>
      <c r="J42" s="187"/>
      <c r="K42" s="187"/>
      <c r="L42" s="188"/>
      <c r="M42" s="189" t="s">
        <v>89</v>
      </c>
      <c r="N42" s="190"/>
      <c r="O42" s="190"/>
      <c r="P42" s="190"/>
      <c r="Q42" s="190"/>
      <c r="R42" s="190"/>
      <c r="S42" s="249"/>
    </row>
    <row r="43" ht="33.75" customHeight="1" spans="2:19">
      <c r="B43" s="99"/>
      <c r="C43" s="99"/>
      <c r="D43" s="99"/>
      <c r="E43" s="99"/>
      <c r="F43" s="99"/>
      <c r="G43" s="102"/>
      <c r="H43" s="103"/>
      <c r="I43" s="191"/>
      <c r="J43" s="191"/>
      <c r="K43" s="191"/>
      <c r="L43" s="192"/>
      <c r="M43" s="193"/>
      <c r="N43" s="194"/>
      <c r="O43" s="194"/>
      <c r="P43" s="194"/>
      <c r="Q43" s="194"/>
      <c r="R43" s="194"/>
      <c r="S43" s="250"/>
    </row>
    <row r="44" ht="33.75" customHeight="1" spans="2:19">
      <c r="B44" s="104" t="s">
        <v>167</v>
      </c>
      <c r="C44" s="105"/>
      <c r="D44" s="105"/>
      <c r="E44" s="105"/>
      <c r="F44" s="106"/>
      <c r="G44" s="107">
        <f>IFERROR(+O35,0)</f>
        <v>20</v>
      </c>
      <c r="H44" s="108">
        <v>1</v>
      </c>
      <c r="I44" s="195"/>
      <c r="J44" s="195"/>
      <c r="K44" s="195"/>
      <c r="L44" s="196"/>
      <c r="M44" s="197" t="s">
        <v>83</v>
      </c>
      <c r="N44" s="198">
        <f>+G44</f>
        <v>20</v>
      </c>
      <c r="O44" s="199"/>
      <c r="P44" s="199"/>
      <c r="Q44" s="199"/>
      <c r="R44" s="199"/>
      <c r="S44" s="251"/>
    </row>
    <row r="45" ht="21" spans="2:19">
      <c r="B45" s="109"/>
      <c r="C45" s="110"/>
      <c r="D45" s="111"/>
      <c r="E45" s="111"/>
      <c r="F45" s="112"/>
      <c r="G45" s="113" t="s">
        <v>95</v>
      </c>
      <c r="H45" s="114">
        <f>+H44</f>
        <v>1</v>
      </c>
      <c r="I45" s="200"/>
      <c r="J45" s="200"/>
      <c r="K45" s="200"/>
      <c r="L45" s="201"/>
      <c r="M45" s="202" t="s">
        <v>92</v>
      </c>
      <c r="N45" s="203" t="str">
        <f>IF(N44&lt;50,"F",IF(N44&lt;=60,"E",IF(N44&lt;=70,"D",IF(N44&lt;=82.5,"C",IF(N44&lt;=85,"B",IF(N44&lt;=87.5,"B PLUS",IF(N44&lt;=90,"A",IF(N44&gt;90,"APLUS"))))))))</f>
        <v>F</v>
      </c>
      <c r="O45" s="204"/>
      <c r="P45" s="204"/>
      <c r="Q45" s="204"/>
      <c r="R45" s="204"/>
      <c r="S45" s="252"/>
    </row>
    <row r="46" spans="2:19">
      <c r="B46" s="115"/>
      <c r="C46" s="115"/>
      <c r="D46" s="115"/>
      <c r="E46" s="115"/>
      <c r="F46" s="115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</row>
  </sheetData>
  <mergeCells count="110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U15:Z15"/>
    <mergeCell ref="H16:I16"/>
    <mergeCell ref="O16:P16"/>
    <mergeCell ref="Q16:S16"/>
    <mergeCell ref="H17:I17"/>
    <mergeCell ref="O17:P17"/>
    <mergeCell ref="Q17:S17"/>
    <mergeCell ref="H18:I18"/>
    <mergeCell ref="O18:P18"/>
    <mergeCell ref="Q18:S18"/>
    <mergeCell ref="H20:I20"/>
    <mergeCell ref="O20:P20"/>
    <mergeCell ref="Q20:S20"/>
    <mergeCell ref="H21:I21"/>
    <mergeCell ref="O21:P21"/>
    <mergeCell ref="Q21:S21"/>
    <mergeCell ref="H22:I22"/>
    <mergeCell ref="O22:P22"/>
    <mergeCell ref="Q22:S22"/>
    <mergeCell ref="H23:I23"/>
    <mergeCell ref="O23:P23"/>
    <mergeCell ref="Q23:S23"/>
    <mergeCell ref="H24:I24"/>
    <mergeCell ref="O24:P24"/>
    <mergeCell ref="Q24:S24"/>
    <mergeCell ref="H25:I25"/>
    <mergeCell ref="O25:P25"/>
    <mergeCell ref="Q25:S25"/>
    <mergeCell ref="H27:I27"/>
    <mergeCell ref="O27:P27"/>
    <mergeCell ref="Q27:S27"/>
    <mergeCell ref="H28:I28"/>
    <mergeCell ref="O28:P28"/>
    <mergeCell ref="Q28:S28"/>
    <mergeCell ref="H29:I29"/>
    <mergeCell ref="O29:P29"/>
    <mergeCell ref="Q29:S29"/>
    <mergeCell ref="H30:I30"/>
    <mergeCell ref="O30:P30"/>
    <mergeCell ref="Q30:S30"/>
    <mergeCell ref="H32:I32"/>
    <mergeCell ref="O32:P32"/>
    <mergeCell ref="Q32:S32"/>
    <mergeCell ref="H33:I33"/>
    <mergeCell ref="O33:P33"/>
    <mergeCell ref="Q33:S33"/>
    <mergeCell ref="B35:E35"/>
    <mergeCell ref="G35:M35"/>
    <mergeCell ref="O35:S35"/>
    <mergeCell ref="B36:S36"/>
    <mergeCell ref="G37:S37"/>
    <mergeCell ref="B44:F44"/>
    <mergeCell ref="H44:L44"/>
    <mergeCell ref="N44:S44"/>
    <mergeCell ref="C45:F45"/>
    <mergeCell ref="H45:L45"/>
    <mergeCell ref="N45:S45"/>
    <mergeCell ref="E12:E14"/>
    <mergeCell ref="E16:E17"/>
    <mergeCell ref="E20:E21"/>
    <mergeCell ref="E22:E23"/>
    <mergeCell ref="E28:E30"/>
    <mergeCell ref="E32:E33"/>
    <mergeCell ref="F12:F14"/>
    <mergeCell ref="G13:G14"/>
    <mergeCell ref="G42:G43"/>
    <mergeCell ref="K12:K14"/>
    <mergeCell ref="K16:K17"/>
    <mergeCell ref="K22:K23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B27:D30"/>
    <mergeCell ref="B16:D18"/>
    <mergeCell ref="B20:D25"/>
    <mergeCell ref="O13:P14"/>
    <mergeCell ref="B12:D14"/>
    <mergeCell ref="B38:S41"/>
    <mergeCell ref="B42:F43"/>
    <mergeCell ref="H42:L43"/>
    <mergeCell ref="M42:S43"/>
    <mergeCell ref="B32:D33"/>
  </mergeCells>
  <conditionalFormatting sqref="N16">
    <cfRule type="containsText" dxfId="0" priority="101" stopIfTrue="1" operator="between" text="5">
      <formula>NOT(ISERROR(SEARCH("5",N16)))</formula>
    </cfRule>
    <cfRule type="containsText" dxfId="1" priority="102" stopIfTrue="1" operator="between" text="4">
      <formula>NOT(ISERROR(SEARCH("4",N16)))</formula>
    </cfRule>
    <cfRule type="containsText" dxfId="2" priority="103" stopIfTrue="1" operator="between" text="3">
      <formula>NOT(ISERROR(SEARCH("3",N16)))</formula>
    </cfRule>
    <cfRule type="containsText" dxfId="3" priority="104" stopIfTrue="1" operator="between" text="2">
      <formula>NOT(ISERROR(SEARCH("2",N16)))</formula>
    </cfRule>
    <cfRule type="containsText" dxfId="4" priority="105" stopIfTrue="1" operator="between" text="1">
      <formula>NOT(ISERROR(SEARCH("1",N16)))</formula>
    </cfRule>
  </conditionalFormatting>
  <conditionalFormatting sqref="N17">
    <cfRule type="containsText" dxfId="0" priority="96" stopIfTrue="1" operator="between" text="5">
      <formula>NOT(ISERROR(SEARCH("5",N17)))</formula>
    </cfRule>
    <cfRule type="containsText" dxfId="1" priority="97" stopIfTrue="1" operator="between" text="4">
      <formula>NOT(ISERROR(SEARCH("4",N17)))</formula>
    </cfRule>
    <cfRule type="containsText" dxfId="2" priority="98" stopIfTrue="1" operator="between" text="3">
      <formula>NOT(ISERROR(SEARCH("3",N17)))</formula>
    </cfRule>
    <cfRule type="containsText" dxfId="3" priority="99" stopIfTrue="1" operator="between" text="2">
      <formula>NOT(ISERROR(SEARCH("2",N17)))</formula>
    </cfRule>
    <cfRule type="containsText" dxfId="4" priority="100" stopIfTrue="1" operator="between" text="1">
      <formula>NOT(ISERROR(SEARCH("1",N17)))</formula>
    </cfRule>
  </conditionalFormatting>
  <conditionalFormatting sqref="N18">
    <cfRule type="containsText" dxfId="0" priority="91" stopIfTrue="1" operator="between" text="5">
      <formula>NOT(ISERROR(SEARCH("5",N18)))</formula>
    </cfRule>
    <cfRule type="containsText" dxfId="1" priority="92" stopIfTrue="1" operator="between" text="4">
      <formula>NOT(ISERROR(SEARCH("4",N18)))</formula>
    </cfRule>
    <cfRule type="containsText" dxfId="2" priority="93" stopIfTrue="1" operator="between" text="3">
      <formula>NOT(ISERROR(SEARCH("3",N18)))</formula>
    </cfRule>
    <cfRule type="containsText" dxfId="3" priority="94" stopIfTrue="1" operator="between" text="2">
      <formula>NOT(ISERROR(SEARCH("2",N18)))</formula>
    </cfRule>
    <cfRule type="containsText" dxfId="4" priority="95" stopIfTrue="1" operator="between" text="1">
      <formula>NOT(ISERROR(SEARCH("1",N18)))</formula>
    </cfRule>
  </conditionalFormatting>
  <conditionalFormatting sqref="N20">
    <cfRule type="containsText" dxfId="0" priority="81" stopIfTrue="1" operator="between" text="5">
      <formula>NOT(ISERROR(SEARCH("5",N20)))</formula>
    </cfRule>
    <cfRule type="containsText" dxfId="1" priority="82" stopIfTrue="1" operator="between" text="4">
      <formula>NOT(ISERROR(SEARCH("4",N20)))</formula>
    </cfRule>
    <cfRule type="containsText" dxfId="2" priority="83" stopIfTrue="1" operator="between" text="3">
      <formula>NOT(ISERROR(SEARCH("3",N20)))</formula>
    </cfRule>
    <cfRule type="containsText" dxfId="3" priority="84" stopIfTrue="1" operator="between" text="2">
      <formula>NOT(ISERROR(SEARCH("2",N20)))</formula>
    </cfRule>
    <cfRule type="containsText" dxfId="4" priority="85" stopIfTrue="1" operator="between" text="1">
      <formula>NOT(ISERROR(SEARCH("1",N20)))</formula>
    </cfRule>
  </conditionalFormatting>
  <conditionalFormatting sqref="N21">
    <cfRule type="containsText" dxfId="0" priority="76" stopIfTrue="1" operator="between" text="5">
      <formula>NOT(ISERROR(SEARCH("5",N21)))</formula>
    </cfRule>
    <cfRule type="containsText" dxfId="1" priority="77" stopIfTrue="1" operator="between" text="4">
      <formula>NOT(ISERROR(SEARCH("4",N21)))</formula>
    </cfRule>
    <cfRule type="containsText" dxfId="2" priority="78" stopIfTrue="1" operator="between" text="3">
      <formula>NOT(ISERROR(SEARCH("3",N21)))</formula>
    </cfRule>
    <cfRule type="containsText" dxfId="3" priority="79" stopIfTrue="1" operator="between" text="2">
      <formula>NOT(ISERROR(SEARCH("2",N21)))</formula>
    </cfRule>
    <cfRule type="containsText" dxfId="4" priority="80" stopIfTrue="1" operator="between" text="1">
      <formula>NOT(ISERROR(SEARCH("1",N21)))</formula>
    </cfRule>
  </conditionalFormatting>
  <conditionalFormatting sqref="N22">
    <cfRule type="containsText" dxfId="0" priority="66" stopIfTrue="1" operator="between" text="5">
      <formula>NOT(ISERROR(SEARCH("5",N22)))</formula>
    </cfRule>
    <cfRule type="containsText" dxfId="1" priority="67" stopIfTrue="1" operator="between" text="4">
      <formula>NOT(ISERROR(SEARCH("4",N22)))</formula>
    </cfRule>
    <cfRule type="containsText" dxfId="2" priority="68" stopIfTrue="1" operator="between" text="3">
      <formula>NOT(ISERROR(SEARCH("3",N22)))</formula>
    </cfRule>
    <cfRule type="containsText" dxfId="3" priority="69" stopIfTrue="1" operator="between" text="2">
      <formula>NOT(ISERROR(SEARCH("2",N22)))</formula>
    </cfRule>
    <cfRule type="containsText" dxfId="4" priority="70" stopIfTrue="1" operator="between" text="1">
      <formula>NOT(ISERROR(SEARCH("1",N22)))</formula>
    </cfRule>
  </conditionalFormatting>
  <conditionalFormatting sqref="N23">
    <cfRule type="containsText" dxfId="0" priority="61" stopIfTrue="1" operator="between" text="5">
      <formula>NOT(ISERROR(SEARCH("5",N23)))</formula>
    </cfRule>
    <cfRule type="containsText" dxfId="1" priority="62" stopIfTrue="1" operator="between" text="4">
      <formula>NOT(ISERROR(SEARCH("4",N23)))</formula>
    </cfRule>
    <cfRule type="containsText" dxfId="2" priority="63" stopIfTrue="1" operator="between" text="3">
      <formula>NOT(ISERROR(SEARCH("3",N23)))</formula>
    </cfRule>
    <cfRule type="containsText" dxfId="3" priority="64" stopIfTrue="1" operator="between" text="2">
      <formula>NOT(ISERROR(SEARCH("2",N23)))</formula>
    </cfRule>
    <cfRule type="containsText" dxfId="4" priority="65" stopIfTrue="1" operator="between" text="1">
      <formula>NOT(ISERROR(SEARCH("1",N23)))</formula>
    </cfRule>
  </conditionalFormatting>
  <conditionalFormatting sqref="N24">
    <cfRule type="containsText" dxfId="0" priority="56" stopIfTrue="1" operator="between" text="5">
      <formula>NOT(ISERROR(SEARCH("5",N24)))</formula>
    </cfRule>
    <cfRule type="containsText" dxfId="1" priority="57" stopIfTrue="1" operator="between" text="4">
      <formula>NOT(ISERROR(SEARCH("4",N24)))</formula>
    </cfRule>
    <cfRule type="containsText" dxfId="2" priority="58" stopIfTrue="1" operator="between" text="3">
      <formula>NOT(ISERROR(SEARCH("3",N24)))</formula>
    </cfRule>
    <cfRule type="containsText" dxfId="3" priority="59" stopIfTrue="1" operator="between" text="2">
      <formula>NOT(ISERROR(SEARCH("2",N24)))</formula>
    </cfRule>
    <cfRule type="containsText" dxfId="4" priority="60" stopIfTrue="1" operator="between" text="1">
      <formula>NOT(ISERROR(SEARCH("1",N24)))</formula>
    </cfRule>
  </conditionalFormatting>
  <conditionalFormatting sqref="N25">
    <cfRule type="containsText" dxfId="0" priority="51" stopIfTrue="1" operator="between" text="5">
      <formula>NOT(ISERROR(SEARCH("5",N25)))</formula>
    </cfRule>
    <cfRule type="containsText" dxfId="1" priority="52" stopIfTrue="1" operator="between" text="4">
      <formula>NOT(ISERROR(SEARCH("4",N25)))</formula>
    </cfRule>
    <cfRule type="containsText" dxfId="2" priority="53" stopIfTrue="1" operator="between" text="3">
      <formula>NOT(ISERROR(SEARCH("3",N25)))</formula>
    </cfRule>
    <cfRule type="containsText" dxfId="3" priority="54" stopIfTrue="1" operator="between" text="2">
      <formula>NOT(ISERROR(SEARCH("2",N25)))</formula>
    </cfRule>
    <cfRule type="containsText" dxfId="4" priority="55" stopIfTrue="1" operator="between" text="1">
      <formula>NOT(ISERROR(SEARCH("1",N25)))</formula>
    </cfRule>
  </conditionalFormatting>
  <conditionalFormatting sqref="N27">
    <cfRule type="containsText" dxfId="0" priority="36" stopIfTrue="1" operator="between" text="5">
      <formula>NOT(ISERROR(SEARCH("5",N27)))</formula>
    </cfRule>
    <cfRule type="containsText" dxfId="1" priority="37" stopIfTrue="1" operator="between" text="4">
      <formula>NOT(ISERROR(SEARCH("4",N27)))</formula>
    </cfRule>
    <cfRule type="containsText" dxfId="2" priority="38" stopIfTrue="1" operator="between" text="3">
      <formula>NOT(ISERROR(SEARCH("3",N27)))</formula>
    </cfRule>
    <cfRule type="containsText" dxfId="3" priority="39" stopIfTrue="1" operator="between" text="2">
      <formula>NOT(ISERROR(SEARCH("2",N27)))</formula>
    </cfRule>
    <cfRule type="containsText" dxfId="4" priority="40" stopIfTrue="1" operator="between" text="1">
      <formula>NOT(ISERROR(SEARCH("1",N27)))</formula>
    </cfRule>
  </conditionalFormatting>
  <conditionalFormatting sqref="N28">
    <cfRule type="containsText" dxfId="0" priority="31" stopIfTrue="1" operator="between" text="5">
      <formula>NOT(ISERROR(SEARCH("5",N28)))</formula>
    </cfRule>
    <cfRule type="containsText" dxfId="1" priority="32" stopIfTrue="1" operator="between" text="4">
      <formula>NOT(ISERROR(SEARCH("4",N28)))</formula>
    </cfRule>
    <cfRule type="containsText" dxfId="2" priority="33" stopIfTrue="1" operator="between" text="3">
      <formula>NOT(ISERROR(SEARCH("3",N28)))</formula>
    </cfRule>
    <cfRule type="containsText" dxfId="3" priority="34" stopIfTrue="1" operator="between" text="2">
      <formula>NOT(ISERROR(SEARCH("2",N28)))</formula>
    </cfRule>
    <cfRule type="containsText" dxfId="4" priority="35" stopIfTrue="1" operator="between" text="1">
      <formula>NOT(ISERROR(SEARCH("1",N28)))</formula>
    </cfRule>
  </conditionalFormatting>
  <conditionalFormatting sqref="N29">
    <cfRule type="containsText" dxfId="0" priority="26" stopIfTrue="1" operator="between" text="5">
      <formula>NOT(ISERROR(SEARCH("5",N29)))</formula>
    </cfRule>
    <cfRule type="containsText" dxfId="1" priority="27" stopIfTrue="1" operator="between" text="4">
      <formula>NOT(ISERROR(SEARCH("4",N29)))</formula>
    </cfRule>
    <cfRule type="containsText" dxfId="2" priority="28" stopIfTrue="1" operator="between" text="3">
      <formula>NOT(ISERROR(SEARCH("3",N29)))</formula>
    </cfRule>
    <cfRule type="containsText" dxfId="3" priority="29" stopIfTrue="1" operator="between" text="2">
      <formula>NOT(ISERROR(SEARCH("2",N29)))</formula>
    </cfRule>
    <cfRule type="containsText" dxfId="4" priority="30" stopIfTrue="1" operator="between" text="1">
      <formula>NOT(ISERROR(SEARCH("1",N29)))</formula>
    </cfRule>
  </conditionalFormatting>
  <conditionalFormatting sqref="N30">
    <cfRule type="containsText" dxfId="0" priority="21" stopIfTrue="1" operator="between" text="5">
      <formula>NOT(ISERROR(SEARCH("5",N30)))</formula>
    </cfRule>
    <cfRule type="containsText" dxfId="1" priority="22" stopIfTrue="1" operator="between" text="4">
      <formula>NOT(ISERROR(SEARCH("4",N30)))</formula>
    </cfRule>
    <cfRule type="containsText" dxfId="2" priority="23" stopIfTrue="1" operator="between" text="3">
      <formula>NOT(ISERROR(SEARCH("3",N30)))</formula>
    </cfRule>
    <cfRule type="containsText" dxfId="3" priority="24" stopIfTrue="1" operator="between" text="2">
      <formula>NOT(ISERROR(SEARCH("2",N30)))</formula>
    </cfRule>
    <cfRule type="containsText" dxfId="4" priority="25" stopIfTrue="1" operator="between" text="1">
      <formula>NOT(ISERROR(SEARCH("1",N30)))</formula>
    </cfRule>
  </conditionalFormatting>
  <conditionalFormatting sqref="N32">
    <cfRule type="containsText" dxfId="0" priority="6" stopIfTrue="1" operator="between" text="5">
      <formula>NOT(ISERROR(SEARCH("5",N32)))</formula>
    </cfRule>
    <cfRule type="containsText" dxfId="1" priority="7" stopIfTrue="1" operator="between" text="4">
      <formula>NOT(ISERROR(SEARCH("4",N32)))</formula>
    </cfRule>
    <cfRule type="containsText" dxfId="2" priority="8" stopIfTrue="1" operator="between" text="3">
      <formula>NOT(ISERROR(SEARCH("3",N32)))</formula>
    </cfRule>
    <cfRule type="containsText" dxfId="3" priority="9" stopIfTrue="1" operator="between" text="2">
      <formula>NOT(ISERROR(SEARCH("2",N32)))</formula>
    </cfRule>
    <cfRule type="containsText" dxfId="4" priority="10" stopIfTrue="1" operator="between" text="1">
      <formula>NOT(ISERROR(SEARCH("1",N32)))</formula>
    </cfRule>
  </conditionalFormatting>
  <conditionalFormatting sqref="N33">
    <cfRule type="containsText" dxfId="0" priority="1" stopIfTrue="1" operator="between" text="5">
      <formula>NOT(ISERROR(SEARCH("5",N33)))</formula>
    </cfRule>
    <cfRule type="containsText" dxfId="1" priority="2" stopIfTrue="1" operator="between" text="4">
      <formula>NOT(ISERROR(SEARCH("4",N33)))</formula>
    </cfRule>
    <cfRule type="containsText" dxfId="2" priority="3" stopIfTrue="1" operator="between" text="3">
      <formula>NOT(ISERROR(SEARCH("3",N33)))</formula>
    </cfRule>
    <cfRule type="containsText" dxfId="3" priority="4" stopIfTrue="1" operator="between" text="2">
      <formula>NOT(ISERROR(SEARCH("2",N33)))</formula>
    </cfRule>
    <cfRule type="containsText" dxfId="4" priority="5" stopIfTrue="1" operator="between" text="1">
      <formula>NOT(ISERROR(SEARCH("1",N33)))</formula>
    </cfRule>
  </conditionalFormatting>
  <hyperlinks>
    <hyperlink ref="N50" r:id="rId2"/>
  </hyperlinks>
  <printOptions horizontalCentered="1"/>
  <pageMargins left="0.236220472440945" right="0.236220472440945" top="0.551181102362205" bottom="0.551181102362205" header="0.31496062992126" footer="0.31496062992126"/>
  <pageSetup paperSize="9" scale="46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B1:AB46"/>
  <sheetViews>
    <sheetView showGridLines="0" view="pageBreakPreview" zoomScale="85" zoomScaleNormal="85" topLeftCell="A10" workbookViewId="0">
      <selection activeCell="G16" sqref="G16"/>
    </sheetView>
  </sheetViews>
  <sheetFormatPr defaultColWidth="9.26666666666667" defaultRowHeight="18"/>
  <cols>
    <col min="1" max="1" width="3.26666666666667" style="383" customWidth="1"/>
    <col min="2" max="2" width="9.26666666666667" style="383"/>
    <col min="3" max="3" width="2.54285714285714" style="383" customWidth="1"/>
    <col min="4" max="4" width="11" style="383" customWidth="1"/>
    <col min="5" max="5" width="37.2666666666667" style="383" customWidth="1"/>
    <col min="6" max="6" width="9.72380952380952" style="383" customWidth="1"/>
    <col min="7" max="7" width="41.7238095238095" style="383" customWidth="1"/>
    <col min="8" max="8" width="16" style="383" customWidth="1"/>
    <col min="9" max="9" width="30.2666666666667" style="383" customWidth="1"/>
    <col min="10" max="10" width="14.2666666666667" style="383" customWidth="1"/>
    <col min="11" max="11" width="44.7238095238095" style="383" customWidth="1"/>
    <col min="12" max="12" width="14.2666666666667" style="383" customWidth="1"/>
    <col min="13" max="13" width="12.2666666666667" style="383" customWidth="1"/>
    <col min="14" max="14" width="10" style="383" customWidth="1"/>
    <col min="15" max="16" width="4.72380952380952" style="383" customWidth="1"/>
    <col min="17" max="17" width="3.72380952380952" style="383" customWidth="1"/>
    <col min="18" max="18" width="5.54285714285714" style="383" customWidth="1"/>
    <col min="19" max="19" width="3.72380952380952" style="383" customWidth="1"/>
    <col min="20" max="20" width="9.26666666666667" style="383"/>
    <col min="21" max="26" width="60.7238095238095" style="384" customWidth="1"/>
    <col min="27" max="16384" width="9.26666666666667" style="383"/>
  </cols>
  <sheetData>
    <row r="1" spans="2:19"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</row>
    <row r="2" spans="2:19">
      <c r="B2" s="386"/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</row>
    <row r="3" ht="28.5" spans="2:19">
      <c r="B3" s="387" t="s">
        <v>168</v>
      </c>
      <c r="C3" s="388"/>
      <c r="D3" s="388"/>
      <c r="E3" s="388"/>
      <c r="F3" s="388"/>
      <c r="G3" s="388"/>
      <c r="H3" s="388"/>
      <c r="I3" s="388"/>
      <c r="J3" s="388"/>
      <c r="K3" s="388"/>
      <c r="L3" s="388"/>
      <c r="M3" s="388"/>
      <c r="N3" s="388"/>
      <c r="O3" s="493"/>
      <c r="P3" s="494"/>
      <c r="Q3" s="574"/>
      <c r="R3" s="574"/>
      <c r="S3" s="575"/>
    </row>
    <row r="4" ht="13.5" customHeight="1" spans="2:19">
      <c r="B4" s="389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390"/>
      <c r="N4" s="390"/>
      <c r="O4" s="495"/>
      <c r="P4" s="496"/>
      <c r="Q4" s="576"/>
      <c r="R4" s="576"/>
      <c r="S4" s="577"/>
    </row>
    <row r="5" ht="21" spans="2:19">
      <c r="B5" s="391"/>
      <c r="C5" s="392"/>
      <c r="D5" s="392"/>
      <c r="E5" s="393" t="s">
        <v>169</v>
      </c>
      <c r="F5" s="1081" t="s">
        <v>275</v>
      </c>
      <c r="G5" s="394"/>
      <c r="H5" s="395"/>
      <c r="I5" s="395"/>
      <c r="J5" s="497"/>
      <c r="K5" s="497"/>
      <c r="L5" s="497"/>
      <c r="M5" s="498"/>
      <c r="N5" s="499"/>
      <c r="O5" s="500"/>
      <c r="P5" s="501" t="s">
        <v>3</v>
      </c>
      <c r="Q5" s="578"/>
      <c r="R5" s="578"/>
      <c r="S5" s="579"/>
    </row>
    <row r="6" ht="21" spans="2:19">
      <c r="B6" s="391"/>
      <c r="C6" s="392"/>
      <c r="D6" s="392"/>
      <c r="E6" s="393" t="s">
        <v>3</v>
      </c>
      <c r="F6" s="1081" t="s">
        <v>276</v>
      </c>
      <c r="G6" s="394"/>
      <c r="H6" s="395"/>
      <c r="I6" s="395"/>
      <c r="J6" s="497"/>
      <c r="K6" s="497"/>
      <c r="L6" s="497"/>
      <c r="M6" s="498"/>
      <c r="N6" s="499"/>
      <c r="O6" s="500"/>
      <c r="P6" s="502"/>
      <c r="Q6" s="580"/>
      <c r="R6" s="580"/>
      <c r="S6" s="581"/>
    </row>
    <row r="7" ht="21" spans="2:19">
      <c r="B7" s="391"/>
      <c r="C7" s="392"/>
      <c r="D7" s="392"/>
      <c r="E7" s="393" t="s">
        <v>100</v>
      </c>
      <c r="F7" s="1081" t="s">
        <v>101</v>
      </c>
      <c r="G7" s="394"/>
      <c r="H7" s="395"/>
      <c r="I7" s="395"/>
      <c r="J7" s="497"/>
      <c r="K7" s="497"/>
      <c r="L7" s="497"/>
      <c r="M7" s="498"/>
      <c r="N7" s="499"/>
      <c r="O7" s="500"/>
      <c r="P7" s="501">
        <v>2022</v>
      </c>
      <c r="Q7" s="578"/>
      <c r="R7" s="578"/>
      <c r="S7" s="579"/>
    </row>
    <row r="8" ht="15.75" customHeight="1" spans="2:19">
      <c r="B8" s="396"/>
      <c r="C8" s="397"/>
      <c r="D8" s="397"/>
      <c r="E8" s="397"/>
      <c r="F8" s="397"/>
      <c r="G8" s="397"/>
      <c r="H8" s="397"/>
      <c r="I8" s="397"/>
      <c r="J8" s="397"/>
      <c r="K8" s="397"/>
      <c r="L8" s="397"/>
      <c r="M8" s="397"/>
      <c r="N8" s="397"/>
      <c r="O8" s="503"/>
      <c r="P8" s="504"/>
      <c r="Q8" s="582"/>
      <c r="R8" s="582"/>
      <c r="S8" s="583"/>
    </row>
    <row r="9" spans="2:19">
      <c r="B9" s="398"/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398"/>
      <c r="S9" s="398"/>
    </row>
    <row r="10" ht="23.25" spans="2:19">
      <c r="B10" s="399" t="s">
        <v>11</v>
      </c>
      <c r="C10" s="400"/>
      <c r="D10" s="400"/>
      <c r="E10" s="400"/>
      <c r="F10" s="400"/>
      <c r="G10" s="401"/>
      <c r="H10" s="402" t="s">
        <v>170</v>
      </c>
      <c r="I10" s="505"/>
      <c r="J10" s="505"/>
      <c r="K10" s="505"/>
      <c r="L10" s="505"/>
      <c r="M10" s="505"/>
      <c r="N10" s="505"/>
      <c r="O10" s="505"/>
      <c r="P10" s="505"/>
      <c r="Q10" s="505"/>
      <c r="R10" s="505"/>
      <c r="S10" s="584"/>
    </row>
    <row r="11" ht="9" customHeight="1" spans="2:19">
      <c r="B11" s="403"/>
      <c r="C11" s="403"/>
      <c r="D11" s="403"/>
      <c r="E11" s="403"/>
      <c r="F11" s="403"/>
      <c r="G11" s="403"/>
      <c r="H11" s="403"/>
      <c r="I11" s="403"/>
      <c r="J11" s="403"/>
      <c r="K11" s="403"/>
      <c r="L11" s="506"/>
      <c r="M11" s="506"/>
      <c r="N11" s="506"/>
      <c r="O11" s="506"/>
      <c r="P11" s="506"/>
      <c r="Q11" s="506"/>
      <c r="R11" s="506"/>
      <c r="S11" s="506"/>
    </row>
    <row r="12" ht="24" customHeight="1" spans="2:26">
      <c r="B12" s="21" t="s">
        <v>70</v>
      </c>
      <c r="C12" s="22"/>
      <c r="D12" s="23"/>
      <c r="E12" s="404" t="s">
        <v>103</v>
      </c>
      <c r="F12" s="404" t="s">
        <v>19</v>
      </c>
      <c r="G12" s="25" t="s">
        <v>104</v>
      </c>
      <c r="H12" s="26"/>
      <c r="I12" s="26"/>
      <c r="J12" s="131"/>
      <c r="K12" s="132" t="s">
        <v>105</v>
      </c>
      <c r="L12" s="507" t="s">
        <v>106</v>
      </c>
      <c r="M12" s="508"/>
      <c r="N12" s="509" t="s">
        <v>17</v>
      </c>
      <c r="O12" s="510"/>
      <c r="P12" s="511"/>
      <c r="Q12" s="585" t="s">
        <v>18</v>
      </c>
      <c r="R12" s="586"/>
      <c r="S12" s="587"/>
      <c r="U12" s="588" t="s">
        <v>107</v>
      </c>
      <c r="V12" s="589">
        <v>1</v>
      </c>
      <c r="W12" s="589">
        <v>2</v>
      </c>
      <c r="X12" s="589">
        <v>3</v>
      </c>
      <c r="Y12" s="589">
        <v>4</v>
      </c>
      <c r="Z12" s="634">
        <v>5</v>
      </c>
    </row>
    <row r="13" ht="15" customHeight="1" spans="2:26">
      <c r="B13" s="27"/>
      <c r="C13" s="28"/>
      <c r="D13" s="29"/>
      <c r="E13" s="405"/>
      <c r="F13" s="405"/>
      <c r="G13" s="31" t="s">
        <v>108</v>
      </c>
      <c r="H13" s="32" t="s">
        <v>109</v>
      </c>
      <c r="I13" s="137"/>
      <c r="J13" s="138"/>
      <c r="K13" s="139"/>
      <c r="L13" s="140" t="s">
        <v>110</v>
      </c>
      <c r="M13" s="141" t="s">
        <v>22</v>
      </c>
      <c r="N13" s="142" t="s">
        <v>111</v>
      </c>
      <c r="O13" s="143" t="s">
        <v>22</v>
      </c>
      <c r="P13" s="144"/>
      <c r="Q13" s="590" t="s">
        <v>23</v>
      </c>
      <c r="R13" s="591"/>
      <c r="S13" s="592"/>
      <c r="U13" s="593"/>
      <c r="V13" s="594"/>
      <c r="W13" s="594"/>
      <c r="X13" s="594"/>
      <c r="Y13" s="594"/>
      <c r="Z13" s="635"/>
    </row>
    <row r="14" ht="28.5" customHeight="1" spans="2:26">
      <c r="B14" s="33"/>
      <c r="C14" s="34"/>
      <c r="D14" s="35"/>
      <c r="E14" s="406"/>
      <c r="F14" s="406"/>
      <c r="G14" s="37"/>
      <c r="H14" s="38" t="s">
        <v>112</v>
      </c>
      <c r="I14" s="145"/>
      <c r="J14" s="146" t="s">
        <v>113</v>
      </c>
      <c r="K14" s="147"/>
      <c r="L14" s="148"/>
      <c r="M14" s="35"/>
      <c r="N14" s="149"/>
      <c r="O14" s="150"/>
      <c r="P14" s="151"/>
      <c r="Q14" s="595"/>
      <c r="R14" s="595"/>
      <c r="S14" s="596"/>
      <c r="U14" s="597"/>
      <c r="V14" s="598"/>
      <c r="W14" s="598"/>
      <c r="X14" s="598"/>
      <c r="Y14" s="598"/>
      <c r="Z14" s="636"/>
    </row>
    <row r="15" spans="2:19">
      <c r="B15" s="407" t="s">
        <v>24</v>
      </c>
      <c r="C15" s="408"/>
      <c r="D15" s="409"/>
      <c r="E15" s="410" t="s">
        <v>25</v>
      </c>
      <c r="F15" s="410" t="s">
        <v>26</v>
      </c>
      <c r="G15" s="407" t="s">
        <v>27</v>
      </c>
      <c r="H15" s="411" t="s">
        <v>28</v>
      </c>
      <c r="I15" s="512"/>
      <c r="J15" s="513"/>
      <c r="K15" s="408" t="s">
        <v>114</v>
      </c>
      <c r="L15" s="514" t="s">
        <v>115</v>
      </c>
      <c r="M15" s="515"/>
      <c r="N15" s="513"/>
      <c r="O15" s="411" t="s">
        <v>31</v>
      </c>
      <c r="P15" s="513"/>
      <c r="Q15" s="411" t="s">
        <v>32</v>
      </c>
      <c r="R15" s="512"/>
      <c r="S15" s="513"/>
    </row>
    <row r="16" ht="73.5" customHeight="1" spans="2:26">
      <c r="B16" s="412" t="s">
        <v>116</v>
      </c>
      <c r="C16" s="413"/>
      <c r="D16" s="414"/>
      <c r="E16" s="415" t="s">
        <v>277</v>
      </c>
      <c r="F16" s="47">
        <v>20</v>
      </c>
      <c r="G16" s="416" t="s">
        <v>278</v>
      </c>
      <c r="H16" s="417" t="s">
        <v>279</v>
      </c>
      <c r="I16" s="417"/>
      <c r="J16" s="516" t="s">
        <v>280</v>
      </c>
      <c r="K16" s="517" t="s">
        <v>281</v>
      </c>
      <c r="L16" s="518"/>
      <c r="M16" s="519">
        <f>IFERROR(L16/J16,0)</f>
        <v>0</v>
      </c>
      <c r="N16" s="520">
        <f>+O16</f>
        <v>1</v>
      </c>
      <c r="O16" s="521">
        <f>IF(M16&lt;75%,1,IF(M16&lt;85%,2,IF(M16&lt;95%,3,IF(M16&lt;=100%,4,5))))</f>
        <v>1</v>
      </c>
      <c r="P16" s="522"/>
      <c r="Q16" s="599">
        <f>+(O16*F16)/5</f>
        <v>4</v>
      </c>
      <c r="R16" s="600"/>
      <c r="S16" s="601"/>
      <c r="U16" s="602" t="s">
        <v>282</v>
      </c>
      <c r="V16" s="603" t="s">
        <v>283</v>
      </c>
      <c r="W16" s="603" t="s">
        <v>284</v>
      </c>
      <c r="X16" s="603" t="s">
        <v>285</v>
      </c>
      <c r="Y16" s="603" t="s">
        <v>286</v>
      </c>
      <c r="Z16" s="603" t="s">
        <v>287</v>
      </c>
    </row>
    <row r="17" ht="15" customHeight="1" spans="2:26">
      <c r="B17" s="418"/>
      <c r="C17" s="419"/>
      <c r="D17" s="420"/>
      <c r="E17" s="258"/>
      <c r="F17" s="421">
        <f>SUM(F16:F16)</f>
        <v>20</v>
      </c>
      <c r="G17" s="422"/>
      <c r="H17" s="423"/>
      <c r="I17" s="523"/>
      <c r="J17" s="524"/>
      <c r="K17" s="525"/>
      <c r="L17" s="423"/>
      <c r="M17" s="526"/>
      <c r="N17" s="527"/>
      <c r="O17" s="528"/>
      <c r="P17" s="527"/>
      <c r="Q17" s="604"/>
      <c r="R17" s="605"/>
      <c r="S17" s="606"/>
      <c r="T17" s="607"/>
      <c r="U17" s="608"/>
      <c r="V17" s="608"/>
      <c r="W17" s="608"/>
      <c r="X17" s="608"/>
      <c r="Y17" s="608"/>
      <c r="Z17" s="608"/>
    </row>
    <row r="18" ht="75" spans="2:28">
      <c r="B18" s="424" t="s">
        <v>288</v>
      </c>
      <c r="C18" s="425"/>
      <c r="D18" s="426"/>
      <c r="E18" s="67" t="s">
        <v>289</v>
      </c>
      <c r="F18" s="61">
        <v>5</v>
      </c>
      <c r="G18" s="67" t="s">
        <v>290</v>
      </c>
      <c r="H18" s="427" t="s">
        <v>291</v>
      </c>
      <c r="I18" s="427"/>
      <c r="J18" s="529" t="s">
        <v>292</v>
      </c>
      <c r="K18" s="516" t="s">
        <v>293</v>
      </c>
      <c r="L18" s="530"/>
      <c r="M18" s="519">
        <f t="shared" ref="M18:M22" si="0">IFERROR(L18/J18,0)</f>
        <v>0</v>
      </c>
      <c r="N18" s="520">
        <f>+O18</f>
        <v>1</v>
      </c>
      <c r="O18" s="531">
        <f t="shared" ref="O18:O22" si="1">IF(M18&lt;75%,1,IF(M18&lt;85%,2,IF(M18&lt;95%,3,IF(M18&lt;=100%,4,5))))</f>
        <v>1</v>
      </c>
      <c r="P18" s="532"/>
      <c r="Q18" s="599">
        <f t="shared" ref="Q18:Q22" si="2">+(O18*F18)/5</f>
        <v>1</v>
      </c>
      <c r="R18" s="600"/>
      <c r="S18" s="601"/>
      <c r="U18" s="609" t="s">
        <v>289</v>
      </c>
      <c r="V18" s="340" t="s">
        <v>294</v>
      </c>
      <c r="W18" s="340" t="s">
        <v>295</v>
      </c>
      <c r="X18" s="340" t="s">
        <v>296</v>
      </c>
      <c r="Y18" s="340" t="s">
        <v>297</v>
      </c>
      <c r="Z18" s="340" t="s">
        <v>298</v>
      </c>
      <c r="AA18" s="637"/>
      <c r="AB18" s="638"/>
    </row>
    <row r="19" ht="18.75" spans="2:27">
      <c r="B19" s="412"/>
      <c r="C19" s="413"/>
      <c r="D19" s="414"/>
      <c r="E19" s="48" t="s">
        <v>299</v>
      </c>
      <c r="F19" s="66">
        <v>5</v>
      </c>
      <c r="G19" s="67" t="s">
        <v>300</v>
      </c>
      <c r="H19" s="428" t="s">
        <v>301</v>
      </c>
      <c r="I19" s="533"/>
      <c r="J19" s="534" t="s">
        <v>302</v>
      </c>
      <c r="K19" s="516" t="s">
        <v>303</v>
      </c>
      <c r="L19" s="530"/>
      <c r="M19" s="519">
        <f t="shared" si="0"/>
        <v>0</v>
      </c>
      <c r="N19" s="520">
        <f t="shared" ref="N19:N22" si="3">+O19</f>
        <v>1</v>
      </c>
      <c r="O19" s="531">
        <f t="shared" si="1"/>
        <v>1</v>
      </c>
      <c r="P19" s="532"/>
      <c r="Q19" s="599">
        <f t="shared" si="2"/>
        <v>1</v>
      </c>
      <c r="R19" s="600"/>
      <c r="S19" s="601"/>
      <c r="U19" s="610" t="s">
        <v>304</v>
      </c>
      <c r="V19" s="340" t="s">
        <v>305</v>
      </c>
      <c r="W19" s="340" t="s">
        <v>306</v>
      </c>
      <c r="X19" s="340" t="s">
        <v>307</v>
      </c>
      <c r="Y19" s="340" t="s">
        <v>308</v>
      </c>
      <c r="Z19" s="340" t="s">
        <v>309</v>
      </c>
      <c r="AA19" s="639"/>
    </row>
    <row r="20" ht="18.75" spans="2:27">
      <c r="B20" s="412"/>
      <c r="C20" s="413"/>
      <c r="D20" s="414"/>
      <c r="E20" s="60"/>
      <c r="F20" s="429">
        <v>5</v>
      </c>
      <c r="G20" s="67" t="s">
        <v>310</v>
      </c>
      <c r="H20" s="428" t="s">
        <v>301</v>
      </c>
      <c r="I20" s="533"/>
      <c r="J20" s="534" t="s">
        <v>302</v>
      </c>
      <c r="K20" s="516" t="s">
        <v>311</v>
      </c>
      <c r="L20" s="530"/>
      <c r="M20" s="519">
        <f t="shared" si="0"/>
        <v>0</v>
      </c>
      <c r="N20" s="520">
        <f t="shared" si="3"/>
        <v>1</v>
      </c>
      <c r="O20" s="531">
        <f t="shared" si="1"/>
        <v>1</v>
      </c>
      <c r="P20" s="532"/>
      <c r="Q20" s="599">
        <f t="shared" si="2"/>
        <v>1</v>
      </c>
      <c r="R20" s="600"/>
      <c r="S20" s="601"/>
      <c r="U20" s="610" t="s">
        <v>312</v>
      </c>
      <c r="V20" s="340" t="s">
        <v>305</v>
      </c>
      <c r="W20" s="340" t="s">
        <v>306</v>
      </c>
      <c r="X20" s="340" t="s">
        <v>307</v>
      </c>
      <c r="Y20" s="340" t="s">
        <v>308</v>
      </c>
      <c r="Z20" s="340" t="s">
        <v>309</v>
      </c>
      <c r="AA20" s="639"/>
    </row>
    <row r="21" ht="52.5" customHeight="1" spans="2:26">
      <c r="B21" s="412"/>
      <c r="C21" s="413"/>
      <c r="D21" s="414"/>
      <c r="E21" s="416" t="s">
        <v>313</v>
      </c>
      <c r="F21" s="429">
        <v>5</v>
      </c>
      <c r="G21" s="416" t="s">
        <v>314</v>
      </c>
      <c r="H21" s="430" t="s">
        <v>315</v>
      </c>
      <c r="I21" s="535"/>
      <c r="J21" s="529" t="s">
        <v>316</v>
      </c>
      <c r="K21" s="417" t="s">
        <v>317</v>
      </c>
      <c r="L21" s="530"/>
      <c r="M21" s="519">
        <f t="shared" si="0"/>
        <v>0</v>
      </c>
      <c r="N21" s="520">
        <f t="shared" si="3"/>
        <v>1</v>
      </c>
      <c r="O21" s="531">
        <f t="shared" si="1"/>
        <v>1</v>
      </c>
      <c r="P21" s="532"/>
      <c r="Q21" s="599">
        <f t="shared" si="2"/>
        <v>1</v>
      </c>
      <c r="R21" s="600"/>
      <c r="S21" s="601"/>
      <c r="U21" s="610" t="s">
        <v>317</v>
      </c>
      <c r="V21" s="340" t="s">
        <v>318</v>
      </c>
      <c r="W21" s="340" t="s">
        <v>319</v>
      </c>
      <c r="X21" s="340" t="s">
        <v>320</v>
      </c>
      <c r="Y21" s="340" t="s">
        <v>321</v>
      </c>
      <c r="Z21" s="340" t="s">
        <v>322</v>
      </c>
    </row>
    <row r="22" ht="36.75" customHeight="1" spans="2:27">
      <c r="B22" s="412"/>
      <c r="C22" s="413"/>
      <c r="D22" s="414"/>
      <c r="E22" s="431"/>
      <c r="F22" s="429">
        <v>5</v>
      </c>
      <c r="G22" s="432" t="s">
        <v>323</v>
      </c>
      <c r="H22" s="433" t="s">
        <v>324</v>
      </c>
      <c r="I22" s="536"/>
      <c r="J22" s="534" t="s">
        <v>302</v>
      </c>
      <c r="K22" s="417" t="s">
        <v>325</v>
      </c>
      <c r="L22" s="530"/>
      <c r="M22" s="519">
        <f t="shared" si="0"/>
        <v>0</v>
      </c>
      <c r="N22" s="520">
        <f t="shared" si="3"/>
        <v>1</v>
      </c>
      <c r="O22" s="531">
        <f t="shared" si="1"/>
        <v>1</v>
      </c>
      <c r="P22" s="532"/>
      <c r="Q22" s="599">
        <f t="shared" si="2"/>
        <v>1</v>
      </c>
      <c r="R22" s="600"/>
      <c r="S22" s="601"/>
      <c r="U22" s="610" t="s">
        <v>325</v>
      </c>
      <c r="V22" s="340" t="s">
        <v>326</v>
      </c>
      <c r="W22" s="340" t="s">
        <v>327</v>
      </c>
      <c r="X22" s="340" t="s">
        <v>328</v>
      </c>
      <c r="Y22" s="340" t="s">
        <v>329</v>
      </c>
      <c r="Z22" s="340" t="s">
        <v>330</v>
      </c>
      <c r="AA22" s="639"/>
    </row>
    <row r="23" customHeight="1" spans="2:26">
      <c r="B23" s="434"/>
      <c r="C23" s="435"/>
      <c r="D23" s="436"/>
      <c r="E23" s="258"/>
      <c r="F23" s="421">
        <f>SUM(F18:F22)</f>
        <v>25</v>
      </c>
      <c r="G23" s="437"/>
      <c r="H23" s="423"/>
      <c r="I23" s="523"/>
      <c r="J23" s="537"/>
      <c r="K23" s="538"/>
      <c r="L23" s="539"/>
      <c r="M23" s="540"/>
      <c r="N23" s="541"/>
      <c r="O23" s="542"/>
      <c r="P23" s="541"/>
      <c r="Q23" s="611"/>
      <c r="R23" s="612"/>
      <c r="S23" s="613"/>
      <c r="U23" s="608"/>
      <c r="V23" s="608"/>
      <c r="W23" s="608"/>
      <c r="X23" s="608"/>
      <c r="Y23" s="608"/>
      <c r="Z23" s="608"/>
    </row>
    <row r="24" ht="56.25" spans="2:26">
      <c r="B24" s="424" t="s">
        <v>331</v>
      </c>
      <c r="C24" s="425"/>
      <c r="D24" s="426"/>
      <c r="E24" s="438" t="s">
        <v>332</v>
      </c>
      <c r="F24" s="439">
        <v>5</v>
      </c>
      <c r="G24" s="440" t="s">
        <v>333</v>
      </c>
      <c r="H24" s="441" t="s">
        <v>334</v>
      </c>
      <c r="I24" s="543"/>
      <c r="J24" s="283" t="s">
        <v>335</v>
      </c>
      <c r="K24" s="544" t="s">
        <v>336</v>
      </c>
      <c r="L24" s="545"/>
      <c r="M24" s="519">
        <f>IFERROR(L24/J24,0)</f>
        <v>0</v>
      </c>
      <c r="N24" s="520">
        <f t="shared" ref="N24:N30" si="4">+O24</f>
        <v>1</v>
      </c>
      <c r="O24" s="531">
        <f t="shared" ref="O24:O30" si="5">IF(M24&lt;75%,1,IF(M24&lt;85%,2,IF(M24&lt;95%,3,IF(M24&lt;=100%,4,5))))</f>
        <v>1</v>
      </c>
      <c r="P24" s="532"/>
      <c r="Q24" s="614">
        <f>+(O24*F24)/5</f>
        <v>1</v>
      </c>
      <c r="R24" s="615"/>
      <c r="S24" s="616"/>
      <c r="U24" s="617" t="s">
        <v>336</v>
      </c>
      <c r="V24" s="340" t="s">
        <v>337</v>
      </c>
      <c r="W24" s="340" t="s">
        <v>338</v>
      </c>
      <c r="X24" s="340" t="s">
        <v>339</v>
      </c>
      <c r="Y24" s="340" t="s">
        <v>340</v>
      </c>
      <c r="Z24" s="340" t="s">
        <v>341</v>
      </c>
    </row>
    <row r="25" ht="37.5" spans="2:26">
      <c r="B25" s="412"/>
      <c r="C25" s="413"/>
      <c r="D25" s="414"/>
      <c r="E25" s="442"/>
      <c r="F25" s="439">
        <v>10</v>
      </c>
      <c r="G25" s="443"/>
      <c r="H25" s="441" t="s">
        <v>334</v>
      </c>
      <c r="I25" s="543"/>
      <c r="J25" s="283" t="s">
        <v>335</v>
      </c>
      <c r="K25" s="544" t="s">
        <v>342</v>
      </c>
      <c r="L25" s="545"/>
      <c r="M25" s="519">
        <f>IFERROR(L25/J25,0)</f>
        <v>0</v>
      </c>
      <c r="N25" s="520">
        <f t="shared" si="4"/>
        <v>1</v>
      </c>
      <c r="O25" s="531">
        <f t="shared" si="5"/>
        <v>1</v>
      </c>
      <c r="P25" s="532"/>
      <c r="Q25" s="614">
        <f>+(O25*F25)/5</f>
        <v>2</v>
      </c>
      <c r="R25" s="615"/>
      <c r="S25" s="616"/>
      <c r="U25" s="617" t="s">
        <v>342</v>
      </c>
      <c r="V25" s="340" t="s">
        <v>337</v>
      </c>
      <c r="W25" s="340" t="s">
        <v>338</v>
      </c>
      <c r="X25" s="340" t="s">
        <v>339</v>
      </c>
      <c r="Y25" s="340" t="s">
        <v>340</v>
      </c>
      <c r="Z25" s="340" t="s">
        <v>341</v>
      </c>
    </row>
    <row r="26" ht="37.5" spans="2:26">
      <c r="B26" s="412"/>
      <c r="C26" s="413"/>
      <c r="D26" s="414"/>
      <c r="E26" s="442"/>
      <c r="F26" s="444">
        <v>10</v>
      </c>
      <c r="G26" s="445" t="s">
        <v>343</v>
      </c>
      <c r="H26" s="446" t="s">
        <v>344</v>
      </c>
      <c r="I26" s="446"/>
      <c r="J26" s="283" t="s">
        <v>335</v>
      </c>
      <c r="K26" s="546" t="s">
        <v>345</v>
      </c>
      <c r="L26" s="545"/>
      <c r="M26" s="519">
        <f>IFERROR(L26/J26,0)</f>
        <v>0</v>
      </c>
      <c r="N26" s="520">
        <f t="shared" si="4"/>
        <v>1</v>
      </c>
      <c r="O26" s="531">
        <f t="shared" si="5"/>
        <v>1</v>
      </c>
      <c r="P26" s="532"/>
      <c r="Q26" s="614">
        <f>+(O26*F26)/5</f>
        <v>2</v>
      </c>
      <c r="R26" s="615"/>
      <c r="S26" s="616"/>
      <c r="U26" s="618" t="s">
        <v>346</v>
      </c>
      <c r="V26" s="340" t="s">
        <v>337</v>
      </c>
      <c r="W26" s="340" t="s">
        <v>338</v>
      </c>
      <c r="X26" s="340" t="s">
        <v>339</v>
      </c>
      <c r="Y26" s="340" t="s">
        <v>340</v>
      </c>
      <c r="Z26" s="340" t="s">
        <v>341</v>
      </c>
    </row>
    <row r="27" ht="37.5" spans="2:26">
      <c r="B27" s="412"/>
      <c r="C27" s="413"/>
      <c r="D27" s="414"/>
      <c r="E27" s="442"/>
      <c r="F27" s="447"/>
      <c r="G27" s="448"/>
      <c r="H27" s="446" t="s">
        <v>347</v>
      </c>
      <c r="I27" s="446"/>
      <c r="J27" s="283" t="s">
        <v>335</v>
      </c>
      <c r="K27" s="450" t="s">
        <v>348</v>
      </c>
      <c r="L27" s="547"/>
      <c r="M27" s="519"/>
      <c r="N27" s="520"/>
      <c r="O27" s="531"/>
      <c r="P27" s="532"/>
      <c r="Q27" s="614"/>
      <c r="R27" s="615"/>
      <c r="S27" s="616"/>
      <c r="U27" s="618" t="s">
        <v>349</v>
      </c>
      <c r="V27" s="340" t="s">
        <v>337</v>
      </c>
      <c r="W27" s="340" t="s">
        <v>338</v>
      </c>
      <c r="X27" s="340" t="s">
        <v>339</v>
      </c>
      <c r="Y27" s="340" t="s">
        <v>340</v>
      </c>
      <c r="Z27" s="340" t="s">
        <v>341</v>
      </c>
    </row>
    <row r="28" ht="37.5" spans="2:26">
      <c r="B28" s="412"/>
      <c r="C28" s="413"/>
      <c r="D28" s="414"/>
      <c r="E28" s="442"/>
      <c r="F28" s="429"/>
      <c r="G28" s="449"/>
      <c r="H28" s="446" t="s">
        <v>350</v>
      </c>
      <c r="I28" s="446"/>
      <c r="J28" s="283" t="s">
        <v>335</v>
      </c>
      <c r="K28" s="450" t="s">
        <v>351</v>
      </c>
      <c r="L28" s="547"/>
      <c r="M28" s="519"/>
      <c r="N28" s="520"/>
      <c r="O28" s="531"/>
      <c r="P28" s="532"/>
      <c r="Q28" s="614"/>
      <c r="R28" s="615"/>
      <c r="S28" s="616"/>
      <c r="U28" s="618" t="s">
        <v>352</v>
      </c>
      <c r="V28" s="340" t="s">
        <v>337</v>
      </c>
      <c r="W28" s="340" t="s">
        <v>338</v>
      </c>
      <c r="X28" s="340" t="s">
        <v>339</v>
      </c>
      <c r="Y28" s="340" t="s">
        <v>340</v>
      </c>
      <c r="Z28" s="340" t="s">
        <v>341</v>
      </c>
    </row>
    <row r="29" ht="37.5" spans="2:26">
      <c r="B29" s="412"/>
      <c r="C29" s="413"/>
      <c r="D29" s="414"/>
      <c r="E29" s="442"/>
      <c r="F29" s="439">
        <v>10</v>
      </c>
      <c r="G29" s="450" t="s">
        <v>353</v>
      </c>
      <c r="H29" s="446" t="s">
        <v>354</v>
      </c>
      <c r="I29" s="446"/>
      <c r="J29" s="283" t="s">
        <v>335</v>
      </c>
      <c r="K29" s="450" t="s">
        <v>355</v>
      </c>
      <c r="L29" s="547"/>
      <c r="M29" s="519">
        <f t="shared" ref="M29:M30" si="6">IFERROR(L29/J29,0)</f>
        <v>0</v>
      </c>
      <c r="N29" s="520">
        <f t="shared" si="4"/>
        <v>1</v>
      </c>
      <c r="O29" s="531">
        <f t="shared" si="5"/>
        <v>1</v>
      </c>
      <c r="P29" s="532"/>
      <c r="Q29" s="614">
        <f t="shared" ref="Q29:Q30" si="7">+(O29*F29)/5</f>
        <v>2</v>
      </c>
      <c r="R29" s="615"/>
      <c r="S29" s="616"/>
      <c r="U29" s="618" t="s">
        <v>356</v>
      </c>
      <c r="V29" s="340" t="s">
        <v>337</v>
      </c>
      <c r="W29" s="340" t="s">
        <v>338</v>
      </c>
      <c r="X29" s="340" t="s">
        <v>339</v>
      </c>
      <c r="Y29" s="340" t="s">
        <v>340</v>
      </c>
      <c r="Z29" s="340" t="s">
        <v>341</v>
      </c>
    </row>
    <row r="30" ht="37.5" spans="2:26">
      <c r="B30" s="412"/>
      <c r="C30" s="413"/>
      <c r="D30" s="414"/>
      <c r="E30" s="442"/>
      <c r="F30" s="439">
        <v>10</v>
      </c>
      <c r="G30" s="450" t="s">
        <v>357</v>
      </c>
      <c r="H30" s="446" t="s">
        <v>358</v>
      </c>
      <c r="I30" s="446"/>
      <c r="J30" s="283" t="s">
        <v>335</v>
      </c>
      <c r="K30" s="450" t="s">
        <v>359</v>
      </c>
      <c r="L30" s="547"/>
      <c r="M30" s="519">
        <f t="shared" si="6"/>
        <v>0</v>
      </c>
      <c r="N30" s="520">
        <f t="shared" si="4"/>
        <v>1</v>
      </c>
      <c r="O30" s="531">
        <f t="shared" si="5"/>
        <v>1</v>
      </c>
      <c r="P30" s="532"/>
      <c r="Q30" s="614">
        <f t="shared" si="7"/>
        <v>2</v>
      </c>
      <c r="R30" s="615"/>
      <c r="S30" s="616"/>
      <c r="U30" s="618" t="s">
        <v>360</v>
      </c>
      <c r="V30" s="340" t="s">
        <v>337</v>
      </c>
      <c r="W30" s="340" t="s">
        <v>338</v>
      </c>
      <c r="X30" s="340" t="s">
        <v>339</v>
      </c>
      <c r="Y30" s="340" t="s">
        <v>340</v>
      </c>
      <c r="Z30" s="340" t="s">
        <v>341</v>
      </c>
    </row>
    <row r="31" customHeight="1" spans="2:26">
      <c r="B31" s="451"/>
      <c r="C31" s="452"/>
      <c r="D31" s="453"/>
      <c r="E31" s="258"/>
      <c r="F31" s="454">
        <f>SUM(F24:F30)</f>
        <v>45</v>
      </c>
      <c r="G31" s="422"/>
      <c r="H31" s="423"/>
      <c r="I31" s="523"/>
      <c r="J31" s="524"/>
      <c r="K31" s="525"/>
      <c r="L31" s="528"/>
      <c r="M31" s="548"/>
      <c r="N31" s="527"/>
      <c r="O31" s="528"/>
      <c r="P31" s="527"/>
      <c r="Q31" s="619"/>
      <c r="R31" s="620"/>
      <c r="S31" s="621"/>
      <c r="U31" s="608"/>
      <c r="V31" s="608"/>
      <c r="W31" s="608"/>
      <c r="X31" s="608"/>
      <c r="Y31" s="608"/>
      <c r="Z31" s="608"/>
    </row>
    <row r="32" ht="37.5" customHeight="1" spans="2:26">
      <c r="B32" s="57" t="s">
        <v>62</v>
      </c>
      <c r="C32" s="58"/>
      <c r="D32" s="59"/>
      <c r="E32" s="48" t="s">
        <v>361</v>
      </c>
      <c r="F32" s="61">
        <v>5</v>
      </c>
      <c r="G32" s="48" t="s">
        <v>362</v>
      </c>
      <c r="H32" s="79" t="s">
        <v>363</v>
      </c>
      <c r="I32" s="179"/>
      <c r="J32" s="159" t="s">
        <v>139</v>
      </c>
      <c r="K32" s="180" t="s">
        <v>364</v>
      </c>
      <c r="L32" s="549"/>
      <c r="M32" s="170">
        <f>IFERROR(L32/J32,0)</f>
        <v>0</v>
      </c>
      <c r="N32" s="160">
        <f>+O32</f>
        <v>1</v>
      </c>
      <c r="O32" s="161">
        <f>IF(M32&lt;75%,1,IF(M32&lt;85%,2,IF(M32&lt;95%,3,IF(M32&lt;=100%,4,5))))</f>
        <v>1</v>
      </c>
      <c r="P32" s="162"/>
      <c r="Q32" s="232">
        <f>+(O32*F32)/5</f>
        <v>1</v>
      </c>
      <c r="R32" s="233"/>
      <c r="S32" s="234"/>
      <c r="U32" s="610" t="s">
        <v>365</v>
      </c>
      <c r="V32" s="622" t="s">
        <v>366</v>
      </c>
      <c r="W32" s="622" t="s">
        <v>367</v>
      </c>
      <c r="X32" s="622" t="s">
        <v>368</v>
      </c>
      <c r="Y32" s="622" t="s">
        <v>369</v>
      </c>
      <c r="Z32" s="622" t="s">
        <v>370</v>
      </c>
    </row>
    <row r="33" ht="37.5" customHeight="1" spans="2:26">
      <c r="B33" s="80"/>
      <c r="C33" s="81"/>
      <c r="D33" s="82"/>
      <c r="E33" s="48" t="s">
        <v>371</v>
      </c>
      <c r="F33" s="61">
        <v>5</v>
      </c>
      <c r="G33" s="48" t="s">
        <v>372</v>
      </c>
      <c r="H33" s="79" t="s">
        <v>273</v>
      </c>
      <c r="I33" s="179"/>
      <c r="J33" s="159" t="s">
        <v>139</v>
      </c>
      <c r="K33" s="168" t="s">
        <v>373</v>
      </c>
      <c r="L33" s="549"/>
      <c r="M33" s="170">
        <f>IFERROR(L33/J33,0)</f>
        <v>0</v>
      </c>
      <c r="N33" s="160">
        <f>+O33</f>
        <v>1</v>
      </c>
      <c r="O33" s="161">
        <f>IF(M33&lt;75%,1,IF(M33&lt;85%,2,IF(M33&lt;95%,3,IF(M33&lt;=100%,4,5))))</f>
        <v>1</v>
      </c>
      <c r="P33" s="162"/>
      <c r="Q33" s="232">
        <f>+(O33*F33)/5</f>
        <v>1</v>
      </c>
      <c r="R33" s="233"/>
      <c r="S33" s="234"/>
      <c r="U33" s="623"/>
      <c r="V33" s="624"/>
      <c r="W33" s="624"/>
      <c r="X33" s="624"/>
      <c r="Y33" s="624"/>
      <c r="Z33" s="624"/>
    </row>
    <row r="34" ht="24" customHeight="1" spans="2:19">
      <c r="B34" s="455"/>
      <c r="C34" s="456"/>
      <c r="D34" s="457"/>
      <c r="E34" s="71"/>
      <c r="F34" s="458">
        <f>SUM(F32:F33)</f>
        <v>10</v>
      </c>
      <c r="G34" s="459"/>
      <c r="H34" s="460"/>
      <c r="I34" s="550"/>
      <c r="J34" s="526"/>
      <c r="K34" s="550"/>
      <c r="L34" s="460"/>
      <c r="M34" s="526"/>
      <c r="N34" s="527"/>
      <c r="O34" s="528"/>
      <c r="P34" s="551"/>
      <c r="Q34" s="625"/>
      <c r="R34" s="625"/>
      <c r="S34" s="626"/>
    </row>
    <row r="35" ht="23.25" spans="2:19">
      <c r="B35" s="461" t="s">
        <v>164</v>
      </c>
      <c r="C35" s="462"/>
      <c r="D35" s="462"/>
      <c r="E35" s="463"/>
      <c r="F35" s="464">
        <f>+F34+F31+F23+F17</f>
        <v>100</v>
      </c>
      <c r="G35" s="465" t="s">
        <v>165</v>
      </c>
      <c r="H35" s="466"/>
      <c r="I35" s="466"/>
      <c r="J35" s="466"/>
      <c r="K35" s="466"/>
      <c r="L35" s="466"/>
      <c r="M35" s="552"/>
      <c r="N35" s="553" t="s">
        <v>67</v>
      </c>
      <c r="O35" s="554">
        <f>SUM(Q16:S33)</f>
        <v>20</v>
      </c>
      <c r="P35" s="555"/>
      <c r="Q35" s="555"/>
      <c r="R35" s="555"/>
      <c r="S35" s="627"/>
    </row>
    <row r="36" spans="2:19">
      <c r="B36" s="467"/>
      <c r="C36" s="467"/>
      <c r="D36" s="467"/>
      <c r="E36" s="467"/>
      <c r="F36" s="467"/>
      <c r="G36" s="467"/>
      <c r="H36" s="467"/>
      <c r="I36" s="467"/>
      <c r="J36" s="467"/>
      <c r="K36" s="467"/>
      <c r="L36" s="467"/>
      <c r="M36" s="467"/>
      <c r="N36" s="467"/>
      <c r="O36" s="467"/>
      <c r="P36" s="467"/>
      <c r="Q36" s="467"/>
      <c r="R36" s="467"/>
      <c r="S36" s="467"/>
    </row>
    <row r="37" ht="12.75" customHeight="1" spans="2:19">
      <c r="B37" s="468"/>
      <c r="C37" s="468"/>
      <c r="D37" s="468"/>
      <c r="E37" s="468"/>
      <c r="F37" s="468"/>
      <c r="G37" s="469"/>
      <c r="H37" s="469"/>
      <c r="I37" s="469"/>
      <c r="J37" s="469"/>
      <c r="K37" s="469"/>
      <c r="L37" s="469"/>
      <c r="M37" s="469"/>
      <c r="N37" s="469"/>
      <c r="O37" s="469"/>
      <c r="P37" s="469"/>
      <c r="Q37" s="469"/>
      <c r="R37" s="469"/>
      <c r="S37" s="469"/>
    </row>
    <row r="38" ht="12.75" customHeight="1" spans="2:19">
      <c r="B38" s="470" t="s">
        <v>166</v>
      </c>
      <c r="C38" s="471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  <c r="R38" s="471"/>
      <c r="S38" s="628"/>
    </row>
    <row r="39" ht="12.75" customHeight="1" spans="2:19">
      <c r="B39" s="472"/>
      <c r="C39" s="473"/>
      <c r="D39" s="473"/>
      <c r="E39" s="473"/>
      <c r="F39" s="473"/>
      <c r="G39" s="473"/>
      <c r="H39" s="473"/>
      <c r="I39" s="473"/>
      <c r="J39" s="473"/>
      <c r="K39" s="473"/>
      <c r="L39" s="473"/>
      <c r="M39" s="473"/>
      <c r="N39" s="473"/>
      <c r="O39" s="473"/>
      <c r="P39" s="473"/>
      <c r="Q39" s="473"/>
      <c r="R39" s="473"/>
      <c r="S39" s="629"/>
    </row>
    <row r="40" ht="5.25" customHeight="1" spans="2:19">
      <c r="B40" s="472"/>
      <c r="C40" s="473"/>
      <c r="D40" s="473"/>
      <c r="E40" s="473"/>
      <c r="F40" s="473"/>
      <c r="G40" s="473"/>
      <c r="H40" s="473"/>
      <c r="I40" s="473"/>
      <c r="J40" s="473"/>
      <c r="K40" s="473"/>
      <c r="L40" s="473"/>
      <c r="M40" s="473"/>
      <c r="N40" s="473"/>
      <c r="O40" s="473"/>
      <c r="P40" s="473"/>
      <c r="Q40" s="473"/>
      <c r="R40" s="473"/>
      <c r="S40" s="629"/>
    </row>
    <row r="41" ht="15.75" customHeight="1" spans="2:19">
      <c r="B41" s="472"/>
      <c r="C41" s="473"/>
      <c r="D41" s="473"/>
      <c r="E41" s="473"/>
      <c r="F41" s="473"/>
      <c r="G41" s="473"/>
      <c r="H41" s="473"/>
      <c r="I41" s="473"/>
      <c r="J41" s="473"/>
      <c r="K41" s="473"/>
      <c r="L41" s="473"/>
      <c r="M41" s="473"/>
      <c r="N41" s="473"/>
      <c r="O41" s="473"/>
      <c r="P41" s="473"/>
      <c r="Q41" s="473"/>
      <c r="R41" s="473"/>
      <c r="S41" s="629"/>
    </row>
    <row r="42" ht="15.75" customHeight="1" spans="2:19">
      <c r="B42" s="474" t="s">
        <v>86</v>
      </c>
      <c r="C42" s="474"/>
      <c r="D42" s="474"/>
      <c r="E42" s="474"/>
      <c r="F42" s="474"/>
      <c r="G42" s="475" t="s">
        <v>87</v>
      </c>
      <c r="H42" s="476" t="s">
        <v>88</v>
      </c>
      <c r="I42" s="556"/>
      <c r="J42" s="556"/>
      <c r="K42" s="556"/>
      <c r="L42" s="557"/>
      <c r="M42" s="558" t="s">
        <v>89</v>
      </c>
      <c r="N42" s="559"/>
      <c r="O42" s="559"/>
      <c r="P42" s="559"/>
      <c r="Q42" s="559"/>
      <c r="R42" s="559"/>
      <c r="S42" s="630"/>
    </row>
    <row r="43" ht="33.75" customHeight="1" spans="2:19">
      <c r="B43" s="474"/>
      <c r="C43" s="474"/>
      <c r="D43" s="474"/>
      <c r="E43" s="474"/>
      <c r="F43" s="474"/>
      <c r="G43" s="477"/>
      <c r="H43" s="478"/>
      <c r="I43" s="560"/>
      <c r="J43" s="560"/>
      <c r="K43" s="560"/>
      <c r="L43" s="561"/>
      <c r="M43" s="562"/>
      <c r="N43" s="563"/>
      <c r="O43" s="563"/>
      <c r="P43" s="563"/>
      <c r="Q43" s="563"/>
      <c r="R43" s="563"/>
      <c r="S43" s="631"/>
    </row>
    <row r="44" ht="33.75" customHeight="1" spans="2:19">
      <c r="B44" s="479" t="s">
        <v>90</v>
      </c>
      <c r="C44" s="480" t="s">
        <v>91</v>
      </c>
      <c r="D44" s="481"/>
      <c r="E44" s="481"/>
      <c r="F44" s="482"/>
      <c r="G44" s="483">
        <f>IFERROR(+O35,0)</f>
        <v>20</v>
      </c>
      <c r="H44" s="484">
        <v>1</v>
      </c>
      <c r="I44" s="564"/>
      <c r="J44" s="564"/>
      <c r="K44" s="564"/>
      <c r="L44" s="565"/>
      <c r="M44" s="566" t="s">
        <v>83</v>
      </c>
      <c r="N44" s="567">
        <f>+G44</f>
        <v>20</v>
      </c>
      <c r="O44" s="568"/>
      <c r="P44" s="568"/>
      <c r="Q44" s="568"/>
      <c r="R44" s="568"/>
      <c r="S44" s="632"/>
    </row>
    <row r="45" ht="21" spans="2:19">
      <c r="B45" s="485"/>
      <c r="C45" s="486"/>
      <c r="D45" s="487"/>
      <c r="E45" s="487"/>
      <c r="F45" s="488"/>
      <c r="G45" s="489" t="s">
        <v>95</v>
      </c>
      <c r="H45" s="490">
        <f>+H44</f>
        <v>1</v>
      </c>
      <c r="I45" s="569"/>
      <c r="J45" s="569"/>
      <c r="K45" s="569"/>
      <c r="L45" s="570"/>
      <c r="M45" s="571" t="s">
        <v>92</v>
      </c>
      <c r="N45" s="572" t="str">
        <f>IF(N44&lt;50,"F",IF(N44&lt;=60,"E",IF(N44&lt;=70,"D",IF(N44&lt;=82.5,"C",IF(N44&lt;=85,"B",IF(N44&lt;=87.5,"B PLUS",IF(N44&lt;=90,"A",IF(N44&gt;90,"APLUS"))))))))</f>
        <v>F</v>
      </c>
      <c r="O45" s="573"/>
      <c r="P45" s="573"/>
      <c r="Q45" s="573"/>
      <c r="R45" s="573"/>
      <c r="S45" s="633"/>
    </row>
    <row r="46" spans="2:19">
      <c r="B46" s="491"/>
      <c r="C46" s="491"/>
      <c r="D46" s="491"/>
      <c r="E46" s="491"/>
      <c r="F46" s="491"/>
      <c r="G46" s="492"/>
      <c r="H46" s="492"/>
      <c r="I46" s="492"/>
      <c r="J46" s="492"/>
      <c r="K46" s="492"/>
      <c r="L46" s="492"/>
      <c r="M46" s="492"/>
      <c r="N46" s="492"/>
      <c r="O46" s="492"/>
      <c r="P46" s="492"/>
      <c r="Q46" s="492"/>
      <c r="R46" s="492"/>
      <c r="S46" s="492"/>
    </row>
  </sheetData>
  <mergeCells count="112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B16:D16"/>
    <mergeCell ref="H16:I16"/>
    <mergeCell ref="O16:P16"/>
    <mergeCell ref="Q16:S16"/>
    <mergeCell ref="H17:I17"/>
    <mergeCell ref="H18:I18"/>
    <mergeCell ref="O18:P18"/>
    <mergeCell ref="Q18:S18"/>
    <mergeCell ref="AA18:AB18"/>
    <mergeCell ref="H19:I19"/>
    <mergeCell ref="O19:P19"/>
    <mergeCell ref="Q19:S19"/>
    <mergeCell ref="H20:I20"/>
    <mergeCell ref="O20:P20"/>
    <mergeCell ref="Q20:S20"/>
    <mergeCell ref="H21:I21"/>
    <mergeCell ref="O21:P21"/>
    <mergeCell ref="Q21:S21"/>
    <mergeCell ref="H22:I22"/>
    <mergeCell ref="O22:P22"/>
    <mergeCell ref="Q22:S22"/>
    <mergeCell ref="H23:I23"/>
    <mergeCell ref="H24:I24"/>
    <mergeCell ref="O24:P24"/>
    <mergeCell ref="Q24:S24"/>
    <mergeCell ref="H25:I25"/>
    <mergeCell ref="O25:P25"/>
    <mergeCell ref="Q25:S25"/>
    <mergeCell ref="H26:I26"/>
    <mergeCell ref="O26:P26"/>
    <mergeCell ref="Q26:S26"/>
    <mergeCell ref="H27:I27"/>
    <mergeCell ref="O27:P27"/>
    <mergeCell ref="Q27:S27"/>
    <mergeCell ref="H28:I28"/>
    <mergeCell ref="O28:P28"/>
    <mergeCell ref="Q28:S28"/>
    <mergeCell ref="H29:I29"/>
    <mergeCell ref="O29:P29"/>
    <mergeCell ref="Q29:S29"/>
    <mergeCell ref="H30:I30"/>
    <mergeCell ref="O30:P30"/>
    <mergeCell ref="Q30:S30"/>
    <mergeCell ref="H31:I31"/>
    <mergeCell ref="H32:I32"/>
    <mergeCell ref="O32:P32"/>
    <mergeCell ref="Q32:S32"/>
    <mergeCell ref="H33:I33"/>
    <mergeCell ref="O33:P33"/>
    <mergeCell ref="Q33:S33"/>
    <mergeCell ref="B35:E35"/>
    <mergeCell ref="G35:M35"/>
    <mergeCell ref="O35:S35"/>
    <mergeCell ref="B36:S36"/>
    <mergeCell ref="G37:S37"/>
    <mergeCell ref="C44:F44"/>
    <mergeCell ref="H44:L44"/>
    <mergeCell ref="N44:S44"/>
    <mergeCell ref="C45:F45"/>
    <mergeCell ref="H45:L45"/>
    <mergeCell ref="N45:S45"/>
    <mergeCell ref="E12:E14"/>
    <mergeCell ref="E19:E20"/>
    <mergeCell ref="E21:E22"/>
    <mergeCell ref="E24:E30"/>
    <mergeCell ref="F12:F14"/>
    <mergeCell ref="F26:F28"/>
    <mergeCell ref="G13:G14"/>
    <mergeCell ref="G24:G25"/>
    <mergeCell ref="G26:G28"/>
    <mergeCell ref="G42:G43"/>
    <mergeCell ref="K12:K14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H42:L43"/>
    <mergeCell ref="M42:S43"/>
    <mergeCell ref="B32:D33"/>
    <mergeCell ref="O13:P14"/>
    <mergeCell ref="B12:D14"/>
    <mergeCell ref="B18:D22"/>
    <mergeCell ref="B24:D30"/>
    <mergeCell ref="B38:S41"/>
    <mergeCell ref="B42:F43"/>
  </mergeCells>
  <conditionalFormatting sqref="N22">
    <cfRule type="containsText" dxfId="0" priority="21" stopIfTrue="1" operator="between" text="5">
      <formula>NOT(ISERROR(SEARCH("5",N22)))</formula>
    </cfRule>
    <cfRule type="containsText" dxfId="1" priority="22" stopIfTrue="1" operator="between" text="4">
      <formula>NOT(ISERROR(SEARCH("4",N22)))</formula>
    </cfRule>
    <cfRule type="containsText" dxfId="2" priority="23" stopIfTrue="1" operator="between" text="3">
      <formula>NOT(ISERROR(SEARCH("3",N22)))</formula>
    </cfRule>
    <cfRule type="containsText" dxfId="3" priority="24" stopIfTrue="1" operator="between" text="2">
      <formula>NOT(ISERROR(SEARCH("2",N22)))</formula>
    </cfRule>
    <cfRule type="containsText" dxfId="4" priority="25" stopIfTrue="1" operator="between" text="1">
      <formula>NOT(ISERROR(SEARCH("1",N22)))</formula>
    </cfRule>
  </conditionalFormatting>
  <conditionalFormatting sqref="N24">
    <cfRule type="containsText" dxfId="0" priority="16" stopIfTrue="1" operator="between" text="5">
      <formula>NOT(ISERROR(SEARCH("5",N24)))</formula>
    </cfRule>
    <cfRule type="containsText" dxfId="1" priority="17" stopIfTrue="1" operator="between" text="4">
      <formula>NOT(ISERROR(SEARCH("4",N24)))</formula>
    </cfRule>
    <cfRule type="containsText" dxfId="2" priority="18" stopIfTrue="1" operator="between" text="3">
      <formula>NOT(ISERROR(SEARCH("3",N24)))</formula>
    </cfRule>
    <cfRule type="containsText" dxfId="3" priority="19" stopIfTrue="1" operator="between" text="2">
      <formula>NOT(ISERROR(SEARCH("2",N24)))</formula>
    </cfRule>
    <cfRule type="containsText" dxfId="4" priority="20" stopIfTrue="1" operator="between" text="1">
      <formula>NOT(ISERROR(SEARCH("1",N24)))</formula>
    </cfRule>
  </conditionalFormatting>
  <conditionalFormatting sqref="N25">
    <cfRule type="containsText" dxfId="0" priority="11" stopIfTrue="1" operator="between" text="5">
      <formula>NOT(ISERROR(SEARCH("5",N25)))</formula>
    </cfRule>
    <cfRule type="containsText" dxfId="1" priority="12" stopIfTrue="1" operator="between" text="4">
      <formula>NOT(ISERROR(SEARCH("4",N25)))</formula>
    </cfRule>
    <cfRule type="containsText" dxfId="2" priority="13" stopIfTrue="1" operator="between" text="3">
      <formula>NOT(ISERROR(SEARCH("3",N25)))</formula>
    </cfRule>
    <cfRule type="containsText" dxfId="3" priority="14" stopIfTrue="1" operator="between" text="2">
      <formula>NOT(ISERROR(SEARCH("2",N25)))</formula>
    </cfRule>
    <cfRule type="containsText" dxfId="4" priority="15" stopIfTrue="1" operator="between" text="1">
      <formula>NOT(ISERROR(SEARCH("1",N25)))</formula>
    </cfRule>
  </conditionalFormatting>
  <conditionalFormatting sqref="N32">
    <cfRule type="containsText" dxfId="0" priority="6" stopIfTrue="1" operator="between" text="5">
      <formula>NOT(ISERROR(SEARCH("5",N32)))</formula>
    </cfRule>
    <cfRule type="containsText" dxfId="1" priority="7" stopIfTrue="1" operator="between" text="4">
      <formula>NOT(ISERROR(SEARCH("4",N32)))</formula>
    </cfRule>
    <cfRule type="containsText" dxfId="2" priority="8" stopIfTrue="1" operator="between" text="3">
      <formula>NOT(ISERROR(SEARCH("3",N32)))</formula>
    </cfRule>
    <cfRule type="containsText" dxfId="3" priority="9" stopIfTrue="1" operator="between" text="2">
      <formula>NOT(ISERROR(SEARCH("2",N32)))</formula>
    </cfRule>
    <cfRule type="containsText" dxfId="4" priority="10" stopIfTrue="1" operator="between" text="1">
      <formula>NOT(ISERROR(SEARCH("1",N32)))</formula>
    </cfRule>
  </conditionalFormatting>
  <conditionalFormatting sqref="N33">
    <cfRule type="containsText" dxfId="0" priority="1" stopIfTrue="1" operator="between" text="5">
      <formula>NOT(ISERROR(SEARCH("5",N33)))</formula>
    </cfRule>
    <cfRule type="containsText" dxfId="1" priority="2" stopIfTrue="1" operator="between" text="4">
      <formula>NOT(ISERROR(SEARCH("4",N33)))</formula>
    </cfRule>
    <cfRule type="containsText" dxfId="2" priority="3" stopIfTrue="1" operator="between" text="3">
      <formula>NOT(ISERROR(SEARCH("3",N33)))</formula>
    </cfRule>
    <cfRule type="containsText" dxfId="3" priority="4" stopIfTrue="1" operator="between" text="2">
      <formula>NOT(ISERROR(SEARCH("2",N33)))</formula>
    </cfRule>
    <cfRule type="containsText" dxfId="4" priority="5" stopIfTrue="1" operator="between" text="1">
      <formula>NOT(ISERROR(SEARCH("1",N33)))</formula>
    </cfRule>
  </conditionalFormatting>
  <conditionalFormatting sqref="N26:N30">
    <cfRule type="containsText" dxfId="0" priority="31" stopIfTrue="1" operator="between" text="5">
      <formula>NOT(ISERROR(SEARCH("5",N26)))</formula>
    </cfRule>
    <cfRule type="containsText" dxfId="1" priority="32" stopIfTrue="1" operator="between" text="4">
      <formula>NOT(ISERROR(SEARCH("4",N26)))</formula>
    </cfRule>
    <cfRule type="containsText" dxfId="2" priority="33" stopIfTrue="1" operator="between" text="3">
      <formula>NOT(ISERROR(SEARCH("3",N26)))</formula>
    </cfRule>
    <cfRule type="containsText" dxfId="3" priority="34" stopIfTrue="1" operator="between" text="2">
      <formula>NOT(ISERROR(SEARCH("2",N26)))</formula>
    </cfRule>
    <cfRule type="containsText" dxfId="4" priority="35" stopIfTrue="1" operator="between" text="1">
      <formula>NOT(ISERROR(SEARCH("1",N26)))</formula>
    </cfRule>
  </conditionalFormatting>
  <hyperlinks>
    <hyperlink ref="N45" r:id="rId2" display="=IF(N44&lt;50;&quot;F&quot;;IF(N44&lt;=60;&quot;E&quot;;IF(N44&lt;=70;&quot;D&quot;;IF(N44&lt;=82,5;&quot;C&quot;;IF(N44&lt;=85;&quot;B&quot;;IF(N44&lt;=87,5;&quot;B PLUS&quot;;IF(N44&lt;=90;&quot;A&quot;;IF(N44&gt;90;&quot;APLUS&quot;))))))))"/>
  </hyperlinks>
  <printOptions horizontalCentered="1"/>
  <pageMargins left="0.236220472440945" right="0.236220472440945" top="0.354330708661417" bottom="0.354330708661417" header="0.31496062992126" footer="0.31496062992126"/>
  <pageSetup paperSize="256" scale="46" firstPageNumber="4294963191" orientation="landscape" useFirstPageNumber="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5"/>
  <sheetViews>
    <sheetView topLeftCell="A7" workbookViewId="0">
      <selection activeCell="H27" sqref="H27"/>
    </sheetView>
  </sheetViews>
  <sheetFormatPr defaultColWidth="9.18095238095238" defaultRowHeight="15"/>
  <cols>
    <col min="1" max="12" width="9.18095238095238" style="372"/>
    <col min="13" max="13" width="10.2666666666667" style="372" customWidth="1"/>
    <col min="14" max="14" width="10.7238095238095" style="372" customWidth="1"/>
    <col min="15" max="16384" width="9.18095238095238" style="372"/>
  </cols>
  <sheetData>
    <row r="1" spans="2:14">
      <c r="B1" s="373" t="s">
        <v>374</v>
      </c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</row>
    <row r="2" spans="2:14"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</row>
    <row r="3" spans="2:14"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</row>
    <row r="4" spans="2:14">
      <c r="B4" s="373"/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</row>
    <row r="5" spans="2:14">
      <c r="B5" s="373"/>
      <c r="C5" s="373"/>
      <c r="D5" s="373"/>
      <c r="E5" s="373"/>
      <c r="F5" s="373"/>
      <c r="G5" s="373"/>
      <c r="H5" s="373"/>
      <c r="I5" s="373"/>
      <c r="J5" s="373"/>
      <c r="K5" s="373"/>
      <c r="L5" s="373"/>
      <c r="M5" s="373"/>
      <c r="N5" s="373"/>
    </row>
    <row r="6" spans="2:14">
      <c r="B6" s="373"/>
      <c r="C6" s="373"/>
      <c r="D6" s="373"/>
      <c r="E6" s="373"/>
      <c r="F6" s="373"/>
      <c r="G6" s="373"/>
      <c r="H6" s="373"/>
      <c r="I6" s="373"/>
      <c r="J6" s="373"/>
      <c r="K6" s="373"/>
      <c r="L6" s="373"/>
      <c r="M6" s="373"/>
      <c r="N6" s="373"/>
    </row>
    <row r="7" spans="2:14">
      <c r="B7" s="373"/>
      <c r="C7" s="373"/>
      <c r="D7" s="373"/>
      <c r="E7" s="373"/>
      <c r="F7" s="373"/>
      <c r="G7" s="373"/>
      <c r="H7" s="373"/>
      <c r="I7" s="373"/>
      <c r="J7" s="373"/>
      <c r="K7" s="373"/>
      <c r="L7" s="373"/>
      <c r="M7" s="373"/>
      <c r="N7" s="373"/>
    </row>
    <row r="8" spans="2:14">
      <c r="B8" s="373"/>
      <c r="C8" s="373"/>
      <c r="D8" s="373"/>
      <c r="E8" s="373"/>
      <c r="F8" s="373"/>
      <c r="G8" s="373"/>
      <c r="H8" s="373"/>
      <c r="I8" s="373"/>
      <c r="J8" s="373"/>
      <c r="K8" s="373"/>
      <c r="L8" s="373"/>
      <c r="M8" s="373"/>
      <c r="N8" s="373"/>
    </row>
    <row r="10" spans="2:14">
      <c r="B10" s="374" t="s">
        <v>375</v>
      </c>
      <c r="C10" s="375"/>
      <c r="D10" s="375"/>
      <c r="E10" s="375"/>
      <c r="F10" s="375"/>
      <c r="G10" s="376"/>
      <c r="I10" s="374" t="s">
        <v>376</v>
      </c>
      <c r="J10" s="375"/>
      <c r="K10" s="375"/>
      <c r="L10" s="375"/>
      <c r="M10" s="375"/>
      <c r="N10" s="376"/>
    </row>
    <row r="11" spans="2:14">
      <c r="B11" s="377"/>
      <c r="G11" s="378"/>
      <c r="I11" s="377"/>
      <c r="N11" s="378"/>
    </row>
    <row r="12" spans="2:14">
      <c r="B12" s="379" t="s">
        <v>377</v>
      </c>
      <c r="G12" s="378"/>
      <c r="I12" s="379" t="s">
        <v>378</v>
      </c>
      <c r="N12" s="378"/>
    </row>
    <row r="13" spans="2:14">
      <c r="B13" s="379" t="s">
        <v>379</v>
      </c>
      <c r="G13" s="378"/>
      <c r="I13" s="379" t="s">
        <v>380</v>
      </c>
      <c r="N13" s="378"/>
    </row>
    <row r="14" spans="2:14">
      <c r="B14" s="379" t="s">
        <v>381</v>
      </c>
      <c r="G14" s="378"/>
      <c r="I14" s="379" t="s">
        <v>382</v>
      </c>
      <c r="N14" s="378"/>
    </row>
    <row r="15" spans="2:14">
      <c r="B15" s="379" t="s">
        <v>383</v>
      </c>
      <c r="G15" s="378"/>
      <c r="I15" s="379" t="s">
        <v>383</v>
      </c>
      <c r="N15" s="378"/>
    </row>
    <row r="16" spans="2:14">
      <c r="B16" s="380" t="s">
        <v>384</v>
      </c>
      <c r="C16" s="381"/>
      <c r="D16" s="381"/>
      <c r="E16" s="381"/>
      <c r="F16" s="381"/>
      <c r="G16" s="382"/>
      <c r="I16" s="380" t="s">
        <v>384</v>
      </c>
      <c r="J16" s="381"/>
      <c r="K16" s="381"/>
      <c r="L16" s="381"/>
      <c r="M16" s="381"/>
      <c r="N16" s="382"/>
    </row>
    <row r="19" spans="2:14">
      <c r="B19" s="374" t="s">
        <v>385</v>
      </c>
      <c r="C19" s="375"/>
      <c r="D19" s="375"/>
      <c r="E19" s="375"/>
      <c r="F19" s="375"/>
      <c r="G19" s="376"/>
      <c r="I19" s="374" t="s">
        <v>386</v>
      </c>
      <c r="J19" s="375"/>
      <c r="K19" s="375"/>
      <c r="L19" s="375"/>
      <c r="M19" s="375"/>
      <c r="N19" s="376"/>
    </row>
    <row r="20" spans="2:14">
      <c r="B20" s="377"/>
      <c r="G20" s="378"/>
      <c r="I20" s="377"/>
      <c r="N20" s="378"/>
    </row>
    <row r="21" spans="2:14">
      <c r="B21" s="379" t="s">
        <v>387</v>
      </c>
      <c r="G21" s="378"/>
      <c r="I21" s="379" t="s">
        <v>378</v>
      </c>
      <c r="N21" s="378"/>
    </row>
    <row r="22" spans="2:14">
      <c r="B22" s="379" t="s">
        <v>379</v>
      </c>
      <c r="G22" s="378"/>
      <c r="I22" s="379" t="s">
        <v>380</v>
      </c>
      <c r="N22" s="378"/>
    </row>
    <row r="23" spans="2:14">
      <c r="B23" s="379" t="s">
        <v>388</v>
      </c>
      <c r="G23" s="378"/>
      <c r="I23" s="379" t="s">
        <v>382</v>
      </c>
      <c r="N23" s="378"/>
    </row>
    <row r="24" spans="2:14">
      <c r="B24" s="379" t="s">
        <v>383</v>
      </c>
      <c r="G24" s="378"/>
      <c r="I24" s="379" t="s">
        <v>383</v>
      </c>
      <c r="N24" s="378"/>
    </row>
    <row r="25" spans="2:14">
      <c r="B25" s="380" t="s">
        <v>384</v>
      </c>
      <c r="C25" s="381"/>
      <c r="D25" s="381"/>
      <c r="E25" s="381"/>
      <c r="F25" s="381"/>
      <c r="G25" s="382"/>
      <c r="I25" s="380" t="s">
        <v>384</v>
      </c>
      <c r="J25" s="381"/>
      <c r="K25" s="381"/>
      <c r="L25" s="381"/>
      <c r="M25" s="381"/>
      <c r="N25" s="382"/>
    </row>
  </sheetData>
  <mergeCells count="1">
    <mergeCell ref="B1:N8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  <pageSetUpPr fitToPage="1"/>
  </sheetPr>
  <dimension ref="B1:Z40"/>
  <sheetViews>
    <sheetView zoomScale="85" zoomScaleNormal="85" zoomScaleSheetLayoutView="85" topLeftCell="H25" workbookViewId="0">
      <selection activeCell="G19" sqref="G19"/>
    </sheetView>
  </sheetViews>
  <sheetFormatPr defaultColWidth="9.18095238095238" defaultRowHeight="12.75"/>
  <cols>
    <col min="1" max="1" width="3.26666666666667" customWidth="1"/>
    <col min="3" max="3" width="2.54285714285714" customWidth="1"/>
    <col min="4" max="4" width="11" customWidth="1"/>
    <col min="5" max="5" width="37.1809523809524" customWidth="1"/>
    <col min="6" max="6" width="9.72380952380952" customWidth="1"/>
    <col min="7" max="7" width="41.7238095238095" customWidth="1"/>
    <col min="8" max="8" width="16" customWidth="1"/>
    <col min="9" max="9" width="20.2666666666667" customWidth="1"/>
    <col min="10" max="10" width="14.2666666666667" customWidth="1"/>
    <col min="11" max="11" width="44.7238095238095" customWidth="1"/>
    <col min="12" max="12" width="30.4571428571429" customWidth="1"/>
    <col min="13" max="13" width="12.2666666666667" customWidth="1"/>
    <col min="14" max="14" width="10" customWidth="1"/>
    <col min="15" max="16" width="4.72380952380952" customWidth="1"/>
    <col min="17" max="17" width="3.72380952380952" customWidth="1"/>
    <col min="18" max="18" width="5.54285714285714" customWidth="1"/>
    <col min="19" max="19" width="3.72380952380952" customWidth="1"/>
    <col min="21" max="26" width="60.7238095238095" customWidth="1"/>
  </cols>
  <sheetData>
    <row r="1" spans="2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28.5" spans="2:19">
      <c r="B3" s="3" t="s">
        <v>168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7"/>
      <c r="P3" s="118"/>
      <c r="Q3" s="205"/>
      <c r="R3" s="205"/>
      <c r="S3" s="206"/>
    </row>
    <row r="4" ht="13.5" customHeight="1" spans="2:19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9"/>
      <c r="P4" s="120"/>
      <c r="Q4" s="207"/>
      <c r="R4" s="207"/>
      <c r="S4" s="208"/>
    </row>
    <row r="5" ht="21" spans="2:19">
      <c r="B5" s="7"/>
      <c r="C5" s="8"/>
      <c r="D5" s="8"/>
      <c r="E5" s="9" t="s">
        <v>169</v>
      </c>
      <c r="F5" s="1081" t="s">
        <v>389</v>
      </c>
      <c r="G5" s="11"/>
      <c r="H5" s="12"/>
      <c r="I5" s="12"/>
      <c r="J5" s="121"/>
      <c r="K5" s="121"/>
      <c r="L5" s="121"/>
      <c r="M5" s="122"/>
      <c r="N5" s="123"/>
      <c r="O5" s="124"/>
      <c r="P5" s="125" t="s">
        <v>3</v>
      </c>
      <c r="Q5" s="209"/>
      <c r="R5" s="209"/>
      <c r="S5" s="210"/>
    </row>
    <row r="6" ht="21" spans="2:19">
      <c r="B6" s="7"/>
      <c r="C6" s="8"/>
      <c r="D6" s="8"/>
      <c r="E6" s="9" t="s">
        <v>3</v>
      </c>
      <c r="F6" s="1081" t="s">
        <v>276</v>
      </c>
      <c r="G6" s="11"/>
      <c r="H6" s="12"/>
      <c r="I6" s="12"/>
      <c r="J6" s="121"/>
      <c r="K6" s="121"/>
      <c r="L6" s="121"/>
      <c r="M6" s="122"/>
      <c r="N6" s="123"/>
      <c r="O6" s="124"/>
      <c r="P6" s="126"/>
      <c r="Q6" s="211"/>
      <c r="R6" s="211"/>
      <c r="S6" s="212"/>
    </row>
    <row r="7" ht="21" spans="2:19">
      <c r="B7" s="7"/>
      <c r="C7" s="8"/>
      <c r="D7" s="8"/>
      <c r="E7" s="9" t="s">
        <v>100</v>
      </c>
      <c r="F7" s="1081" t="s">
        <v>101</v>
      </c>
      <c r="G7" s="11"/>
      <c r="H7" s="12"/>
      <c r="I7" s="12"/>
      <c r="J7" s="121"/>
      <c r="K7" s="121"/>
      <c r="L7" s="121"/>
      <c r="M7" s="122"/>
      <c r="N7" s="123"/>
      <c r="O7" s="124"/>
      <c r="P7" s="125">
        <v>2022</v>
      </c>
      <c r="Q7" s="209"/>
      <c r="R7" s="209"/>
      <c r="S7" s="210"/>
    </row>
    <row r="8" ht="15.75" customHeight="1" spans="2:19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7"/>
      <c r="P8" s="128"/>
      <c r="Q8" s="213"/>
      <c r="R8" s="213"/>
      <c r="S8" s="214"/>
    </row>
    <row r="9" spans="2:1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ht="23.25" spans="2:19">
      <c r="B10" s="16"/>
      <c r="C10" s="17"/>
      <c r="D10" s="17"/>
      <c r="E10" s="17"/>
      <c r="F10" s="17"/>
      <c r="G10" s="18"/>
      <c r="H10" s="19" t="s">
        <v>170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215"/>
    </row>
    <row r="11" ht="9" customHeight="1" spans="2:19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130"/>
      <c r="M11" s="130"/>
      <c r="N11" s="130"/>
      <c r="O11" s="130"/>
      <c r="P11" s="130"/>
      <c r="Q11" s="130"/>
      <c r="R11" s="130"/>
      <c r="S11" s="130"/>
    </row>
    <row r="12" ht="24" customHeight="1" spans="2:26">
      <c r="B12" s="21" t="s">
        <v>70</v>
      </c>
      <c r="C12" s="22"/>
      <c r="D12" s="23"/>
      <c r="E12" s="24" t="s">
        <v>103</v>
      </c>
      <c r="F12" s="24" t="s">
        <v>19</v>
      </c>
      <c r="G12" s="25" t="s">
        <v>104</v>
      </c>
      <c r="H12" s="26"/>
      <c r="I12" s="26"/>
      <c r="J12" s="131"/>
      <c r="K12" s="132" t="s">
        <v>105</v>
      </c>
      <c r="L12" s="133" t="s">
        <v>106</v>
      </c>
      <c r="M12" s="131"/>
      <c r="N12" s="134" t="s">
        <v>17</v>
      </c>
      <c r="O12" s="135"/>
      <c r="P12" s="136"/>
      <c r="Q12" s="216" t="s">
        <v>18</v>
      </c>
      <c r="R12" s="217"/>
      <c r="S12" s="218"/>
      <c r="U12" s="303" t="s">
        <v>107</v>
      </c>
      <c r="V12" s="304">
        <v>1</v>
      </c>
      <c r="W12" s="304">
        <v>2</v>
      </c>
      <c r="X12" s="304">
        <v>3</v>
      </c>
      <c r="Y12" s="304">
        <v>4</v>
      </c>
      <c r="Z12" s="332">
        <v>5</v>
      </c>
    </row>
    <row r="13" ht="21.75" spans="2:26">
      <c r="B13" s="27"/>
      <c r="C13" s="28"/>
      <c r="D13" s="29"/>
      <c r="E13" s="30"/>
      <c r="F13" s="30"/>
      <c r="G13" s="31" t="s">
        <v>108</v>
      </c>
      <c r="H13" s="32" t="s">
        <v>109</v>
      </c>
      <c r="I13" s="137"/>
      <c r="J13" s="138"/>
      <c r="K13" s="139"/>
      <c r="L13" s="140" t="s">
        <v>110</v>
      </c>
      <c r="M13" s="141" t="s">
        <v>22</v>
      </c>
      <c r="N13" s="142" t="s">
        <v>111</v>
      </c>
      <c r="O13" s="143" t="s">
        <v>22</v>
      </c>
      <c r="P13" s="144"/>
      <c r="Q13" s="221" t="s">
        <v>23</v>
      </c>
      <c r="R13" s="222"/>
      <c r="S13" s="223"/>
      <c r="U13" s="305"/>
      <c r="V13" s="306"/>
      <c r="W13" s="306"/>
      <c r="X13" s="306"/>
      <c r="Y13" s="306"/>
      <c r="Z13" s="333"/>
    </row>
    <row r="14" ht="28.5" customHeight="1" spans="2:26">
      <c r="B14" s="33"/>
      <c r="C14" s="34"/>
      <c r="D14" s="35"/>
      <c r="E14" s="36"/>
      <c r="F14" s="36"/>
      <c r="G14" s="37"/>
      <c r="H14" s="38" t="s">
        <v>112</v>
      </c>
      <c r="I14" s="145"/>
      <c r="J14" s="146" t="s">
        <v>113</v>
      </c>
      <c r="K14" s="147"/>
      <c r="L14" s="148"/>
      <c r="M14" s="35"/>
      <c r="N14" s="149"/>
      <c r="O14" s="150"/>
      <c r="P14" s="151"/>
      <c r="Q14" s="226"/>
      <c r="R14" s="226"/>
      <c r="S14" s="227"/>
      <c r="U14" s="307"/>
      <c r="V14" s="308"/>
      <c r="W14" s="308"/>
      <c r="X14" s="308"/>
      <c r="Y14" s="308"/>
      <c r="Z14" s="334"/>
    </row>
    <row r="15" ht="15.75" spans="2:26">
      <c r="B15" s="39" t="s">
        <v>24</v>
      </c>
      <c r="C15" s="40"/>
      <c r="D15" s="41"/>
      <c r="E15" s="42" t="s">
        <v>25</v>
      </c>
      <c r="F15" s="42" t="s">
        <v>26</v>
      </c>
      <c r="G15" s="39" t="s">
        <v>27</v>
      </c>
      <c r="H15" s="39" t="s">
        <v>28</v>
      </c>
      <c r="I15" s="40"/>
      <c r="J15" s="41"/>
      <c r="K15" s="40" t="s">
        <v>114</v>
      </c>
      <c r="L15" s="152" t="s">
        <v>115</v>
      </c>
      <c r="M15" s="153"/>
      <c r="N15" s="154"/>
      <c r="O15" s="155" t="s">
        <v>31</v>
      </c>
      <c r="P15" s="154"/>
      <c r="Q15" s="155" t="s">
        <v>32</v>
      </c>
      <c r="R15" s="229"/>
      <c r="S15" s="154"/>
      <c r="U15" s="309" t="s">
        <v>171</v>
      </c>
      <c r="V15" s="310"/>
      <c r="W15" s="310"/>
      <c r="X15" s="310"/>
      <c r="Y15" s="310"/>
      <c r="Z15" s="335"/>
    </row>
    <row r="16" ht="37.5" spans="2:26">
      <c r="B16" s="63" t="s">
        <v>116</v>
      </c>
      <c r="C16" s="64"/>
      <c r="D16" s="65"/>
      <c r="E16" s="46" t="s">
        <v>390</v>
      </c>
      <c r="F16" s="47">
        <v>30</v>
      </c>
      <c r="G16" s="48" t="s">
        <v>391</v>
      </c>
      <c r="H16" s="257" t="s">
        <v>392</v>
      </c>
      <c r="I16" s="274"/>
      <c r="J16" s="348"/>
      <c r="K16" s="276" t="s">
        <v>393</v>
      </c>
      <c r="L16" s="348" t="s">
        <v>394</v>
      </c>
      <c r="M16" s="170"/>
      <c r="N16" s="160">
        <f>+O16</f>
        <v>5</v>
      </c>
      <c r="O16" s="161">
        <v>5</v>
      </c>
      <c r="P16" s="162"/>
      <c r="Q16" s="232">
        <f>+(O16*F16)/5</f>
        <v>30</v>
      </c>
      <c r="R16" s="233"/>
      <c r="S16" s="234"/>
      <c r="U16" s="311" t="str">
        <f>H16</f>
        <v>Penggunaan biaya 100% sesuai anggaran</v>
      </c>
      <c r="V16" s="312" t="s">
        <v>395</v>
      </c>
      <c r="W16" s="313" t="s">
        <v>396</v>
      </c>
      <c r="X16" s="313" t="s">
        <v>397</v>
      </c>
      <c r="Y16" s="336" t="s">
        <v>398</v>
      </c>
      <c r="Z16" s="336" t="s">
        <v>399</v>
      </c>
    </row>
    <row r="17" ht="15" customHeight="1" spans="2:26">
      <c r="B17" s="50"/>
      <c r="C17" s="51"/>
      <c r="D17" s="52"/>
      <c r="E17" s="258"/>
      <c r="F17" s="54">
        <f>SUM(F16:F16)</f>
        <v>30</v>
      </c>
      <c r="G17" s="78"/>
      <c r="H17" s="259"/>
      <c r="I17" s="278"/>
      <c r="J17" s="280"/>
      <c r="K17" s="278"/>
      <c r="L17" s="78"/>
      <c r="M17" s="164"/>
      <c r="N17" s="165"/>
      <c r="O17" s="166"/>
      <c r="P17" s="165"/>
      <c r="Q17" s="237"/>
      <c r="R17" s="238"/>
      <c r="S17" s="239"/>
      <c r="T17" s="240"/>
      <c r="U17" s="364"/>
      <c r="V17" s="365"/>
      <c r="W17" s="365"/>
      <c r="X17" s="365"/>
      <c r="Y17" s="365"/>
      <c r="Z17" s="365"/>
    </row>
    <row r="18" ht="56.25" spans="2:26">
      <c r="B18" s="57" t="s">
        <v>45</v>
      </c>
      <c r="C18" s="58"/>
      <c r="D18" s="59"/>
      <c r="E18" s="48" t="s">
        <v>400</v>
      </c>
      <c r="F18" s="61">
        <v>10</v>
      </c>
      <c r="G18" s="67" t="s">
        <v>401</v>
      </c>
      <c r="H18" s="62" t="s">
        <v>402</v>
      </c>
      <c r="I18" s="167"/>
      <c r="J18" s="349"/>
      <c r="K18" s="180" t="s">
        <v>403</v>
      </c>
      <c r="L18" s="299" t="s">
        <v>404</v>
      </c>
      <c r="M18" s="170"/>
      <c r="N18" s="160">
        <f>+O18</f>
        <v>5</v>
      </c>
      <c r="O18" s="161">
        <v>5</v>
      </c>
      <c r="P18" s="162"/>
      <c r="Q18" s="232">
        <f t="shared" ref="Q18:Q20" si="0">+(O18*F18)/5</f>
        <v>10</v>
      </c>
      <c r="R18" s="233"/>
      <c r="S18" s="234"/>
      <c r="U18" s="311" t="str">
        <f t="shared" ref="U18:U27" si="1">H18</f>
        <v>Pelaksanaan Internal Audit 100% sesuai rencana</v>
      </c>
      <c r="V18" s="366" t="s">
        <v>405</v>
      </c>
      <c r="W18" s="366" t="s">
        <v>406</v>
      </c>
      <c r="X18" s="366" t="s">
        <v>407</v>
      </c>
      <c r="Y18" s="371" t="s">
        <v>408</v>
      </c>
      <c r="Z18" s="371" t="s">
        <v>409</v>
      </c>
    </row>
    <row r="19" ht="56.25" spans="2:26">
      <c r="B19" s="63"/>
      <c r="C19" s="64"/>
      <c r="D19" s="65"/>
      <c r="E19" s="67" t="s">
        <v>410</v>
      </c>
      <c r="F19" s="66">
        <v>10</v>
      </c>
      <c r="G19" s="67" t="s">
        <v>411</v>
      </c>
      <c r="H19" s="79" t="s">
        <v>412</v>
      </c>
      <c r="I19" s="179"/>
      <c r="J19" s="349"/>
      <c r="K19" s="168" t="s">
        <v>413</v>
      </c>
      <c r="L19" s="299" t="s">
        <v>414</v>
      </c>
      <c r="M19" s="170"/>
      <c r="N19" s="160">
        <f>+O19</f>
        <v>5</v>
      </c>
      <c r="O19" s="161">
        <v>5</v>
      </c>
      <c r="P19" s="162"/>
      <c r="Q19" s="232">
        <f t="shared" si="0"/>
        <v>10</v>
      </c>
      <c r="R19" s="233"/>
      <c r="S19" s="234"/>
      <c r="U19" s="311" t="str">
        <f t="shared" si="1"/>
        <v>Skor Tingkat Kepuasan</v>
      </c>
      <c r="V19" s="316" t="s">
        <v>415</v>
      </c>
      <c r="W19" s="316" t="s">
        <v>416</v>
      </c>
      <c r="X19" s="316" t="s">
        <v>417</v>
      </c>
      <c r="Y19" s="317" t="s">
        <v>418</v>
      </c>
      <c r="Z19" s="317" t="s">
        <v>419</v>
      </c>
    </row>
    <row r="20" ht="57" customHeight="1" spans="2:26">
      <c r="B20" s="63"/>
      <c r="C20" s="64"/>
      <c r="D20" s="65"/>
      <c r="E20" s="67" t="s">
        <v>420</v>
      </c>
      <c r="F20" s="66">
        <v>10</v>
      </c>
      <c r="G20" s="67" t="s">
        <v>421</v>
      </c>
      <c r="H20" s="79" t="s">
        <v>422</v>
      </c>
      <c r="I20" s="179"/>
      <c r="J20" s="349"/>
      <c r="K20" s="168" t="s">
        <v>423</v>
      </c>
      <c r="L20" s="299" t="s">
        <v>424</v>
      </c>
      <c r="M20" s="170"/>
      <c r="N20" s="160">
        <f>+O20</f>
        <v>5</v>
      </c>
      <c r="O20" s="161">
        <v>5</v>
      </c>
      <c r="P20" s="162"/>
      <c r="Q20" s="232">
        <f t="shared" si="0"/>
        <v>10</v>
      </c>
      <c r="R20" s="233"/>
      <c r="S20" s="234"/>
      <c r="U20" s="311" t="str">
        <f t="shared" si="1"/>
        <v>Laporan disampaikan tepat waktu</v>
      </c>
      <c r="V20" s="318" t="s">
        <v>425</v>
      </c>
      <c r="W20" s="318" t="s">
        <v>426</v>
      </c>
      <c r="X20" s="318" t="s">
        <v>427</v>
      </c>
      <c r="Y20" s="338" t="s">
        <v>428</v>
      </c>
      <c r="Z20" s="338" t="s">
        <v>429</v>
      </c>
    </row>
    <row r="21" ht="18" customHeight="1" spans="2:26">
      <c r="B21" s="68"/>
      <c r="C21" s="69"/>
      <c r="D21" s="70"/>
      <c r="E21" s="258"/>
      <c r="F21" s="54">
        <f>SUM(F18:F20)</f>
        <v>30</v>
      </c>
      <c r="G21" s="261"/>
      <c r="H21" s="262"/>
      <c r="I21" s="284"/>
      <c r="J21" s="350"/>
      <c r="K21" s="284"/>
      <c r="L21" s="286"/>
      <c r="M21" s="360"/>
      <c r="N21" s="174"/>
      <c r="O21" s="175"/>
      <c r="P21" s="174"/>
      <c r="Q21" s="241"/>
      <c r="R21" s="242"/>
      <c r="S21" s="243"/>
      <c r="U21" s="364"/>
      <c r="V21" s="365"/>
      <c r="W21" s="365"/>
      <c r="X21" s="365"/>
      <c r="Y21" s="365"/>
      <c r="Z21" s="365"/>
    </row>
    <row r="22" ht="31.5" customHeight="1" spans="2:26">
      <c r="B22" s="57" t="s">
        <v>150</v>
      </c>
      <c r="C22" s="58"/>
      <c r="D22" s="59"/>
      <c r="E22" s="267" t="s">
        <v>430</v>
      </c>
      <c r="F22" s="264">
        <v>10</v>
      </c>
      <c r="G22" s="346" t="s">
        <v>431</v>
      </c>
      <c r="H22" s="347" t="s">
        <v>432</v>
      </c>
      <c r="I22" s="354"/>
      <c r="J22" s="357"/>
      <c r="K22" s="356" t="s">
        <v>433</v>
      </c>
      <c r="L22" s="361" t="s">
        <v>434</v>
      </c>
      <c r="M22" s="170"/>
      <c r="N22" s="160">
        <f>+O22</f>
        <v>5</v>
      </c>
      <c r="O22" s="161">
        <v>5</v>
      </c>
      <c r="P22" s="162"/>
      <c r="Q22" s="367">
        <f>+(O22*F22)/5</f>
        <v>10</v>
      </c>
      <c r="R22" s="368"/>
      <c r="S22" s="369"/>
      <c r="U22" s="311" t="str">
        <f t="shared" si="1"/>
        <v>Proses Penerbitan Buku Pedoman</v>
      </c>
      <c r="V22" s="370" t="s">
        <v>435</v>
      </c>
      <c r="W22" s="366" t="s">
        <v>436</v>
      </c>
      <c r="X22" s="366" t="s">
        <v>437</v>
      </c>
      <c r="Y22" s="371" t="s">
        <v>438</v>
      </c>
      <c r="Z22" s="371" t="s">
        <v>439</v>
      </c>
    </row>
    <row r="23" ht="34.5" customHeight="1" spans="2:26">
      <c r="B23" s="63"/>
      <c r="C23" s="64"/>
      <c r="D23" s="65"/>
      <c r="E23" s="267" t="s">
        <v>440</v>
      </c>
      <c r="F23" s="264">
        <v>10</v>
      </c>
      <c r="G23" s="346" t="s">
        <v>441</v>
      </c>
      <c r="H23" s="359" t="s">
        <v>442</v>
      </c>
      <c r="I23" s="362"/>
      <c r="J23" s="363"/>
      <c r="K23" s="356" t="s">
        <v>443</v>
      </c>
      <c r="L23" s="361" t="s">
        <v>444</v>
      </c>
      <c r="M23" s="170"/>
      <c r="N23" s="160">
        <f>+O23</f>
        <v>5</v>
      </c>
      <c r="O23" s="161">
        <v>5</v>
      </c>
      <c r="P23" s="162"/>
      <c r="Q23" s="367">
        <f>+(O23*F23)/5</f>
        <v>10</v>
      </c>
      <c r="R23" s="368"/>
      <c r="S23" s="369"/>
      <c r="U23" s="311" t="str">
        <f t="shared" si="1"/>
        <v>Setiap Cabang/Capem (Konven/syariah) minimal satu kali dalam setahun</v>
      </c>
      <c r="V23" s="318" t="s">
        <v>445</v>
      </c>
      <c r="W23" s="318" t="s">
        <v>446</v>
      </c>
      <c r="X23" s="318" t="s">
        <v>447</v>
      </c>
      <c r="Y23" s="338" t="s">
        <v>448</v>
      </c>
      <c r="Z23" s="338" t="s">
        <v>449</v>
      </c>
    </row>
    <row r="24" ht="63" customHeight="1" spans="2:26">
      <c r="B24" s="63"/>
      <c r="C24" s="64"/>
      <c r="D24" s="65"/>
      <c r="E24" s="267" t="s">
        <v>450</v>
      </c>
      <c r="F24" s="264">
        <v>15</v>
      </c>
      <c r="G24" s="346" t="s">
        <v>451</v>
      </c>
      <c r="H24" s="347" t="s">
        <v>452</v>
      </c>
      <c r="I24" s="354"/>
      <c r="J24" s="357"/>
      <c r="K24" s="356" t="s">
        <v>453</v>
      </c>
      <c r="L24" s="361" t="s">
        <v>454</v>
      </c>
      <c r="M24" s="170"/>
      <c r="N24" s="160">
        <f>+O24</f>
        <v>5</v>
      </c>
      <c r="O24" s="161">
        <v>5</v>
      </c>
      <c r="P24" s="162"/>
      <c r="Q24" s="367">
        <f>+(O24*F24)/5</f>
        <v>15</v>
      </c>
      <c r="R24" s="368"/>
      <c r="S24" s="369"/>
      <c r="U24" s="311" t="str">
        <f t="shared" si="1"/>
        <v>Pelaksanaan Surprise Audit 100 % sesuai target / realisasi</v>
      </c>
      <c r="V24" s="320" t="s">
        <v>455</v>
      </c>
      <c r="W24" s="320" t="s">
        <v>456</v>
      </c>
      <c r="X24" s="320" t="s">
        <v>457</v>
      </c>
      <c r="Y24" s="340" t="s">
        <v>458</v>
      </c>
      <c r="Z24" s="341" t="s">
        <v>459</v>
      </c>
    </row>
    <row r="25" ht="18" customHeight="1" spans="2:26">
      <c r="B25" s="75"/>
      <c r="C25" s="76"/>
      <c r="D25" s="77"/>
      <c r="E25" s="258"/>
      <c r="F25" s="54">
        <f>SUM(F22:F24)</f>
        <v>35</v>
      </c>
      <c r="G25" s="78"/>
      <c r="H25" s="259"/>
      <c r="I25" s="278"/>
      <c r="J25" s="280"/>
      <c r="K25" s="278"/>
      <c r="L25" s="298"/>
      <c r="M25" s="178"/>
      <c r="N25" s="165"/>
      <c r="O25" s="166"/>
      <c r="P25" s="165"/>
      <c r="Q25" s="237"/>
      <c r="R25" s="238"/>
      <c r="S25" s="239"/>
      <c r="U25" s="364"/>
      <c r="V25" s="365"/>
      <c r="W25" s="365"/>
      <c r="X25" s="365"/>
      <c r="Y25" s="365"/>
      <c r="Z25" s="365"/>
    </row>
    <row r="26" ht="56.25" hidden="1" spans="2:26">
      <c r="B26" s="57" t="s">
        <v>62</v>
      </c>
      <c r="C26" s="58"/>
      <c r="D26" s="59"/>
      <c r="E26" s="48" t="s">
        <v>361</v>
      </c>
      <c r="F26" s="61"/>
      <c r="G26" s="48" t="s">
        <v>362</v>
      </c>
      <c r="H26" s="79" t="s">
        <v>363</v>
      </c>
      <c r="I26" s="179"/>
      <c r="J26" s="159" t="s">
        <v>139</v>
      </c>
      <c r="K26" s="180" t="s">
        <v>364</v>
      </c>
      <c r="L26" s="299"/>
      <c r="M26" s="170">
        <f>IFERROR(L26/J26,0)</f>
        <v>0</v>
      </c>
      <c r="N26" s="160">
        <f>+O26</f>
        <v>1</v>
      </c>
      <c r="O26" s="161">
        <f t="shared" ref="O26" si="2">IF(M26&lt;75%,1,IF(M26&lt;85%,2,IF(M26&lt;95%,3,IF(M26&lt;=100%,4,5))))</f>
        <v>1</v>
      </c>
      <c r="P26" s="162"/>
      <c r="Q26" s="232">
        <f>+(O26*F26)/5</f>
        <v>0</v>
      </c>
      <c r="R26" s="233"/>
      <c r="S26" s="234"/>
      <c r="U26" s="311" t="str">
        <f t="shared" si="1"/>
        <v>% Realisasi pelatihan </v>
      </c>
      <c r="V26" s="318" t="s">
        <v>460</v>
      </c>
      <c r="W26" s="318" t="s">
        <v>461</v>
      </c>
      <c r="X26" s="318" t="s">
        <v>462</v>
      </c>
      <c r="Y26" s="338" t="s">
        <v>463</v>
      </c>
      <c r="Z26" s="338" t="s">
        <v>464</v>
      </c>
    </row>
    <row r="27" ht="37.5" customHeight="1" spans="2:26">
      <c r="B27" s="80"/>
      <c r="C27" s="81"/>
      <c r="D27" s="82"/>
      <c r="E27" s="48" t="s">
        <v>465</v>
      </c>
      <c r="F27" s="61">
        <v>5</v>
      </c>
      <c r="G27" s="48" t="s">
        <v>372</v>
      </c>
      <c r="H27" s="79" t="s">
        <v>273</v>
      </c>
      <c r="I27" s="179"/>
      <c r="J27" s="159" t="s">
        <v>139</v>
      </c>
      <c r="K27" s="168" t="s">
        <v>373</v>
      </c>
      <c r="L27" s="361">
        <v>0.75</v>
      </c>
      <c r="M27" s="170"/>
      <c r="N27" s="160">
        <f>+O27</f>
        <v>5</v>
      </c>
      <c r="O27" s="161">
        <v>5</v>
      </c>
      <c r="P27" s="162"/>
      <c r="Q27" s="232">
        <f>+(O27*F27)/5</f>
        <v>5</v>
      </c>
      <c r="R27" s="233"/>
      <c r="S27" s="234"/>
      <c r="U27" s="311" t="str">
        <f t="shared" si="1"/>
        <v>% Coaching &amp; Counseling</v>
      </c>
      <c r="V27" s="326" t="s">
        <v>466</v>
      </c>
      <c r="W27" s="326" t="s">
        <v>467</v>
      </c>
      <c r="X27" s="326" t="s">
        <v>468</v>
      </c>
      <c r="Y27" s="326" t="s">
        <v>469</v>
      </c>
      <c r="Z27" s="326" t="s">
        <v>470</v>
      </c>
    </row>
    <row r="28" ht="24" customHeight="1" spans="2:26">
      <c r="B28" s="83"/>
      <c r="C28" s="84"/>
      <c r="D28" s="85"/>
      <c r="E28" s="71"/>
      <c r="F28" s="54">
        <f>SUM(F26:F27)</f>
        <v>5</v>
      </c>
      <c r="G28" s="55"/>
      <c r="H28" s="56"/>
      <c r="I28" s="163"/>
      <c r="J28" s="164"/>
      <c r="K28" s="163"/>
      <c r="L28" s="56"/>
      <c r="M28" s="164"/>
      <c r="N28" s="165"/>
      <c r="O28" s="166"/>
      <c r="P28" s="182"/>
      <c r="Q28" s="244"/>
      <c r="R28" s="244"/>
      <c r="S28" s="245"/>
      <c r="U28" s="327"/>
      <c r="V28" s="328"/>
      <c r="W28" s="328"/>
      <c r="X28" s="328"/>
      <c r="Y28" s="342"/>
      <c r="Z28" s="342"/>
    </row>
    <row r="29" ht="18.75" spans="2:26">
      <c r="B29" s="86" t="s">
        <v>164</v>
      </c>
      <c r="C29" s="87"/>
      <c r="D29" s="87"/>
      <c r="E29" s="88"/>
      <c r="F29" s="89">
        <f>+F28+F25+F21+F17</f>
        <v>100</v>
      </c>
      <c r="G29" s="90" t="s">
        <v>165</v>
      </c>
      <c r="H29" s="91"/>
      <c r="I29" s="91"/>
      <c r="J29" s="91"/>
      <c r="K29" s="91"/>
      <c r="L29" s="91"/>
      <c r="M29" s="183"/>
      <c r="N29" s="184" t="s">
        <v>67</v>
      </c>
      <c r="O29" s="185">
        <f>SUM(Q16:S27)</f>
        <v>100</v>
      </c>
      <c r="P29" s="186"/>
      <c r="Q29" s="186"/>
      <c r="R29" s="186"/>
      <c r="S29" s="246"/>
      <c r="U29" s="329"/>
      <c r="V29" s="330"/>
      <c r="W29" s="330"/>
      <c r="X29" s="330"/>
      <c r="Y29" s="330"/>
      <c r="Z29" s="330"/>
    </row>
    <row r="30" ht="15" spans="2:26"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U30" s="329"/>
      <c r="V30" s="330"/>
      <c r="W30" s="330"/>
      <c r="X30" s="330"/>
      <c r="Y30" s="330"/>
      <c r="Z30" s="330"/>
    </row>
    <row r="31" customHeight="1" spans="2:26">
      <c r="B31" s="93"/>
      <c r="C31" s="93"/>
      <c r="D31" s="93"/>
      <c r="E31" s="93"/>
      <c r="F31" s="93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U31" s="329"/>
      <c r="V31" s="330"/>
      <c r="W31" s="330"/>
      <c r="X31" s="330"/>
      <c r="Y31" s="330"/>
      <c r="Z31" s="330"/>
    </row>
    <row r="32" customHeight="1" spans="2:26">
      <c r="B32" s="95" t="s">
        <v>166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247"/>
      <c r="U32" s="329"/>
      <c r="V32" s="330"/>
      <c r="W32" s="330"/>
      <c r="X32" s="330"/>
      <c r="Y32" s="330"/>
      <c r="Z32" s="330"/>
    </row>
    <row r="33" customHeight="1" spans="2:26">
      <c r="B33" s="97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248"/>
      <c r="U33" s="329"/>
      <c r="V33" s="330"/>
      <c r="W33" s="330"/>
      <c r="X33" s="330"/>
      <c r="Y33" s="330"/>
      <c r="Z33" s="330"/>
    </row>
    <row r="34" ht="5.25" customHeight="1" spans="2:26"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248"/>
      <c r="U34" s="329"/>
      <c r="V34" s="330"/>
      <c r="W34" s="330"/>
      <c r="X34" s="330"/>
      <c r="Y34" s="330"/>
      <c r="Z34" s="330"/>
    </row>
    <row r="35" ht="15.75" customHeight="1" spans="2:26">
      <c r="B35" s="97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248"/>
      <c r="U35" s="329"/>
      <c r="V35" s="330"/>
      <c r="W35" s="330"/>
      <c r="X35" s="330"/>
      <c r="Y35" s="330"/>
      <c r="Z35" s="330"/>
    </row>
    <row r="36" ht="15.75" customHeight="1" spans="2:19">
      <c r="B36" s="99" t="s">
        <v>86</v>
      </c>
      <c r="C36" s="99"/>
      <c r="D36" s="99"/>
      <c r="E36" s="99"/>
      <c r="F36" s="99"/>
      <c r="G36" s="100" t="s">
        <v>87</v>
      </c>
      <c r="H36" s="101" t="s">
        <v>88</v>
      </c>
      <c r="I36" s="187"/>
      <c r="J36" s="187"/>
      <c r="K36" s="187"/>
      <c r="L36" s="188"/>
      <c r="M36" s="189" t="s">
        <v>89</v>
      </c>
      <c r="N36" s="190"/>
      <c r="O36" s="190"/>
      <c r="P36" s="190"/>
      <c r="Q36" s="190"/>
      <c r="R36" s="190"/>
      <c r="S36" s="249"/>
    </row>
    <row r="37" ht="33.75" customHeight="1" spans="2:19">
      <c r="B37" s="99"/>
      <c r="C37" s="99"/>
      <c r="D37" s="99"/>
      <c r="E37" s="99"/>
      <c r="F37" s="99"/>
      <c r="G37" s="102"/>
      <c r="H37" s="103"/>
      <c r="I37" s="191"/>
      <c r="J37" s="191"/>
      <c r="K37" s="191"/>
      <c r="L37" s="192"/>
      <c r="M37" s="193"/>
      <c r="N37" s="194"/>
      <c r="O37" s="194"/>
      <c r="P37" s="194"/>
      <c r="Q37" s="194"/>
      <c r="R37" s="194"/>
      <c r="S37" s="250"/>
    </row>
    <row r="38" ht="33.75" customHeight="1" spans="2:19">
      <c r="B38" s="104" t="s">
        <v>167</v>
      </c>
      <c r="C38" s="105"/>
      <c r="D38" s="105"/>
      <c r="E38" s="105"/>
      <c r="F38" s="106"/>
      <c r="G38" s="107">
        <f>IFERROR(+O29,0)</f>
        <v>100</v>
      </c>
      <c r="H38" s="108">
        <v>1</v>
      </c>
      <c r="I38" s="195"/>
      <c r="J38" s="195"/>
      <c r="K38" s="195"/>
      <c r="L38" s="196"/>
      <c r="M38" s="197" t="s">
        <v>83</v>
      </c>
      <c r="N38" s="198">
        <f>+G38</f>
        <v>100</v>
      </c>
      <c r="O38" s="199"/>
      <c r="P38" s="199"/>
      <c r="Q38" s="199"/>
      <c r="R38" s="199"/>
      <c r="S38" s="251"/>
    </row>
    <row r="39" ht="21" spans="2:19">
      <c r="B39" s="109"/>
      <c r="C39" s="110"/>
      <c r="D39" s="111"/>
      <c r="E39" s="111"/>
      <c r="F39" s="112"/>
      <c r="G39" s="113" t="s">
        <v>95</v>
      </c>
      <c r="H39" s="114">
        <f>+H38</f>
        <v>1</v>
      </c>
      <c r="I39" s="200"/>
      <c r="J39" s="200"/>
      <c r="K39" s="200"/>
      <c r="L39" s="201"/>
      <c r="M39" s="202" t="s">
        <v>92</v>
      </c>
      <c r="N39" s="301" t="str">
        <f>IF(N38&lt;50,"E",IF(N38&lt;=60,"D",IF(N38&lt;=70,"C",IF(N38&lt;=80,"B",IF(N38&lt;=90,"A",IF(N38&lt;=100,"A A",))))))</f>
        <v>A A</v>
      </c>
      <c r="O39" s="302"/>
      <c r="P39" s="302"/>
      <c r="Q39" s="302"/>
      <c r="R39" s="302"/>
      <c r="S39" s="331"/>
    </row>
    <row r="40" spans="2:19">
      <c r="B40" s="115"/>
      <c r="C40" s="115"/>
      <c r="D40" s="115"/>
      <c r="E40" s="115"/>
      <c r="F40" s="115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</row>
  </sheetData>
  <mergeCells count="85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U15:Z15"/>
    <mergeCell ref="B16:D16"/>
    <mergeCell ref="H16:I16"/>
    <mergeCell ref="O16:P16"/>
    <mergeCell ref="Q16:S16"/>
    <mergeCell ref="H18:I18"/>
    <mergeCell ref="O18:P18"/>
    <mergeCell ref="Q18:S18"/>
    <mergeCell ref="H19:I19"/>
    <mergeCell ref="O19:P19"/>
    <mergeCell ref="Q19:S19"/>
    <mergeCell ref="H20:I20"/>
    <mergeCell ref="O20:P20"/>
    <mergeCell ref="Q20:S20"/>
    <mergeCell ref="H22:I22"/>
    <mergeCell ref="O22:P22"/>
    <mergeCell ref="Q22:S22"/>
    <mergeCell ref="H23:J23"/>
    <mergeCell ref="O23:P23"/>
    <mergeCell ref="Q23:S23"/>
    <mergeCell ref="H24:I24"/>
    <mergeCell ref="O24:P24"/>
    <mergeCell ref="Q24:S24"/>
    <mergeCell ref="H26:I26"/>
    <mergeCell ref="O26:P26"/>
    <mergeCell ref="Q26:S26"/>
    <mergeCell ref="H27:I27"/>
    <mergeCell ref="O27:P27"/>
    <mergeCell ref="Q27:S27"/>
    <mergeCell ref="B29:E29"/>
    <mergeCell ref="G29:M29"/>
    <mergeCell ref="O29:S29"/>
    <mergeCell ref="B30:S30"/>
    <mergeCell ref="G31:S31"/>
    <mergeCell ref="B38:F38"/>
    <mergeCell ref="H38:L38"/>
    <mergeCell ref="N38:S38"/>
    <mergeCell ref="C39:F39"/>
    <mergeCell ref="H39:L39"/>
    <mergeCell ref="N39:S39"/>
    <mergeCell ref="E12:E14"/>
    <mergeCell ref="F12:F14"/>
    <mergeCell ref="G13:G14"/>
    <mergeCell ref="G36:G37"/>
    <mergeCell ref="K12:K14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B32:S35"/>
    <mergeCell ref="B36:F37"/>
    <mergeCell ref="B26:D27"/>
    <mergeCell ref="H36:L37"/>
    <mergeCell ref="M36:S37"/>
    <mergeCell ref="B22:D24"/>
    <mergeCell ref="B12:D14"/>
    <mergeCell ref="O13:P14"/>
    <mergeCell ref="B18:D20"/>
  </mergeCells>
  <conditionalFormatting sqref="N16">
    <cfRule type="containsText" dxfId="0" priority="41" stopIfTrue="1" operator="between" text="5">
      <formula>NOT(ISERROR(SEARCH("5",N16)))</formula>
    </cfRule>
    <cfRule type="containsText" dxfId="1" priority="42" stopIfTrue="1" operator="between" text="4">
      <formula>NOT(ISERROR(SEARCH("4",N16)))</formula>
    </cfRule>
    <cfRule type="containsText" dxfId="2" priority="43" stopIfTrue="1" operator="between" text="3">
      <formula>NOT(ISERROR(SEARCH("3",N16)))</formula>
    </cfRule>
    <cfRule type="containsText" dxfId="3" priority="44" stopIfTrue="1" operator="between" text="2">
      <formula>NOT(ISERROR(SEARCH("2",N16)))</formula>
    </cfRule>
    <cfRule type="containsText" dxfId="4" priority="45" stopIfTrue="1" operator="between" text="1">
      <formula>NOT(ISERROR(SEARCH("1",N16)))</formula>
    </cfRule>
  </conditionalFormatting>
  <conditionalFormatting sqref="N18">
    <cfRule type="containsText" dxfId="0" priority="36" stopIfTrue="1" operator="between" text="5">
      <formula>NOT(ISERROR(SEARCH("5",N18)))</formula>
    </cfRule>
    <cfRule type="containsText" dxfId="1" priority="37" stopIfTrue="1" operator="between" text="4">
      <formula>NOT(ISERROR(SEARCH("4",N18)))</formula>
    </cfRule>
    <cfRule type="containsText" dxfId="2" priority="38" stopIfTrue="1" operator="between" text="3">
      <formula>NOT(ISERROR(SEARCH("3",N18)))</formula>
    </cfRule>
    <cfRule type="containsText" dxfId="3" priority="39" stopIfTrue="1" operator="between" text="2">
      <formula>NOT(ISERROR(SEARCH("2",N18)))</formula>
    </cfRule>
    <cfRule type="containsText" dxfId="4" priority="40" stopIfTrue="1" operator="between" text="1">
      <formula>NOT(ISERROR(SEARCH("1",N18)))</formula>
    </cfRule>
  </conditionalFormatting>
  <conditionalFormatting sqref="N19">
    <cfRule type="containsText" dxfId="0" priority="31" stopIfTrue="1" operator="between" text="5">
      <formula>NOT(ISERROR(SEARCH("5",N19)))</formula>
    </cfRule>
    <cfRule type="containsText" dxfId="1" priority="32" stopIfTrue="1" operator="between" text="4">
      <formula>NOT(ISERROR(SEARCH("4",N19)))</formula>
    </cfRule>
    <cfRule type="containsText" dxfId="2" priority="33" stopIfTrue="1" operator="between" text="3">
      <formula>NOT(ISERROR(SEARCH("3",N19)))</formula>
    </cfRule>
    <cfRule type="containsText" dxfId="3" priority="34" stopIfTrue="1" operator="between" text="2">
      <formula>NOT(ISERROR(SEARCH("2",N19)))</formula>
    </cfRule>
    <cfRule type="containsText" dxfId="4" priority="35" stopIfTrue="1" operator="between" text="1">
      <formula>NOT(ISERROR(SEARCH("1",N19)))</formula>
    </cfRule>
  </conditionalFormatting>
  <conditionalFormatting sqref="N20">
    <cfRule type="containsText" dxfId="0" priority="26" stopIfTrue="1" operator="between" text="5">
      <formula>NOT(ISERROR(SEARCH("5",N20)))</formula>
    </cfRule>
    <cfRule type="containsText" dxfId="1" priority="27" stopIfTrue="1" operator="between" text="4">
      <formula>NOT(ISERROR(SEARCH("4",N20)))</formula>
    </cfRule>
    <cfRule type="containsText" dxfId="2" priority="28" stopIfTrue="1" operator="between" text="3">
      <formula>NOT(ISERROR(SEARCH("3",N20)))</formula>
    </cfRule>
    <cfRule type="containsText" dxfId="3" priority="29" stopIfTrue="1" operator="between" text="2">
      <formula>NOT(ISERROR(SEARCH("2",N20)))</formula>
    </cfRule>
    <cfRule type="containsText" dxfId="4" priority="30" stopIfTrue="1" operator="between" text="1">
      <formula>NOT(ISERROR(SEARCH("1",N20)))</formula>
    </cfRule>
  </conditionalFormatting>
  <conditionalFormatting sqref="N22">
    <cfRule type="containsText" dxfId="0" priority="21" stopIfTrue="1" operator="between" text="5">
      <formula>NOT(ISERROR(SEARCH("5",N22)))</formula>
    </cfRule>
    <cfRule type="containsText" dxfId="1" priority="22" stopIfTrue="1" operator="between" text="4">
      <formula>NOT(ISERROR(SEARCH("4",N22)))</formula>
    </cfRule>
    <cfRule type="containsText" dxfId="2" priority="23" stopIfTrue="1" operator="between" text="3">
      <formula>NOT(ISERROR(SEARCH("3",N22)))</formula>
    </cfRule>
    <cfRule type="containsText" dxfId="3" priority="24" stopIfTrue="1" operator="between" text="2">
      <formula>NOT(ISERROR(SEARCH("2",N22)))</formula>
    </cfRule>
    <cfRule type="containsText" dxfId="4" priority="25" stopIfTrue="1" operator="between" text="1">
      <formula>NOT(ISERROR(SEARCH("1",N22)))</formula>
    </cfRule>
  </conditionalFormatting>
  <conditionalFormatting sqref="N23">
    <cfRule type="containsText" dxfId="0" priority="16" stopIfTrue="1" operator="between" text="5">
      <formula>NOT(ISERROR(SEARCH("5",N23)))</formula>
    </cfRule>
    <cfRule type="containsText" dxfId="1" priority="17" stopIfTrue="1" operator="between" text="4">
      <formula>NOT(ISERROR(SEARCH("4",N23)))</formula>
    </cfRule>
    <cfRule type="containsText" dxfId="2" priority="18" stopIfTrue="1" operator="between" text="3">
      <formula>NOT(ISERROR(SEARCH("3",N23)))</formula>
    </cfRule>
    <cfRule type="containsText" dxfId="3" priority="19" stopIfTrue="1" operator="between" text="2">
      <formula>NOT(ISERROR(SEARCH("2",N23)))</formula>
    </cfRule>
    <cfRule type="containsText" dxfId="4" priority="20" stopIfTrue="1" operator="between" text="1">
      <formula>NOT(ISERROR(SEARCH("1",N23)))</formula>
    </cfRule>
  </conditionalFormatting>
  <conditionalFormatting sqref="N24">
    <cfRule type="containsText" dxfId="0" priority="11" stopIfTrue="1" operator="between" text="5">
      <formula>NOT(ISERROR(SEARCH("5",N24)))</formula>
    </cfRule>
    <cfRule type="containsText" dxfId="1" priority="12" stopIfTrue="1" operator="between" text="4">
      <formula>NOT(ISERROR(SEARCH("4",N24)))</formula>
    </cfRule>
    <cfRule type="containsText" dxfId="2" priority="13" stopIfTrue="1" operator="between" text="3">
      <formula>NOT(ISERROR(SEARCH("3",N24)))</formula>
    </cfRule>
    <cfRule type="containsText" dxfId="3" priority="14" stopIfTrue="1" operator="between" text="2">
      <formula>NOT(ISERROR(SEARCH("2",N24)))</formula>
    </cfRule>
    <cfRule type="containsText" dxfId="4" priority="15" stopIfTrue="1" operator="between" text="1">
      <formula>NOT(ISERROR(SEARCH("1",N24)))</formula>
    </cfRule>
  </conditionalFormatting>
  <conditionalFormatting sqref="N26">
    <cfRule type="containsText" dxfId="0" priority="6" stopIfTrue="1" operator="between" text="5">
      <formula>NOT(ISERROR(SEARCH("5",N26)))</formula>
    </cfRule>
    <cfRule type="containsText" dxfId="1" priority="7" stopIfTrue="1" operator="between" text="4">
      <formula>NOT(ISERROR(SEARCH("4",N26)))</formula>
    </cfRule>
    <cfRule type="containsText" dxfId="2" priority="8" stopIfTrue="1" operator="between" text="3">
      <formula>NOT(ISERROR(SEARCH("3",N26)))</formula>
    </cfRule>
    <cfRule type="containsText" dxfId="3" priority="9" stopIfTrue="1" operator="between" text="2">
      <formula>NOT(ISERROR(SEARCH("2",N26)))</formula>
    </cfRule>
    <cfRule type="containsText" dxfId="4" priority="10" stopIfTrue="1" operator="between" text="1">
      <formula>NOT(ISERROR(SEARCH("1",N26)))</formula>
    </cfRule>
  </conditionalFormatting>
  <conditionalFormatting sqref="N27">
    <cfRule type="containsText" dxfId="0" priority="1" stopIfTrue="1" operator="between" text="5">
      <formula>NOT(ISERROR(SEARCH("5",N27)))</formula>
    </cfRule>
    <cfRule type="containsText" dxfId="1" priority="2" stopIfTrue="1" operator="between" text="4">
      <formula>NOT(ISERROR(SEARCH("4",N27)))</formula>
    </cfRule>
    <cfRule type="containsText" dxfId="2" priority="3" stopIfTrue="1" operator="between" text="3">
      <formula>NOT(ISERROR(SEARCH("3",N27)))</formula>
    </cfRule>
    <cfRule type="containsText" dxfId="3" priority="4" stopIfTrue="1" operator="between" text="2">
      <formula>NOT(ISERROR(SEARCH("2",N27)))</formula>
    </cfRule>
    <cfRule type="containsText" dxfId="4" priority="5" stopIfTrue="1" operator="between" text="1">
      <formula>NOT(ISERROR(SEARCH("1",N27)))</formula>
    </cfRule>
  </conditionalFormatting>
  <hyperlinks>
    <hyperlink ref="N44" r:id="rId2"/>
  </hyperlinks>
  <printOptions horizontalCentered="1"/>
  <pageMargins left="0.236220472440945" right="0.236220472440945" top="0.354330708661417" bottom="0.354330708661417" header="0.31496062992126" footer="0.31496062992126"/>
  <pageSetup paperSize="9" scale="51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  <pageSetUpPr fitToPage="1"/>
  </sheetPr>
  <dimension ref="B1:Z40"/>
  <sheetViews>
    <sheetView zoomScale="85" zoomScaleNormal="85" zoomScaleSheetLayoutView="85" topLeftCell="Y10" workbookViewId="0">
      <selection activeCell="AB16" sqref="AB16"/>
    </sheetView>
  </sheetViews>
  <sheetFormatPr defaultColWidth="9.18095238095238" defaultRowHeight="12.75"/>
  <cols>
    <col min="1" max="1" width="3.26666666666667" customWidth="1"/>
    <col min="3" max="3" width="2.54285714285714" customWidth="1"/>
    <col min="4" max="4" width="11" customWidth="1"/>
    <col min="5" max="5" width="37.1809523809524" customWidth="1"/>
    <col min="6" max="6" width="9.72380952380952" customWidth="1"/>
    <col min="7" max="7" width="41.7238095238095" customWidth="1"/>
    <col min="8" max="8" width="16" customWidth="1"/>
    <col min="9" max="9" width="20.2666666666667" customWidth="1"/>
    <col min="10" max="10" width="14.2666666666667" customWidth="1"/>
    <col min="11" max="11" width="44.7238095238095" customWidth="1"/>
    <col min="12" max="12" width="30.4571428571429" customWidth="1"/>
    <col min="13" max="13" width="12.2666666666667" customWidth="1"/>
    <col min="14" max="14" width="10" customWidth="1"/>
    <col min="15" max="16" width="4.72380952380952" customWidth="1"/>
    <col min="17" max="17" width="3.72380952380952" customWidth="1"/>
    <col min="18" max="18" width="5.54285714285714" customWidth="1"/>
    <col min="19" max="19" width="3.72380952380952" customWidth="1"/>
    <col min="21" max="26" width="60.7238095238095" customWidth="1"/>
  </cols>
  <sheetData>
    <row r="1" spans="2:19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ht="28.5" spans="2:19">
      <c r="B3" s="3" t="s">
        <v>168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117"/>
      <c r="P3" s="118"/>
      <c r="Q3" s="205"/>
      <c r="R3" s="205"/>
      <c r="S3" s="206"/>
    </row>
    <row r="4" ht="13.5" customHeight="1" spans="2:19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9"/>
      <c r="P4" s="120"/>
      <c r="Q4" s="207"/>
      <c r="R4" s="207"/>
      <c r="S4" s="208"/>
    </row>
    <row r="5" ht="21" spans="2:19">
      <c r="B5" s="7"/>
      <c r="C5" s="8"/>
      <c r="D5" s="8"/>
      <c r="E5" s="9" t="s">
        <v>169</v>
      </c>
      <c r="F5" s="1081" t="s">
        <v>389</v>
      </c>
      <c r="G5" s="11"/>
      <c r="H5" s="12"/>
      <c r="I5" s="12"/>
      <c r="J5" s="121"/>
      <c r="K5" s="121"/>
      <c r="L5" s="121"/>
      <c r="M5" s="122"/>
      <c r="N5" s="123"/>
      <c r="O5" s="124"/>
      <c r="P5" s="125" t="s">
        <v>3</v>
      </c>
      <c r="Q5" s="209"/>
      <c r="R5" s="209"/>
      <c r="S5" s="210"/>
    </row>
    <row r="6" ht="21" spans="2:19">
      <c r="B6" s="7"/>
      <c r="C6" s="8"/>
      <c r="D6" s="8"/>
      <c r="E6" s="9" t="s">
        <v>3</v>
      </c>
      <c r="F6" s="1081" t="s">
        <v>471</v>
      </c>
      <c r="G6" s="11"/>
      <c r="H6" s="12"/>
      <c r="I6" s="12"/>
      <c r="J6" s="121"/>
      <c r="K6" s="121"/>
      <c r="L6" s="121"/>
      <c r="M6" s="122"/>
      <c r="N6" s="123"/>
      <c r="O6" s="124"/>
      <c r="P6" s="126"/>
      <c r="Q6" s="211"/>
      <c r="R6" s="211"/>
      <c r="S6" s="212"/>
    </row>
    <row r="7" ht="21" spans="2:19">
      <c r="B7" s="7"/>
      <c r="C7" s="8"/>
      <c r="D7" s="8"/>
      <c r="E7" s="9" t="s">
        <v>100</v>
      </c>
      <c r="F7" s="1081" t="s">
        <v>101</v>
      </c>
      <c r="G7" s="11"/>
      <c r="H7" s="12"/>
      <c r="I7" s="12"/>
      <c r="J7" s="121"/>
      <c r="K7" s="121"/>
      <c r="L7" s="121"/>
      <c r="M7" s="122"/>
      <c r="N7" s="123"/>
      <c r="O7" s="124"/>
      <c r="P7" s="125">
        <v>2022</v>
      </c>
      <c r="Q7" s="209"/>
      <c r="R7" s="209"/>
      <c r="S7" s="210"/>
    </row>
    <row r="8" ht="15.75" customHeight="1" spans="2:19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27"/>
      <c r="P8" s="128"/>
      <c r="Q8" s="213"/>
      <c r="R8" s="213"/>
      <c r="S8" s="214"/>
    </row>
    <row r="9" spans="2:1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ht="23.25" spans="2:19">
      <c r="B10" s="16"/>
      <c r="C10" s="17"/>
      <c r="D10" s="17"/>
      <c r="E10" s="17"/>
      <c r="F10" s="17"/>
      <c r="G10" s="18"/>
      <c r="H10" s="19" t="s">
        <v>170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215"/>
    </row>
    <row r="11" ht="9" customHeight="1" spans="2:19"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130"/>
      <c r="M11" s="130"/>
      <c r="N11" s="130"/>
      <c r="O11" s="130"/>
      <c r="P11" s="130"/>
      <c r="Q11" s="130"/>
      <c r="R11" s="130"/>
      <c r="S11" s="130"/>
    </row>
    <row r="12" ht="24" customHeight="1" spans="2:26">
      <c r="B12" s="21" t="s">
        <v>70</v>
      </c>
      <c r="C12" s="22"/>
      <c r="D12" s="23"/>
      <c r="E12" s="24" t="s">
        <v>103</v>
      </c>
      <c r="F12" s="24" t="s">
        <v>19</v>
      </c>
      <c r="G12" s="25" t="s">
        <v>104</v>
      </c>
      <c r="H12" s="26"/>
      <c r="I12" s="26"/>
      <c r="J12" s="131"/>
      <c r="K12" s="132" t="s">
        <v>105</v>
      </c>
      <c r="L12" s="133" t="s">
        <v>106</v>
      </c>
      <c r="M12" s="131"/>
      <c r="N12" s="134" t="s">
        <v>17</v>
      </c>
      <c r="O12" s="135"/>
      <c r="P12" s="136"/>
      <c r="Q12" s="216" t="s">
        <v>18</v>
      </c>
      <c r="R12" s="217"/>
      <c r="S12" s="218"/>
      <c r="U12" s="303" t="s">
        <v>107</v>
      </c>
      <c r="V12" s="304">
        <v>1</v>
      </c>
      <c r="W12" s="304">
        <v>2</v>
      </c>
      <c r="X12" s="304">
        <v>3</v>
      </c>
      <c r="Y12" s="304">
        <v>4</v>
      </c>
      <c r="Z12" s="332">
        <v>5</v>
      </c>
    </row>
    <row r="13" ht="21.75" spans="2:26">
      <c r="B13" s="27"/>
      <c r="C13" s="28"/>
      <c r="D13" s="29"/>
      <c r="E13" s="30"/>
      <c r="F13" s="30"/>
      <c r="G13" s="31" t="s">
        <v>108</v>
      </c>
      <c r="H13" s="32" t="s">
        <v>109</v>
      </c>
      <c r="I13" s="137"/>
      <c r="J13" s="138"/>
      <c r="K13" s="139"/>
      <c r="L13" s="140" t="s">
        <v>110</v>
      </c>
      <c r="M13" s="141" t="s">
        <v>22</v>
      </c>
      <c r="N13" s="142" t="s">
        <v>111</v>
      </c>
      <c r="O13" s="143" t="s">
        <v>22</v>
      </c>
      <c r="P13" s="144"/>
      <c r="Q13" s="221" t="s">
        <v>23</v>
      </c>
      <c r="R13" s="222"/>
      <c r="S13" s="223"/>
      <c r="U13" s="305"/>
      <c r="V13" s="306"/>
      <c r="W13" s="306"/>
      <c r="X13" s="306"/>
      <c r="Y13" s="306"/>
      <c r="Z13" s="333"/>
    </row>
    <row r="14" ht="28.5" customHeight="1" spans="2:26">
      <c r="B14" s="33"/>
      <c r="C14" s="34"/>
      <c r="D14" s="35"/>
      <c r="E14" s="36"/>
      <c r="F14" s="36"/>
      <c r="G14" s="37"/>
      <c r="H14" s="38" t="s">
        <v>112</v>
      </c>
      <c r="I14" s="145"/>
      <c r="J14" s="146" t="s">
        <v>113</v>
      </c>
      <c r="K14" s="147"/>
      <c r="L14" s="148"/>
      <c r="M14" s="35"/>
      <c r="N14" s="149"/>
      <c r="O14" s="150"/>
      <c r="P14" s="151"/>
      <c r="Q14" s="226"/>
      <c r="R14" s="226"/>
      <c r="S14" s="227"/>
      <c r="U14" s="307"/>
      <c r="V14" s="308"/>
      <c r="W14" s="308"/>
      <c r="X14" s="308"/>
      <c r="Y14" s="308"/>
      <c r="Z14" s="334"/>
    </row>
    <row r="15" ht="15.75" spans="2:26">
      <c r="B15" s="39" t="s">
        <v>24</v>
      </c>
      <c r="C15" s="40"/>
      <c r="D15" s="41"/>
      <c r="E15" s="42" t="s">
        <v>25</v>
      </c>
      <c r="F15" s="42" t="s">
        <v>26</v>
      </c>
      <c r="G15" s="39" t="s">
        <v>27</v>
      </c>
      <c r="H15" s="39" t="s">
        <v>28</v>
      </c>
      <c r="I15" s="40"/>
      <c r="J15" s="41"/>
      <c r="K15" s="40" t="s">
        <v>114</v>
      </c>
      <c r="L15" s="152" t="s">
        <v>115</v>
      </c>
      <c r="M15" s="153"/>
      <c r="N15" s="154"/>
      <c r="O15" s="155" t="s">
        <v>31</v>
      </c>
      <c r="P15" s="154"/>
      <c r="Q15" s="155" t="s">
        <v>32</v>
      </c>
      <c r="R15" s="229"/>
      <c r="S15" s="154"/>
      <c r="U15" s="309" t="s">
        <v>171</v>
      </c>
      <c r="V15" s="310"/>
      <c r="W15" s="310"/>
      <c r="X15" s="310"/>
      <c r="Y15" s="310"/>
      <c r="Z15" s="335"/>
    </row>
    <row r="16" ht="56.25" spans="2:26">
      <c r="B16" s="63" t="s">
        <v>116</v>
      </c>
      <c r="C16" s="64"/>
      <c r="D16" s="65"/>
      <c r="E16" s="46" t="s">
        <v>390</v>
      </c>
      <c r="F16" s="47">
        <v>30</v>
      </c>
      <c r="G16" s="48" t="s">
        <v>391</v>
      </c>
      <c r="H16" s="257" t="s">
        <v>392</v>
      </c>
      <c r="I16" s="274"/>
      <c r="J16" s="348"/>
      <c r="K16" s="276" t="s">
        <v>393</v>
      </c>
      <c r="L16" s="277" t="str">
        <f>IF(O16=1,V16,IF(O16=2,W16,IF(O16=3,X16,IF(O16=4,Y16,IF(O16=5,Z16,IFO16=0)))))</f>
        <v>Biaya Audit &gt; 75%  s.d &lt; 100% dari anggaran yang disetujui</v>
      </c>
      <c r="M16" s="277">
        <v>0.9126</v>
      </c>
      <c r="N16" s="160">
        <f>+O16</f>
        <v>4</v>
      </c>
      <c r="O16" s="161">
        <v>4</v>
      </c>
      <c r="P16" s="162"/>
      <c r="Q16" s="232">
        <f>+(O16*F16)/5</f>
        <v>24</v>
      </c>
      <c r="R16" s="233"/>
      <c r="S16" s="234"/>
      <c r="U16" s="311" t="str">
        <f>H16</f>
        <v>Penggunaan biaya 100% sesuai anggaran</v>
      </c>
      <c r="V16" s="312" t="s">
        <v>395</v>
      </c>
      <c r="W16" s="313" t="s">
        <v>396</v>
      </c>
      <c r="X16" s="313" t="s">
        <v>397</v>
      </c>
      <c r="Y16" s="336" t="s">
        <v>472</v>
      </c>
      <c r="Z16" s="336" t="s">
        <v>473</v>
      </c>
    </row>
    <row r="17" ht="15" customHeight="1" spans="2:26">
      <c r="B17" s="50"/>
      <c r="C17" s="51"/>
      <c r="D17" s="52"/>
      <c r="E17" s="258"/>
      <c r="F17" s="54">
        <f>SUM(F16:F16)</f>
        <v>30</v>
      </c>
      <c r="G17" s="78"/>
      <c r="H17" s="259"/>
      <c r="I17" s="278"/>
      <c r="J17" s="280"/>
      <c r="K17" s="278"/>
      <c r="L17" s="78"/>
      <c r="M17" s="280"/>
      <c r="N17" s="165"/>
      <c r="O17" s="166"/>
      <c r="P17" s="165"/>
      <c r="Q17" s="237"/>
      <c r="R17" s="238"/>
      <c r="S17" s="239"/>
      <c r="T17" s="240"/>
      <c r="U17" s="314"/>
      <c r="V17" s="315"/>
      <c r="W17" s="315"/>
      <c r="X17" s="315"/>
      <c r="Y17" s="315"/>
      <c r="Z17" s="315"/>
    </row>
    <row r="18" ht="56.25" spans="2:26">
      <c r="B18" s="57" t="s">
        <v>45</v>
      </c>
      <c r="C18" s="58"/>
      <c r="D18" s="59"/>
      <c r="E18" s="48" t="s">
        <v>400</v>
      </c>
      <c r="F18" s="61">
        <v>10</v>
      </c>
      <c r="G18" s="67" t="s">
        <v>401</v>
      </c>
      <c r="H18" s="62" t="s">
        <v>402</v>
      </c>
      <c r="I18" s="167"/>
      <c r="J18" s="349"/>
      <c r="K18" s="180" t="s">
        <v>403</v>
      </c>
      <c r="L18" s="277" t="str">
        <f>IF(O18=1,V18,IF(O18=2,W18,IF(O18=3,X18,IF(O18=4,Y18,IF(O18=5,Z18,IFO18=0)))))</f>
        <v>Realisasi Pelaksanaan 100% dari PKAT DIA</v>
      </c>
      <c r="M18" s="277">
        <v>1</v>
      </c>
      <c r="N18" s="160">
        <f>+O18</f>
        <v>5</v>
      </c>
      <c r="O18" s="161">
        <v>5</v>
      </c>
      <c r="P18" s="162"/>
      <c r="Q18" s="232">
        <f>+(O18*F18)/5</f>
        <v>10</v>
      </c>
      <c r="R18" s="233"/>
      <c r="S18" s="234"/>
      <c r="U18" s="311" t="str">
        <f t="shared" ref="U18:U27" si="0">H18</f>
        <v>Pelaksanaan Internal Audit 100% sesuai rencana</v>
      </c>
      <c r="V18" s="313" t="s">
        <v>405</v>
      </c>
      <c r="W18" s="313" t="s">
        <v>406</v>
      </c>
      <c r="X18" s="313" t="s">
        <v>407</v>
      </c>
      <c r="Y18" s="337" t="s">
        <v>408</v>
      </c>
      <c r="Z18" s="337" t="s">
        <v>409</v>
      </c>
    </row>
    <row r="19" ht="56.25" spans="2:26">
      <c r="B19" s="63"/>
      <c r="C19" s="64"/>
      <c r="D19" s="65"/>
      <c r="E19" s="67" t="s">
        <v>410</v>
      </c>
      <c r="F19" s="66">
        <v>10</v>
      </c>
      <c r="G19" s="67" t="s">
        <v>411</v>
      </c>
      <c r="H19" s="79" t="s">
        <v>412</v>
      </c>
      <c r="I19" s="179"/>
      <c r="J19" s="349"/>
      <c r="K19" s="168" t="s">
        <v>413</v>
      </c>
      <c r="L19" s="277" t="str">
        <f>IF(O19=1,V19,IF(O19=2,W19,IF(O19=3,X19,IF(O19=4,Y19,IF(O19=5,Z19,IFO19=0)))))</f>
        <v>Tingkat Kepuasan Auditee rata-rata sangat  Puas (skor 26 - 30)</v>
      </c>
      <c r="M19" s="277">
        <v>0.838333333333333</v>
      </c>
      <c r="N19" s="160">
        <f>+O19</f>
        <v>4</v>
      </c>
      <c r="O19" s="161">
        <v>4</v>
      </c>
      <c r="P19" s="162"/>
      <c r="Q19" s="232">
        <f>+(O19*F19)/5</f>
        <v>8</v>
      </c>
      <c r="R19" s="233"/>
      <c r="S19" s="234"/>
      <c r="U19" s="311" t="str">
        <f t="shared" si="0"/>
        <v>Skor Tingkat Kepuasan</v>
      </c>
      <c r="V19" s="316" t="s">
        <v>474</v>
      </c>
      <c r="W19" s="316" t="s">
        <v>475</v>
      </c>
      <c r="X19" s="317" t="s">
        <v>418</v>
      </c>
      <c r="Y19" s="317" t="s">
        <v>419</v>
      </c>
      <c r="Z19" s="317" t="s">
        <v>476</v>
      </c>
    </row>
    <row r="20" ht="57" customHeight="1" spans="2:26">
      <c r="B20" s="63"/>
      <c r="C20" s="64"/>
      <c r="D20" s="65"/>
      <c r="E20" s="67" t="s">
        <v>420</v>
      </c>
      <c r="F20" s="66">
        <v>10</v>
      </c>
      <c r="G20" s="67" t="s">
        <v>421</v>
      </c>
      <c r="H20" s="79" t="s">
        <v>422</v>
      </c>
      <c r="I20" s="179"/>
      <c r="J20" s="349"/>
      <c r="K20" s="168" t="s">
        <v>423</v>
      </c>
      <c r="L20" s="277" t="str">
        <f>IF(O20=1,V20,IF(O20=2,W20,IF(O20=3,X20,IF(O20=4,Y20,IF(O20=5,Z20,IFO20=0)))))</f>
        <v>Disampaikan lebih cepat  3 hari kerja sebelum tanggal jatuh tempo</v>
      </c>
      <c r="M20" s="277">
        <v>1</v>
      </c>
      <c r="N20" s="160">
        <f>+O20</f>
        <v>5</v>
      </c>
      <c r="O20" s="161">
        <v>5</v>
      </c>
      <c r="P20" s="162"/>
      <c r="Q20" s="232">
        <f>+(O20*F20)/5</f>
        <v>10</v>
      </c>
      <c r="R20" s="233"/>
      <c r="S20" s="234"/>
      <c r="U20" s="311" t="str">
        <f t="shared" si="0"/>
        <v>Laporan disampaikan tepat waktu</v>
      </c>
      <c r="V20" s="318" t="s">
        <v>425</v>
      </c>
      <c r="W20" s="318" t="s">
        <v>426</v>
      </c>
      <c r="X20" s="318" t="s">
        <v>427</v>
      </c>
      <c r="Y20" s="338" t="s">
        <v>428</v>
      </c>
      <c r="Z20" s="338" t="s">
        <v>429</v>
      </c>
    </row>
    <row r="21" ht="18" customHeight="1" spans="2:26">
      <c r="B21" s="68"/>
      <c r="C21" s="69"/>
      <c r="D21" s="70"/>
      <c r="E21" s="258"/>
      <c r="F21" s="54">
        <f>SUM(F18:F20)</f>
        <v>30</v>
      </c>
      <c r="G21" s="261"/>
      <c r="H21" s="262"/>
      <c r="I21" s="284"/>
      <c r="J21" s="350"/>
      <c r="K21" s="284"/>
      <c r="L21" s="286"/>
      <c r="M21" s="287"/>
      <c r="N21" s="174"/>
      <c r="O21" s="175"/>
      <c r="P21" s="174"/>
      <c r="Q21" s="241"/>
      <c r="R21" s="242"/>
      <c r="S21" s="243"/>
      <c r="U21" s="314"/>
      <c r="V21" s="315"/>
      <c r="W21" s="315"/>
      <c r="X21" s="315"/>
      <c r="Y21" s="315"/>
      <c r="Z21" s="315"/>
    </row>
    <row r="22" ht="49.5" customHeight="1" spans="2:26">
      <c r="B22" s="57" t="s">
        <v>150</v>
      </c>
      <c r="C22" s="58"/>
      <c r="D22" s="59"/>
      <c r="E22" s="263" t="s">
        <v>477</v>
      </c>
      <c r="F22" s="264">
        <v>10</v>
      </c>
      <c r="G22" s="344" t="s">
        <v>478</v>
      </c>
      <c r="H22" s="345" t="s">
        <v>479</v>
      </c>
      <c r="I22" s="351"/>
      <c r="J22" s="352"/>
      <c r="K22" s="353" t="s">
        <v>480</v>
      </c>
      <c r="L22" s="277" t="str">
        <f>IF(O22=1,V22,IF(O22=2,W22,IF(O22=3,X22,IF(O22=4,Y22,IF(O22=5,Z22,IFO22=0)))))</f>
        <v>Progress Update BP Anti Fraud berjalan 50 %</v>
      </c>
      <c r="M22" s="290">
        <v>1.1</v>
      </c>
      <c r="N22" s="160">
        <f>+O22</f>
        <v>5</v>
      </c>
      <c r="O22" s="161">
        <v>5</v>
      </c>
      <c r="P22" s="162"/>
      <c r="Q22" s="232">
        <f>+(O22*F22)/5</f>
        <v>10</v>
      </c>
      <c r="R22" s="233"/>
      <c r="S22" s="234"/>
      <c r="U22" s="311" t="s">
        <v>481</v>
      </c>
      <c r="V22" s="319" t="s">
        <v>482</v>
      </c>
      <c r="W22" s="319" t="s">
        <v>483</v>
      </c>
      <c r="X22" s="319" t="s">
        <v>484</v>
      </c>
      <c r="Y22" s="319" t="s">
        <v>485</v>
      </c>
      <c r="Z22" s="319" t="s">
        <v>486</v>
      </c>
    </row>
    <row r="23" ht="37.5" spans="2:26">
      <c r="B23" s="63"/>
      <c r="C23" s="64"/>
      <c r="D23" s="65"/>
      <c r="E23" s="267" t="s">
        <v>440</v>
      </c>
      <c r="F23" s="264">
        <v>10</v>
      </c>
      <c r="G23" s="346" t="s">
        <v>441</v>
      </c>
      <c r="H23" s="347" t="s">
        <v>442</v>
      </c>
      <c r="I23" s="354"/>
      <c r="J23" s="355"/>
      <c r="K23" s="356" t="s">
        <v>443</v>
      </c>
      <c r="L23" s="277" t="str">
        <f>IF(O23=1,V23,IF(O23=2,W23,IF(O23=3,X23,IF(O23=4,Y23,IF(O23=5,Z23,IFO23=0)))))</f>
        <v>Melaksanakan &gt; 3 (tiga) kali Sosialisasi</v>
      </c>
      <c r="M23" s="277"/>
      <c r="N23" s="160">
        <f>+O23</f>
        <v>5</v>
      </c>
      <c r="O23" s="161">
        <v>5</v>
      </c>
      <c r="P23" s="162"/>
      <c r="Q23" s="232">
        <f>+(O23*F23)/5</f>
        <v>10</v>
      </c>
      <c r="R23" s="233"/>
      <c r="S23" s="234"/>
      <c r="U23" s="311" t="str">
        <f t="shared" si="0"/>
        <v>Setiap Cabang/Capem (Konven/syariah) minimal satu kali dalam setahun</v>
      </c>
      <c r="V23" s="320" t="s">
        <v>445</v>
      </c>
      <c r="W23" s="320" t="s">
        <v>446</v>
      </c>
      <c r="X23" s="320" t="s">
        <v>447</v>
      </c>
      <c r="Y23" s="340" t="s">
        <v>448</v>
      </c>
      <c r="Z23" s="340" t="s">
        <v>449</v>
      </c>
    </row>
    <row r="24" ht="63" customHeight="1" spans="2:26">
      <c r="B24" s="80"/>
      <c r="C24" s="81"/>
      <c r="D24" s="82"/>
      <c r="E24" s="267" t="s">
        <v>450</v>
      </c>
      <c r="F24" s="264">
        <v>15</v>
      </c>
      <c r="G24" s="346" t="s">
        <v>451</v>
      </c>
      <c r="H24" s="347" t="s">
        <v>487</v>
      </c>
      <c r="I24" s="354"/>
      <c r="J24" s="357"/>
      <c r="K24" s="356" t="s">
        <v>488</v>
      </c>
      <c r="L24" s="277" t="str">
        <f>IF(O24=1,V24,IF(O24=2,W24,IF(O24=3,X24,IF(O24=4,Y24,IF(O24=5,Z24,IFO24=0)))))</f>
        <v>75% s/d &lt;85%</v>
      </c>
      <c r="M24" s="277">
        <v>0.75</v>
      </c>
      <c r="N24" s="160">
        <f>+O24</f>
        <v>2</v>
      </c>
      <c r="O24" s="161">
        <v>2</v>
      </c>
      <c r="P24" s="162"/>
      <c r="Q24" s="232">
        <f>+(O24*F24)/5</f>
        <v>6</v>
      </c>
      <c r="R24" s="233"/>
      <c r="S24" s="234"/>
      <c r="U24" s="311" t="str">
        <f t="shared" si="0"/>
        <v>Pelaksanaan Surprise Audit 100 % sesuai target / realisasi, untuk Surprise Audit AFI &gt;3 kali pelaksanaan</v>
      </c>
      <c r="V24" s="320" t="s">
        <v>455</v>
      </c>
      <c r="W24" s="320" t="s">
        <v>456</v>
      </c>
      <c r="X24" s="320" t="s">
        <v>457</v>
      </c>
      <c r="Y24" s="340" t="s">
        <v>458</v>
      </c>
      <c r="Z24" s="341">
        <v>1</v>
      </c>
    </row>
    <row r="25" ht="18" customHeight="1" spans="2:26">
      <c r="B25" s="75"/>
      <c r="C25" s="76"/>
      <c r="D25" s="77"/>
      <c r="E25" s="258"/>
      <c r="F25" s="54">
        <f>SUM(F22:F24)</f>
        <v>35</v>
      </c>
      <c r="G25" s="78"/>
      <c r="H25" s="259"/>
      <c r="I25" s="278"/>
      <c r="J25" s="280"/>
      <c r="K25" s="278"/>
      <c r="L25" s="298"/>
      <c r="M25" s="165"/>
      <c r="N25" s="165"/>
      <c r="O25" s="166"/>
      <c r="P25" s="165"/>
      <c r="Q25" s="237"/>
      <c r="R25" s="238"/>
      <c r="S25" s="239"/>
      <c r="U25" s="314"/>
      <c r="V25" s="315"/>
      <c r="W25" s="315"/>
      <c r="X25" s="315"/>
      <c r="Y25" s="315"/>
      <c r="Z25" s="315"/>
    </row>
    <row r="26" ht="56.25" hidden="1" spans="2:26">
      <c r="B26" s="57" t="s">
        <v>62</v>
      </c>
      <c r="C26" s="58"/>
      <c r="D26" s="59"/>
      <c r="E26" s="48" t="s">
        <v>361</v>
      </c>
      <c r="F26" s="61"/>
      <c r="G26" s="48" t="s">
        <v>362</v>
      </c>
      <c r="H26" s="79" t="s">
        <v>363</v>
      </c>
      <c r="I26" s="179"/>
      <c r="J26" s="159" t="s">
        <v>139</v>
      </c>
      <c r="K26" s="180" t="s">
        <v>364</v>
      </c>
      <c r="L26" s="299"/>
      <c r="M26" s="277">
        <v>0</v>
      </c>
      <c r="N26" s="160">
        <f>+O26</f>
        <v>1</v>
      </c>
      <c r="O26" s="161">
        <f t="shared" ref="O26" si="1">IF(M26&lt;75%,1,IF(M26&lt;85%,2,IF(M26&lt;95%,3,IF(M26&lt;=100%,4,5))))</f>
        <v>1</v>
      </c>
      <c r="P26" s="162"/>
      <c r="Q26" s="232">
        <f>+(O26*F26)/5</f>
        <v>0</v>
      </c>
      <c r="R26" s="233"/>
      <c r="S26" s="234"/>
      <c r="U26" s="311" t="str">
        <f t="shared" si="0"/>
        <v>% Realisasi pelatihan </v>
      </c>
      <c r="V26" s="318" t="s">
        <v>460</v>
      </c>
      <c r="W26" s="318" t="s">
        <v>461</v>
      </c>
      <c r="X26" s="318" t="s">
        <v>462</v>
      </c>
      <c r="Y26" s="338" t="s">
        <v>463</v>
      </c>
      <c r="Z26" s="338" t="s">
        <v>464</v>
      </c>
    </row>
    <row r="27" ht="37.5" customHeight="1" spans="2:26">
      <c r="B27" s="80"/>
      <c r="C27" s="81"/>
      <c r="D27" s="82"/>
      <c r="E27" s="48" t="s">
        <v>465</v>
      </c>
      <c r="F27" s="61">
        <v>5</v>
      </c>
      <c r="G27" s="48" t="s">
        <v>372</v>
      </c>
      <c r="H27" s="79" t="s">
        <v>273</v>
      </c>
      <c r="I27" s="179"/>
      <c r="J27" s="159" t="s">
        <v>139</v>
      </c>
      <c r="K27" s="168" t="s">
        <v>373</v>
      </c>
      <c r="L27" s="277" t="str">
        <f>IF(O27=1,V27,IF(O27=2,W27,IF(O27=3,X27,IF(O27=4,Y27,IF(O27=5,Z27,IFO27=0)))))</f>
        <v> 70% s/d &lt;80% dibuktikan melalui HCIS</v>
      </c>
      <c r="M27" s="358"/>
      <c r="N27" s="160">
        <f>+O27</f>
        <v>2</v>
      </c>
      <c r="O27" s="161">
        <v>2</v>
      </c>
      <c r="P27" s="162"/>
      <c r="Q27" s="232">
        <f>+(O27*F27)/5</f>
        <v>2</v>
      </c>
      <c r="R27" s="233"/>
      <c r="S27" s="234"/>
      <c r="U27" s="311" t="str">
        <f t="shared" si="0"/>
        <v>% Coaching &amp; Counseling</v>
      </c>
      <c r="V27" s="326" t="s">
        <v>466</v>
      </c>
      <c r="W27" s="326" t="s">
        <v>467</v>
      </c>
      <c r="X27" s="326" t="s">
        <v>468</v>
      </c>
      <c r="Y27" s="326" t="s">
        <v>469</v>
      </c>
      <c r="Z27" s="326" t="s">
        <v>470</v>
      </c>
    </row>
    <row r="28" ht="24" customHeight="1" spans="2:26">
      <c r="B28" s="83"/>
      <c r="C28" s="84"/>
      <c r="D28" s="85"/>
      <c r="E28" s="71"/>
      <c r="F28" s="54">
        <f>SUM(F26:F27)</f>
        <v>5</v>
      </c>
      <c r="G28" s="55"/>
      <c r="H28" s="56"/>
      <c r="I28" s="163"/>
      <c r="J28" s="164"/>
      <c r="K28" s="163"/>
      <c r="L28" s="56"/>
      <c r="M28" s="164"/>
      <c r="N28" s="165"/>
      <c r="O28" s="166"/>
      <c r="P28" s="182"/>
      <c r="Q28" s="244"/>
      <c r="R28" s="244"/>
      <c r="S28" s="245"/>
      <c r="U28" s="327"/>
      <c r="V28" s="328"/>
      <c r="W28" s="328"/>
      <c r="X28" s="328"/>
      <c r="Y28" s="342"/>
      <c r="Z28" s="342"/>
    </row>
    <row r="29" ht="18.75" spans="2:26">
      <c r="B29" s="86" t="s">
        <v>164</v>
      </c>
      <c r="C29" s="87"/>
      <c r="D29" s="87"/>
      <c r="E29" s="88"/>
      <c r="F29" s="89">
        <f>+F28+F25+F21+F17</f>
        <v>100</v>
      </c>
      <c r="G29" s="90" t="s">
        <v>165</v>
      </c>
      <c r="H29" s="91"/>
      <c r="I29" s="91"/>
      <c r="J29" s="91"/>
      <c r="K29" s="91"/>
      <c r="L29" s="91"/>
      <c r="M29" s="183"/>
      <c r="N29" s="184" t="s">
        <v>67</v>
      </c>
      <c r="O29" s="185">
        <f>SUM(Q16:S27)</f>
        <v>80</v>
      </c>
      <c r="P29" s="186"/>
      <c r="Q29" s="186"/>
      <c r="R29" s="186"/>
      <c r="S29" s="246"/>
      <c r="U29" s="329"/>
      <c r="V29" s="330"/>
      <c r="W29" s="330"/>
      <c r="X29" s="330"/>
      <c r="Y29" s="330"/>
      <c r="Z29" s="330"/>
    </row>
    <row r="30" ht="15" spans="2:26"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U30" s="329"/>
      <c r="V30" s="330"/>
      <c r="W30" s="330"/>
      <c r="X30" s="330"/>
      <c r="Y30" s="330"/>
      <c r="Z30" s="330"/>
    </row>
    <row r="31" customHeight="1" spans="2:26">
      <c r="B31" s="93"/>
      <c r="C31" s="93"/>
      <c r="D31" s="93"/>
      <c r="E31" s="93"/>
      <c r="F31" s="93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U31" s="329"/>
      <c r="V31" s="330"/>
      <c r="W31" s="330"/>
      <c r="X31" s="330"/>
      <c r="Y31" s="330"/>
      <c r="Z31" s="330"/>
    </row>
    <row r="32" customHeight="1" spans="2:26">
      <c r="B32" s="95" t="s">
        <v>166</v>
      </c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247"/>
      <c r="U32" s="329"/>
      <c r="V32" s="330"/>
      <c r="W32" s="330"/>
      <c r="X32" s="330"/>
      <c r="Y32" s="330"/>
      <c r="Z32" s="330"/>
    </row>
    <row r="33" customHeight="1" spans="2:26">
      <c r="B33" s="97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248"/>
      <c r="U33" s="329"/>
      <c r="V33" s="330"/>
      <c r="W33" s="330"/>
      <c r="X33" s="330"/>
      <c r="Y33" s="330"/>
      <c r="Z33" s="330"/>
    </row>
    <row r="34" ht="5.25" customHeight="1" spans="2:26">
      <c r="B34" s="97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248"/>
      <c r="U34" s="329"/>
      <c r="V34" s="330"/>
      <c r="W34" s="330"/>
      <c r="X34" s="330"/>
      <c r="Y34" s="330"/>
      <c r="Z34" s="330"/>
    </row>
    <row r="35" ht="15.75" customHeight="1" spans="2:26">
      <c r="B35" s="97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248"/>
      <c r="U35" s="329"/>
      <c r="V35" s="330"/>
      <c r="W35" s="330"/>
      <c r="X35" s="330"/>
      <c r="Y35" s="330"/>
      <c r="Z35" s="330"/>
    </row>
    <row r="36" ht="15.75" customHeight="1" spans="2:19">
      <c r="B36" s="99" t="s">
        <v>86</v>
      </c>
      <c r="C36" s="99"/>
      <c r="D36" s="99"/>
      <c r="E36" s="99"/>
      <c r="F36" s="99"/>
      <c r="G36" s="100" t="s">
        <v>87</v>
      </c>
      <c r="H36" s="101" t="s">
        <v>88</v>
      </c>
      <c r="I36" s="187"/>
      <c r="J36" s="187"/>
      <c r="K36" s="187"/>
      <c r="L36" s="188"/>
      <c r="M36" s="189" t="s">
        <v>89</v>
      </c>
      <c r="N36" s="190"/>
      <c r="O36" s="190"/>
      <c r="P36" s="190"/>
      <c r="Q36" s="190"/>
      <c r="R36" s="190"/>
      <c r="S36" s="249"/>
    </row>
    <row r="37" ht="33.75" customHeight="1" spans="2:19">
      <c r="B37" s="99"/>
      <c r="C37" s="99"/>
      <c r="D37" s="99"/>
      <c r="E37" s="99"/>
      <c r="F37" s="99"/>
      <c r="G37" s="102"/>
      <c r="H37" s="103"/>
      <c r="I37" s="191"/>
      <c r="J37" s="191"/>
      <c r="K37" s="191"/>
      <c r="L37" s="192"/>
      <c r="M37" s="193"/>
      <c r="N37" s="194"/>
      <c r="O37" s="194"/>
      <c r="P37" s="194"/>
      <c r="Q37" s="194"/>
      <c r="R37" s="194"/>
      <c r="S37" s="250"/>
    </row>
    <row r="38" ht="33.75" customHeight="1" spans="2:19">
      <c r="B38" s="104" t="s">
        <v>167</v>
      </c>
      <c r="C38" s="105"/>
      <c r="D38" s="105"/>
      <c r="E38" s="105"/>
      <c r="F38" s="106"/>
      <c r="G38" s="107">
        <f>IFERROR(+O29,0)</f>
        <v>80</v>
      </c>
      <c r="H38" s="108">
        <v>1</v>
      </c>
      <c r="I38" s="195"/>
      <c r="J38" s="195"/>
      <c r="K38" s="195"/>
      <c r="L38" s="196"/>
      <c r="M38" s="197" t="s">
        <v>83</v>
      </c>
      <c r="N38" s="198">
        <f>+G38</f>
        <v>80</v>
      </c>
      <c r="O38" s="199"/>
      <c r="P38" s="199"/>
      <c r="Q38" s="199"/>
      <c r="R38" s="199"/>
      <c r="S38" s="251"/>
    </row>
    <row r="39" ht="21" spans="2:19">
      <c r="B39" s="109"/>
      <c r="C39" s="110"/>
      <c r="D39" s="111"/>
      <c r="E39" s="111"/>
      <c r="F39" s="112"/>
      <c r="G39" s="113" t="s">
        <v>95</v>
      </c>
      <c r="H39" s="114">
        <f>+H38</f>
        <v>1</v>
      </c>
      <c r="I39" s="200"/>
      <c r="J39" s="200"/>
      <c r="K39" s="200"/>
      <c r="L39" s="201"/>
      <c r="M39" s="202" t="s">
        <v>92</v>
      </c>
      <c r="N39" s="301" t="str">
        <f>IF(N38&lt;50,"E",IF(N38&lt;=60,"D",IF(N38&lt;=70,"C",IF(N38&lt;=80,"B",IF(N38&lt;=90,"A",IF(N38&lt;=100,"A A",))))))</f>
        <v>B</v>
      </c>
      <c r="O39" s="302"/>
      <c r="P39" s="302"/>
      <c r="Q39" s="302"/>
      <c r="R39" s="302"/>
      <c r="S39" s="331"/>
    </row>
    <row r="40" spans="2:19">
      <c r="B40" s="115"/>
      <c r="C40" s="115"/>
      <c r="D40" s="115"/>
      <c r="E40" s="115"/>
      <c r="F40" s="115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</row>
  </sheetData>
  <mergeCells count="85">
    <mergeCell ref="B1:S1"/>
    <mergeCell ref="B2:S2"/>
    <mergeCell ref="B3:O3"/>
    <mergeCell ref="B4:O4"/>
    <mergeCell ref="P5:S5"/>
    <mergeCell ref="P6:S6"/>
    <mergeCell ref="P7:S7"/>
    <mergeCell ref="B8:O8"/>
    <mergeCell ref="B9:S9"/>
    <mergeCell ref="H10:S10"/>
    <mergeCell ref="B11:S11"/>
    <mergeCell ref="G12:J12"/>
    <mergeCell ref="L12:M12"/>
    <mergeCell ref="N12:P12"/>
    <mergeCell ref="Q12:S12"/>
    <mergeCell ref="H13:J13"/>
    <mergeCell ref="Q13:S13"/>
    <mergeCell ref="H14:I14"/>
    <mergeCell ref="B15:D15"/>
    <mergeCell ref="H15:J15"/>
    <mergeCell ref="O15:P15"/>
    <mergeCell ref="Q15:S15"/>
    <mergeCell ref="U15:Z15"/>
    <mergeCell ref="B16:D16"/>
    <mergeCell ref="H16:I16"/>
    <mergeCell ref="O16:P16"/>
    <mergeCell ref="Q16:S16"/>
    <mergeCell ref="H18:I18"/>
    <mergeCell ref="O18:P18"/>
    <mergeCell ref="Q18:S18"/>
    <mergeCell ref="H19:I19"/>
    <mergeCell ref="O19:P19"/>
    <mergeCell ref="Q19:S19"/>
    <mergeCell ref="H20:I20"/>
    <mergeCell ref="O20:P20"/>
    <mergeCell ref="Q20:S20"/>
    <mergeCell ref="H22:J22"/>
    <mergeCell ref="O22:P22"/>
    <mergeCell ref="Q22:S22"/>
    <mergeCell ref="H23:J23"/>
    <mergeCell ref="O23:P23"/>
    <mergeCell ref="Q23:S23"/>
    <mergeCell ref="H24:I24"/>
    <mergeCell ref="O24:P24"/>
    <mergeCell ref="Q24:S24"/>
    <mergeCell ref="H26:I26"/>
    <mergeCell ref="O26:P26"/>
    <mergeCell ref="Q26:S26"/>
    <mergeCell ref="H27:I27"/>
    <mergeCell ref="O27:P27"/>
    <mergeCell ref="Q27:S27"/>
    <mergeCell ref="B29:E29"/>
    <mergeCell ref="G29:M29"/>
    <mergeCell ref="O29:S29"/>
    <mergeCell ref="B30:S30"/>
    <mergeCell ref="G31:S31"/>
    <mergeCell ref="B38:F38"/>
    <mergeCell ref="H38:L38"/>
    <mergeCell ref="N38:S38"/>
    <mergeCell ref="C39:F39"/>
    <mergeCell ref="H39:L39"/>
    <mergeCell ref="N39:S39"/>
    <mergeCell ref="E12:E14"/>
    <mergeCell ref="F12:F14"/>
    <mergeCell ref="G13:G14"/>
    <mergeCell ref="G36:G37"/>
    <mergeCell ref="K12:K14"/>
    <mergeCell ref="L13:L14"/>
    <mergeCell ref="M13:M14"/>
    <mergeCell ref="N13:N14"/>
    <mergeCell ref="U12:U14"/>
    <mergeCell ref="V12:V14"/>
    <mergeCell ref="W12:W14"/>
    <mergeCell ref="X12:X14"/>
    <mergeCell ref="Y12:Y14"/>
    <mergeCell ref="Z12:Z14"/>
    <mergeCell ref="B26:D27"/>
    <mergeCell ref="B32:S35"/>
    <mergeCell ref="B36:F37"/>
    <mergeCell ref="H36:L37"/>
    <mergeCell ref="M36:S37"/>
    <mergeCell ref="B12:D14"/>
    <mergeCell ref="O13:P14"/>
    <mergeCell ref="B18:D20"/>
    <mergeCell ref="B22:D24"/>
  </mergeCells>
  <conditionalFormatting sqref="N16">
    <cfRule type="containsText" dxfId="0" priority="41" stopIfTrue="1" operator="between" text="5">
      <formula>NOT(ISERROR(SEARCH("5",N16)))</formula>
    </cfRule>
    <cfRule type="containsText" dxfId="1" priority="42" stopIfTrue="1" operator="between" text="4">
      <formula>NOT(ISERROR(SEARCH("4",N16)))</formula>
    </cfRule>
    <cfRule type="containsText" dxfId="2" priority="43" stopIfTrue="1" operator="between" text="3">
      <formula>NOT(ISERROR(SEARCH("3",N16)))</formula>
    </cfRule>
    <cfRule type="containsText" dxfId="3" priority="44" stopIfTrue="1" operator="between" text="2">
      <formula>NOT(ISERROR(SEARCH("2",N16)))</formula>
    </cfRule>
    <cfRule type="containsText" dxfId="4" priority="45" stopIfTrue="1" operator="between" text="1">
      <formula>NOT(ISERROR(SEARCH("1",N16)))</formula>
    </cfRule>
  </conditionalFormatting>
  <conditionalFormatting sqref="N18">
    <cfRule type="containsText" dxfId="0" priority="36" stopIfTrue="1" operator="between" text="5">
      <formula>NOT(ISERROR(SEARCH("5",N18)))</formula>
    </cfRule>
    <cfRule type="containsText" dxfId="1" priority="37" stopIfTrue="1" operator="between" text="4">
      <formula>NOT(ISERROR(SEARCH("4",N18)))</formula>
    </cfRule>
    <cfRule type="containsText" dxfId="2" priority="38" stopIfTrue="1" operator="between" text="3">
      <formula>NOT(ISERROR(SEARCH("3",N18)))</formula>
    </cfRule>
    <cfRule type="containsText" dxfId="3" priority="39" stopIfTrue="1" operator="between" text="2">
      <formula>NOT(ISERROR(SEARCH("2",N18)))</formula>
    </cfRule>
    <cfRule type="containsText" dxfId="4" priority="40" stopIfTrue="1" operator="between" text="1">
      <formula>NOT(ISERROR(SEARCH("1",N18)))</formula>
    </cfRule>
  </conditionalFormatting>
  <conditionalFormatting sqref="N19">
    <cfRule type="containsText" dxfId="0" priority="31" stopIfTrue="1" operator="between" text="5">
      <formula>NOT(ISERROR(SEARCH("5",N19)))</formula>
    </cfRule>
    <cfRule type="containsText" dxfId="1" priority="32" stopIfTrue="1" operator="between" text="4">
      <formula>NOT(ISERROR(SEARCH("4",N19)))</formula>
    </cfRule>
    <cfRule type="containsText" dxfId="2" priority="33" stopIfTrue="1" operator="between" text="3">
      <formula>NOT(ISERROR(SEARCH("3",N19)))</formula>
    </cfRule>
    <cfRule type="containsText" dxfId="3" priority="34" stopIfTrue="1" operator="between" text="2">
      <formula>NOT(ISERROR(SEARCH("2",N19)))</formula>
    </cfRule>
    <cfRule type="containsText" dxfId="4" priority="35" stopIfTrue="1" operator="between" text="1">
      <formula>NOT(ISERROR(SEARCH("1",N19)))</formula>
    </cfRule>
  </conditionalFormatting>
  <conditionalFormatting sqref="N20">
    <cfRule type="containsText" dxfId="0" priority="26" stopIfTrue="1" operator="between" text="5">
      <formula>NOT(ISERROR(SEARCH("5",N20)))</formula>
    </cfRule>
    <cfRule type="containsText" dxfId="1" priority="27" stopIfTrue="1" operator="between" text="4">
      <formula>NOT(ISERROR(SEARCH("4",N20)))</formula>
    </cfRule>
    <cfRule type="containsText" dxfId="2" priority="28" stopIfTrue="1" operator="between" text="3">
      <formula>NOT(ISERROR(SEARCH("3",N20)))</formula>
    </cfRule>
    <cfRule type="containsText" dxfId="3" priority="29" stopIfTrue="1" operator="between" text="2">
      <formula>NOT(ISERROR(SEARCH("2",N20)))</formula>
    </cfRule>
    <cfRule type="containsText" dxfId="4" priority="30" stopIfTrue="1" operator="between" text="1">
      <formula>NOT(ISERROR(SEARCH("1",N20)))</formula>
    </cfRule>
  </conditionalFormatting>
  <conditionalFormatting sqref="N22">
    <cfRule type="containsText" dxfId="0" priority="1" stopIfTrue="1" operator="between" text="5">
      <formula>NOT(ISERROR(SEARCH("5",N22)))</formula>
    </cfRule>
    <cfRule type="containsText" dxfId="1" priority="2" stopIfTrue="1" operator="between" text="4">
      <formula>NOT(ISERROR(SEARCH("4",N22)))</formula>
    </cfRule>
    <cfRule type="containsText" dxfId="2" priority="3" stopIfTrue="1" operator="between" text="3">
      <formula>NOT(ISERROR(SEARCH("3",N22)))</formula>
    </cfRule>
    <cfRule type="containsText" dxfId="3" priority="4" stopIfTrue="1" operator="between" text="2">
      <formula>NOT(ISERROR(SEARCH("2",N22)))</formula>
    </cfRule>
    <cfRule type="containsText" dxfId="4" priority="5" stopIfTrue="1" operator="between" text="1">
      <formula>NOT(ISERROR(SEARCH("1",N22)))</formula>
    </cfRule>
  </conditionalFormatting>
  <conditionalFormatting sqref="N23">
    <cfRule type="containsText" dxfId="0" priority="21" stopIfTrue="1" operator="between" text="5">
      <formula>NOT(ISERROR(SEARCH("5",N23)))</formula>
    </cfRule>
    <cfRule type="containsText" dxfId="1" priority="22" stopIfTrue="1" operator="between" text="4">
      <formula>NOT(ISERROR(SEARCH("4",N23)))</formula>
    </cfRule>
    <cfRule type="containsText" dxfId="2" priority="23" stopIfTrue="1" operator="between" text="3">
      <formula>NOT(ISERROR(SEARCH("3",N23)))</formula>
    </cfRule>
    <cfRule type="containsText" dxfId="3" priority="24" stopIfTrue="1" operator="between" text="2">
      <formula>NOT(ISERROR(SEARCH("2",N23)))</formula>
    </cfRule>
    <cfRule type="containsText" dxfId="4" priority="25" stopIfTrue="1" operator="between" text="1">
      <formula>NOT(ISERROR(SEARCH("1",N23)))</formula>
    </cfRule>
  </conditionalFormatting>
  <conditionalFormatting sqref="N24">
    <cfRule type="containsText" dxfId="0" priority="16" stopIfTrue="1" operator="between" text="5">
      <formula>NOT(ISERROR(SEARCH("5",N24)))</formula>
    </cfRule>
    <cfRule type="containsText" dxfId="1" priority="17" stopIfTrue="1" operator="between" text="4">
      <formula>NOT(ISERROR(SEARCH("4",N24)))</formula>
    </cfRule>
    <cfRule type="containsText" dxfId="2" priority="18" stopIfTrue="1" operator="between" text="3">
      <formula>NOT(ISERROR(SEARCH("3",N24)))</formula>
    </cfRule>
    <cfRule type="containsText" dxfId="3" priority="19" stopIfTrue="1" operator="between" text="2">
      <formula>NOT(ISERROR(SEARCH("2",N24)))</formula>
    </cfRule>
    <cfRule type="containsText" dxfId="4" priority="20" stopIfTrue="1" operator="between" text="1">
      <formula>NOT(ISERROR(SEARCH("1",N24)))</formula>
    </cfRule>
  </conditionalFormatting>
  <conditionalFormatting sqref="N26">
    <cfRule type="containsText" dxfId="0" priority="11" stopIfTrue="1" operator="between" text="5">
      <formula>NOT(ISERROR(SEARCH("5",N26)))</formula>
    </cfRule>
    <cfRule type="containsText" dxfId="1" priority="12" stopIfTrue="1" operator="between" text="4">
      <formula>NOT(ISERROR(SEARCH("4",N26)))</formula>
    </cfRule>
    <cfRule type="containsText" dxfId="2" priority="13" stopIfTrue="1" operator="between" text="3">
      <formula>NOT(ISERROR(SEARCH("3",N26)))</formula>
    </cfRule>
    <cfRule type="containsText" dxfId="3" priority="14" stopIfTrue="1" operator="between" text="2">
      <formula>NOT(ISERROR(SEARCH("2",N26)))</formula>
    </cfRule>
    <cfRule type="containsText" dxfId="4" priority="15" stopIfTrue="1" operator="between" text="1">
      <formula>NOT(ISERROR(SEARCH("1",N26)))</formula>
    </cfRule>
  </conditionalFormatting>
  <conditionalFormatting sqref="N27">
    <cfRule type="containsText" dxfId="0" priority="6" stopIfTrue="1" operator="between" text="5">
      <formula>NOT(ISERROR(SEARCH("5",N27)))</formula>
    </cfRule>
    <cfRule type="containsText" dxfId="1" priority="7" stopIfTrue="1" operator="between" text="4">
      <formula>NOT(ISERROR(SEARCH("4",N27)))</formula>
    </cfRule>
    <cfRule type="containsText" dxfId="2" priority="8" stopIfTrue="1" operator="between" text="3">
      <formula>NOT(ISERROR(SEARCH("3",N27)))</formula>
    </cfRule>
    <cfRule type="containsText" dxfId="3" priority="9" stopIfTrue="1" operator="between" text="2">
      <formula>NOT(ISERROR(SEARCH("2",N27)))</formula>
    </cfRule>
    <cfRule type="containsText" dxfId="4" priority="10" stopIfTrue="1" operator="between" text="1">
      <formula>NOT(ISERROR(SEARCH("1",N27)))</formula>
    </cfRule>
  </conditionalFormatting>
  <hyperlinks>
    <hyperlink ref="N44" r:id="rId2"/>
  </hyperlinks>
  <printOptions horizontalCentered="1"/>
  <pageMargins left="0.236220472440945" right="0.236220472440945" top="0.354330708661417" bottom="0.354330708661417" header="0.31496062992126" footer="0.31496062992126"/>
  <pageSetup paperSize="9" scale="51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Budirahayu</Manager>
  <Company>PT. Bank Mandiri (Persero) Tbk.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NILAI BSC CABANG (2)</vt:lpstr>
      <vt:lpstr>DRF CAB</vt:lpstr>
      <vt:lpstr>GHB</vt:lpstr>
      <vt:lpstr>DUS</vt:lpstr>
      <vt:lpstr>KRD</vt:lpstr>
      <vt:lpstr>DAK</vt:lpstr>
      <vt:lpstr>BOBOT</vt:lpstr>
      <vt:lpstr>TW II</vt:lpstr>
      <vt:lpstr>TW III</vt:lpstr>
      <vt:lpstr>TW IV</vt:lpstr>
      <vt:lpstr>HKM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Penilaian Kinerja Pegawai Officer</dc:title>
  <dc:subject>Formulir (Template Excel)</dc:subject>
  <dc:creator>Tigor Simatupang</dc:creator>
  <cp:lastModifiedBy>User</cp:lastModifiedBy>
  <dcterms:created xsi:type="dcterms:W3CDTF">2000-02-18T21:46:00Z</dcterms:created>
  <cp:lastPrinted>2022-07-05T02:24:00Z</cp:lastPrinted>
  <dcterms:modified xsi:type="dcterms:W3CDTF">2022-12-30T02:37:50Z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r8>-881646784</vt:r8>
  </property>
  <property fmtid="{D5CDD505-2E9C-101B-9397-08002B2CF9AE}" pid="3" name="_EmailSubject">
    <vt:lpwstr>Format Sasaran Kerja Officer</vt:lpwstr>
  </property>
  <property fmtid="{D5CDD505-2E9C-101B-9397-08002B2CF9AE}" pid="4" name="_AuthorEmail">
    <vt:lpwstr>Ign.Hatmoko@bankmandiri.co.id</vt:lpwstr>
  </property>
  <property fmtid="{D5CDD505-2E9C-101B-9397-08002B2CF9AE}" pid="5" name="_AuthorEmailDisplayName">
    <vt:lpwstr>Ignatius Hatmoko</vt:lpwstr>
  </property>
  <property fmtid="{D5CDD505-2E9C-101B-9397-08002B2CF9AE}" pid="6" name="_ReviewingToolsShownOnce">
    <vt:lpwstr/>
  </property>
  <property fmtid="{D5CDD505-2E9C-101B-9397-08002B2CF9AE}" pid="7" name="KSOProductBuildVer">
    <vt:lpwstr>1033-11.2.0.11440</vt:lpwstr>
  </property>
  <property fmtid="{D5CDD505-2E9C-101B-9397-08002B2CF9AE}" pid="8" name="ICV">
    <vt:lpwstr>7CC032869C2943E599A4E9BE0CF56A8F</vt:lpwstr>
  </property>
</Properties>
</file>