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/>
  <mc:AlternateContent xmlns:mc="http://schemas.openxmlformats.org/markup-compatibility/2006">
    <mc:Choice Requires="x15">
      <x15ac:absPath xmlns:x15ac="http://schemas.microsoft.com/office/spreadsheetml/2010/11/ac" url="D:\reddy\Divisi Umum\Pencadangan Biaya\2022\ke DOP\"/>
    </mc:Choice>
  </mc:AlternateContent>
  <xr:revisionPtr revIDLastSave="0" documentId="13_ncr:1_{C1F724F4-19DE-4919-8F70-70C57FEA27DA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REKAP" sheetId="57" r:id="rId1"/>
    <sheet name="001" sheetId="2" r:id="rId2"/>
    <sheet name="002" sheetId="15" r:id="rId3"/>
    <sheet name="003" sheetId="18" r:id="rId4"/>
    <sheet name="004" sheetId="20" r:id="rId5"/>
    <sheet name="005" sheetId="22" r:id="rId6"/>
    <sheet name="006" sheetId="29" r:id="rId7"/>
    <sheet name="007" sheetId="31" r:id="rId8"/>
    <sheet name="008" sheetId="37" r:id="rId9"/>
    <sheet name="009" sheetId="45" r:id="rId10"/>
    <sheet name="010" sheetId="39" r:id="rId11"/>
    <sheet name="011" sheetId="46" r:id="rId12"/>
    <sheet name="012" sheetId="51" r:id="rId13"/>
    <sheet name="013" sheetId="54" r:id="rId14"/>
    <sheet name="014" sheetId="40" r:id="rId15"/>
    <sheet name="015" sheetId="38" r:id="rId16"/>
    <sheet name="016" sheetId="55" r:id="rId17"/>
    <sheet name="017" sheetId="3" r:id="rId18"/>
    <sheet name="018" sheetId="14" r:id="rId19"/>
    <sheet name="019" sheetId="13" r:id="rId20"/>
    <sheet name="020" sheetId="11" r:id="rId21"/>
    <sheet name="021" sheetId="16" r:id="rId22"/>
    <sheet name="022" sheetId="23" r:id="rId23"/>
    <sheet name="023" sheetId="12" r:id="rId24"/>
    <sheet name="024" sheetId="26" r:id="rId25"/>
    <sheet name="025" sheetId="30" r:id="rId26"/>
    <sheet name="026" sheetId="34" r:id="rId27"/>
    <sheet name="027" sheetId="41" r:id="rId28"/>
    <sheet name="028" sheetId="42" r:id="rId29"/>
    <sheet name="029" sheetId="43" r:id="rId30"/>
    <sheet name="030" sheetId="6" r:id="rId31"/>
    <sheet name="031" sheetId="9" r:id="rId32"/>
    <sheet name="032" sheetId="4" r:id="rId33"/>
    <sheet name="033" sheetId="50" r:id="rId34"/>
    <sheet name="034" sheetId="8" r:id="rId35"/>
    <sheet name="035" sheetId="32" r:id="rId36"/>
    <sheet name="036" sheetId="27" r:id="rId37"/>
    <sheet name="037" sheetId="10" r:id="rId38"/>
    <sheet name="038" sheetId="7" r:id="rId39"/>
    <sheet name="039" sheetId="35" r:id="rId40"/>
    <sheet name="040" sheetId="56" r:id="rId41"/>
    <sheet name="041" sheetId="33" r:id="rId42"/>
    <sheet name="042" sheetId="21" r:id="rId43"/>
    <sheet name="043" sheetId="52" r:id="rId44"/>
    <sheet name="044" sheetId="48" r:id="rId45"/>
    <sheet name="045" sheetId="44" r:id="rId46"/>
    <sheet name="046" sheetId="36" r:id="rId47"/>
    <sheet name="047" sheetId="17" r:id="rId48"/>
    <sheet name="048" sheetId="28" r:id="rId49"/>
    <sheet name="049" sheetId="49" r:id="rId50"/>
    <sheet name="050" sheetId="24" r:id="rId51"/>
    <sheet name="051" sheetId="53" r:id="rId52"/>
    <sheet name="052" sheetId="25" r:id="rId5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1" i="31" l="1"/>
  <c r="E55" i="57" l="1"/>
  <c r="E53" i="57"/>
  <c r="E52" i="57"/>
  <c r="E49" i="57"/>
  <c r="E48" i="57"/>
  <c r="E46" i="57"/>
  <c r="E44" i="57"/>
  <c r="E43" i="57"/>
  <c r="E42" i="57"/>
  <c r="E41" i="57"/>
  <c r="E40" i="57"/>
  <c r="E39" i="57"/>
  <c r="E37" i="57"/>
  <c r="E35" i="57"/>
  <c r="E36" i="57"/>
  <c r="E34" i="57"/>
  <c r="E32" i="57"/>
  <c r="E31" i="57"/>
  <c r="E28" i="57"/>
  <c r="E27" i="57"/>
  <c r="E24" i="57"/>
  <c r="E22" i="57"/>
  <c r="E21" i="57"/>
  <c r="E20" i="57"/>
  <c r="E19" i="57"/>
  <c r="E18" i="57"/>
  <c r="E16" i="57"/>
  <c r="E15" i="57"/>
  <c r="E14" i="57"/>
  <c r="E13" i="57"/>
  <c r="E12" i="57"/>
  <c r="E10" i="57"/>
  <c r="G25" i="22"/>
  <c r="E9" i="57" s="1"/>
  <c r="E8" i="57"/>
  <c r="F57" i="57"/>
  <c r="G24" i="20"/>
  <c r="G23" i="56"/>
  <c r="G24" i="55"/>
  <c r="G29" i="54"/>
  <c r="E17" i="57" s="1"/>
  <c r="G8" i="53"/>
  <c r="G20" i="53" s="1"/>
  <c r="G20" i="52"/>
  <c r="E47" i="57" s="1"/>
  <c r="G25" i="51"/>
  <c r="G21" i="50" l="1"/>
  <c r="G26" i="46"/>
  <c r="G18" i="49"/>
  <c r="G18" i="48"/>
  <c r="G25" i="45"/>
  <c r="G20" i="44" l="1"/>
  <c r="G17" i="43"/>
  <c r="E33" i="57" s="1"/>
  <c r="G18" i="42"/>
  <c r="G18" i="41"/>
  <c r="G24" i="40"/>
  <c r="G26" i="39"/>
  <c r="G29" i="37"/>
  <c r="G16" i="38"/>
  <c r="G18" i="35" l="1"/>
  <c r="G17" i="36"/>
  <c r="E50" i="57" s="1"/>
  <c r="G18" i="34"/>
  <c r="E30" i="57" s="1"/>
  <c r="G21" i="32"/>
  <c r="G25" i="31"/>
  <c r="E11" i="57" s="1"/>
  <c r="G18" i="33"/>
  <c r="E45" i="57" s="1"/>
  <c r="G24" i="29"/>
  <c r="G18" i="30"/>
  <c r="E29" i="57" s="1"/>
  <c r="G18" i="28"/>
  <c r="G16" i="27"/>
  <c r="G19" i="26"/>
  <c r="G11" i="12"/>
  <c r="G13" i="21"/>
  <c r="G21" i="20"/>
  <c r="G17" i="20"/>
  <c r="G16" i="20"/>
  <c r="G15" i="20"/>
  <c r="G13" i="20"/>
  <c r="G11" i="20"/>
  <c r="G10" i="20"/>
  <c r="G26" i="20" l="1"/>
  <c r="G19" i="25"/>
  <c r="E56" i="57" s="1"/>
  <c r="G18" i="24"/>
  <c r="E54" i="57" s="1"/>
  <c r="G19" i="23"/>
  <c r="E26" i="57" s="1"/>
  <c r="G30" i="18"/>
  <c r="E7" i="57" s="1"/>
  <c r="G17" i="16"/>
  <c r="E25" i="57" s="1"/>
  <c r="G17" i="17" l="1"/>
  <c r="E51" i="57" s="1"/>
  <c r="G24" i="15"/>
  <c r="E6" i="57" s="1"/>
  <c r="G19" i="14"/>
  <c r="G18" i="13"/>
  <c r="E23" i="57" s="1"/>
  <c r="G8" i="4"/>
  <c r="G16" i="11" l="1"/>
  <c r="G18" i="10"/>
  <c r="G8" i="8"/>
  <c r="G7" i="8"/>
  <c r="G13" i="7" l="1"/>
  <c r="G20" i="7" s="1"/>
  <c r="G19" i="9"/>
  <c r="G19" i="8"/>
  <c r="E38" i="57" s="1"/>
  <c r="G20" i="6" l="1"/>
  <c r="G13" i="4"/>
  <c r="G12" i="4"/>
  <c r="G11" i="4"/>
  <c r="G9" i="4"/>
  <c r="G22" i="3"/>
  <c r="G14" i="2"/>
  <c r="G25" i="2" s="1"/>
  <c r="E5" i="57" s="1"/>
  <c r="E57" i="57" s="1"/>
  <c r="G17" i="4" l="1"/>
</calcChain>
</file>

<file path=xl/sharedStrings.xml><?xml version="1.0" encoding="utf-8"?>
<sst xmlns="http://schemas.openxmlformats.org/spreadsheetml/2006/main" count="5618" uniqueCount="691">
  <si>
    <t>No.</t>
  </si>
  <si>
    <t>Kode_PL</t>
  </si>
  <si>
    <t>Keterangan</t>
  </si>
  <si>
    <t>PL65794</t>
  </si>
  <si>
    <t>PL65775</t>
  </si>
  <si>
    <t>PL65780</t>
  </si>
  <si>
    <t>PL65772</t>
  </si>
  <si>
    <t>ByOsKeamanan</t>
  </si>
  <si>
    <t>PL65795</t>
  </si>
  <si>
    <t>ByOsKebersihan</t>
  </si>
  <si>
    <t>PL65796</t>
  </si>
  <si>
    <t>ByOsSopir</t>
  </si>
  <si>
    <t>Air</t>
  </si>
  <si>
    <t>PL65797</t>
  </si>
  <si>
    <t>Outs Frontliner</t>
  </si>
  <si>
    <t>PL65801</t>
  </si>
  <si>
    <t>Pos Buku Besar</t>
  </si>
  <si>
    <t>PPOB Des'22 Angon Data</t>
  </si>
  <si>
    <t>Periode Des 2022</t>
  </si>
  <si>
    <t>Telepon Karyawan</t>
  </si>
  <si>
    <t>Majalah, Surat Kabar &amp; Bacaan</t>
  </si>
  <si>
    <t>By Jasa Outsourching</t>
  </si>
  <si>
    <t>DEBET</t>
  </si>
  <si>
    <t>KREDIT</t>
  </si>
  <si>
    <t>Kode_IA</t>
  </si>
  <si>
    <t>ByMHDMajalahSK</t>
  </si>
  <si>
    <t>ByMHDJasaOutsrc</t>
  </si>
  <si>
    <t>Nominal</t>
  </si>
  <si>
    <t>DAFTAR CADANGAN (BEBAN BIAYA) TAHUN 2022</t>
  </si>
  <si>
    <t xml:space="preserve">Total Biaya Pencadangan </t>
  </si>
  <si>
    <t>Listrik</t>
  </si>
  <si>
    <t>PL65774</t>
  </si>
  <si>
    <t>Lembur Des 2022 dan Insentif</t>
  </si>
  <si>
    <t>Lembur Des 2022</t>
  </si>
  <si>
    <t>PL65771</t>
  </si>
  <si>
    <t>Telepon &amp; Fax Kantor</t>
  </si>
  <si>
    <t>PL65770</t>
  </si>
  <si>
    <t>Pos &amp; Ekspedisi</t>
  </si>
  <si>
    <t>PL65644</t>
  </si>
  <si>
    <t>Sewa ATM</t>
  </si>
  <si>
    <t>Sewa EDC</t>
  </si>
  <si>
    <t>Periode Des 2022 Artajasa</t>
  </si>
  <si>
    <t>Kode</t>
  </si>
  <si>
    <t>Unit Kerja</t>
  </si>
  <si>
    <t>PL65787</t>
  </si>
  <si>
    <t>By Transaksi Multibiller</t>
  </si>
  <si>
    <t>By Sewa ATM</t>
  </si>
  <si>
    <t>IDR1507300011001</t>
  </si>
  <si>
    <t>ByMHD-Sewa ATM</t>
  </si>
  <si>
    <t>001</t>
  </si>
  <si>
    <t>PL65646</t>
  </si>
  <si>
    <t>By Sewa EDC</t>
  </si>
  <si>
    <t>IDR1507400011001</t>
  </si>
  <si>
    <t>ByMHD-Lainnya</t>
  </si>
  <si>
    <t>ByMHDPSSBTelex</t>
  </si>
  <si>
    <t>Pembyrn Tag. Pos Des 2022</t>
  </si>
  <si>
    <t>IDR1506500011001</t>
  </si>
  <si>
    <t>ByMHD-Telepon</t>
  </si>
  <si>
    <t>Pembyrn Tlp Ktr dan Wifi</t>
  </si>
  <si>
    <t>Pembyrn Tag. Telpon Pegawai</t>
  </si>
  <si>
    <t>UNIT KERJA : CABANG UTAMA</t>
  </si>
  <si>
    <t>IDR1506200011001</t>
  </si>
  <si>
    <t>ByMHD-Listrik</t>
  </si>
  <si>
    <t xml:space="preserve">Pembyrn Tag. Listrik </t>
  </si>
  <si>
    <t>IDR1506300011001</t>
  </si>
  <si>
    <t>ByMHD-Air</t>
  </si>
  <si>
    <t>Pembyrn Tag. PDAM Des 2022</t>
  </si>
  <si>
    <t>By. lembur dan insentif 29 org satpam</t>
  </si>
  <si>
    <t>By. lembur dan insentif 11 org petugas kebersihan</t>
  </si>
  <si>
    <t>By. lembur dan insentif 9 org sopir</t>
  </si>
  <si>
    <t>By. lembur dan insentif 26 org petugas payment point</t>
  </si>
  <si>
    <t>IDR1507200011001</t>
  </si>
  <si>
    <t>PL65633</t>
  </si>
  <si>
    <t>By Ass.Cash In Transit</t>
  </si>
  <si>
    <t>Premi Asuransi CIT</t>
  </si>
  <si>
    <t>PL65634</t>
  </si>
  <si>
    <t>By Ass.Cash In Safe</t>
  </si>
  <si>
    <t>Premi Asuransi CIS</t>
  </si>
  <si>
    <t>PL65635</t>
  </si>
  <si>
    <t>By Ass Cash In Box</t>
  </si>
  <si>
    <t>Premi Asuransi CICB</t>
  </si>
  <si>
    <t>PL60090</t>
  </si>
  <si>
    <t>By Uang Lembur</t>
  </si>
  <si>
    <t>By. lembur Des 2022</t>
  </si>
  <si>
    <t>PL60091</t>
  </si>
  <si>
    <t>By Uang Makan Lembur</t>
  </si>
  <si>
    <t>Uang mkn lembur des 2022</t>
  </si>
  <si>
    <t>PL65693</t>
  </si>
  <si>
    <t>By BPP Inventaris Kantor</t>
  </si>
  <si>
    <t>Perbaikan mesin rekam e-ktp (sedang proses perbaikan d vendor)</t>
  </si>
  <si>
    <t>PL65690</t>
  </si>
  <si>
    <t>IDR1506900011001</t>
  </si>
  <si>
    <t>ByMHDJarKom</t>
  </si>
  <si>
    <t>Pembyrn Tag. Cartenz des 2022</t>
  </si>
  <si>
    <t>IDR1507300010017</t>
  </si>
  <si>
    <t>By MHD Sewa ATM</t>
  </si>
  <si>
    <t>017</t>
  </si>
  <si>
    <t>IDR1507400010017</t>
  </si>
  <si>
    <t>By MHD Lainnya</t>
  </si>
  <si>
    <t>Sewa EDC Des 2022</t>
  </si>
  <si>
    <t>Telepon dan Fax kantor</t>
  </si>
  <si>
    <t>IDR1506500010017</t>
  </si>
  <si>
    <t>By MHD Telepon</t>
  </si>
  <si>
    <t>Des 2022</t>
  </si>
  <si>
    <t>IDR1506200010017</t>
  </si>
  <si>
    <t>By MHD Listrik</t>
  </si>
  <si>
    <t>IDR1506300010017</t>
  </si>
  <si>
    <t>By MHD Air</t>
  </si>
  <si>
    <t>Majalah, Surat kabar &amp; Bacaan</t>
  </si>
  <si>
    <t>IDR1506400010017</t>
  </si>
  <si>
    <t>By MHD Majalah SK</t>
  </si>
  <si>
    <t>Lembur Des dan Insentif</t>
  </si>
  <si>
    <t>Insentif</t>
  </si>
  <si>
    <t>By Jasa Outsorching</t>
  </si>
  <si>
    <t>IDR1507200010017</t>
  </si>
  <si>
    <t>By MHD Jasa Oust</t>
  </si>
  <si>
    <t>Lembur</t>
  </si>
  <si>
    <t>PL65805</t>
  </si>
  <si>
    <t>Perjamuan</t>
  </si>
  <si>
    <t>Akhir tahun</t>
  </si>
  <si>
    <t>UNIT KERJA : KCP KAYUTANGI</t>
  </si>
  <si>
    <t>UNIT KERJA : KCP DUTA MALL</t>
  </si>
  <si>
    <t>Uang Makan Lembur</t>
  </si>
  <si>
    <t>Tagihan Des 2022</t>
  </si>
  <si>
    <t>Lembur Des 2022 &amp; Insentif</t>
  </si>
  <si>
    <t>032</t>
  </si>
  <si>
    <t>IDR1507400010032</t>
  </si>
  <si>
    <t>IDR1506500010032</t>
  </si>
  <si>
    <t>IDR1506200010032</t>
  </si>
  <si>
    <t>IDR1506400010032</t>
  </si>
  <si>
    <t>IDR1507200010032</t>
  </si>
  <si>
    <t>030</t>
  </si>
  <si>
    <t>UNIT KERJA : KCP RSUD ULIN</t>
  </si>
  <si>
    <t>lembur Des 2022</t>
  </si>
  <si>
    <t>Lembur Akhir Tahun</t>
  </si>
  <si>
    <t>Perjamuan Akhir Tahun</t>
  </si>
  <si>
    <t>IDR1507300011030</t>
  </si>
  <si>
    <t>IDR1507400011030</t>
  </si>
  <si>
    <t>IDR1507200011030</t>
  </si>
  <si>
    <t>IDR1506400011030</t>
  </si>
  <si>
    <t>IDR1506500011030</t>
  </si>
  <si>
    <t>038</t>
  </si>
  <si>
    <t>UNIT KERJA : KCP DISPENDA</t>
  </si>
  <si>
    <t>PL65648</t>
  </si>
  <si>
    <t>BySewaLainnya</t>
  </si>
  <si>
    <t>Sewa Kembang</t>
  </si>
  <si>
    <t>IDR1507400011038</t>
  </si>
  <si>
    <t>IDR1506500011038</t>
  </si>
  <si>
    <t>IDR1506200011038</t>
  </si>
  <si>
    <t>IDR1506300011038</t>
  </si>
  <si>
    <t>IDR1506400011038</t>
  </si>
  <si>
    <t>IDR1507200011038</t>
  </si>
  <si>
    <t>034</t>
  </si>
  <si>
    <t>UNIT KERJA : KCP KANTOR GUBERNUR</t>
  </si>
  <si>
    <t>jamuan akhir tahun</t>
  </si>
  <si>
    <t>IDR1507400011034</t>
  </si>
  <si>
    <t>IDR1506500011034</t>
  </si>
  <si>
    <t>IDR1506400011034</t>
  </si>
  <si>
    <t>IDR1507200011034</t>
  </si>
  <si>
    <t>UNIT KERJA : KCP TELUK DALAM</t>
  </si>
  <si>
    <t>037</t>
  </si>
  <si>
    <t>ByBUKeamanan</t>
  </si>
  <si>
    <t>PL60272</t>
  </si>
  <si>
    <t>Lembur Akhir Bulan</t>
  </si>
  <si>
    <t>Jamuan Akhir Tahun 2022</t>
  </si>
  <si>
    <t>IDR1507400011037</t>
  </si>
  <si>
    <t>IDR1507200011037</t>
  </si>
  <si>
    <t>IDR1506500011037</t>
  </si>
  <si>
    <t>IDR1506200011037</t>
  </si>
  <si>
    <t>IDR1506300011037</t>
  </si>
  <si>
    <t>IDR1506400011037</t>
  </si>
  <si>
    <t>UNIT KERJA : KCP SENTRA ANTASARI</t>
  </si>
  <si>
    <t>020</t>
  </si>
  <si>
    <t>IDR1507400011020</t>
  </si>
  <si>
    <t>IDR1507200011020</t>
  </si>
  <si>
    <t>IDR1506500011020</t>
  </si>
  <si>
    <t>IDR1506200011020</t>
  </si>
  <si>
    <t>IDR1506300011020</t>
  </si>
  <si>
    <t>Tagihan Desember 2022</t>
  </si>
  <si>
    <t>Lembur Des 22 &amp; insentif</t>
  </si>
  <si>
    <t>Lembur Desember 2022</t>
  </si>
  <si>
    <t>IDR1507400011032</t>
  </si>
  <si>
    <t>UNIT KERJA : KCP SULTAN ADAM</t>
  </si>
  <si>
    <t>031</t>
  </si>
  <si>
    <t>IDR1507400011031</t>
  </si>
  <si>
    <t>IDR1507200011031</t>
  </si>
  <si>
    <t>IDR1506500011031</t>
  </si>
  <si>
    <t>IDR1506200011031</t>
  </si>
  <si>
    <t>IDR1506300011031</t>
  </si>
  <si>
    <t>UNIT KERJA : KCP GAMBUT</t>
  </si>
  <si>
    <t>019</t>
  </si>
  <si>
    <t>IDR1507400011019</t>
  </si>
  <si>
    <t>IDR1506500011019</t>
  </si>
  <si>
    <t>IDR1506200011019</t>
  </si>
  <si>
    <t>IDR1506300011019</t>
  </si>
  <si>
    <t>IDR1506400011019</t>
  </si>
  <si>
    <t>UNIT KERJA : KCP BANJARMASIN TIMUR</t>
  </si>
  <si>
    <t>018</t>
  </si>
  <si>
    <t>TAG DES</t>
  </si>
  <si>
    <t>TAG DES WAKAR</t>
  </si>
  <si>
    <t>LEMBUR &amp; INSENTIF</t>
  </si>
  <si>
    <t>IDR1507400011018</t>
  </si>
  <si>
    <t>IDR1507200011018</t>
  </si>
  <si>
    <t>IDR1506500011018</t>
  </si>
  <si>
    <t>IDR1506200011018</t>
  </si>
  <si>
    <t>IDR1506300011018</t>
  </si>
  <si>
    <t>IDR1506400011018</t>
  </si>
  <si>
    <t>UNIT KERJA : CABANG BARABAI</t>
  </si>
  <si>
    <t>002</t>
  </si>
  <si>
    <t>Photo Copy</t>
  </si>
  <si>
    <t>PL65776</t>
  </si>
  <si>
    <t>IDR1507400011002</t>
  </si>
  <si>
    <t>IDR1507200011002</t>
  </si>
  <si>
    <t>IDR1507300011002</t>
  </si>
  <si>
    <t>IDR1506500011002</t>
  </si>
  <si>
    <t>IDR1506200011002</t>
  </si>
  <si>
    <t>IDR1506300011002</t>
  </si>
  <si>
    <t>IDR1506400011002</t>
  </si>
  <si>
    <t>Estimasi Lembur di bulan Des22</t>
  </si>
  <si>
    <t>Estimasi Tag Des2022</t>
  </si>
  <si>
    <t>021</t>
  </si>
  <si>
    <t>UNIT KERJA : KCP MURAKATA</t>
  </si>
  <si>
    <t>IDR1507400011021</t>
  </si>
  <si>
    <t>IDR1506500011021</t>
  </si>
  <si>
    <t>IDR1506200011021</t>
  </si>
  <si>
    <t>IDR1506300011021</t>
  </si>
  <si>
    <t>047</t>
  </si>
  <si>
    <t>UNIT KERJA : KCP BIRAYANG</t>
  </si>
  <si>
    <t>ByMHDLainnya</t>
  </si>
  <si>
    <t>IDR1507200011021</t>
  </si>
  <si>
    <t>IDR1507400011047</t>
  </si>
  <si>
    <t>IDR1507200011047</t>
  </si>
  <si>
    <t>IDR1506500011047</t>
  </si>
  <si>
    <t>IDR1506200011047</t>
  </si>
  <si>
    <t>IDR1506300011047</t>
  </si>
  <si>
    <t>003</t>
  </si>
  <si>
    <t>UNIT KERJA : CABANG KOTABARU</t>
  </si>
  <si>
    <t>By BPP Gedung Kantor</t>
  </si>
  <si>
    <t>PL65804</t>
  </si>
  <si>
    <t>PL65778</t>
  </si>
  <si>
    <t>PL65777</t>
  </si>
  <si>
    <t>Percetakan</t>
  </si>
  <si>
    <t>ATK</t>
  </si>
  <si>
    <t>Iuran</t>
  </si>
  <si>
    <t>PL65790</t>
  </si>
  <si>
    <t>PL65792</t>
  </si>
  <si>
    <t>Promosi Corporate</t>
  </si>
  <si>
    <t>Promosi Dana Jasa</t>
  </si>
  <si>
    <t>PL65852</t>
  </si>
  <si>
    <t>SP2D OL BPKAD</t>
  </si>
  <si>
    <t>PL65834</t>
  </si>
  <si>
    <t>Insentif Bendaharawan</t>
  </si>
  <si>
    <t>IDR1507400011003</t>
  </si>
  <si>
    <t>IDR1507200011003</t>
  </si>
  <si>
    <t>IDR1506500011003</t>
  </si>
  <si>
    <t>IDR1506200011003</t>
  </si>
  <si>
    <t>IDR1506300011003</t>
  </si>
  <si>
    <t>IDR1506400011003</t>
  </si>
  <si>
    <t>Lembur Nop &amp; Des 2022</t>
  </si>
  <si>
    <t>022</t>
  </si>
  <si>
    <t>UNIT KERJA : KCP LIMBUR RAYA</t>
  </si>
  <si>
    <t>IDR1507300011003</t>
  </si>
  <si>
    <t>IDR1507400011022</t>
  </si>
  <si>
    <t>IDR1507200011022</t>
  </si>
  <si>
    <t>IDR1506300011022</t>
  </si>
  <si>
    <t>IDR1506500011022</t>
  </si>
  <si>
    <t>IDR1506200011022</t>
  </si>
  <si>
    <t>050</t>
  </si>
  <si>
    <t>UNIT KERJA : KCP SENGAYAM</t>
  </si>
  <si>
    <t>IDR1507400011050</t>
  </si>
  <si>
    <t>IDR1506500011050</t>
  </si>
  <si>
    <t>IDR1506200011050</t>
  </si>
  <si>
    <t>IDR1507200011050</t>
  </si>
  <si>
    <t>UNIT KERJA : KCP LONTAR</t>
  </si>
  <si>
    <t>052</t>
  </si>
  <si>
    <t>IDR1507400011052</t>
  </si>
  <si>
    <t>IDR1506500011052</t>
  </si>
  <si>
    <t>IDR1506200011052</t>
  </si>
  <si>
    <t>IDR1507200011052</t>
  </si>
  <si>
    <t>UNIT KERJA : CABANG AMUNTAI</t>
  </si>
  <si>
    <t>Sewa Lainnya</t>
  </si>
  <si>
    <t>IDR1507400011004</t>
  </si>
  <si>
    <t>004</t>
  </si>
  <si>
    <t>Sewa Bima Alterra Bulan Desember 2022</t>
  </si>
  <si>
    <t>PL65692</t>
  </si>
  <si>
    <t>Biaya Pemel &amp; Perb Kendaraan Bermotor</t>
  </si>
  <si>
    <t>Biaya Pemel &amp; Perb Gedung Kantor</t>
  </si>
  <si>
    <t>Service Kendaraan Bermotor</t>
  </si>
  <si>
    <t>Tagihan Pembelian Barang Kebersihan Gedung Kantor</t>
  </si>
  <si>
    <t>Tagihan Telpon dan Wifi Bulan Desember 2022</t>
  </si>
  <si>
    <t>Tagihan Telpon Karyawan Bulan Desember 2022</t>
  </si>
  <si>
    <t>Tagihan Listrik Bulan Desember 2022 (Cabang &amp; Capem Pasar)</t>
  </si>
  <si>
    <t>Tagihan PDAM Bulan Desember 2022 (Cabang &amp; Capem Pasar)</t>
  </si>
  <si>
    <t>Tagihan Koran Bulan Desember 2022</t>
  </si>
  <si>
    <t>Insentif, Lembur (9 Orang)</t>
  </si>
  <si>
    <t>Insentif, Lembur (4 Orang)</t>
  </si>
  <si>
    <t>Insentif, Lembur (5 Orang)</t>
  </si>
  <si>
    <t>Insentif, Lembur (10 Orang)</t>
  </si>
  <si>
    <t>Jasa Outsourcing Bulan Desember 2022</t>
  </si>
  <si>
    <t>Pembayaran Bulan Desember 2022</t>
  </si>
  <si>
    <t>Perjamuan Akhir Tahun 2022</t>
  </si>
  <si>
    <t>Pembelian Souvenir</t>
  </si>
  <si>
    <t>IDR1507200011004</t>
  </si>
  <si>
    <t>IDR1506400011004</t>
  </si>
  <si>
    <t>IDR1506500011004</t>
  </si>
  <si>
    <t>IDR1506200011004</t>
  </si>
  <si>
    <t>IDR1506300011004</t>
  </si>
  <si>
    <t>IDR1507300011004</t>
  </si>
  <si>
    <t>UNIT KERJA : KCP PASAR AMUNTAI</t>
  </si>
  <si>
    <t>023</t>
  </si>
  <si>
    <t>IDR1507400011023</t>
  </si>
  <si>
    <t>IDR1506500011023</t>
  </si>
  <si>
    <t>UNIT KERJA : KCP ALABIO</t>
  </si>
  <si>
    <t>Tagihan Listrik Bulan Desember 2022</t>
  </si>
  <si>
    <t>Tagihan PDAM Bulan Desember 2022</t>
  </si>
  <si>
    <t>042</t>
  </si>
  <si>
    <t>IDR1507400011042</t>
  </si>
  <si>
    <t>IDR1506500011042</t>
  </si>
  <si>
    <t>IDR1506200011042</t>
  </si>
  <si>
    <t>IDR1506300011042</t>
  </si>
  <si>
    <t>UNIT KERJA : CABANG TANJUNG</t>
  </si>
  <si>
    <t>Keamanan</t>
  </si>
  <si>
    <t>Lembu Pegawai  Akhir Tahun 2022</t>
  </si>
  <si>
    <t>Uang Makan Lembur Pegawai Akhir Tahun 2022</t>
  </si>
  <si>
    <t>ASS CIT DES 2022</t>
  </si>
  <si>
    <t>ASS CIS DES 2022</t>
  </si>
  <si>
    <t>ASS CIB DES 2022</t>
  </si>
  <si>
    <t>Tapping Box Cartenz</t>
  </si>
  <si>
    <t>Polisi dan Brimob Des 2022</t>
  </si>
  <si>
    <t>005</t>
  </si>
  <si>
    <t>IDR1507300011005</t>
  </si>
  <si>
    <t>IDR1507400011005</t>
  </si>
  <si>
    <t>IDR1507200011005</t>
  </si>
  <si>
    <t>IDR1506400011005</t>
  </si>
  <si>
    <t>IDR1506500011005</t>
  </si>
  <si>
    <t>IDR1506200011005</t>
  </si>
  <si>
    <t>IDR1506300011005</t>
  </si>
  <si>
    <t>UNIT KERJA : KCP KELUA</t>
  </si>
  <si>
    <t>024</t>
  </si>
  <si>
    <t>IDR1507400011024</t>
  </si>
  <si>
    <t>IDR1506500011024</t>
  </si>
  <si>
    <t>IDR1506200011024</t>
  </si>
  <si>
    <t>IDR1506300011024</t>
  </si>
  <si>
    <t>Cadangan CIT</t>
  </si>
  <si>
    <t>Cadangan CIS</t>
  </si>
  <si>
    <t>Cadangan CIB</t>
  </si>
  <si>
    <t>Lembur Akhir Tahun 2022</t>
  </si>
  <si>
    <t>UNIT KERJA : KCP MABUUN</t>
  </si>
  <si>
    <t>036</t>
  </si>
  <si>
    <t>IDR1507400011036</t>
  </si>
  <si>
    <t>IDR1506500011036</t>
  </si>
  <si>
    <t>IDR1506200011036</t>
  </si>
  <si>
    <t>IDR1507200011036</t>
  </si>
  <si>
    <t>ASS CIS DES 20232</t>
  </si>
  <si>
    <t>Makan Lembur Des 2022</t>
  </si>
  <si>
    <t>UNIT KERJA : KCP MUARA UYA</t>
  </si>
  <si>
    <t>048</t>
  </si>
  <si>
    <t>IDR1507400011048</t>
  </si>
  <si>
    <t>IDR1506500011048</t>
  </si>
  <si>
    <t>IDR1506300011048</t>
  </si>
  <si>
    <t>IDR1507200011048</t>
  </si>
  <si>
    <t>Lembur Akhir Tahun Des 2022</t>
  </si>
  <si>
    <t>Wakar Des 2022</t>
  </si>
  <si>
    <t>006</t>
  </si>
  <si>
    <t>UNIT KERJA : CABANG RANTAU</t>
  </si>
  <si>
    <t>PL65979</t>
  </si>
  <si>
    <t>Biaya Non Operasional Lainnya</t>
  </si>
  <si>
    <t>IDR1507300011006</t>
  </si>
  <si>
    <t>IDR1507400011006</t>
  </si>
  <si>
    <t>IDR1507200011006</t>
  </si>
  <si>
    <t>IDR1506500011006</t>
  </si>
  <si>
    <t>IDR1506200011006</t>
  </si>
  <si>
    <t>IDR1506300011006</t>
  </si>
  <si>
    <t>UNIT KERJA :KCP BINUANG</t>
  </si>
  <si>
    <t>025</t>
  </si>
  <si>
    <t>IDR1506800011025</t>
  </si>
  <si>
    <t>IDR1506500011025</t>
  </si>
  <si>
    <t>IDR1506200011025</t>
  </si>
  <si>
    <t>IDR1506300011025</t>
  </si>
  <si>
    <t>IDR1507400011025</t>
  </si>
  <si>
    <t>IDR1507200011025</t>
  </si>
  <si>
    <t>UNIT KERJA :KCP MARGASARI</t>
  </si>
  <si>
    <t>041</t>
  </si>
  <si>
    <t>IDR1507400011041</t>
  </si>
  <si>
    <t>IDR1506500011041</t>
  </si>
  <si>
    <t>IDR1506200011041</t>
  </si>
  <si>
    <t>IDR1506300011041</t>
  </si>
  <si>
    <t>IDR1507200011041</t>
  </si>
  <si>
    <t>007</t>
  </si>
  <si>
    <t>UNIT KERJA : CABANG PELAIHARI</t>
  </si>
  <si>
    <t>IDR1507300011007</t>
  </si>
  <si>
    <t>IDR1507400011007</t>
  </si>
  <si>
    <t>IDR1507200011007</t>
  </si>
  <si>
    <t>IDR1506500011007</t>
  </si>
  <si>
    <t>IDR1506200011007</t>
  </si>
  <si>
    <t>IDR1506400011007</t>
  </si>
  <si>
    <t>IDR1506300011007</t>
  </si>
  <si>
    <t>UNIT KERJA : KCP PEMKAB TALA</t>
  </si>
  <si>
    <t>035</t>
  </si>
  <si>
    <t>IDR1507400011035</t>
  </si>
  <si>
    <t>IDR1507200011035</t>
  </si>
  <si>
    <t>IDR1506500011035</t>
  </si>
  <si>
    <t>IDR1506200011035</t>
  </si>
  <si>
    <t>IDR1506300011035</t>
  </si>
  <si>
    <t>IDR1506400011035</t>
  </si>
  <si>
    <t>026</t>
  </si>
  <si>
    <t>UNIT KERJA : KCP ASAM-ASAM</t>
  </si>
  <si>
    <t>IDR1507400011026</t>
  </si>
  <si>
    <t>IDR1507200011026</t>
  </si>
  <si>
    <t>IDR1506500011026</t>
  </si>
  <si>
    <t>IDR1506200011026</t>
  </si>
  <si>
    <t>IDR1506300011026</t>
  </si>
  <si>
    <t>UNIT KERJA : KCP BATI-BATI</t>
  </si>
  <si>
    <t>039</t>
  </si>
  <si>
    <t>IDR1507400011039</t>
  </si>
  <si>
    <t>IDR1507200011039</t>
  </si>
  <si>
    <t>IDR1506500011039</t>
  </si>
  <si>
    <t>IDR1506200011039</t>
  </si>
  <si>
    <t>046</t>
  </si>
  <si>
    <t>UNIT KERJA : KCP TAKISUNG</t>
  </si>
  <si>
    <t>UNIT KERJA : CABANG KANDANGAN</t>
  </si>
  <si>
    <t>008</t>
  </si>
  <si>
    <t>BPP Gedung Kantor</t>
  </si>
  <si>
    <t>Photocopy</t>
  </si>
  <si>
    <t>PL65640</t>
  </si>
  <si>
    <t>Sewa Tanah</t>
  </si>
  <si>
    <t>-</t>
  </si>
  <si>
    <t>U/Rencana Perbaikan 2 Buah WC</t>
  </si>
  <si>
    <t>U/Biaya Sewa tanah 8 Unit ATM</t>
  </si>
  <si>
    <t>U/ Sewa Alat Perekam Pajak</t>
  </si>
  <si>
    <t>IDR1507300011008</t>
  </si>
  <si>
    <t>IDR1507400011008</t>
  </si>
  <si>
    <t>IDR1506500011008</t>
  </si>
  <si>
    <t>IDR1506200011008</t>
  </si>
  <si>
    <t>IDR1506300011008</t>
  </si>
  <si>
    <t>IDR1506400011008</t>
  </si>
  <si>
    <t>IDR1507200011008</t>
  </si>
  <si>
    <t>UNIT KERJA : KCP NAGARA</t>
  </si>
  <si>
    <t>015</t>
  </si>
  <si>
    <t>IDR1507400011015</t>
  </si>
  <si>
    <t>IDR1507200011015</t>
  </si>
  <si>
    <t>UNIT KERJA : CABANG BATULICIN</t>
  </si>
  <si>
    <t>010</t>
  </si>
  <si>
    <t>BPP Inventaris Kantor</t>
  </si>
  <si>
    <t>Pameran</t>
  </si>
  <si>
    <t>IDR1507300011010</t>
  </si>
  <si>
    <t>IDR1507400011010</t>
  </si>
  <si>
    <t>IDR1507200011010</t>
  </si>
  <si>
    <t>IDR1506400011010</t>
  </si>
  <si>
    <t>IDR1506500011010</t>
  </si>
  <si>
    <t>IDR1506200011010</t>
  </si>
  <si>
    <t>IDR1506300011010</t>
  </si>
  <si>
    <t>Desember 2022</t>
  </si>
  <si>
    <t>Insentif &amp; Lembur</t>
  </si>
  <si>
    <t>Perbaikan 2 unit UPS Besar ATM</t>
  </si>
  <si>
    <t>Pameran Batfest 2022</t>
  </si>
  <si>
    <t>UNIT KERJA : KCP SATUI</t>
  </si>
  <si>
    <t>014</t>
  </si>
  <si>
    <t>By Non Operasional Lainnya</t>
  </si>
  <si>
    <t>IDR1507300011014</t>
  </si>
  <si>
    <t>IDR1507400011014</t>
  </si>
  <si>
    <t>IDR1507200011014</t>
  </si>
  <si>
    <t>IDR1506500011014</t>
  </si>
  <si>
    <t>IDR1506200011014</t>
  </si>
  <si>
    <t>IDR1506300011014</t>
  </si>
  <si>
    <t>UNIT KERJA : KCP SERONGGA</t>
  </si>
  <si>
    <t>027</t>
  </si>
  <si>
    <t>Lembur dan insentif</t>
  </si>
  <si>
    <t>IDR1507400011027</t>
  </si>
  <si>
    <t>IDR1507200011027</t>
  </si>
  <si>
    <t>IDR1506500011027</t>
  </si>
  <si>
    <t>IDR1506200011027</t>
  </si>
  <si>
    <t>IDR1506300011027</t>
  </si>
  <si>
    <t>028</t>
  </si>
  <si>
    <t>UNIT KERJA : KCP PAGATAN</t>
  </si>
  <si>
    <t>IDR1507400011028</t>
  </si>
  <si>
    <t>IDR1506500011028</t>
  </si>
  <si>
    <t>IDR1506200011028</t>
  </si>
  <si>
    <t>IDR1506300011028</t>
  </si>
  <si>
    <t>IDR1507200011028</t>
  </si>
  <si>
    <t>029</t>
  </si>
  <si>
    <t>IDR1507400011029</t>
  </si>
  <si>
    <t>IDR1507200011029</t>
  </si>
  <si>
    <t>IDR1506500011029</t>
  </si>
  <si>
    <t>BY TELP KANTOR &amp; FAX BULANAN</t>
  </si>
  <si>
    <t>BY TELP KARYAWAN</t>
  </si>
  <si>
    <t>LEMBUR AKHIR TAHUN</t>
  </si>
  <si>
    <t>JAMUAN AKHIR TAHUN</t>
  </si>
  <si>
    <t>LEMBUR DAN INSENTIF TW 4</t>
  </si>
  <si>
    <t>045</t>
  </si>
  <si>
    <t>UNIT KERJA : KCP GUNUNG TINGGI</t>
  </si>
  <si>
    <t>UNIT KERJA : KCP ANGSANA</t>
  </si>
  <si>
    <t>TELPON</t>
  </si>
  <si>
    <t>AIR</t>
  </si>
  <si>
    <t>LAINNYA</t>
  </si>
  <si>
    <t>IDR1507400011045</t>
  </si>
  <si>
    <t>IDR1507200011045</t>
  </si>
  <si>
    <t>IDR1506500011045</t>
  </si>
  <si>
    <t>IDR1506300011045</t>
  </si>
  <si>
    <t>009</t>
  </si>
  <si>
    <t>UNIT KERJA : CABANG MARTAPURA</t>
  </si>
  <si>
    <t>IDR1507300011009</t>
  </si>
  <si>
    <t>IDR1507400011009</t>
  </si>
  <si>
    <t>IDR1507200011009</t>
  </si>
  <si>
    <t>IDR1506400011009</t>
  </si>
  <si>
    <t>IDR1506500011009</t>
  </si>
  <si>
    <t>IDR1506200011009</t>
  </si>
  <si>
    <t>IDR1506300011009</t>
  </si>
  <si>
    <t>Nov dan Des 2022</t>
  </si>
  <si>
    <t>Perbaikan Atap dan Flapon</t>
  </si>
  <si>
    <t>Proposal Seragam DPMPTSP</t>
  </si>
  <si>
    <t>044</t>
  </si>
  <si>
    <t>UNIT KERJA : KCP SEKUMPUL</t>
  </si>
  <si>
    <t>Cadangan Perbaikan</t>
  </si>
  <si>
    <t>IDR1507400011044</t>
  </si>
  <si>
    <t>IDR1507200011044</t>
  </si>
  <si>
    <t>IDR1506500011044</t>
  </si>
  <si>
    <t>IDR1506200011044</t>
  </si>
  <si>
    <t>IDR1506300011044</t>
  </si>
  <si>
    <t>IDR1506400011044</t>
  </si>
  <si>
    <t>049</t>
  </si>
  <si>
    <t>UNIT KERJA : KCP MATARAMAN</t>
  </si>
  <si>
    <t>IDR1507400011049</t>
  </si>
  <si>
    <t>IDR1506500011049</t>
  </si>
  <si>
    <t>IDR1507200011049</t>
  </si>
  <si>
    <t>IDR1506200011049</t>
  </si>
  <si>
    <t>IDR1506300011049</t>
  </si>
  <si>
    <t>011</t>
  </si>
  <si>
    <t>UNIT KERJA : CABANG BANJARBARU</t>
  </si>
  <si>
    <t>IDR1507300011011</t>
  </si>
  <si>
    <t>IDR1507400011011</t>
  </si>
  <si>
    <t>IDR1506500011011</t>
  </si>
  <si>
    <t>IDR1506200011011</t>
  </si>
  <si>
    <t>IDR1506300011011</t>
  </si>
  <si>
    <t>IDR1506400011011</t>
  </si>
  <si>
    <t>IDR1507200011011</t>
  </si>
  <si>
    <t>Ass Cash In Transit</t>
  </si>
  <si>
    <t>Ass In Safe</t>
  </si>
  <si>
    <t>Ass Cash Box</t>
  </si>
  <si>
    <t>Jamuan akhir Tahun</t>
  </si>
  <si>
    <t>Renov R. Arsip</t>
  </si>
  <si>
    <t>Sewa KK Bandara Nov &amp; Des 2022</t>
  </si>
  <si>
    <t>ID Card Pemko Bjb</t>
  </si>
  <si>
    <t>033</t>
  </si>
  <si>
    <t>UNIT KERJA : KCP LANDASAN ULIN</t>
  </si>
  <si>
    <t>IDR1507400011033</t>
  </si>
  <si>
    <t>IDR1507200011033</t>
  </si>
  <si>
    <t>IDR1506500011033</t>
  </si>
  <si>
    <t>IDR1506200011033</t>
  </si>
  <si>
    <t>IDR1506300011033</t>
  </si>
  <si>
    <t>IDR1506400011033</t>
  </si>
  <si>
    <t>012</t>
  </si>
  <si>
    <t>UNIT KERJA : CABANG MARABAHAN</t>
  </si>
  <si>
    <t>IDR1507300011012</t>
  </si>
  <si>
    <t>IDR1507400011012</t>
  </si>
  <si>
    <t>IDR1507200011012</t>
  </si>
  <si>
    <t>IDR1506500011012</t>
  </si>
  <si>
    <t>IDR1506200011012</t>
  </si>
  <si>
    <t>IDR1506300011012</t>
  </si>
  <si>
    <t>IDR1506400011012</t>
  </si>
  <si>
    <t xml:space="preserve">November dan Desember </t>
  </si>
  <si>
    <t>lembur akhir tahun</t>
  </si>
  <si>
    <t>kanopi, ruang kacab dan lain lain</t>
  </si>
  <si>
    <t>tapping box dan sewa BIMA PHR</t>
  </si>
  <si>
    <t>043</t>
  </si>
  <si>
    <t>UNIT KERJA : KCP HANDIL BAKTI</t>
  </si>
  <si>
    <t>IDR1507400011043</t>
  </si>
  <si>
    <t>IDR1507200011043</t>
  </si>
  <si>
    <t>IDR1506500011043</t>
  </si>
  <si>
    <t>IDR1506200011043</t>
  </si>
  <si>
    <t>IDR1506300011043</t>
  </si>
  <si>
    <t>IDR1506400011043</t>
  </si>
  <si>
    <t>Lembur akhir tahun</t>
  </si>
  <si>
    <t>Jamuan Akhir Tahun</t>
  </si>
  <si>
    <t>UNIT KERJA : KCP ANJIR PASAR</t>
  </si>
  <si>
    <t>051</t>
  </si>
  <si>
    <t>IDR1507400011051</t>
  </si>
  <si>
    <t>IDR1507200011051</t>
  </si>
  <si>
    <t>IDR1506500011051</t>
  </si>
  <si>
    <t>IDR1506200011051</t>
  </si>
  <si>
    <t>IDR1506300011051</t>
  </si>
  <si>
    <t>013</t>
  </si>
  <si>
    <t>UNIT KERJA : CABANG PARINGIN</t>
  </si>
  <si>
    <t>PL60201</t>
  </si>
  <si>
    <t>Natura-lainnya</t>
  </si>
  <si>
    <t>IDR1507300011013</t>
  </si>
  <si>
    <t>IDR1507400011013</t>
  </si>
  <si>
    <t>IDR1507200011013</t>
  </si>
  <si>
    <t>IDR1506400011013</t>
  </si>
  <si>
    <t>IDR1506300011013</t>
  </si>
  <si>
    <t>IDR1506500011013</t>
  </si>
  <si>
    <t>IDR1506200011013</t>
  </si>
  <si>
    <t>CIS Desember dan ATM</t>
  </si>
  <si>
    <t>CIT Desember</t>
  </si>
  <si>
    <t>CICB Desember</t>
  </si>
  <si>
    <t>Lembur ATM dan Akhir Tahun Pegawai</t>
  </si>
  <si>
    <t>Jamuan Pegawai dan Akhir Tahun 2022</t>
  </si>
  <si>
    <t>Perbaikan Las Pagar dan Drainase Kantor</t>
  </si>
  <si>
    <t>Perbaikan AC, UPS, dan lainnya</t>
  </si>
  <si>
    <t>Keamanan ATM Periode Des 2022</t>
  </si>
  <si>
    <t>Kosmetik Frontliner Des 2022</t>
  </si>
  <si>
    <t>Bantuan untuk HUT BLG dan Tenda BPBD</t>
  </si>
  <si>
    <t>UNIT KERJA : CABANG A. YANI</t>
  </si>
  <si>
    <t>016</t>
  </si>
  <si>
    <t>IDR1507300011016</t>
  </si>
  <si>
    <t>IDR1507400011016</t>
  </si>
  <si>
    <t>IDR1507200011016</t>
  </si>
  <si>
    <t>IDR1506500011016</t>
  </si>
  <si>
    <t>IDR1506200011016</t>
  </si>
  <si>
    <t>IDR1506300011016</t>
  </si>
  <si>
    <t>IDR1506400011016</t>
  </si>
  <si>
    <t>040</t>
  </si>
  <si>
    <t>UNIT KERJA : CABANG JAKARTA</t>
  </si>
  <si>
    <t>Sewa Peralatan Kantor</t>
  </si>
  <si>
    <t>PL65643</t>
  </si>
  <si>
    <t>IDR1507300011040</t>
  </si>
  <si>
    <t>IDR1507400011040</t>
  </si>
  <si>
    <t>IDR1507200011040</t>
  </si>
  <si>
    <t>IDR1506500011040</t>
  </si>
  <si>
    <t>IDR1506200011040</t>
  </si>
  <si>
    <t>IDR1506300011040</t>
  </si>
  <si>
    <t>Air Minum Galon Karyawan Des 2022</t>
  </si>
  <si>
    <t>Sewa ATM (daftar sesuai revisi lampiran Divisi Umum)</t>
  </si>
  <si>
    <t>Lembur Des 2022 dan Insentif (agar dicadangkan)</t>
  </si>
  <si>
    <t>Lembur Des 2022 (agar dicadangkan)</t>
  </si>
  <si>
    <t>IDR1507400011046</t>
  </si>
  <si>
    <t>IDR1507200011046</t>
  </si>
  <si>
    <t>IDR1506500011046</t>
  </si>
  <si>
    <t>IDR1506200011046</t>
  </si>
  <si>
    <t>Rekapitulasi Pencadangan Biaya Cabang/Capem Konvensional</t>
  </si>
  <si>
    <t>Kode Cabang</t>
  </si>
  <si>
    <t>Kantor Cabang/Capem</t>
  </si>
  <si>
    <t>TPP</t>
  </si>
  <si>
    <t>KC Utama Banjarmasin</t>
  </si>
  <si>
    <t>KC Barabai</t>
  </si>
  <si>
    <t>KC Kotabaru</t>
  </si>
  <si>
    <t>KC Amuntai</t>
  </si>
  <si>
    <t>KC Tanjung</t>
  </si>
  <si>
    <t>KC Rantau</t>
  </si>
  <si>
    <t>KC Pelaihari</t>
  </si>
  <si>
    <t>KC Kandangan</t>
  </si>
  <si>
    <t>KC Martapura</t>
  </si>
  <si>
    <t>KC Batulicin</t>
  </si>
  <si>
    <t>KC Banjarbaru</t>
  </si>
  <si>
    <t>KC Marabahan</t>
  </si>
  <si>
    <t>KC Paringin</t>
  </si>
  <si>
    <t>KCP Satui</t>
  </si>
  <si>
    <t>KCP Nagara</t>
  </si>
  <si>
    <t>KC A Yani</t>
  </si>
  <si>
    <t>KCP Kayutangi</t>
  </si>
  <si>
    <t>KCP BJM Timur</t>
  </si>
  <si>
    <t>KCP Gambut</t>
  </si>
  <si>
    <t>KCP Sentra Antasari</t>
  </si>
  <si>
    <t>KCP Murakata</t>
  </si>
  <si>
    <t>KCP Limbur Raya</t>
  </si>
  <si>
    <t>KCP Pasar Amuntai</t>
  </si>
  <si>
    <t>KCP Kelua</t>
  </si>
  <si>
    <t>KCP Binuang</t>
  </si>
  <si>
    <t>KCP Asam-asam</t>
  </si>
  <si>
    <t>KCP Serongga</t>
  </si>
  <si>
    <t>KCP Pagatan</t>
  </si>
  <si>
    <t>KCP GunungTinggi</t>
  </si>
  <si>
    <t>KCP RSUD Ulin</t>
  </si>
  <si>
    <t>KCP Sultan Adam</t>
  </si>
  <si>
    <t>KCP Duta Mall</t>
  </si>
  <si>
    <t xml:space="preserve">KCP Landasan Ulin </t>
  </si>
  <si>
    <t>KCP Kantor Gubernur</t>
  </si>
  <si>
    <t>KCP Tanah Laut</t>
  </si>
  <si>
    <t>KCP Mabu'un</t>
  </si>
  <si>
    <t>KCP Teluk Dalam</t>
  </si>
  <si>
    <t>KCP Dispenda</t>
  </si>
  <si>
    <t>KCP Bati-bati</t>
  </si>
  <si>
    <t>KC Jakarta</t>
  </si>
  <si>
    <t>KCP Margasari</t>
  </si>
  <si>
    <t>KCP Alabio</t>
  </si>
  <si>
    <t>KCP Handil Bakti</t>
  </si>
  <si>
    <t>KCP Sekumpul</t>
  </si>
  <si>
    <t>KCP Angsana</t>
  </si>
  <si>
    <t>KCP Takisung</t>
  </si>
  <si>
    <t>KCP Birayang</t>
  </si>
  <si>
    <t>KCP Muara Uya</t>
  </si>
  <si>
    <t>KCP Matraman</t>
  </si>
  <si>
    <t>KCP Sengayam</t>
  </si>
  <si>
    <t>KCP Anjir Pasar</t>
  </si>
  <si>
    <t>KCP Lontar</t>
  </si>
  <si>
    <t>Total</t>
  </si>
  <si>
    <t>Tag Taping Box Des 2022</t>
  </si>
  <si>
    <t xml:space="preserve">Lembur Des 2022 dan Insentif </t>
  </si>
  <si>
    <t>Aset Dalam Penyelesaian</t>
  </si>
  <si>
    <t>IDR1122300011007</t>
  </si>
  <si>
    <t>Pekerjaan Paving Blok dan Carport Cabang Pelaihari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</si>
</sst>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1" formatCode="_-* #,##0_-;\-* #,##0_-;_-* &quot;-&quot;_-;_-@_-"/>
    <numFmt numFmtId="43" formatCode="_-* #,##0.00_-;\-* #,##0.00_-;_-* &quot;-&quot;??_-;_-@_-"/>
    <numFmt numFmtId="164" formatCode="_ * #,##0.00_ ;_ * \-#,##0.00_ ;_ * \-??_ ;_ @_ "/>
    <numFmt numFmtId="165" formatCode="_(* #,##0_);_(* \(#,##0\);_(* \-_);_(@_)"/>
    <numFmt numFmtId="166" formatCode="_(* #,##0.00_);_(* \(#,##0.00\);_(* \-??_);_(@_)"/>
    <numFmt numFmtId="167" formatCode="_ * #,##0_ ;_ * \-#,##0_ ;_ * &quot;-&quot;??_ ;_ @_ "/>
    <numFmt numFmtId="168" formatCode="_(* #,##0_);_(* \(#,##0\);_(* &quot;-&quot;??_);_(@_)"/>
    <numFmt numFmtId="169" formatCode="_ * #,##0_ ;_ * \-#,##0_ ;_ * &quot;-&quot;_ ;_ @_ "/>
    <numFmt numFmtId="170" formatCode="_-* #,##0_-;\-* #,##0_-;_-* &quot;-&quot;??_-;_-@_-"/>
    <numFmt numFmtId="171" formatCode="_-* #,##0_-;\-* #,##0_-;_-* \-_-;_-@_-"/>
    <numFmt numFmtId="172" formatCode="_(* #,##0_);_(* \(#,##0\);_(* \-??_);_(@_)"/>
    <numFmt numFmtId="173" formatCode="_(* #,##0.00_);_(* \(#,##0.00\);_(* &quot;-&quot;??_);_(@_)"/>
  </numFmts>
  <fonts count="20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sz val="11"/>
      <name val="Calibri"/>
      <family val="2"/>
      <scheme val="minor"/>
    </font>
    <font>
      <sz val="11"/>
      <color indexed="63"/>
      <name val="Calibri"/>
      <family val="2"/>
    </font>
    <font>
      <sz val="11"/>
      <color indexed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auto="1"/>
      </left>
      <right style="thin">
        <color indexed="8"/>
      </right>
      <top style="thin">
        <color indexed="8"/>
      </top>
      <bottom style="thin">
        <color auto="1"/>
      </bottom>
      <diagonal/>
    </border>
    <border>
      <left style="thin">
        <color auto="1"/>
      </left>
      <right style="thin">
        <color indexed="8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indexed="8"/>
      </right>
      <top style="thin">
        <color auto="1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8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</borders>
  <cellStyleXfs count="13">
    <xf numFmtId="0" fontId="0" fillId="0" borderId="0"/>
    <xf numFmtId="41" fontId="10" fillId="0" borderId="0" applyFont="0" applyFill="0" applyBorder="0" applyAlignment="0" applyProtection="0"/>
    <xf numFmtId="0" fontId="11" fillId="0" borderId="0">
      <alignment vertical="center"/>
    </xf>
    <xf numFmtId="0" fontId="9" fillId="0" borderId="0"/>
    <xf numFmtId="164" fontId="9" fillId="0" borderId="0" applyFill="0" applyBorder="0" applyAlignment="0" applyProtection="0"/>
    <xf numFmtId="165" fontId="9" fillId="0" borderId="0" applyFill="0" applyBorder="0" applyAlignment="0" applyProtection="0"/>
    <xf numFmtId="166" fontId="9" fillId="0" borderId="0" applyFill="0" applyBorder="0" applyAlignment="0" applyProtection="0"/>
    <xf numFmtId="165" fontId="9" fillId="0" borderId="0" applyFill="0" applyBorder="0" applyAlignment="0" applyProtection="0"/>
    <xf numFmtId="43" fontId="14" fillId="0" borderId="0" applyFont="0" applyFill="0" applyBorder="0" applyAlignment="0" applyProtection="0"/>
    <xf numFmtId="171" fontId="11" fillId="0" borderId="0" applyFill="0" applyBorder="0" applyAlignment="0" applyProtection="0"/>
    <xf numFmtId="0" fontId="9" fillId="0" borderId="0"/>
    <xf numFmtId="0" fontId="1" fillId="0" borderId="0"/>
    <xf numFmtId="43" fontId="1" fillId="0" borderId="0" applyFont="0" applyFill="0" applyBorder="0" applyAlignment="0" applyProtection="0"/>
  </cellStyleXfs>
  <cellXfs count="261">
    <xf numFmtId="0" fontId="0" fillId="0" borderId="0" xfId="0"/>
    <xf numFmtId="41" fontId="0" fillId="0" borderId="0" xfId="1" applyFont="1"/>
    <xf numFmtId="41" fontId="0" fillId="0" borderId="3" xfId="1" applyFont="1" applyFill="1" applyBorder="1"/>
    <xf numFmtId="41" fontId="0" fillId="0" borderId="0" xfId="1" applyFont="1" applyBorder="1"/>
    <xf numFmtId="0" fontId="6" fillId="0" borderId="3" xfId="0" applyFont="1" applyBorder="1"/>
    <xf numFmtId="0" fontId="0" fillId="0" borderId="3" xfId="0" applyBorder="1" applyAlignment="1">
      <alignment vertical="center"/>
    </xf>
    <xf numFmtId="0" fontId="6" fillId="0" borderId="3" xfId="0" applyFont="1" applyBorder="1" applyAlignment="1">
      <alignment vertical="center"/>
    </xf>
    <xf numFmtId="0" fontId="7" fillId="0" borderId="7" xfId="0" applyFont="1" applyBorder="1" applyAlignment="1">
      <alignment horizontal="center"/>
    </xf>
    <xf numFmtId="0" fontId="5" fillId="0" borderId="3" xfId="0" applyFont="1" applyBorder="1"/>
    <xf numFmtId="0" fontId="5" fillId="0" borderId="3" xfId="0" applyFont="1" applyBorder="1" applyAlignment="1">
      <alignment horizontal="center" vertical="center"/>
    </xf>
    <xf numFmtId="0" fontId="7" fillId="4" borderId="1" xfId="0" applyFont="1" applyFill="1" applyBorder="1" applyAlignment="1">
      <alignment horizontal="center"/>
    </xf>
    <xf numFmtId="0" fontId="13" fillId="4" borderId="1" xfId="0" applyFont="1" applyFill="1" applyBorder="1" applyAlignment="1">
      <alignment horizontal="center"/>
    </xf>
    <xf numFmtId="0" fontId="7" fillId="4" borderId="3" xfId="0" applyFont="1" applyFill="1" applyBorder="1" applyAlignment="1">
      <alignment horizontal="center"/>
    </xf>
    <xf numFmtId="0" fontId="12" fillId="4" borderId="1" xfId="0" applyFont="1" applyFill="1" applyBorder="1" applyAlignment="1">
      <alignment horizontal="center"/>
    </xf>
    <xf numFmtId="0" fontId="0" fillId="4" borderId="2" xfId="0" applyFill="1" applyBorder="1"/>
    <xf numFmtId="0" fontId="8" fillId="3" borderId="8" xfId="0" applyFont="1" applyFill="1" applyBorder="1" applyAlignment="1">
      <alignment horizontal="center"/>
    </xf>
    <xf numFmtId="41" fontId="8" fillId="3" borderId="2" xfId="1" applyFont="1" applyFill="1" applyBorder="1"/>
    <xf numFmtId="0" fontId="0" fillId="3" borderId="2" xfId="0" applyFill="1" applyBorder="1"/>
    <xf numFmtId="0" fontId="7" fillId="2" borderId="7" xfId="0" applyFont="1" applyFill="1" applyBorder="1" applyAlignment="1">
      <alignment horizontal="center"/>
    </xf>
    <xf numFmtId="0" fontId="7" fillId="3" borderId="9" xfId="0" applyFont="1" applyFill="1" applyBorder="1" applyAlignment="1">
      <alignment horizontal="center"/>
    </xf>
    <xf numFmtId="0" fontId="7" fillId="4" borderId="2" xfId="0" applyFont="1" applyFill="1" applyBorder="1" applyAlignment="1">
      <alignment horizontal="center"/>
    </xf>
    <xf numFmtId="0" fontId="4" fillId="0" borderId="3" xfId="0" applyFont="1" applyBorder="1"/>
    <xf numFmtId="0" fontId="16" fillId="0" borderId="4" xfId="0" applyFont="1" applyBorder="1" applyAlignment="1">
      <alignment horizontal="left" vertical="center"/>
    </xf>
    <xf numFmtId="0" fontId="15" fillId="0" borderId="3" xfId="0" applyFont="1" applyBorder="1" applyAlignment="1">
      <alignment horizontal="center" vertical="center"/>
    </xf>
    <xf numFmtId="0" fontId="16" fillId="0" borderId="6" xfId="0" applyFont="1" applyBorder="1" applyAlignment="1">
      <alignment horizontal="left" vertical="center"/>
    </xf>
    <xf numFmtId="0" fontId="16" fillId="0" borderId="3" xfId="0" quotePrefix="1" applyFont="1" applyBorder="1" applyAlignment="1">
      <alignment horizontal="center" vertical="center" wrapText="1"/>
    </xf>
    <xf numFmtId="0" fontId="16" fillId="0" borderId="5" xfId="0" applyFont="1" applyBorder="1" applyAlignment="1">
      <alignment horizontal="left" vertical="center"/>
    </xf>
    <xf numFmtId="0" fontId="16" fillId="0" borderId="6" xfId="0" applyFont="1" applyBorder="1" applyAlignment="1">
      <alignment vertical="center"/>
    </xf>
    <xf numFmtId="0" fontId="16" fillId="0" borderId="6" xfId="0" applyFont="1" applyBorder="1" applyAlignment="1">
      <alignment horizontal="left" vertical="center" wrapText="1"/>
    </xf>
    <xf numFmtId="167" fontId="16" fillId="0" borderId="3" xfId="8" applyNumberFormat="1" applyFont="1" applyFill="1" applyBorder="1" applyAlignment="1">
      <alignment horizontal="center" vertical="center"/>
    </xf>
    <xf numFmtId="0" fontId="16" fillId="0" borderId="6" xfId="0" applyFont="1" applyBorder="1" applyAlignment="1">
      <alignment vertical="center" wrapText="1"/>
    </xf>
    <xf numFmtId="0" fontId="16" fillId="0" borderId="5" xfId="0" applyFont="1" applyBorder="1" applyAlignment="1">
      <alignment vertical="center"/>
    </xf>
    <xf numFmtId="0" fontId="16" fillId="0" borderId="8" xfId="0" applyFont="1" applyBorder="1" applyAlignment="1">
      <alignment horizontal="left" vertical="center"/>
    </xf>
    <xf numFmtId="0" fontId="16" fillId="0" borderId="10" xfId="0" applyFont="1" applyBorder="1" applyAlignment="1">
      <alignment vertical="center"/>
    </xf>
    <xf numFmtId="0" fontId="16" fillId="0" borderId="9" xfId="0" applyFont="1" applyBorder="1" applyAlignment="1">
      <alignment horizontal="left" vertical="center"/>
    </xf>
    <xf numFmtId="0" fontId="16" fillId="0" borderId="4" xfId="0" applyFont="1" applyBorder="1" applyAlignment="1">
      <alignment vertical="center"/>
    </xf>
    <xf numFmtId="0" fontId="9" fillId="0" borderId="3" xfId="0" applyFont="1" applyBorder="1" applyAlignment="1">
      <alignment horizontal="center" vertical="center"/>
    </xf>
    <xf numFmtId="0" fontId="9" fillId="0" borderId="3" xfId="0" applyFont="1" applyBorder="1" applyAlignment="1">
      <alignment vertical="center"/>
    </xf>
    <xf numFmtId="0" fontId="9" fillId="0" borderId="3" xfId="0" quotePrefix="1" applyFont="1" applyBorder="1" applyAlignment="1">
      <alignment horizontal="center" vertical="center"/>
    </xf>
    <xf numFmtId="3" fontId="9" fillId="0" borderId="3" xfId="0" applyNumberFormat="1" applyFont="1" applyBorder="1" applyAlignment="1">
      <alignment vertical="center"/>
    </xf>
    <xf numFmtId="0" fontId="17" fillId="0" borderId="3" xfId="0" applyFont="1" applyBorder="1" applyAlignment="1">
      <alignment vertical="center"/>
    </xf>
    <xf numFmtId="0" fontId="7" fillId="2" borderId="7" xfId="0" applyFont="1" applyFill="1" applyBorder="1"/>
    <xf numFmtId="168" fontId="9" fillId="0" borderId="3" xfId="8" applyNumberFormat="1" applyFont="1" applyBorder="1" applyAlignment="1">
      <alignment horizontal="right"/>
    </xf>
    <xf numFmtId="0" fontId="9" fillId="0" borderId="3" xfId="0" applyFont="1" applyBorder="1" applyAlignment="1">
      <alignment horizontal="left" vertical="center"/>
    </xf>
    <xf numFmtId="0" fontId="8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0" fontId="16" fillId="0" borderId="4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/>
    </xf>
    <xf numFmtId="0" fontId="3" fillId="0" borderId="3" xfId="0" applyFont="1" applyBorder="1"/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vertical="center"/>
    </xf>
    <xf numFmtId="0" fontId="16" fillId="0" borderId="10" xfId="0" applyFont="1" applyBorder="1" applyAlignment="1">
      <alignment horizontal="center" vertical="center"/>
    </xf>
    <xf numFmtId="0" fontId="17" fillId="0" borderId="3" xfId="0" applyFont="1" applyBorder="1"/>
    <xf numFmtId="0" fontId="17" fillId="0" borderId="3" xfId="0" applyFont="1" applyBorder="1" applyAlignment="1">
      <alignment horizontal="center" vertical="center"/>
    </xf>
    <xf numFmtId="0" fontId="16" fillId="0" borderId="3" xfId="0" applyFont="1" applyBorder="1" applyAlignment="1">
      <alignment vertical="center"/>
    </xf>
    <xf numFmtId="41" fontId="9" fillId="0" borderId="3" xfId="1" applyFont="1" applyFill="1" applyBorder="1" applyAlignment="1"/>
    <xf numFmtId="41" fontId="9" fillId="0" borderId="3" xfId="1" applyFont="1" applyFill="1" applyBorder="1" applyAlignment="1">
      <alignment vertical="center"/>
    </xf>
    <xf numFmtId="0" fontId="9" fillId="0" borderId="3" xfId="0" applyFont="1" applyBorder="1"/>
    <xf numFmtId="0" fontId="9" fillId="0" borderId="3" xfId="0" applyFont="1" applyBorder="1" applyAlignment="1">
      <alignment wrapText="1"/>
    </xf>
    <xf numFmtId="0" fontId="16" fillId="0" borderId="3" xfId="0" applyFont="1" applyBorder="1" applyAlignment="1">
      <alignment horizontal="left" vertical="center"/>
    </xf>
    <xf numFmtId="3" fontId="16" fillId="0" borderId="3" xfId="0" applyNumberFormat="1" applyFont="1" applyBorder="1" applyAlignment="1">
      <alignment horizontal="right" vertical="center"/>
    </xf>
    <xf numFmtId="0" fontId="8" fillId="2" borderId="7" xfId="0" applyFont="1" applyFill="1" applyBorder="1"/>
    <xf numFmtId="0" fontId="8" fillId="2" borderId="7" xfId="0" applyFont="1" applyFill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3" fillId="0" borderId="0" xfId="0" applyFont="1"/>
    <xf numFmtId="3" fontId="16" fillId="0" borderId="3" xfId="0" applyNumberFormat="1" applyFont="1" applyBorder="1" applyAlignment="1">
      <alignment vertical="center"/>
    </xf>
    <xf numFmtId="3" fontId="16" fillId="0" borderId="3" xfId="0" applyNumberFormat="1" applyFont="1" applyBorder="1" applyAlignment="1">
      <alignment horizontal="left" vertical="center"/>
    </xf>
    <xf numFmtId="169" fontId="16" fillId="0" borderId="3" xfId="0" applyNumberFormat="1" applyFont="1" applyBorder="1" applyAlignment="1">
      <alignment vertical="center"/>
    </xf>
    <xf numFmtId="3" fontId="16" fillId="0" borderId="3" xfId="8" applyNumberFormat="1" applyFont="1" applyFill="1" applyBorder="1" applyAlignment="1">
      <alignment horizontal="left" vertical="center"/>
    </xf>
    <xf numFmtId="41" fontId="9" fillId="0" borderId="2" xfId="1" applyFont="1" applyFill="1" applyBorder="1" applyAlignment="1">
      <alignment horizontal="center" vertical="center"/>
    </xf>
    <xf numFmtId="167" fontId="16" fillId="0" borderId="3" xfId="8" applyNumberFormat="1" applyFont="1" applyFill="1" applyBorder="1" applyAlignment="1">
      <alignment horizontal="right" vertical="center"/>
    </xf>
    <xf numFmtId="170" fontId="9" fillId="0" borderId="3" xfId="8" applyNumberFormat="1" applyFont="1" applyBorder="1" applyAlignment="1">
      <alignment vertical="center"/>
    </xf>
    <xf numFmtId="170" fontId="16" fillId="0" borderId="3" xfId="8" applyNumberFormat="1" applyFont="1" applyFill="1" applyBorder="1" applyAlignment="1">
      <alignment horizontal="center" vertical="center"/>
    </xf>
    <xf numFmtId="167" fontId="16" fillId="0" borderId="3" xfId="8" applyNumberFormat="1" applyFont="1" applyFill="1" applyBorder="1" applyAlignment="1">
      <alignment horizontal="center" vertical="top"/>
    </xf>
    <xf numFmtId="167" fontId="9" fillId="0" borderId="3" xfId="8" applyNumberFormat="1" applyFont="1" applyFill="1" applyBorder="1" applyAlignment="1">
      <alignment horizontal="center" vertical="top"/>
    </xf>
    <xf numFmtId="170" fontId="16" fillId="0" borderId="3" xfId="8" applyNumberFormat="1" applyFont="1" applyFill="1" applyBorder="1" applyAlignment="1">
      <alignment vertical="center"/>
    </xf>
    <xf numFmtId="168" fontId="9" fillId="0" borderId="3" xfId="8" applyNumberFormat="1" applyFont="1" applyFill="1" applyBorder="1" applyAlignment="1">
      <alignment horizontal="right"/>
    </xf>
    <xf numFmtId="0" fontId="17" fillId="0" borderId="4" xfId="0" applyFont="1" applyBorder="1" applyAlignment="1">
      <alignment vertical="center"/>
    </xf>
    <xf numFmtId="41" fontId="9" fillId="0" borderId="2" xfId="1" applyFont="1" applyBorder="1" applyAlignment="1">
      <alignment horizontal="center" vertical="center"/>
    </xf>
    <xf numFmtId="41" fontId="16" fillId="0" borderId="3" xfId="1" applyFont="1" applyFill="1" applyBorder="1" applyAlignment="1"/>
    <xf numFmtId="0" fontId="16" fillId="0" borderId="3" xfId="0" applyFont="1" applyBorder="1"/>
    <xf numFmtId="41" fontId="16" fillId="0" borderId="3" xfId="1" applyFont="1" applyFill="1" applyBorder="1" applyAlignment="1">
      <alignment vertical="center"/>
    </xf>
    <xf numFmtId="0" fontId="16" fillId="0" borderId="3" xfId="0" applyFont="1" applyBorder="1" applyAlignment="1">
      <alignment wrapText="1"/>
    </xf>
    <xf numFmtId="41" fontId="16" fillId="0" borderId="1" xfId="1" applyFont="1" applyFill="1" applyBorder="1" applyAlignment="1">
      <alignment vertical="center"/>
    </xf>
    <xf numFmtId="0" fontId="16" fillId="0" borderId="1" xfId="0" applyFont="1" applyBorder="1"/>
    <xf numFmtId="0" fontId="2" fillId="0" borderId="3" xfId="0" applyFont="1" applyBorder="1"/>
    <xf numFmtId="0" fontId="17" fillId="0" borderId="1" xfId="0" applyFont="1" applyBorder="1"/>
    <xf numFmtId="0" fontId="17" fillId="0" borderId="5" xfId="0" applyFont="1" applyBorder="1" applyAlignment="1">
      <alignment horizontal="left" vertical="center"/>
    </xf>
    <xf numFmtId="168" fontId="17" fillId="0" borderId="4" xfId="8" applyNumberFormat="1" applyFont="1" applyFill="1" applyBorder="1" applyAlignment="1"/>
    <xf numFmtId="0" fontId="2" fillId="0" borderId="3" xfId="0" applyFont="1" applyBorder="1" applyAlignment="1">
      <alignment horizontal="center" vertical="center"/>
    </xf>
    <xf numFmtId="41" fontId="0" fillId="0" borderId="3" xfId="1" applyFont="1" applyFill="1" applyBorder="1" applyAlignment="1">
      <alignment vertical="center"/>
    </xf>
    <xf numFmtId="0" fontId="17" fillId="0" borderId="2" xfId="0" applyFont="1" applyBorder="1"/>
    <xf numFmtId="41" fontId="17" fillId="0" borderId="3" xfId="1" applyFont="1" applyFill="1" applyBorder="1"/>
    <xf numFmtId="41" fontId="17" fillId="0" borderId="3" xfId="1" applyFont="1" applyFill="1" applyBorder="1" applyAlignment="1">
      <alignment vertical="center"/>
    </xf>
    <xf numFmtId="0" fontId="17" fillId="0" borderId="3" xfId="0" applyFont="1" applyBorder="1" applyAlignment="1">
      <alignment wrapText="1"/>
    </xf>
    <xf numFmtId="0" fontId="18" fillId="5" borderId="12" xfId="0" applyFont="1" applyFill="1" applyBorder="1" applyAlignment="1">
      <alignment horizontal="center" vertical="center"/>
    </xf>
    <xf numFmtId="0" fontId="16" fillId="0" borderId="13" xfId="0" applyFont="1" applyBorder="1" applyAlignment="1">
      <alignment vertical="center"/>
    </xf>
    <xf numFmtId="0" fontId="16" fillId="0" borderId="13" xfId="0" quotePrefix="1" applyFont="1" applyBorder="1" applyAlignment="1">
      <alignment horizontal="center" vertical="center" wrapText="1"/>
    </xf>
    <xf numFmtId="0" fontId="18" fillId="5" borderId="13" xfId="0" applyFont="1" applyFill="1" applyBorder="1" applyAlignment="1">
      <alignment horizontal="center" vertical="center"/>
    </xf>
    <xf numFmtId="0" fontId="18" fillId="5" borderId="14" xfId="0" applyFont="1" applyFill="1" applyBorder="1" applyAlignment="1">
      <alignment horizontal="center" vertical="center"/>
    </xf>
    <xf numFmtId="171" fontId="16" fillId="0" borderId="15" xfId="9" applyFont="1" applyFill="1" applyBorder="1" applyAlignment="1" applyProtection="1">
      <alignment horizontal="right" vertical="center"/>
    </xf>
    <xf numFmtId="171" fontId="16" fillId="0" borderId="14" xfId="9" applyFont="1" applyFill="1" applyBorder="1" applyAlignment="1" applyProtection="1"/>
    <xf numFmtId="0" fontId="16" fillId="0" borderId="14" xfId="0" applyFont="1" applyBorder="1"/>
    <xf numFmtId="0" fontId="16" fillId="0" borderId="14" xfId="0" applyFont="1" applyBorder="1" applyAlignment="1">
      <alignment wrapText="1"/>
    </xf>
    <xf numFmtId="0" fontId="16" fillId="5" borderId="13" xfId="0" applyFont="1" applyFill="1" applyBorder="1" applyAlignment="1">
      <alignment vertical="center"/>
    </xf>
    <xf numFmtId="0" fontId="16" fillId="5" borderId="12" xfId="0" applyFont="1" applyFill="1" applyBorder="1" applyAlignment="1">
      <alignment vertical="center"/>
    </xf>
    <xf numFmtId="0" fontId="16" fillId="5" borderId="14" xfId="0" applyFont="1" applyFill="1" applyBorder="1" applyAlignment="1">
      <alignment vertical="center"/>
    </xf>
    <xf numFmtId="166" fontId="16" fillId="5" borderId="16" xfId="6" applyFont="1" applyFill="1" applyBorder="1" applyAlignment="1" applyProtection="1">
      <alignment horizontal="right" vertical="center"/>
    </xf>
    <xf numFmtId="166" fontId="16" fillId="5" borderId="17" xfId="6" applyFont="1" applyFill="1" applyBorder="1" applyAlignment="1" applyProtection="1">
      <alignment horizontal="right" vertical="center"/>
    </xf>
    <xf numFmtId="166" fontId="16" fillId="5" borderId="18" xfId="6" applyFont="1" applyFill="1" applyBorder="1" applyAlignment="1" applyProtection="1">
      <alignment horizontal="right" vertical="center"/>
    </xf>
    <xf numFmtId="0" fontId="17" fillId="0" borderId="20" xfId="0" applyFont="1" applyBorder="1"/>
    <xf numFmtId="0" fontId="16" fillId="0" borderId="21" xfId="0" applyFont="1" applyBorder="1"/>
    <xf numFmtId="0" fontId="16" fillId="0" borderId="21" xfId="0" applyFont="1" applyBorder="1" applyAlignment="1">
      <alignment wrapText="1"/>
    </xf>
    <xf numFmtId="171" fontId="16" fillId="0" borderId="13" xfId="9" applyFont="1" applyFill="1" applyBorder="1" applyAlignment="1" applyProtection="1"/>
    <xf numFmtId="166" fontId="16" fillId="5" borderId="13" xfId="6" applyFont="1" applyFill="1" applyBorder="1" applyAlignment="1" applyProtection="1">
      <alignment horizontal="right" vertical="center"/>
    </xf>
    <xf numFmtId="171" fontId="16" fillId="0" borderId="13" xfId="9" applyFont="1" applyFill="1" applyBorder="1" applyAlignment="1" applyProtection="1">
      <alignment vertical="center"/>
    </xf>
    <xf numFmtId="171" fontId="16" fillId="0" borderId="19" xfId="9" applyFont="1" applyFill="1" applyBorder="1" applyAlignment="1" applyProtection="1">
      <alignment vertical="center"/>
    </xf>
    <xf numFmtId="171" fontId="16" fillId="0" borderId="13" xfId="9" applyFont="1" applyFill="1" applyBorder="1" applyAlignment="1" applyProtection="1">
      <alignment horizontal="right" vertical="center"/>
    </xf>
    <xf numFmtId="172" fontId="16" fillId="5" borderId="13" xfId="6" applyNumberFormat="1" applyFont="1" applyFill="1" applyBorder="1" applyAlignment="1" applyProtection="1">
      <alignment horizontal="right" vertical="center"/>
    </xf>
    <xf numFmtId="172" fontId="16" fillId="0" borderId="13" xfId="9" applyNumberFormat="1" applyFont="1" applyFill="1" applyBorder="1" applyAlignment="1" applyProtection="1"/>
    <xf numFmtId="172" fontId="16" fillId="0" borderId="13" xfId="9" applyNumberFormat="1" applyFont="1" applyFill="1" applyBorder="1" applyAlignment="1" applyProtection="1">
      <alignment vertical="center"/>
    </xf>
    <xf numFmtId="0" fontId="5" fillId="0" borderId="1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6" fillId="0" borderId="13" xfId="0" applyFont="1" applyBorder="1" applyAlignment="1">
      <alignment horizontal="center" vertical="center"/>
    </xf>
    <xf numFmtId="167" fontId="16" fillId="0" borderId="13" xfId="8" applyNumberFormat="1" applyFont="1" applyFill="1" applyBorder="1" applyAlignment="1">
      <alignment horizontal="center" vertical="center"/>
    </xf>
    <xf numFmtId="0" fontId="16" fillId="0" borderId="13" xfId="0" applyFont="1" applyBorder="1" applyAlignment="1">
      <alignment horizontal="left" vertical="center"/>
    </xf>
    <xf numFmtId="0" fontId="9" fillId="0" borderId="13" xfId="0" applyFont="1" applyBorder="1" applyAlignment="1">
      <alignment horizontal="center" vertical="center"/>
    </xf>
    <xf numFmtId="0" fontId="0" fillId="0" borderId="13" xfId="0" applyBorder="1"/>
    <xf numFmtId="0" fontId="7" fillId="4" borderId="22" xfId="0" applyFont="1" applyFill="1" applyBorder="1" applyAlignment="1">
      <alignment horizontal="center"/>
    </xf>
    <xf numFmtId="0" fontId="0" fillId="4" borderId="22" xfId="0" applyFill="1" applyBorder="1"/>
    <xf numFmtId="0" fontId="0" fillId="0" borderId="13" xfId="0" applyBorder="1" applyAlignment="1">
      <alignment horizontal="center" vertical="center"/>
    </xf>
    <xf numFmtId="0" fontId="3" fillId="0" borderId="13" xfId="0" applyFont="1" applyBorder="1" applyAlignment="1">
      <alignment horizontal="center"/>
    </xf>
    <xf numFmtId="0" fontId="16" fillId="0" borderId="13" xfId="0" applyFont="1" applyBorder="1" applyAlignment="1">
      <alignment vertical="center" wrapText="1"/>
    </xf>
    <xf numFmtId="0" fontId="16" fillId="0" borderId="13" xfId="0" applyFont="1" applyBorder="1" applyAlignment="1">
      <alignment horizontal="left" vertical="center" wrapText="1"/>
    </xf>
    <xf numFmtId="0" fontId="3" fillId="0" borderId="13" xfId="0" applyFont="1" applyBorder="1" applyAlignment="1">
      <alignment horizontal="center" vertical="center"/>
    </xf>
    <xf numFmtId="170" fontId="0" fillId="0" borderId="6" xfId="8" applyNumberFormat="1" applyFont="1" applyBorder="1" applyAlignment="1">
      <alignment horizontal="left"/>
    </xf>
    <xf numFmtId="0" fontId="17" fillId="0" borderId="13" xfId="0" applyFont="1" applyBorder="1" applyAlignment="1">
      <alignment vertical="center"/>
    </xf>
    <xf numFmtId="0" fontId="17" fillId="0" borderId="13" xfId="0" applyFont="1" applyBorder="1" applyAlignment="1">
      <alignment horizontal="center" vertical="center"/>
    </xf>
    <xf numFmtId="0" fontId="17" fillId="0" borderId="13" xfId="0" quotePrefix="1" applyFont="1" applyBorder="1" applyAlignment="1">
      <alignment horizontal="center" vertical="center"/>
    </xf>
    <xf numFmtId="0" fontId="17" fillId="0" borderId="13" xfId="0" applyFont="1" applyBorder="1" applyAlignment="1">
      <alignment vertical="center" wrapText="1"/>
    </xf>
    <xf numFmtId="0" fontId="17" fillId="0" borderId="13" xfId="0" applyFont="1" applyBorder="1"/>
    <xf numFmtId="170" fontId="17" fillId="0" borderId="6" xfId="8" applyNumberFormat="1" applyFont="1" applyBorder="1" applyAlignment="1">
      <alignment horizontal="left"/>
    </xf>
    <xf numFmtId="170" fontId="17" fillId="0" borderId="24" xfId="8" applyNumberFormat="1" applyFont="1" applyBorder="1" applyAlignment="1">
      <alignment horizontal="left"/>
    </xf>
    <xf numFmtId="170" fontId="17" fillId="0" borderId="13" xfId="8" applyNumberFormat="1" applyFont="1" applyBorder="1" applyAlignment="1">
      <alignment horizontal="left" vertical="center"/>
    </xf>
    <xf numFmtId="0" fontId="17" fillId="0" borderId="12" xfId="0" applyFont="1" applyBorder="1"/>
    <xf numFmtId="4" fontId="19" fillId="0" borderId="25" xfId="10" applyNumberFormat="1" applyFont="1" applyBorder="1" applyAlignment="1">
      <alignment horizontal="center" vertical="center"/>
    </xf>
    <xf numFmtId="0" fontId="19" fillId="0" borderId="25" xfId="10" applyFont="1" applyBorder="1" applyAlignment="1">
      <alignment horizontal="center" vertical="center"/>
    </xf>
    <xf numFmtId="0" fontId="9" fillId="0" borderId="25" xfId="0" applyFont="1" applyBorder="1"/>
    <xf numFmtId="0" fontId="9" fillId="0" borderId="25" xfId="0" applyFont="1" applyBorder="1" applyAlignment="1">
      <alignment wrapText="1"/>
    </xf>
    <xf numFmtId="0" fontId="9" fillId="0" borderId="26" xfId="0" applyFont="1" applyBorder="1"/>
    <xf numFmtId="0" fontId="9" fillId="0" borderId="26" xfId="0" applyFont="1" applyBorder="1" applyAlignment="1">
      <alignment wrapText="1"/>
    </xf>
    <xf numFmtId="0" fontId="17" fillId="0" borderId="26" xfId="0" applyFont="1" applyBorder="1"/>
    <xf numFmtId="167" fontId="16" fillId="0" borderId="26" xfId="8" applyNumberFormat="1" applyFont="1" applyFill="1" applyBorder="1" applyAlignment="1">
      <alignment horizontal="center" vertical="center"/>
    </xf>
    <xf numFmtId="170" fontId="17" fillId="5" borderId="26" xfId="8" applyNumberFormat="1" applyFont="1" applyFill="1" applyBorder="1" applyAlignment="1">
      <alignment horizontal="left" vertical="center"/>
    </xf>
    <xf numFmtId="170" fontId="17" fillId="5" borderId="12" xfId="8" applyNumberFormat="1" applyFont="1" applyFill="1" applyBorder="1" applyAlignment="1">
      <alignment horizontal="left" vertical="center"/>
    </xf>
    <xf numFmtId="0" fontId="5" fillId="0" borderId="26" xfId="0" applyFont="1" applyBorder="1" applyAlignment="1">
      <alignment horizontal="center" vertical="center"/>
    </xf>
    <xf numFmtId="0" fontId="9" fillId="0" borderId="25" xfId="0" applyFont="1" applyBorder="1" applyAlignment="1">
      <alignment horizontal="center" vertical="center"/>
    </xf>
    <xf numFmtId="0" fontId="16" fillId="0" borderId="25" xfId="0" applyFont="1" applyBorder="1" applyAlignment="1">
      <alignment vertical="center"/>
    </xf>
    <xf numFmtId="170" fontId="17" fillId="0" borderId="25" xfId="8" applyNumberFormat="1" applyFont="1" applyFill="1" applyBorder="1" applyAlignment="1" applyProtection="1">
      <alignment horizontal="left"/>
    </xf>
    <xf numFmtId="0" fontId="16" fillId="0" borderId="25" xfId="0" applyFont="1" applyBorder="1"/>
    <xf numFmtId="170" fontId="17" fillId="0" borderId="25" xfId="8" applyNumberFormat="1" applyFont="1" applyFill="1" applyBorder="1" applyAlignment="1" applyProtection="1">
      <alignment horizontal="left" vertical="center"/>
    </xf>
    <xf numFmtId="0" fontId="16" fillId="0" borderId="25" xfId="0" applyFont="1" applyBorder="1" applyAlignment="1">
      <alignment wrapText="1"/>
    </xf>
    <xf numFmtId="0" fontId="9" fillId="0" borderId="25" xfId="0" applyFont="1" applyBorder="1" applyAlignment="1">
      <alignment vertical="center"/>
    </xf>
    <xf numFmtId="0" fontId="0" fillId="0" borderId="12" xfId="0" applyBorder="1"/>
    <xf numFmtId="170" fontId="17" fillId="0" borderId="26" xfId="8" applyNumberFormat="1" applyFont="1" applyBorder="1" applyAlignment="1">
      <alignment horizontal="center"/>
    </xf>
    <xf numFmtId="0" fontId="17" fillId="0" borderId="26" xfId="0" applyFont="1" applyBorder="1" applyAlignment="1">
      <alignment horizontal="left"/>
    </xf>
    <xf numFmtId="41" fontId="17" fillId="0" borderId="26" xfId="1" applyFont="1" applyFill="1" applyBorder="1"/>
    <xf numFmtId="170" fontId="17" fillId="0" borderId="0" xfId="8" applyNumberFormat="1" applyFont="1" applyFill="1" applyBorder="1" applyAlignment="1" applyProtection="1">
      <alignment horizontal="left"/>
    </xf>
    <xf numFmtId="0" fontId="1" fillId="0" borderId="3" xfId="0" applyFont="1" applyBorder="1"/>
    <xf numFmtId="0" fontId="1" fillId="0" borderId="26" xfId="0" applyFont="1" applyBorder="1"/>
    <xf numFmtId="0" fontId="1" fillId="0" borderId="26" xfId="0" applyFont="1" applyBorder="1" applyAlignment="1">
      <alignment wrapText="1"/>
    </xf>
    <xf numFmtId="168" fontId="17" fillId="0" borderId="26" xfId="8" applyNumberFormat="1" applyFont="1" applyFill="1" applyBorder="1" applyAlignment="1"/>
    <xf numFmtId="168" fontId="17" fillId="0" borderId="26" xfId="8" applyNumberFormat="1" applyFont="1" applyFill="1" applyBorder="1" applyAlignment="1">
      <alignment vertical="center"/>
    </xf>
    <xf numFmtId="41" fontId="17" fillId="0" borderId="26" xfId="1" applyFont="1" applyFill="1" applyBorder="1" applyAlignment="1">
      <alignment vertical="center"/>
    </xf>
    <xf numFmtId="0" fontId="17" fillId="0" borderId="26" xfId="0" applyFont="1" applyBorder="1" applyAlignment="1">
      <alignment wrapText="1"/>
    </xf>
    <xf numFmtId="0" fontId="1" fillId="0" borderId="26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wrapText="1"/>
    </xf>
    <xf numFmtId="167" fontId="16" fillId="0" borderId="30" xfId="0" applyNumberFormat="1" applyFont="1" applyBorder="1"/>
    <xf numFmtId="167" fontId="16" fillId="0" borderId="26" xfId="0" applyNumberFormat="1" applyFont="1" applyBorder="1"/>
    <xf numFmtId="0" fontId="17" fillId="0" borderId="26" xfId="0" applyFont="1" applyBorder="1" applyAlignment="1">
      <alignment vertical="center"/>
    </xf>
    <xf numFmtId="170" fontId="17" fillId="6" borderId="26" xfId="8" applyNumberFormat="1" applyFont="1" applyFill="1" applyBorder="1" applyAlignment="1"/>
    <xf numFmtId="170" fontId="17" fillId="0" borderId="26" xfId="8" applyNumberFormat="1" applyFont="1" applyBorder="1" applyAlignment="1"/>
    <xf numFmtId="170" fontId="17" fillId="6" borderId="26" xfId="8" applyNumberFormat="1" applyFont="1" applyFill="1" applyBorder="1" applyAlignment="1">
      <alignment vertical="center"/>
    </xf>
    <xf numFmtId="170" fontId="17" fillId="0" borderId="8" xfId="8" applyNumberFormat="1" applyFont="1" applyBorder="1" applyAlignment="1"/>
    <xf numFmtId="170" fontId="17" fillId="6" borderId="26" xfId="8" applyNumberFormat="1" applyFont="1" applyFill="1" applyBorder="1" applyAlignment="1">
      <alignment horizontal="left" vertical="center" wrapText="1"/>
    </xf>
    <xf numFmtId="0" fontId="0" fillId="0" borderId="26" xfId="0" applyBorder="1" applyAlignment="1">
      <alignment horizontal="center" vertical="center"/>
    </xf>
    <xf numFmtId="167" fontId="17" fillId="0" borderId="26" xfId="8" applyNumberFormat="1" applyFont="1" applyBorder="1" applyAlignment="1">
      <alignment horizontal="center" vertical="center"/>
    </xf>
    <xf numFmtId="167" fontId="17" fillId="0" borderId="30" xfId="8" applyNumberFormat="1" applyFont="1" applyBorder="1" applyAlignment="1">
      <alignment horizontal="center" vertical="center"/>
    </xf>
    <xf numFmtId="168" fontId="17" fillId="0" borderId="26" xfId="6" applyNumberFormat="1" applyFont="1" applyBorder="1" applyAlignment="1">
      <alignment vertical="center"/>
    </xf>
    <xf numFmtId="0" fontId="16" fillId="0" borderId="26" xfId="3" applyFont="1" applyBorder="1" applyAlignment="1">
      <alignment horizontal="left" vertical="center"/>
    </xf>
    <xf numFmtId="0" fontId="16" fillId="0" borderId="26" xfId="2" applyFont="1" applyBorder="1">
      <alignment vertical="center"/>
    </xf>
    <xf numFmtId="168" fontId="16" fillId="0" borderId="26" xfId="4" applyNumberFormat="1" applyFont="1" applyBorder="1" applyAlignment="1">
      <alignment vertical="center"/>
    </xf>
    <xf numFmtId="168" fontId="16" fillId="0" borderId="27" xfId="8" applyNumberFormat="1" applyFont="1" applyFill="1" applyBorder="1" applyAlignment="1">
      <alignment vertical="center"/>
    </xf>
    <xf numFmtId="167" fontId="16" fillId="0" borderId="26" xfId="8" applyNumberFormat="1" applyFont="1" applyFill="1" applyBorder="1" applyAlignment="1">
      <alignment vertical="center"/>
    </xf>
    <xf numFmtId="0" fontId="17" fillId="0" borderId="26" xfId="0" applyFont="1" applyBorder="1" applyAlignment="1">
      <alignment horizontal="left" vertical="center"/>
    </xf>
    <xf numFmtId="173" fontId="17" fillId="0" borderId="26" xfId="8" applyNumberFormat="1" applyFont="1" applyFill="1" applyBorder="1" applyAlignment="1">
      <alignment horizontal="left" vertical="center"/>
    </xf>
    <xf numFmtId="167" fontId="17" fillId="0" borderId="26" xfId="8" applyNumberFormat="1" applyFont="1" applyFill="1" applyBorder="1" applyAlignment="1">
      <alignment horizontal="left" vertical="center"/>
    </xf>
    <xf numFmtId="3" fontId="17" fillId="0" borderId="26" xfId="0" applyNumberFormat="1" applyFont="1" applyBorder="1" applyAlignment="1">
      <alignment horizontal="right" vertical="center"/>
    </xf>
    <xf numFmtId="3" fontId="17" fillId="0" borderId="30" xfId="0" applyNumberFormat="1" applyFont="1" applyBorder="1" applyAlignment="1">
      <alignment horizontal="right" vertical="center"/>
    </xf>
    <xf numFmtId="170" fontId="17" fillId="0" borderId="26" xfId="8" applyNumberFormat="1" applyFont="1" applyFill="1" applyBorder="1" applyAlignment="1">
      <alignment horizontal="left" vertical="center"/>
    </xf>
    <xf numFmtId="170" fontId="17" fillId="0" borderId="26" xfId="8" applyNumberFormat="1" applyFont="1" applyFill="1" applyBorder="1"/>
    <xf numFmtId="170" fontId="17" fillId="0" borderId="26" xfId="8" applyNumberFormat="1" applyFont="1" applyFill="1" applyBorder="1" applyAlignment="1">
      <alignment horizontal="center" vertical="center"/>
    </xf>
    <xf numFmtId="170" fontId="17" fillId="0" borderId="26" xfId="8" applyNumberFormat="1" applyFont="1" applyFill="1" applyBorder="1" applyAlignment="1">
      <alignment vertical="center"/>
    </xf>
    <xf numFmtId="170" fontId="17" fillId="0" borderId="26" xfId="8" applyNumberFormat="1" applyFont="1" applyFill="1" applyBorder="1" applyAlignment="1">
      <alignment horizontal="right" vertical="center"/>
    </xf>
    <xf numFmtId="170" fontId="17" fillId="0" borderId="26" xfId="8" applyNumberFormat="1" applyFont="1" applyFill="1" applyBorder="1" applyAlignment="1">
      <alignment horizontal="right" vertical="top"/>
    </xf>
    <xf numFmtId="0" fontId="0" fillId="0" borderId="26" xfId="0" applyBorder="1"/>
    <xf numFmtId="168" fontId="16" fillId="0" borderId="26" xfId="8" applyNumberFormat="1" applyFont="1" applyFill="1" applyBorder="1" applyAlignment="1">
      <alignment horizontal="center" vertical="center"/>
    </xf>
    <xf numFmtId="168" fontId="17" fillId="0" borderId="26" xfId="8" applyNumberFormat="1" applyFont="1" applyFill="1" applyBorder="1" applyAlignment="1">
      <alignment horizontal="left"/>
    </xf>
    <xf numFmtId="0" fontId="17" fillId="6" borderId="26" xfId="0" applyFont="1" applyFill="1" applyBorder="1"/>
    <xf numFmtId="0" fontId="5" fillId="0" borderId="26" xfId="0" applyFont="1" applyBorder="1"/>
    <xf numFmtId="170" fontId="17" fillId="6" borderId="26" xfId="8" applyNumberFormat="1" applyFont="1" applyFill="1" applyBorder="1" applyAlignment="1">
      <alignment horizontal="right"/>
    </xf>
    <xf numFmtId="0" fontId="0" fillId="0" borderId="0" xfId="0" applyAlignment="1">
      <alignment horizontal="center"/>
    </xf>
    <xf numFmtId="41" fontId="1" fillId="0" borderId="0" xfId="1" applyFont="1" applyAlignment="1">
      <alignment horizontal="right"/>
    </xf>
    <xf numFmtId="0" fontId="8" fillId="2" borderId="26" xfId="0" applyFont="1" applyFill="1" applyBorder="1" applyAlignment="1">
      <alignment horizontal="center"/>
    </xf>
    <xf numFmtId="41" fontId="8" fillId="2" borderId="26" xfId="1" applyFont="1" applyFill="1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6" xfId="0" quotePrefix="1" applyBorder="1" applyAlignment="1">
      <alignment horizontal="center"/>
    </xf>
    <xf numFmtId="41" fontId="17" fillId="0" borderId="26" xfId="1" applyFont="1" applyBorder="1" applyAlignment="1">
      <alignment horizontal="right"/>
    </xf>
    <xf numFmtId="41" fontId="1" fillId="0" borderId="26" xfId="1" applyFont="1" applyBorder="1" applyAlignment="1">
      <alignment horizontal="right"/>
    </xf>
    <xf numFmtId="170" fontId="17" fillId="5" borderId="31" xfId="8" applyNumberFormat="1" applyFont="1" applyFill="1" applyBorder="1" applyAlignment="1">
      <alignment horizontal="left" vertical="center"/>
    </xf>
    <xf numFmtId="41" fontId="8" fillId="3" borderId="26" xfId="1" applyFont="1" applyFill="1" applyBorder="1"/>
    <xf numFmtId="41" fontId="8" fillId="2" borderId="26" xfId="1" applyFont="1" applyFill="1" applyBorder="1" applyAlignment="1">
      <alignment horizontal="right"/>
    </xf>
    <xf numFmtId="172" fontId="16" fillId="0" borderId="13" xfId="6" applyNumberFormat="1" applyFont="1" applyFill="1" applyBorder="1" applyAlignment="1" applyProtection="1">
      <alignment horizontal="right" vertical="center"/>
    </xf>
    <xf numFmtId="0" fontId="16" fillId="0" borderId="27" xfId="11" applyFont="1" applyBorder="1" applyAlignment="1">
      <alignment horizontal="center" vertical="center"/>
    </xf>
    <xf numFmtId="0" fontId="16" fillId="0" borderId="27" xfId="11" applyFont="1" applyBorder="1" applyAlignment="1">
      <alignment horizontal="left" vertical="center"/>
    </xf>
    <xf numFmtId="0" fontId="16" fillId="0" borderId="26" xfId="11" applyFont="1" applyBorder="1" applyAlignment="1">
      <alignment horizontal="center" vertical="center"/>
    </xf>
    <xf numFmtId="0" fontId="16" fillId="0" borderId="28" xfId="11" applyFont="1" applyBorder="1" applyAlignment="1">
      <alignment vertical="center"/>
    </xf>
    <xf numFmtId="0" fontId="16" fillId="0" borderId="26" xfId="11" quotePrefix="1" applyFont="1" applyBorder="1" applyAlignment="1">
      <alignment horizontal="center" vertical="center" wrapText="1"/>
    </xf>
    <xf numFmtId="167" fontId="16" fillId="0" borderId="26" xfId="12" applyNumberFormat="1" applyFont="1" applyFill="1" applyBorder="1" applyAlignment="1">
      <alignment horizontal="center" vertical="center"/>
    </xf>
    <xf numFmtId="0" fontId="0" fillId="0" borderId="26" xfId="11" applyFont="1" applyBorder="1"/>
    <xf numFmtId="167" fontId="17" fillId="0" borderId="26" xfId="8" applyNumberFormat="1" applyFont="1" applyFill="1" applyBorder="1" applyAlignment="1">
      <alignment horizontal="center" vertical="center"/>
    </xf>
    <xf numFmtId="168" fontId="17" fillId="0" borderId="3" xfId="8" applyNumberFormat="1" applyFont="1" applyFill="1" applyBorder="1" applyAlignment="1">
      <alignment horizontal="center" vertical="center"/>
    </xf>
    <xf numFmtId="41" fontId="0" fillId="0" borderId="26" xfId="1" applyFont="1" applyFill="1" applyBorder="1"/>
    <xf numFmtId="41" fontId="0" fillId="0" borderId="26" xfId="1" applyFont="1" applyFill="1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1" fillId="0" borderId="3" xfId="0" applyFont="1" applyBorder="1" applyAlignment="1">
      <alignment wrapText="1"/>
    </xf>
    <xf numFmtId="0" fontId="2" fillId="0" borderId="3" xfId="0" applyFont="1" applyBorder="1" applyAlignment="1">
      <alignment vertical="center"/>
    </xf>
    <xf numFmtId="170" fontId="17" fillId="0" borderId="26" xfId="12" applyNumberFormat="1" applyFont="1" applyFill="1" applyBorder="1" applyAlignment="1">
      <alignment horizontal="center"/>
    </xf>
    <xf numFmtId="0" fontId="8" fillId="2" borderId="27" xfId="0" applyFont="1" applyFill="1" applyBorder="1" applyAlignment="1">
      <alignment horizontal="center"/>
    </xf>
    <xf numFmtId="0" fontId="8" fillId="2" borderId="28" xfId="0" applyFont="1" applyFill="1" applyBorder="1" applyAlignment="1">
      <alignment horizontal="center"/>
    </xf>
    <xf numFmtId="0" fontId="8" fillId="2" borderId="29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8" fillId="3" borderId="4" xfId="0" applyFont="1" applyFill="1" applyBorder="1" applyAlignment="1">
      <alignment horizontal="center"/>
    </xf>
    <xf numFmtId="0" fontId="8" fillId="3" borderId="6" xfId="0" applyFont="1" applyFill="1" applyBorder="1" applyAlignment="1">
      <alignment horizontal="center"/>
    </xf>
    <xf numFmtId="0" fontId="8" fillId="3" borderId="5" xfId="0" applyFont="1" applyFill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7" fillId="3" borderId="4" xfId="0" applyFont="1" applyFill="1" applyBorder="1" applyAlignment="1">
      <alignment horizontal="center"/>
    </xf>
    <xf numFmtId="0" fontId="7" fillId="3" borderId="5" xfId="0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8" fillId="3" borderId="11" xfId="0" applyFont="1" applyFill="1" applyBorder="1" applyAlignment="1">
      <alignment horizontal="center"/>
    </xf>
    <xf numFmtId="0" fontId="8" fillId="3" borderId="7" xfId="0" applyFont="1" applyFill="1" applyBorder="1" applyAlignment="1">
      <alignment horizontal="center"/>
    </xf>
    <xf numFmtId="0" fontId="8" fillId="3" borderId="8" xfId="0" applyFont="1" applyFill="1" applyBorder="1" applyAlignment="1">
      <alignment horizontal="center"/>
    </xf>
    <xf numFmtId="0" fontId="8" fillId="3" borderId="23" xfId="0" applyFont="1" applyFill="1" applyBorder="1" applyAlignment="1">
      <alignment horizontal="center"/>
    </xf>
    <xf numFmtId="0" fontId="7" fillId="4" borderId="22" xfId="0" applyFont="1" applyFill="1" applyBorder="1" applyAlignment="1">
      <alignment horizontal="center" vertical="center"/>
    </xf>
    <xf numFmtId="0" fontId="8" fillId="3" borderId="27" xfId="0" applyFont="1" applyFill="1" applyBorder="1" applyAlignment="1">
      <alignment horizontal="center"/>
    </xf>
    <xf numFmtId="0" fontId="8" fillId="3" borderId="28" xfId="0" applyFont="1" applyFill="1" applyBorder="1" applyAlignment="1">
      <alignment horizontal="center"/>
    </xf>
    <xf numFmtId="0" fontId="8" fillId="3" borderId="29" xfId="0" applyFont="1" applyFill="1" applyBorder="1" applyAlignment="1">
      <alignment horizontal="center"/>
    </xf>
    <xf numFmtId="0" fontId="7" fillId="0" borderId="0" xfId="0" applyFont="1" applyAlignment="1">
      <alignment horizontal="left" vertical="center"/>
    </xf>
    <xf numFmtId="170" fontId="0" fillId="0" borderId="0" xfId="8" applyNumberFormat="1" applyFont="1"/>
  </cellXfs>
  <cellStyles count="13">
    <cellStyle name="Comma" xfId="8" builtinId="3"/>
    <cellStyle name="Comma [0]" xfId="1" builtinId="6"/>
    <cellStyle name="Comma [0] 2" xfId="5" xr:uid="{00000000-0005-0000-0000-000035000000}"/>
    <cellStyle name="Comma 2" xfId="4" xr:uid="{00000000-0005-0000-0000-000034000000}"/>
    <cellStyle name="Comma 3" xfId="6" xr:uid="{00000000-0005-0000-0000-000036000000}"/>
    <cellStyle name="Comma 8" xfId="12" xr:uid="{34455027-78B7-4639-A7CA-FC4E88A4DE60}"/>
    <cellStyle name="Comma[0]_Sheet1" xfId="7" xr:uid="{00000000-0005-0000-0000-000037000000}"/>
    <cellStyle name="Excel Built-in Comma [0]" xfId="9" xr:uid="{8FF0A2EF-E998-4D5C-89F7-32647F192C98}"/>
    <cellStyle name="Excel Built-in Normal" xfId="10" xr:uid="{27D2A2BA-DBFD-4283-B96B-0B35FD629354}"/>
    <cellStyle name="Normal" xfId="0" builtinId="0"/>
    <cellStyle name="Normal 2" xfId="2" xr:uid="{00000000-0005-0000-0000-000021000000}"/>
    <cellStyle name="Normal 3" xfId="3" xr:uid="{00000000-0005-0000-0000-000026000000}"/>
    <cellStyle name="Normal 4" xfId="11" xr:uid="{6AE1DBF4-DFAA-45FC-916B-3C82412A12E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calcChain" Target="calcChain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13397-F5DC-407F-B588-81C13383ADF4}">
  <dimension ref="B1:F60"/>
  <sheetViews>
    <sheetView tabSelected="1" zoomScale="95" zoomScaleNormal="95" workbookViewId="0">
      <selection activeCell="E60" sqref="E60"/>
    </sheetView>
  </sheetViews>
  <sheetFormatPr defaultColWidth="9" defaultRowHeight="14.5"/>
  <cols>
    <col min="1" max="1" width="3.7265625" customWidth="1"/>
    <col min="2" max="2" width="6.7265625" customWidth="1"/>
    <col min="3" max="3" width="13" customWidth="1"/>
    <col min="4" max="4" width="25.26953125" customWidth="1"/>
    <col min="5" max="5" width="18.08984375" customWidth="1"/>
    <col min="6" max="6" width="15.81640625" customWidth="1"/>
  </cols>
  <sheetData>
    <row r="1" spans="2:6" ht="18.5" customHeight="1"/>
    <row r="2" spans="2:6" ht="18.5" customHeight="1">
      <c r="B2" s="242" t="s">
        <v>629</v>
      </c>
      <c r="C2" s="242"/>
      <c r="D2" s="242"/>
      <c r="E2" s="242"/>
      <c r="F2" s="242"/>
    </row>
    <row r="3" spans="2:6">
      <c r="B3" s="212"/>
      <c r="C3" s="212"/>
      <c r="E3" s="213"/>
      <c r="F3" s="213"/>
    </row>
    <row r="4" spans="2:6">
      <c r="B4" s="214" t="s">
        <v>0</v>
      </c>
      <c r="C4" s="214" t="s">
        <v>630</v>
      </c>
      <c r="D4" s="214" t="s">
        <v>631</v>
      </c>
      <c r="E4" s="215" t="s">
        <v>27</v>
      </c>
      <c r="F4" s="215" t="s">
        <v>632</v>
      </c>
    </row>
    <row r="5" spans="2:6">
      <c r="B5" s="216">
        <v>1</v>
      </c>
      <c r="C5" s="217" t="s">
        <v>49</v>
      </c>
      <c r="D5" s="206" t="s">
        <v>633</v>
      </c>
      <c r="E5" s="218">
        <f>'001'!G25</f>
        <v>424227620</v>
      </c>
      <c r="F5" s="219">
        <v>0</v>
      </c>
    </row>
    <row r="6" spans="2:6">
      <c r="B6" s="216">
        <v>2</v>
      </c>
      <c r="C6" s="217" t="s">
        <v>208</v>
      </c>
      <c r="D6" s="206" t="s">
        <v>634</v>
      </c>
      <c r="E6" s="218">
        <f>'002'!G24</f>
        <v>99737680</v>
      </c>
      <c r="F6" s="219">
        <v>0</v>
      </c>
    </row>
    <row r="7" spans="2:6">
      <c r="B7" s="216">
        <v>3</v>
      </c>
      <c r="C7" s="217" t="s">
        <v>235</v>
      </c>
      <c r="D7" s="206" t="s">
        <v>635</v>
      </c>
      <c r="E7" s="218">
        <f>'003'!G30</f>
        <v>182531520</v>
      </c>
      <c r="F7" s="219">
        <v>0</v>
      </c>
    </row>
    <row r="8" spans="2:6">
      <c r="B8" s="216">
        <v>4</v>
      </c>
      <c r="C8" s="217" t="s">
        <v>282</v>
      </c>
      <c r="D8" s="206" t="s">
        <v>636</v>
      </c>
      <c r="E8" s="218">
        <f>'004'!G26</f>
        <v>132494880</v>
      </c>
      <c r="F8" s="219">
        <v>0</v>
      </c>
    </row>
    <row r="9" spans="2:6">
      <c r="B9" s="216">
        <v>5</v>
      </c>
      <c r="C9" s="217" t="s">
        <v>329</v>
      </c>
      <c r="D9" s="206" t="s">
        <v>637</v>
      </c>
      <c r="E9" s="218">
        <f>'005'!G25</f>
        <v>113958960</v>
      </c>
      <c r="F9" s="219">
        <v>0</v>
      </c>
    </row>
    <row r="10" spans="2:6">
      <c r="B10" s="216">
        <v>6</v>
      </c>
      <c r="C10" s="217" t="s">
        <v>363</v>
      </c>
      <c r="D10" s="206" t="s">
        <v>638</v>
      </c>
      <c r="E10" s="218">
        <f>'006'!G24</f>
        <v>114811520</v>
      </c>
      <c r="F10" s="219">
        <v>0</v>
      </c>
    </row>
    <row r="11" spans="2:6">
      <c r="B11" s="216">
        <v>7</v>
      </c>
      <c r="C11" s="217" t="s">
        <v>388</v>
      </c>
      <c r="D11" s="206" t="s">
        <v>639</v>
      </c>
      <c r="E11" s="218">
        <f>'007'!G25</f>
        <v>116322849</v>
      </c>
      <c r="F11" s="219">
        <v>0</v>
      </c>
    </row>
    <row r="12" spans="2:6">
      <c r="B12" s="216">
        <v>8</v>
      </c>
      <c r="C12" s="217" t="s">
        <v>421</v>
      </c>
      <c r="D12" s="206" t="s">
        <v>640</v>
      </c>
      <c r="E12" s="218">
        <f>'008'!G29</f>
        <v>139670240</v>
      </c>
      <c r="F12" s="219">
        <v>0</v>
      </c>
    </row>
    <row r="13" spans="2:6">
      <c r="B13" s="216">
        <v>9</v>
      </c>
      <c r="C13" s="217" t="s">
        <v>499</v>
      </c>
      <c r="D13" s="206" t="s">
        <v>641</v>
      </c>
      <c r="E13" s="218">
        <f>'009'!G25</f>
        <v>200153840</v>
      </c>
      <c r="F13" s="219">
        <v>0</v>
      </c>
    </row>
    <row r="14" spans="2:6">
      <c r="B14" s="216">
        <v>10</v>
      </c>
      <c r="C14" s="217" t="s">
        <v>442</v>
      </c>
      <c r="D14" s="206" t="s">
        <v>642</v>
      </c>
      <c r="E14" s="218">
        <f>'010'!G26</f>
        <v>256496280</v>
      </c>
      <c r="F14" s="219">
        <v>0</v>
      </c>
    </row>
    <row r="15" spans="2:6">
      <c r="B15" s="216">
        <v>11</v>
      </c>
      <c r="C15" s="217" t="s">
        <v>527</v>
      </c>
      <c r="D15" s="206" t="s">
        <v>643</v>
      </c>
      <c r="E15" s="218">
        <f>'011'!G26</f>
        <v>326015980</v>
      </c>
      <c r="F15" s="219">
        <v>0</v>
      </c>
    </row>
    <row r="16" spans="2:6">
      <c r="B16" s="216">
        <v>12</v>
      </c>
      <c r="C16" s="217" t="s">
        <v>551</v>
      </c>
      <c r="D16" s="206" t="s">
        <v>644</v>
      </c>
      <c r="E16" s="218">
        <f>'012'!G25</f>
        <v>177153840</v>
      </c>
      <c r="F16" s="219">
        <v>0</v>
      </c>
    </row>
    <row r="17" spans="2:6">
      <c r="B17" s="216">
        <v>13</v>
      </c>
      <c r="C17" s="217" t="s">
        <v>581</v>
      </c>
      <c r="D17" s="206" t="s">
        <v>645</v>
      </c>
      <c r="E17" s="218">
        <f>'013'!G29</f>
        <v>166058960</v>
      </c>
      <c r="F17" s="219">
        <v>0</v>
      </c>
    </row>
    <row r="18" spans="2:6">
      <c r="B18" s="216">
        <v>14</v>
      </c>
      <c r="C18" s="217" t="s">
        <v>457</v>
      </c>
      <c r="D18" s="206" t="s">
        <v>646</v>
      </c>
      <c r="E18" s="218">
        <f>'014'!G24</f>
        <v>32586280</v>
      </c>
      <c r="F18" s="219">
        <v>0</v>
      </c>
    </row>
    <row r="19" spans="2:6">
      <c r="B19" s="216">
        <v>15</v>
      </c>
      <c r="C19" s="217" t="s">
        <v>438</v>
      </c>
      <c r="D19" s="206" t="s">
        <v>647</v>
      </c>
      <c r="E19" s="218">
        <f>'015'!G16</f>
        <v>17651500</v>
      </c>
      <c r="F19" s="219">
        <v>0</v>
      </c>
    </row>
    <row r="20" spans="2:6">
      <c r="B20" s="216">
        <v>16</v>
      </c>
      <c r="C20" s="217" t="s">
        <v>603</v>
      </c>
      <c r="D20" s="206" t="s">
        <v>648</v>
      </c>
      <c r="E20" s="218">
        <f>'016'!G24</f>
        <v>77691040</v>
      </c>
      <c r="F20" s="219">
        <v>0</v>
      </c>
    </row>
    <row r="21" spans="2:6">
      <c r="B21" s="216">
        <v>17</v>
      </c>
      <c r="C21" s="217" t="s">
        <v>96</v>
      </c>
      <c r="D21" s="206" t="s">
        <v>649</v>
      </c>
      <c r="E21" s="218">
        <f>'017'!G22</f>
        <v>26811280</v>
      </c>
      <c r="F21" s="219">
        <v>0</v>
      </c>
    </row>
    <row r="22" spans="2:6">
      <c r="B22" s="216">
        <v>18</v>
      </c>
      <c r="C22" s="217" t="s">
        <v>197</v>
      </c>
      <c r="D22" s="206" t="s">
        <v>650</v>
      </c>
      <c r="E22" s="218">
        <f>'018'!G19</f>
        <v>18675000</v>
      </c>
      <c r="F22" s="219">
        <v>0</v>
      </c>
    </row>
    <row r="23" spans="2:6">
      <c r="B23" s="216">
        <v>19</v>
      </c>
      <c r="C23" s="217" t="s">
        <v>190</v>
      </c>
      <c r="D23" s="206" t="s">
        <v>651</v>
      </c>
      <c r="E23" s="218">
        <f>'019'!G18</f>
        <v>7865000</v>
      </c>
      <c r="F23" s="219">
        <v>0</v>
      </c>
    </row>
    <row r="24" spans="2:6">
      <c r="B24" s="216">
        <v>20</v>
      </c>
      <c r="C24" s="217" t="s">
        <v>172</v>
      </c>
      <c r="D24" s="206" t="s">
        <v>652</v>
      </c>
      <c r="E24" s="218">
        <f>'020'!G16</f>
        <v>19700000</v>
      </c>
      <c r="F24" s="219">
        <v>0</v>
      </c>
    </row>
    <row r="25" spans="2:6">
      <c r="B25" s="216">
        <v>21</v>
      </c>
      <c r="C25" s="217" t="s">
        <v>220</v>
      </c>
      <c r="D25" s="206" t="s">
        <v>653</v>
      </c>
      <c r="E25" s="218">
        <f>'021'!G17</f>
        <v>9900000</v>
      </c>
      <c r="F25" s="219">
        <v>0</v>
      </c>
    </row>
    <row r="26" spans="2:6">
      <c r="B26" s="216">
        <v>22</v>
      </c>
      <c r="C26" s="217" t="s">
        <v>259</v>
      </c>
      <c r="D26" s="206" t="s">
        <v>654</v>
      </c>
      <c r="E26" s="218">
        <f>'022'!G19</f>
        <v>10950000</v>
      </c>
      <c r="F26" s="219">
        <v>0</v>
      </c>
    </row>
    <row r="27" spans="2:6">
      <c r="B27" s="216">
        <v>23</v>
      </c>
      <c r="C27" s="217" t="s">
        <v>309</v>
      </c>
      <c r="D27" s="206" t="s">
        <v>655</v>
      </c>
      <c r="E27" s="218">
        <f>'023'!G11</f>
        <v>3700000</v>
      </c>
      <c r="F27" s="219">
        <v>0</v>
      </c>
    </row>
    <row r="28" spans="2:6">
      <c r="B28" s="216">
        <v>24</v>
      </c>
      <c r="C28" s="217" t="s">
        <v>338</v>
      </c>
      <c r="D28" s="206" t="s">
        <v>656</v>
      </c>
      <c r="E28" s="218">
        <f>'024'!G19</f>
        <v>22800000</v>
      </c>
      <c r="F28" s="219">
        <v>0</v>
      </c>
    </row>
    <row r="29" spans="2:6">
      <c r="B29" s="216">
        <v>25</v>
      </c>
      <c r="C29" s="217" t="s">
        <v>374</v>
      </c>
      <c r="D29" s="206" t="s">
        <v>657</v>
      </c>
      <c r="E29" s="218">
        <f>'025'!G18</f>
        <v>23650000</v>
      </c>
      <c r="F29" s="219">
        <v>0</v>
      </c>
    </row>
    <row r="30" spans="2:6">
      <c r="B30" s="216">
        <v>26</v>
      </c>
      <c r="C30" s="217" t="s">
        <v>405</v>
      </c>
      <c r="D30" s="206" t="s">
        <v>658</v>
      </c>
      <c r="E30" s="218">
        <f>'026'!G18</f>
        <v>17805000</v>
      </c>
      <c r="F30" s="219">
        <v>0</v>
      </c>
    </row>
    <row r="31" spans="2:6">
      <c r="B31" s="216">
        <v>27</v>
      </c>
      <c r="C31" s="217" t="s">
        <v>466</v>
      </c>
      <c r="D31" s="206" t="s">
        <v>659</v>
      </c>
      <c r="E31" s="218">
        <f>'027'!G18</f>
        <v>21050000</v>
      </c>
      <c r="F31" s="219">
        <v>0</v>
      </c>
    </row>
    <row r="32" spans="2:6">
      <c r="B32" s="216">
        <v>28</v>
      </c>
      <c r="C32" s="217" t="s">
        <v>473</v>
      </c>
      <c r="D32" s="206" t="s">
        <v>660</v>
      </c>
      <c r="E32" s="218">
        <f>'028'!G18</f>
        <v>24200000</v>
      </c>
      <c r="F32" s="219">
        <v>0</v>
      </c>
    </row>
    <row r="33" spans="2:6">
      <c r="B33" s="216">
        <v>29</v>
      </c>
      <c r="C33" s="217" t="s">
        <v>480</v>
      </c>
      <c r="D33" s="206" t="s">
        <v>661</v>
      </c>
      <c r="E33" s="218">
        <f>'029'!G17</f>
        <v>39150000</v>
      </c>
      <c r="F33" s="219">
        <v>0</v>
      </c>
    </row>
    <row r="34" spans="2:6">
      <c r="B34" s="216">
        <v>30</v>
      </c>
      <c r="C34" s="217" t="s">
        <v>131</v>
      </c>
      <c r="D34" s="206" t="s">
        <v>662</v>
      </c>
      <c r="E34" s="218">
        <f>'030'!G20</f>
        <v>24421280</v>
      </c>
      <c r="F34" s="219">
        <v>0</v>
      </c>
    </row>
    <row r="35" spans="2:6">
      <c r="B35" s="216">
        <v>31</v>
      </c>
      <c r="C35" s="217" t="s">
        <v>183</v>
      </c>
      <c r="D35" s="206" t="s">
        <v>663</v>
      </c>
      <c r="E35" s="218">
        <f>'031'!G19</f>
        <v>16450000</v>
      </c>
      <c r="F35" s="219">
        <v>0</v>
      </c>
    </row>
    <row r="36" spans="2:6">
      <c r="B36" s="216">
        <v>32</v>
      </c>
      <c r="C36" s="217" t="s">
        <v>125</v>
      </c>
      <c r="D36" s="206" t="s">
        <v>664</v>
      </c>
      <c r="E36" s="218">
        <f>'032'!G17</f>
        <v>22148070</v>
      </c>
      <c r="F36" s="219">
        <v>0</v>
      </c>
    </row>
    <row r="37" spans="2:6">
      <c r="B37" s="216">
        <v>33</v>
      </c>
      <c r="C37" s="217" t="s">
        <v>543</v>
      </c>
      <c r="D37" s="206" t="s">
        <v>665</v>
      </c>
      <c r="E37" s="218">
        <f>'033'!G21</f>
        <v>28650000</v>
      </c>
      <c r="F37" s="219">
        <v>0</v>
      </c>
    </row>
    <row r="38" spans="2:6">
      <c r="B38" s="216">
        <v>34</v>
      </c>
      <c r="C38" s="217" t="s">
        <v>152</v>
      </c>
      <c r="D38" s="206" t="s">
        <v>666</v>
      </c>
      <c r="E38" s="218">
        <f>'034'!G19</f>
        <v>23055000</v>
      </c>
      <c r="F38" s="219">
        <v>0</v>
      </c>
    </row>
    <row r="39" spans="2:6">
      <c r="B39" s="216">
        <v>35</v>
      </c>
      <c r="C39" s="217" t="s">
        <v>398</v>
      </c>
      <c r="D39" s="206" t="s">
        <v>667</v>
      </c>
      <c r="E39" s="218">
        <f>'035'!G21</f>
        <v>21450000</v>
      </c>
      <c r="F39" s="219">
        <v>0</v>
      </c>
    </row>
    <row r="40" spans="2:6">
      <c r="B40" s="216">
        <v>36</v>
      </c>
      <c r="C40" s="217" t="s">
        <v>348</v>
      </c>
      <c r="D40" s="206" t="s">
        <v>668</v>
      </c>
      <c r="E40" s="218">
        <f>'036'!G16</f>
        <v>9400000</v>
      </c>
      <c r="F40" s="219">
        <v>0</v>
      </c>
    </row>
    <row r="41" spans="2:6">
      <c r="B41" s="216">
        <v>37</v>
      </c>
      <c r="C41" s="217" t="s">
        <v>160</v>
      </c>
      <c r="D41" s="206" t="s">
        <v>669</v>
      </c>
      <c r="E41" s="218">
        <f>'037'!G18</f>
        <v>7785000</v>
      </c>
      <c r="F41" s="219">
        <v>0</v>
      </c>
    </row>
    <row r="42" spans="2:6">
      <c r="B42" s="216">
        <v>38</v>
      </c>
      <c r="C42" s="217" t="s">
        <v>141</v>
      </c>
      <c r="D42" s="206" t="s">
        <v>670</v>
      </c>
      <c r="E42" s="218">
        <f>'038'!G20</f>
        <v>25330000</v>
      </c>
      <c r="F42" s="219">
        <v>0</v>
      </c>
    </row>
    <row r="43" spans="2:6">
      <c r="B43" s="216">
        <v>39</v>
      </c>
      <c r="C43" s="217" t="s">
        <v>413</v>
      </c>
      <c r="D43" s="206" t="s">
        <v>671</v>
      </c>
      <c r="E43" s="218">
        <f>'039'!G18</f>
        <v>17100000</v>
      </c>
      <c r="F43" s="219">
        <v>0</v>
      </c>
    </row>
    <row r="44" spans="2:6">
      <c r="B44" s="216">
        <v>40</v>
      </c>
      <c r="C44" s="217" t="s">
        <v>611</v>
      </c>
      <c r="D44" s="206" t="s">
        <v>672</v>
      </c>
      <c r="E44" s="218">
        <f>'040'!G23</f>
        <v>74611280</v>
      </c>
      <c r="F44" s="219">
        <v>0</v>
      </c>
    </row>
    <row r="45" spans="2:6">
      <c r="B45" s="216">
        <v>41</v>
      </c>
      <c r="C45" s="217" t="s">
        <v>382</v>
      </c>
      <c r="D45" s="206" t="s">
        <v>673</v>
      </c>
      <c r="E45" s="218">
        <f>'041'!G18</f>
        <v>24700000</v>
      </c>
      <c r="F45" s="219">
        <v>0</v>
      </c>
    </row>
    <row r="46" spans="2:6">
      <c r="B46" s="216">
        <v>42</v>
      </c>
      <c r="C46" s="217" t="s">
        <v>315</v>
      </c>
      <c r="D46" s="206" t="s">
        <v>674</v>
      </c>
      <c r="E46" s="218">
        <f>'042'!G13</f>
        <v>7700000</v>
      </c>
      <c r="F46" s="219">
        <v>0</v>
      </c>
    </row>
    <row r="47" spans="2:6">
      <c r="B47" s="216">
        <v>43</v>
      </c>
      <c r="C47" s="217" t="s">
        <v>564</v>
      </c>
      <c r="D47" s="206" t="s">
        <v>675</v>
      </c>
      <c r="E47" s="218">
        <f>'043'!G20</f>
        <v>40550000</v>
      </c>
      <c r="F47" s="219">
        <v>0</v>
      </c>
    </row>
    <row r="48" spans="2:6">
      <c r="B48" s="216">
        <v>44</v>
      </c>
      <c r="C48" s="217" t="s">
        <v>511</v>
      </c>
      <c r="D48" s="206" t="s">
        <v>676</v>
      </c>
      <c r="E48" s="218">
        <f>'044'!G18</f>
        <v>21300000</v>
      </c>
      <c r="F48" s="219">
        <v>0</v>
      </c>
    </row>
    <row r="49" spans="2:6">
      <c r="B49" s="216">
        <v>45</v>
      </c>
      <c r="C49" s="217" t="s">
        <v>489</v>
      </c>
      <c r="D49" s="206" t="s">
        <v>677</v>
      </c>
      <c r="E49" s="218">
        <f>'045'!G20</f>
        <v>21250000</v>
      </c>
      <c r="F49" s="219">
        <v>0</v>
      </c>
    </row>
    <row r="50" spans="2:6">
      <c r="B50" s="216">
        <v>46</v>
      </c>
      <c r="C50" s="217" t="s">
        <v>418</v>
      </c>
      <c r="D50" s="206" t="s">
        <v>678</v>
      </c>
      <c r="E50" s="218">
        <f>'046'!G17</f>
        <v>14350000</v>
      </c>
      <c r="F50" s="219">
        <v>0</v>
      </c>
    </row>
    <row r="51" spans="2:6">
      <c r="B51" s="216">
        <v>47</v>
      </c>
      <c r="C51" s="217" t="s">
        <v>226</v>
      </c>
      <c r="D51" s="206" t="s">
        <v>679</v>
      </c>
      <c r="E51" s="218">
        <f>'047'!G17</f>
        <v>9900000</v>
      </c>
      <c r="F51" s="219">
        <v>0</v>
      </c>
    </row>
    <row r="52" spans="2:6">
      <c r="B52" s="216">
        <v>48</v>
      </c>
      <c r="C52" s="217" t="s">
        <v>356</v>
      </c>
      <c r="D52" s="206" t="s">
        <v>680</v>
      </c>
      <c r="E52" s="218">
        <f>'048'!G18</f>
        <v>13370000</v>
      </c>
      <c r="F52" s="219">
        <v>0</v>
      </c>
    </row>
    <row r="53" spans="2:6">
      <c r="B53" s="216">
        <v>49</v>
      </c>
      <c r="C53" s="217" t="s">
        <v>520</v>
      </c>
      <c r="D53" s="206" t="s">
        <v>681</v>
      </c>
      <c r="E53" s="218">
        <f>'049'!G18</f>
        <v>29085000</v>
      </c>
      <c r="F53" s="219">
        <v>0</v>
      </c>
    </row>
    <row r="54" spans="2:6">
      <c r="B54" s="216">
        <v>50</v>
      </c>
      <c r="C54" s="217" t="s">
        <v>267</v>
      </c>
      <c r="D54" s="206" t="s">
        <v>682</v>
      </c>
      <c r="E54" s="218">
        <f>'050'!G18</f>
        <v>20500000</v>
      </c>
      <c r="F54" s="219">
        <v>0</v>
      </c>
    </row>
    <row r="55" spans="2:6">
      <c r="B55" s="216">
        <v>51</v>
      </c>
      <c r="C55" s="217" t="s">
        <v>575</v>
      </c>
      <c r="D55" s="206" t="s">
        <v>683</v>
      </c>
      <c r="E55" s="218">
        <f>'051'!G20</f>
        <v>40620000</v>
      </c>
      <c r="F55" s="219">
        <v>0</v>
      </c>
    </row>
    <row r="56" spans="2:6">
      <c r="B56" s="216">
        <v>52</v>
      </c>
      <c r="C56" s="217" t="s">
        <v>274</v>
      </c>
      <c r="D56" s="206" t="s">
        <v>684</v>
      </c>
      <c r="E56" s="218">
        <f>'052'!G19</f>
        <v>22650000</v>
      </c>
      <c r="F56" s="219">
        <v>0</v>
      </c>
    </row>
    <row r="57" spans="2:6">
      <c r="B57" s="239" t="s">
        <v>685</v>
      </c>
      <c r="C57" s="240"/>
      <c r="D57" s="241"/>
      <c r="E57" s="222">
        <f>SUM(E5:E56)</f>
        <v>3360194899</v>
      </c>
      <c r="F57" s="222">
        <f>SUM(F5:F56)</f>
        <v>0</v>
      </c>
    </row>
    <row r="60" spans="2:6">
      <c r="E60" s="260"/>
    </row>
  </sheetData>
  <mergeCells count="2">
    <mergeCell ref="B57:D57"/>
    <mergeCell ref="B2:F2"/>
  </mergeCells>
  <pageMargins left="0.70866141732283472" right="0.70866141732283472" top="0.74803149606299213" bottom="0.74803149606299213" header="0.31496062992125984" footer="0.31496062992125984"/>
  <pageSetup paperSize="9" scale="85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61F58-69D2-4E68-89ED-778B7E2B29DD}">
  <dimension ref="A1:H38"/>
  <sheetViews>
    <sheetView zoomScale="95" zoomScaleNormal="95" workbookViewId="0">
      <selection activeCell="F19" sqref="F19"/>
    </sheetView>
  </sheetViews>
  <sheetFormatPr defaultColWidth="9" defaultRowHeight="14.5"/>
  <cols>
    <col min="1" max="1" width="4.7265625" customWidth="1"/>
    <col min="3" max="3" width="26.08984375" customWidth="1"/>
    <col min="4" max="4" width="17.08984375" customWidth="1"/>
    <col min="5" max="5" width="16.1796875" customWidth="1"/>
    <col min="6" max="6" width="10.90625" customWidth="1"/>
    <col min="7" max="7" width="14.453125" style="1" customWidth="1"/>
    <col min="8" max="8" width="54.81640625" customWidth="1"/>
    <col min="9" max="9" width="3.7265625" customWidth="1"/>
  </cols>
  <sheetData>
    <row r="1" spans="1:8" ht="18.5" customHeight="1">
      <c r="A1" s="246" t="s">
        <v>28</v>
      </c>
      <c r="B1" s="246"/>
      <c r="C1" s="246"/>
      <c r="D1" s="246"/>
      <c r="E1" s="246"/>
      <c r="F1" s="246"/>
      <c r="G1" s="246"/>
      <c r="H1" s="246"/>
    </row>
    <row r="2" spans="1:8" ht="18.5" customHeight="1">
      <c r="A2" s="62" t="s">
        <v>500</v>
      </c>
      <c r="B2" s="62"/>
      <c r="C2" s="63"/>
      <c r="D2" s="7"/>
      <c r="E2" s="7"/>
      <c r="F2" s="7"/>
      <c r="G2" s="7"/>
      <c r="H2" s="7"/>
    </row>
    <row r="3" spans="1:8" ht="15.5">
      <c r="A3" s="249" t="s">
        <v>0</v>
      </c>
      <c r="B3" s="247" t="s">
        <v>22</v>
      </c>
      <c r="C3" s="248"/>
      <c r="D3" s="247" t="s">
        <v>23</v>
      </c>
      <c r="E3" s="248"/>
      <c r="F3" s="19" t="s">
        <v>42</v>
      </c>
      <c r="G3" s="249" t="s">
        <v>27</v>
      </c>
      <c r="H3" s="13" t="s">
        <v>2</v>
      </c>
    </row>
    <row r="4" spans="1:8" ht="15.5">
      <c r="A4" s="250"/>
      <c r="B4" s="10" t="s">
        <v>1</v>
      </c>
      <c r="C4" s="11" t="s">
        <v>16</v>
      </c>
      <c r="D4" s="12" t="s">
        <v>24</v>
      </c>
      <c r="E4" s="12" t="s">
        <v>16</v>
      </c>
      <c r="F4" s="20" t="s">
        <v>43</v>
      </c>
      <c r="G4" s="250"/>
      <c r="H4" s="14"/>
    </row>
    <row r="5" spans="1:8">
      <c r="A5" s="9">
        <v>1</v>
      </c>
      <c r="B5" s="46" t="s">
        <v>38</v>
      </c>
      <c r="C5" s="22" t="s">
        <v>46</v>
      </c>
      <c r="D5" s="47" t="s">
        <v>501</v>
      </c>
      <c r="E5" s="24" t="s">
        <v>48</v>
      </c>
      <c r="F5" s="25" t="s">
        <v>499</v>
      </c>
      <c r="G5" s="29">
        <v>6153840</v>
      </c>
      <c r="H5" s="26" t="s">
        <v>622</v>
      </c>
    </row>
    <row r="6" spans="1:8">
      <c r="A6" s="9">
        <v>2</v>
      </c>
      <c r="B6" s="46" t="s">
        <v>50</v>
      </c>
      <c r="C6" s="22" t="s">
        <v>51</v>
      </c>
      <c r="D6" s="47" t="s">
        <v>502</v>
      </c>
      <c r="E6" s="27" t="s">
        <v>53</v>
      </c>
      <c r="F6" s="25" t="s">
        <v>499</v>
      </c>
      <c r="G6" s="29">
        <v>3500000</v>
      </c>
      <c r="H6" s="53" t="s">
        <v>41</v>
      </c>
    </row>
    <row r="7" spans="1:8">
      <c r="A7" s="9">
        <v>3</v>
      </c>
      <c r="B7" s="48" t="s">
        <v>44</v>
      </c>
      <c r="C7" s="53" t="s">
        <v>45</v>
      </c>
      <c r="D7" s="47" t="s">
        <v>502</v>
      </c>
      <c r="E7" s="27" t="s">
        <v>53</v>
      </c>
      <c r="F7" s="25" t="s">
        <v>499</v>
      </c>
      <c r="G7" s="29">
        <v>2000000</v>
      </c>
      <c r="H7" s="53" t="s">
        <v>17</v>
      </c>
    </row>
    <row r="8" spans="1:8">
      <c r="A8" s="9">
        <v>4</v>
      </c>
      <c r="B8" s="48" t="s">
        <v>36</v>
      </c>
      <c r="C8" s="53" t="s">
        <v>37</v>
      </c>
      <c r="D8" s="47" t="s">
        <v>502</v>
      </c>
      <c r="E8" s="27" t="s">
        <v>53</v>
      </c>
      <c r="F8" s="25" t="s">
        <v>499</v>
      </c>
      <c r="G8" s="193">
        <v>1000000</v>
      </c>
      <c r="H8" s="194" t="s">
        <v>103</v>
      </c>
    </row>
    <row r="9" spans="1:8">
      <c r="A9" s="9">
        <v>5</v>
      </c>
      <c r="B9" s="48" t="s">
        <v>34</v>
      </c>
      <c r="C9" s="53" t="s">
        <v>35</v>
      </c>
      <c r="D9" s="47" t="s">
        <v>505</v>
      </c>
      <c r="E9" s="30" t="s">
        <v>57</v>
      </c>
      <c r="F9" s="25" t="s">
        <v>499</v>
      </c>
      <c r="G9" s="193">
        <v>3500000</v>
      </c>
      <c r="H9" s="194" t="s">
        <v>103</v>
      </c>
    </row>
    <row r="10" spans="1:8">
      <c r="A10" s="9">
        <v>6</v>
      </c>
      <c r="B10" s="48" t="s">
        <v>6</v>
      </c>
      <c r="C10" s="53" t="s">
        <v>19</v>
      </c>
      <c r="D10" s="47" t="s">
        <v>505</v>
      </c>
      <c r="E10" s="30" t="s">
        <v>57</v>
      </c>
      <c r="F10" s="25" t="s">
        <v>499</v>
      </c>
      <c r="G10" s="193">
        <v>2500000</v>
      </c>
      <c r="H10" s="194" t="s">
        <v>103</v>
      </c>
    </row>
    <row r="11" spans="1:8">
      <c r="A11" s="9">
        <v>7</v>
      </c>
      <c r="B11" s="48" t="s">
        <v>31</v>
      </c>
      <c r="C11" s="53" t="s">
        <v>30</v>
      </c>
      <c r="D11" s="47" t="s">
        <v>506</v>
      </c>
      <c r="E11" s="28" t="s">
        <v>62</v>
      </c>
      <c r="F11" s="25" t="s">
        <v>499</v>
      </c>
      <c r="G11" s="193">
        <v>23000000</v>
      </c>
      <c r="H11" s="194" t="s">
        <v>103</v>
      </c>
    </row>
    <row r="12" spans="1:8">
      <c r="A12" s="9">
        <v>8</v>
      </c>
      <c r="B12" s="48" t="s">
        <v>4</v>
      </c>
      <c r="C12" s="53" t="s">
        <v>12</v>
      </c>
      <c r="D12" s="47" t="s">
        <v>507</v>
      </c>
      <c r="E12" s="28" t="s">
        <v>65</v>
      </c>
      <c r="F12" s="25" t="s">
        <v>499</v>
      </c>
      <c r="G12" s="193">
        <v>13500000</v>
      </c>
      <c r="H12" s="194" t="s">
        <v>103</v>
      </c>
    </row>
    <row r="13" spans="1:8">
      <c r="A13" s="9">
        <v>9</v>
      </c>
      <c r="B13" s="48" t="s">
        <v>5</v>
      </c>
      <c r="C13" s="53" t="s">
        <v>20</v>
      </c>
      <c r="D13" s="53" t="s">
        <v>504</v>
      </c>
      <c r="E13" s="53" t="s">
        <v>25</v>
      </c>
      <c r="F13" s="25" t="s">
        <v>499</v>
      </c>
      <c r="G13" s="193">
        <v>200000</v>
      </c>
      <c r="H13" s="194" t="s">
        <v>103</v>
      </c>
    </row>
    <row r="14" spans="1:8">
      <c r="A14" s="9">
        <v>10</v>
      </c>
      <c r="B14" s="50" t="s">
        <v>3</v>
      </c>
      <c r="C14" s="40" t="s">
        <v>7</v>
      </c>
      <c r="D14" s="47" t="s">
        <v>502</v>
      </c>
      <c r="E14" s="27" t="s">
        <v>53</v>
      </c>
      <c r="F14" s="25" t="s">
        <v>499</v>
      </c>
      <c r="G14" s="193">
        <v>25000000</v>
      </c>
      <c r="H14" s="194" t="s">
        <v>32</v>
      </c>
    </row>
    <row r="15" spans="1:8">
      <c r="A15" s="9">
        <v>11</v>
      </c>
      <c r="B15" s="50" t="s">
        <v>8</v>
      </c>
      <c r="C15" s="40" t="s">
        <v>9</v>
      </c>
      <c r="D15" s="47" t="s">
        <v>502</v>
      </c>
      <c r="E15" s="27" t="s">
        <v>53</v>
      </c>
      <c r="F15" s="25" t="s">
        <v>499</v>
      </c>
      <c r="G15" s="193">
        <v>21200000</v>
      </c>
      <c r="H15" s="194" t="s">
        <v>32</v>
      </c>
    </row>
    <row r="16" spans="1:8">
      <c r="A16" s="9">
        <v>12</v>
      </c>
      <c r="B16" s="50" t="s">
        <v>10</v>
      </c>
      <c r="C16" s="40" t="s">
        <v>11</v>
      </c>
      <c r="D16" s="47" t="s">
        <v>502</v>
      </c>
      <c r="E16" s="27" t="s">
        <v>53</v>
      </c>
      <c r="F16" s="25" t="s">
        <v>499</v>
      </c>
      <c r="G16" s="193">
        <v>10000000</v>
      </c>
      <c r="H16" s="194" t="s">
        <v>32</v>
      </c>
    </row>
    <row r="17" spans="1:8">
      <c r="A17" s="9">
        <v>13</v>
      </c>
      <c r="B17" s="50" t="s">
        <v>13</v>
      </c>
      <c r="C17" s="40" t="s">
        <v>14</v>
      </c>
      <c r="D17" s="47" t="s">
        <v>502</v>
      </c>
      <c r="E17" s="27" t="s">
        <v>53</v>
      </c>
      <c r="F17" s="25" t="s">
        <v>499</v>
      </c>
      <c r="G17" s="193">
        <v>12000000</v>
      </c>
      <c r="H17" s="194" t="s">
        <v>32</v>
      </c>
    </row>
    <row r="18" spans="1:8">
      <c r="A18" s="9">
        <v>14</v>
      </c>
      <c r="B18" s="50" t="s">
        <v>15</v>
      </c>
      <c r="C18" s="40" t="s">
        <v>21</v>
      </c>
      <c r="D18" s="54" t="s">
        <v>503</v>
      </c>
      <c r="E18" s="78" t="s">
        <v>26</v>
      </c>
      <c r="F18" s="25" t="s">
        <v>499</v>
      </c>
      <c r="G18" s="193">
        <v>2000000</v>
      </c>
      <c r="H18" s="26" t="s">
        <v>33</v>
      </c>
    </row>
    <row r="19" spans="1:8">
      <c r="A19" s="9">
        <v>15</v>
      </c>
      <c r="B19" s="46" t="s">
        <v>72</v>
      </c>
      <c r="C19" s="22" t="s">
        <v>73</v>
      </c>
      <c r="D19" s="47" t="s">
        <v>502</v>
      </c>
      <c r="E19" s="27" t="s">
        <v>53</v>
      </c>
      <c r="F19" s="25" t="s">
        <v>499</v>
      </c>
      <c r="G19" s="193">
        <v>10000000</v>
      </c>
      <c r="H19" s="194" t="s">
        <v>508</v>
      </c>
    </row>
    <row r="20" spans="1:8">
      <c r="A20" s="9">
        <v>16</v>
      </c>
      <c r="B20" s="46" t="s">
        <v>75</v>
      </c>
      <c r="C20" s="22" t="s">
        <v>76</v>
      </c>
      <c r="D20" s="47" t="s">
        <v>502</v>
      </c>
      <c r="E20" s="27" t="s">
        <v>53</v>
      </c>
      <c r="F20" s="25" t="s">
        <v>499</v>
      </c>
      <c r="G20" s="193">
        <v>17400000</v>
      </c>
      <c r="H20" s="194" t="s">
        <v>508</v>
      </c>
    </row>
    <row r="21" spans="1:8">
      <c r="A21" s="9">
        <v>17</v>
      </c>
      <c r="B21" s="46" t="s">
        <v>78</v>
      </c>
      <c r="C21" s="22" t="s">
        <v>79</v>
      </c>
      <c r="D21" s="47" t="s">
        <v>502</v>
      </c>
      <c r="E21" s="27" t="s">
        <v>53</v>
      </c>
      <c r="F21" s="25" t="s">
        <v>499</v>
      </c>
      <c r="G21" s="193">
        <v>3000000</v>
      </c>
      <c r="H21" s="194" t="s">
        <v>508</v>
      </c>
    </row>
    <row r="22" spans="1:8">
      <c r="A22" s="9">
        <v>18</v>
      </c>
      <c r="B22" s="46" t="s">
        <v>81</v>
      </c>
      <c r="C22" s="22" t="s">
        <v>82</v>
      </c>
      <c r="D22" s="47" t="s">
        <v>502</v>
      </c>
      <c r="E22" s="27" t="s">
        <v>53</v>
      </c>
      <c r="F22" s="25" t="s">
        <v>499</v>
      </c>
      <c r="G22" s="193">
        <v>9000000</v>
      </c>
      <c r="H22" s="194" t="s">
        <v>33</v>
      </c>
    </row>
    <row r="23" spans="1:8">
      <c r="A23" s="9">
        <v>19</v>
      </c>
      <c r="B23" s="52" t="s">
        <v>90</v>
      </c>
      <c r="C23" s="33" t="s">
        <v>422</v>
      </c>
      <c r="D23" s="47" t="s">
        <v>502</v>
      </c>
      <c r="E23" s="27" t="s">
        <v>53</v>
      </c>
      <c r="F23" s="25" t="s">
        <v>499</v>
      </c>
      <c r="G23" s="193">
        <v>10000000</v>
      </c>
      <c r="H23" s="194" t="s">
        <v>509</v>
      </c>
    </row>
    <row r="24" spans="1:8">
      <c r="A24" s="9">
        <v>20</v>
      </c>
      <c r="B24" s="52" t="s">
        <v>244</v>
      </c>
      <c r="C24" s="33" t="s">
        <v>246</v>
      </c>
      <c r="D24" s="47" t="s">
        <v>502</v>
      </c>
      <c r="E24" s="27" t="s">
        <v>53</v>
      </c>
      <c r="F24" s="25" t="s">
        <v>499</v>
      </c>
      <c r="G24" s="193">
        <v>25200000</v>
      </c>
      <c r="H24" s="194" t="s">
        <v>510</v>
      </c>
    </row>
    <row r="25" spans="1:8">
      <c r="A25" s="256" t="s">
        <v>29</v>
      </c>
      <c r="B25" s="257"/>
      <c r="C25" s="257"/>
      <c r="D25" s="257"/>
      <c r="E25" s="257"/>
      <c r="F25" s="258"/>
      <c r="G25" s="16">
        <f>SUM(G5:G24)</f>
        <v>200153840</v>
      </c>
      <c r="H25" s="17"/>
    </row>
    <row r="26" spans="1:8">
      <c r="G26" s="3"/>
    </row>
    <row r="27" spans="1:8">
      <c r="G27" s="3"/>
    </row>
    <row r="28" spans="1:8">
      <c r="G28" s="3"/>
    </row>
    <row r="29" spans="1:8">
      <c r="G29" s="3"/>
    </row>
    <row r="30" spans="1:8">
      <c r="G30" s="3"/>
    </row>
    <row r="31" spans="1:8">
      <c r="G31" s="3"/>
    </row>
    <row r="32" spans="1:8">
      <c r="G32" s="3"/>
    </row>
    <row r="33" spans="7:7">
      <c r="G33" s="3"/>
    </row>
    <row r="34" spans="7:7">
      <c r="G34" s="3"/>
    </row>
    <row r="35" spans="7:7">
      <c r="G35" s="3"/>
    </row>
    <row r="36" spans="7:7">
      <c r="G36" s="3"/>
    </row>
    <row r="37" spans="7:7">
      <c r="G37" s="3"/>
    </row>
    <row r="38" spans="7:7">
      <c r="G38" s="3"/>
    </row>
  </sheetData>
  <mergeCells count="6">
    <mergeCell ref="A25:F25"/>
    <mergeCell ref="A1:H1"/>
    <mergeCell ref="A3:A4"/>
    <mergeCell ref="B3:C3"/>
    <mergeCell ref="D3:E3"/>
    <mergeCell ref="G3:G4"/>
  </mergeCells>
  <pageMargins left="0.70866141732283472" right="0.70866141732283472" top="0.74803149606299213" bottom="0.74803149606299213" header="0.31496062992125984" footer="0.31496062992125984"/>
  <pageSetup paperSize="5" scale="75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36745-607F-4738-B05F-617620F78CED}">
  <dimension ref="A1:H39"/>
  <sheetViews>
    <sheetView topLeftCell="A16" zoomScale="95" zoomScaleNormal="95" workbookViewId="0">
      <selection activeCell="G5" sqref="G5:H7"/>
    </sheetView>
  </sheetViews>
  <sheetFormatPr defaultColWidth="9" defaultRowHeight="14.5"/>
  <cols>
    <col min="1" max="1" width="4.7265625" customWidth="1"/>
    <col min="3" max="3" width="26.08984375" customWidth="1"/>
    <col min="4" max="4" width="17.08984375" customWidth="1"/>
    <col min="5" max="5" width="16.1796875" customWidth="1"/>
    <col min="6" max="6" width="10.90625" customWidth="1"/>
    <col min="7" max="7" width="14.453125" style="1" customWidth="1"/>
    <col min="8" max="8" width="54.81640625" customWidth="1"/>
    <col min="9" max="9" width="3.7265625" customWidth="1"/>
  </cols>
  <sheetData>
    <row r="1" spans="1:8" ht="18.5" customHeight="1">
      <c r="A1" s="246" t="s">
        <v>28</v>
      </c>
      <c r="B1" s="246"/>
      <c r="C1" s="246"/>
      <c r="D1" s="246"/>
      <c r="E1" s="246"/>
      <c r="F1" s="246"/>
      <c r="G1" s="246"/>
      <c r="H1" s="246"/>
    </row>
    <row r="2" spans="1:8" ht="18.5" customHeight="1">
      <c r="A2" s="62" t="s">
        <v>441</v>
      </c>
      <c r="B2" s="62"/>
      <c r="C2" s="63"/>
      <c r="D2" s="7"/>
      <c r="E2" s="7"/>
      <c r="F2" s="7"/>
      <c r="G2" s="7"/>
      <c r="H2" s="7"/>
    </row>
    <row r="3" spans="1:8" ht="15.5">
      <c r="A3" s="249" t="s">
        <v>0</v>
      </c>
      <c r="B3" s="247" t="s">
        <v>22</v>
      </c>
      <c r="C3" s="248"/>
      <c r="D3" s="247" t="s">
        <v>23</v>
      </c>
      <c r="E3" s="248"/>
      <c r="F3" s="19" t="s">
        <v>42</v>
      </c>
      <c r="G3" s="249" t="s">
        <v>27</v>
      </c>
      <c r="H3" s="13" t="s">
        <v>2</v>
      </c>
    </row>
    <row r="4" spans="1:8" ht="15.5">
      <c r="A4" s="250"/>
      <c r="B4" s="10" t="s">
        <v>1</v>
      </c>
      <c r="C4" s="11" t="s">
        <v>16</v>
      </c>
      <c r="D4" s="12" t="s">
        <v>24</v>
      </c>
      <c r="E4" s="12" t="s">
        <v>16</v>
      </c>
      <c r="F4" s="20" t="s">
        <v>43</v>
      </c>
      <c r="G4" s="250"/>
      <c r="H4" s="14"/>
    </row>
    <row r="5" spans="1:8">
      <c r="A5" s="9">
        <v>1</v>
      </c>
      <c r="B5" s="46" t="s">
        <v>38</v>
      </c>
      <c r="C5" s="22" t="s">
        <v>46</v>
      </c>
      <c r="D5" s="47" t="s">
        <v>445</v>
      </c>
      <c r="E5" s="24" t="s">
        <v>48</v>
      </c>
      <c r="F5" s="25" t="s">
        <v>442</v>
      </c>
      <c r="G5" s="29">
        <v>25151280</v>
      </c>
      <c r="H5" s="26" t="s">
        <v>622</v>
      </c>
    </row>
    <row r="6" spans="1:8">
      <c r="A6" s="9">
        <v>2</v>
      </c>
      <c r="B6" s="46" t="s">
        <v>50</v>
      </c>
      <c r="C6" s="22" t="s">
        <v>51</v>
      </c>
      <c r="D6" s="47" t="s">
        <v>446</v>
      </c>
      <c r="E6" s="27" t="s">
        <v>53</v>
      </c>
      <c r="F6" s="25" t="s">
        <v>442</v>
      </c>
      <c r="G6" s="29">
        <v>3000000</v>
      </c>
      <c r="H6" s="53" t="s">
        <v>41</v>
      </c>
    </row>
    <row r="7" spans="1:8">
      <c r="A7" s="9">
        <v>3</v>
      </c>
      <c r="B7" s="48" t="s">
        <v>44</v>
      </c>
      <c r="C7" s="53" t="s">
        <v>45</v>
      </c>
      <c r="D7" s="47" t="s">
        <v>446</v>
      </c>
      <c r="E7" s="27" t="s">
        <v>53</v>
      </c>
      <c r="F7" s="25" t="s">
        <v>442</v>
      </c>
      <c r="G7" s="29">
        <v>2500000</v>
      </c>
      <c r="H7" s="53" t="s">
        <v>17</v>
      </c>
    </row>
    <row r="8" spans="1:8">
      <c r="A8" s="9">
        <v>4</v>
      </c>
      <c r="B8" s="48" t="s">
        <v>34</v>
      </c>
      <c r="C8" s="53" t="s">
        <v>35</v>
      </c>
      <c r="D8" s="47" t="s">
        <v>449</v>
      </c>
      <c r="E8" s="30" t="s">
        <v>57</v>
      </c>
      <c r="F8" s="25" t="s">
        <v>442</v>
      </c>
      <c r="G8" s="181">
        <v>4900000</v>
      </c>
      <c r="H8" s="181" t="s">
        <v>452</v>
      </c>
    </row>
    <row r="9" spans="1:8">
      <c r="A9" s="9">
        <v>5</v>
      </c>
      <c r="B9" s="48" t="s">
        <v>6</v>
      </c>
      <c r="C9" s="53" t="s">
        <v>19</v>
      </c>
      <c r="D9" s="47" t="s">
        <v>449</v>
      </c>
      <c r="E9" s="30" t="s">
        <v>57</v>
      </c>
      <c r="F9" s="25" t="s">
        <v>442</v>
      </c>
      <c r="G9" s="182">
        <v>2100000</v>
      </c>
      <c r="H9" s="182" t="s">
        <v>452</v>
      </c>
    </row>
    <row r="10" spans="1:8">
      <c r="A10" s="9">
        <v>6</v>
      </c>
      <c r="B10" s="48" t="s">
        <v>31</v>
      </c>
      <c r="C10" s="53" t="s">
        <v>30</v>
      </c>
      <c r="D10" s="47" t="s">
        <v>450</v>
      </c>
      <c r="E10" s="28" t="s">
        <v>62</v>
      </c>
      <c r="F10" s="25" t="s">
        <v>442</v>
      </c>
      <c r="G10" s="181">
        <v>25450000</v>
      </c>
      <c r="H10" s="181" t="s">
        <v>452</v>
      </c>
    </row>
    <row r="11" spans="1:8">
      <c r="A11" s="9">
        <v>7</v>
      </c>
      <c r="B11" s="48" t="s">
        <v>4</v>
      </c>
      <c r="C11" s="53" t="s">
        <v>12</v>
      </c>
      <c r="D11" s="47" t="s">
        <v>451</v>
      </c>
      <c r="E11" s="28" t="s">
        <v>65</v>
      </c>
      <c r="F11" s="25" t="s">
        <v>442</v>
      </c>
      <c r="G11" s="181">
        <v>2000000</v>
      </c>
      <c r="H11" s="181" t="s">
        <v>452</v>
      </c>
    </row>
    <row r="12" spans="1:8">
      <c r="A12" s="9">
        <v>8</v>
      </c>
      <c r="B12" s="48" t="s">
        <v>5</v>
      </c>
      <c r="C12" s="53" t="s">
        <v>20</v>
      </c>
      <c r="D12" s="53" t="s">
        <v>448</v>
      </c>
      <c r="E12" s="53" t="s">
        <v>25</v>
      </c>
      <c r="F12" s="25" t="s">
        <v>442</v>
      </c>
      <c r="G12" s="183">
        <v>210000</v>
      </c>
      <c r="H12" s="185" t="s">
        <v>452</v>
      </c>
    </row>
    <row r="13" spans="1:8">
      <c r="A13" s="9">
        <v>9</v>
      </c>
      <c r="B13" s="50" t="s">
        <v>3</v>
      </c>
      <c r="C13" s="40" t="s">
        <v>7</v>
      </c>
      <c r="D13" s="47" t="s">
        <v>446</v>
      </c>
      <c r="E13" s="27" t="s">
        <v>53</v>
      </c>
      <c r="F13" s="25" t="s">
        <v>442</v>
      </c>
      <c r="G13" s="182">
        <v>20000000</v>
      </c>
      <c r="H13" s="182" t="s">
        <v>453</v>
      </c>
    </row>
    <row r="14" spans="1:8">
      <c r="A14" s="9">
        <v>10</v>
      </c>
      <c r="B14" s="50" t="s">
        <v>8</v>
      </c>
      <c r="C14" s="40" t="s">
        <v>9</v>
      </c>
      <c r="D14" s="47" t="s">
        <v>446</v>
      </c>
      <c r="E14" s="27" t="s">
        <v>53</v>
      </c>
      <c r="F14" s="25" t="s">
        <v>442</v>
      </c>
      <c r="G14" s="182">
        <v>10400000</v>
      </c>
      <c r="H14" s="182" t="s">
        <v>453</v>
      </c>
    </row>
    <row r="15" spans="1:8">
      <c r="A15" s="9">
        <v>11</v>
      </c>
      <c r="B15" s="50" t="s">
        <v>10</v>
      </c>
      <c r="C15" s="40" t="s">
        <v>11</v>
      </c>
      <c r="D15" s="47" t="s">
        <v>446</v>
      </c>
      <c r="E15" s="27" t="s">
        <v>53</v>
      </c>
      <c r="F15" s="25" t="s">
        <v>442</v>
      </c>
      <c r="G15" s="182">
        <v>7000000</v>
      </c>
      <c r="H15" s="182" t="s">
        <v>453</v>
      </c>
    </row>
    <row r="16" spans="1:8">
      <c r="A16" s="9">
        <v>12</v>
      </c>
      <c r="B16" s="50" t="s">
        <v>13</v>
      </c>
      <c r="C16" s="40" t="s">
        <v>14</v>
      </c>
      <c r="D16" s="47" t="s">
        <v>446</v>
      </c>
      <c r="E16" s="27" t="s">
        <v>53</v>
      </c>
      <c r="F16" s="25" t="s">
        <v>442</v>
      </c>
      <c r="G16" s="182">
        <v>5000000</v>
      </c>
      <c r="H16" s="182" t="s">
        <v>453</v>
      </c>
    </row>
    <row r="17" spans="1:8">
      <c r="A17" s="9">
        <v>13</v>
      </c>
      <c r="B17" s="50" t="s">
        <v>15</v>
      </c>
      <c r="C17" s="40" t="s">
        <v>21</v>
      </c>
      <c r="D17" s="54" t="s">
        <v>447</v>
      </c>
      <c r="E17" s="78" t="s">
        <v>26</v>
      </c>
      <c r="F17" s="25" t="s">
        <v>442</v>
      </c>
      <c r="G17" s="29">
        <v>3000000</v>
      </c>
      <c r="H17" s="26" t="s">
        <v>33</v>
      </c>
    </row>
    <row r="18" spans="1:8">
      <c r="A18" s="9">
        <v>14</v>
      </c>
      <c r="B18" s="46" t="s">
        <v>72</v>
      </c>
      <c r="C18" s="22" t="s">
        <v>73</v>
      </c>
      <c r="D18" s="47" t="s">
        <v>446</v>
      </c>
      <c r="E18" s="27" t="s">
        <v>53</v>
      </c>
      <c r="F18" s="25" t="s">
        <v>442</v>
      </c>
      <c r="G18" s="182">
        <v>1500000</v>
      </c>
      <c r="H18" s="182" t="s">
        <v>452</v>
      </c>
    </row>
    <row r="19" spans="1:8">
      <c r="A19" s="9">
        <v>15</v>
      </c>
      <c r="B19" s="46" t="s">
        <v>75</v>
      </c>
      <c r="C19" s="22" t="s">
        <v>76</v>
      </c>
      <c r="D19" s="47" t="s">
        <v>446</v>
      </c>
      <c r="E19" s="27" t="s">
        <v>53</v>
      </c>
      <c r="F19" s="25" t="s">
        <v>442</v>
      </c>
      <c r="G19" s="182">
        <v>10000000</v>
      </c>
      <c r="H19" s="182" t="s">
        <v>452</v>
      </c>
    </row>
    <row r="20" spans="1:8">
      <c r="A20" s="9">
        <v>16</v>
      </c>
      <c r="B20" s="46" t="s">
        <v>78</v>
      </c>
      <c r="C20" s="22" t="s">
        <v>79</v>
      </c>
      <c r="D20" s="47" t="s">
        <v>446</v>
      </c>
      <c r="E20" s="27" t="s">
        <v>53</v>
      </c>
      <c r="F20" s="25" t="s">
        <v>442</v>
      </c>
      <c r="G20" s="182">
        <v>300000</v>
      </c>
      <c r="H20" s="182" t="s">
        <v>452</v>
      </c>
    </row>
    <row r="21" spans="1:8">
      <c r="A21" s="9">
        <v>17</v>
      </c>
      <c r="B21" s="46" t="s">
        <v>81</v>
      </c>
      <c r="C21" s="22" t="s">
        <v>82</v>
      </c>
      <c r="D21" s="47" t="s">
        <v>446</v>
      </c>
      <c r="E21" s="27" t="s">
        <v>53</v>
      </c>
      <c r="F21" s="25" t="s">
        <v>442</v>
      </c>
      <c r="G21" s="182">
        <v>20000000</v>
      </c>
      <c r="H21" s="182" t="s">
        <v>452</v>
      </c>
    </row>
    <row r="22" spans="1:8">
      <c r="A22" s="9">
        <v>18</v>
      </c>
      <c r="B22" s="52" t="s">
        <v>87</v>
      </c>
      <c r="C22" s="33" t="s">
        <v>443</v>
      </c>
      <c r="D22" s="47" t="s">
        <v>446</v>
      </c>
      <c r="E22" s="27" t="s">
        <v>53</v>
      </c>
      <c r="F22" s="25" t="s">
        <v>442</v>
      </c>
      <c r="G22" s="182">
        <v>13000000</v>
      </c>
      <c r="H22" s="182" t="s">
        <v>454</v>
      </c>
    </row>
    <row r="23" spans="1:8">
      <c r="A23" s="9">
        <v>19</v>
      </c>
      <c r="B23" s="52" t="s">
        <v>210</v>
      </c>
      <c r="C23" s="33" t="s">
        <v>209</v>
      </c>
      <c r="D23" s="47" t="s">
        <v>446</v>
      </c>
      <c r="E23" s="27" t="s">
        <v>53</v>
      </c>
      <c r="F23" s="25" t="s">
        <v>442</v>
      </c>
      <c r="G23" s="181">
        <v>700000</v>
      </c>
      <c r="H23" s="181" t="s">
        <v>452</v>
      </c>
    </row>
    <row r="24" spans="1:8">
      <c r="A24" s="9">
        <v>20</v>
      </c>
      <c r="B24" s="52" t="s">
        <v>238</v>
      </c>
      <c r="C24" s="33" t="s">
        <v>243</v>
      </c>
      <c r="D24" s="47" t="s">
        <v>446</v>
      </c>
      <c r="E24" s="27" t="s">
        <v>53</v>
      </c>
      <c r="F24" s="25" t="s">
        <v>442</v>
      </c>
      <c r="G24" s="181">
        <v>285000</v>
      </c>
      <c r="H24" s="181" t="s">
        <v>452</v>
      </c>
    </row>
    <row r="25" spans="1:8">
      <c r="A25" s="9">
        <v>21</v>
      </c>
      <c r="B25" s="127" t="s">
        <v>239</v>
      </c>
      <c r="C25" s="97" t="s">
        <v>444</v>
      </c>
      <c r="D25" s="47" t="s">
        <v>446</v>
      </c>
      <c r="E25" s="27" t="s">
        <v>53</v>
      </c>
      <c r="F25" s="25" t="s">
        <v>442</v>
      </c>
      <c r="G25" s="184">
        <v>100000000</v>
      </c>
      <c r="H25" s="182" t="s">
        <v>455</v>
      </c>
    </row>
    <row r="26" spans="1:8">
      <c r="A26" s="243" t="s">
        <v>29</v>
      </c>
      <c r="B26" s="244"/>
      <c r="C26" s="245"/>
      <c r="D26" s="15"/>
      <c r="E26" s="15"/>
      <c r="F26" s="15"/>
      <c r="G26" s="16">
        <f>SUM(G5:G25)</f>
        <v>256496280</v>
      </c>
      <c r="H26" s="17"/>
    </row>
    <row r="27" spans="1:8">
      <c r="G27" s="3"/>
    </row>
    <row r="28" spans="1:8">
      <c r="G28" s="3"/>
    </row>
    <row r="29" spans="1:8">
      <c r="G29" s="3"/>
    </row>
    <row r="30" spans="1:8">
      <c r="G30" s="3"/>
    </row>
    <row r="31" spans="1:8">
      <c r="G31" s="3"/>
    </row>
    <row r="32" spans="1:8">
      <c r="G32" s="3"/>
    </row>
    <row r="33" spans="7:7">
      <c r="G33" s="3"/>
    </row>
    <row r="34" spans="7:7">
      <c r="G34" s="3"/>
    </row>
    <row r="35" spans="7:7">
      <c r="G35" s="3"/>
    </row>
    <row r="36" spans="7:7">
      <c r="G36" s="3"/>
    </row>
    <row r="37" spans="7:7">
      <c r="G37" s="3"/>
    </row>
    <row r="38" spans="7:7">
      <c r="G38" s="3"/>
    </row>
    <row r="39" spans="7:7">
      <c r="G39" s="3"/>
    </row>
  </sheetData>
  <mergeCells count="6">
    <mergeCell ref="A26:C26"/>
    <mergeCell ref="A1:H1"/>
    <mergeCell ref="A3:A4"/>
    <mergeCell ref="B3:C3"/>
    <mergeCell ref="D3:E3"/>
    <mergeCell ref="G3:G4"/>
  </mergeCells>
  <pageMargins left="0.70866141732283472" right="0.70866141732283472" top="0.74803149606299213" bottom="0.74803149606299213" header="0.31496062992125984" footer="0.31496062992125984"/>
  <pageSetup paperSize="5" scale="75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A064B-CF0A-47F2-9399-956122FB4A22}">
  <dimension ref="A1:H39"/>
  <sheetViews>
    <sheetView zoomScale="95" zoomScaleNormal="95" workbookViewId="0">
      <selection activeCell="G12" sqref="G12"/>
    </sheetView>
  </sheetViews>
  <sheetFormatPr defaultColWidth="9" defaultRowHeight="14.5"/>
  <cols>
    <col min="1" max="1" width="4.7265625" customWidth="1"/>
    <col min="3" max="3" width="26.08984375" customWidth="1"/>
    <col min="4" max="4" width="17.08984375" customWidth="1"/>
    <col min="5" max="5" width="16.1796875" customWidth="1"/>
    <col min="6" max="6" width="10.90625" customWidth="1"/>
    <col min="7" max="7" width="14.453125" style="1" customWidth="1"/>
    <col min="8" max="8" width="54.81640625" customWidth="1"/>
    <col min="9" max="9" width="3.7265625" customWidth="1"/>
  </cols>
  <sheetData>
    <row r="1" spans="1:8" ht="18.5" customHeight="1">
      <c r="A1" s="246" t="s">
        <v>28</v>
      </c>
      <c r="B1" s="246"/>
      <c r="C1" s="246"/>
      <c r="D1" s="246"/>
      <c r="E1" s="246"/>
      <c r="F1" s="246"/>
      <c r="G1" s="246"/>
      <c r="H1" s="246"/>
    </row>
    <row r="2" spans="1:8" ht="18.5" customHeight="1">
      <c r="A2" s="62" t="s">
        <v>528</v>
      </c>
      <c r="B2" s="62"/>
      <c r="C2" s="63"/>
      <c r="D2" s="7"/>
      <c r="E2" s="7"/>
      <c r="F2" s="7"/>
      <c r="G2" s="7"/>
      <c r="H2" s="7"/>
    </row>
    <row r="3" spans="1:8" ht="15.5">
      <c r="A3" s="249" t="s">
        <v>0</v>
      </c>
      <c r="B3" s="247" t="s">
        <v>22</v>
      </c>
      <c r="C3" s="248"/>
      <c r="D3" s="247" t="s">
        <v>23</v>
      </c>
      <c r="E3" s="248"/>
      <c r="F3" s="19" t="s">
        <v>42</v>
      </c>
      <c r="G3" s="249" t="s">
        <v>27</v>
      </c>
      <c r="H3" s="13" t="s">
        <v>2</v>
      </c>
    </row>
    <row r="4" spans="1:8" ht="15.5">
      <c r="A4" s="250"/>
      <c r="B4" s="10" t="s">
        <v>1</v>
      </c>
      <c r="C4" s="11" t="s">
        <v>16</v>
      </c>
      <c r="D4" s="12" t="s">
        <v>24</v>
      </c>
      <c r="E4" s="12" t="s">
        <v>16</v>
      </c>
      <c r="F4" s="20" t="s">
        <v>43</v>
      </c>
      <c r="G4" s="250"/>
      <c r="H4" s="14"/>
    </row>
    <row r="5" spans="1:8">
      <c r="A5" s="9">
        <v>1</v>
      </c>
      <c r="B5" s="46" t="s">
        <v>38</v>
      </c>
      <c r="C5" s="22" t="s">
        <v>46</v>
      </c>
      <c r="D5" s="47" t="s">
        <v>529</v>
      </c>
      <c r="E5" s="24" t="s">
        <v>48</v>
      </c>
      <c r="F5" s="25" t="s">
        <v>527</v>
      </c>
      <c r="G5" s="29">
        <v>14358960</v>
      </c>
      <c r="H5" s="26" t="s">
        <v>622</v>
      </c>
    </row>
    <row r="6" spans="1:8">
      <c r="A6" s="9">
        <v>2</v>
      </c>
      <c r="B6" s="46" t="s">
        <v>50</v>
      </c>
      <c r="C6" s="22" t="s">
        <v>51</v>
      </c>
      <c r="D6" s="47" t="s">
        <v>530</v>
      </c>
      <c r="E6" s="27" t="s">
        <v>53</v>
      </c>
      <c r="F6" s="25" t="s">
        <v>527</v>
      </c>
      <c r="G6" s="29">
        <v>2200000</v>
      </c>
      <c r="H6" s="53" t="s">
        <v>41</v>
      </c>
    </row>
    <row r="7" spans="1:8">
      <c r="A7" s="9">
        <v>3</v>
      </c>
      <c r="B7" s="48" t="s">
        <v>44</v>
      </c>
      <c r="C7" s="53" t="s">
        <v>45</v>
      </c>
      <c r="D7" s="47" t="s">
        <v>530</v>
      </c>
      <c r="E7" s="27" t="s">
        <v>53</v>
      </c>
      <c r="F7" s="25" t="s">
        <v>527</v>
      </c>
      <c r="G7" s="29">
        <v>1800000</v>
      </c>
      <c r="H7" s="53" t="s">
        <v>17</v>
      </c>
    </row>
    <row r="8" spans="1:8">
      <c r="A8" s="9">
        <v>4</v>
      </c>
      <c r="B8" s="48" t="s">
        <v>36</v>
      </c>
      <c r="C8" s="53" t="s">
        <v>37</v>
      </c>
      <c r="D8" s="47" t="s">
        <v>530</v>
      </c>
      <c r="E8" s="27" t="s">
        <v>53</v>
      </c>
      <c r="F8" s="25" t="s">
        <v>527</v>
      </c>
      <c r="G8" s="167">
        <v>350000</v>
      </c>
      <c r="H8" s="152" t="s">
        <v>18</v>
      </c>
    </row>
    <row r="9" spans="1:8">
      <c r="A9" s="9">
        <v>5</v>
      </c>
      <c r="B9" s="48" t="s">
        <v>34</v>
      </c>
      <c r="C9" s="53" t="s">
        <v>35</v>
      </c>
      <c r="D9" s="47" t="s">
        <v>531</v>
      </c>
      <c r="E9" s="30" t="s">
        <v>57</v>
      </c>
      <c r="F9" s="25" t="s">
        <v>527</v>
      </c>
      <c r="G9" s="167">
        <v>4000000</v>
      </c>
      <c r="H9" s="152" t="s">
        <v>18</v>
      </c>
    </row>
    <row r="10" spans="1:8">
      <c r="A10" s="9">
        <v>6</v>
      </c>
      <c r="B10" s="48" t="s">
        <v>6</v>
      </c>
      <c r="C10" s="53" t="s">
        <v>19</v>
      </c>
      <c r="D10" s="47" t="s">
        <v>531</v>
      </c>
      <c r="E10" s="30" t="s">
        <v>57</v>
      </c>
      <c r="F10" s="25" t="s">
        <v>527</v>
      </c>
      <c r="G10" s="167">
        <v>3000000</v>
      </c>
      <c r="H10" s="152" t="s">
        <v>18</v>
      </c>
    </row>
    <row r="11" spans="1:8">
      <c r="A11" s="9">
        <v>7</v>
      </c>
      <c r="B11" s="48" t="s">
        <v>31</v>
      </c>
      <c r="C11" s="53" t="s">
        <v>30</v>
      </c>
      <c r="D11" s="47" t="s">
        <v>532</v>
      </c>
      <c r="E11" s="28" t="s">
        <v>62</v>
      </c>
      <c r="F11" s="25" t="s">
        <v>527</v>
      </c>
      <c r="G11" s="167">
        <v>17000000</v>
      </c>
      <c r="H11" s="152" t="s">
        <v>18</v>
      </c>
    </row>
    <row r="12" spans="1:8">
      <c r="A12" s="9">
        <v>8</v>
      </c>
      <c r="B12" s="48" t="s">
        <v>4</v>
      </c>
      <c r="C12" s="53" t="s">
        <v>12</v>
      </c>
      <c r="D12" s="47" t="s">
        <v>533</v>
      </c>
      <c r="E12" s="28" t="s">
        <v>65</v>
      </c>
      <c r="F12" s="25" t="s">
        <v>527</v>
      </c>
      <c r="G12" s="167">
        <v>3000000</v>
      </c>
      <c r="H12" s="152" t="s">
        <v>18</v>
      </c>
    </row>
    <row r="13" spans="1:8">
      <c r="A13" s="9">
        <v>9</v>
      </c>
      <c r="B13" s="48" t="s">
        <v>5</v>
      </c>
      <c r="C13" s="53" t="s">
        <v>20</v>
      </c>
      <c r="D13" s="53" t="s">
        <v>534</v>
      </c>
      <c r="E13" s="53" t="s">
        <v>25</v>
      </c>
      <c r="F13" s="25" t="s">
        <v>527</v>
      </c>
      <c r="G13" s="167">
        <v>225000</v>
      </c>
      <c r="H13" s="152" t="s">
        <v>18</v>
      </c>
    </row>
    <row r="14" spans="1:8">
      <c r="A14" s="9">
        <v>10</v>
      </c>
      <c r="B14" s="50" t="s">
        <v>3</v>
      </c>
      <c r="C14" s="40" t="s">
        <v>7</v>
      </c>
      <c r="D14" s="47" t="s">
        <v>530</v>
      </c>
      <c r="E14" s="27" t="s">
        <v>53</v>
      </c>
      <c r="F14" s="25" t="s">
        <v>527</v>
      </c>
      <c r="G14" s="174">
        <v>18000000</v>
      </c>
      <c r="H14" s="175" t="s">
        <v>32</v>
      </c>
    </row>
    <row r="15" spans="1:8">
      <c r="A15" s="9">
        <v>11</v>
      </c>
      <c r="B15" s="50" t="s">
        <v>8</v>
      </c>
      <c r="C15" s="40" t="s">
        <v>9</v>
      </c>
      <c r="D15" s="47" t="s">
        <v>530</v>
      </c>
      <c r="E15" s="27" t="s">
        <v>53</v>
      </c>
      <c r="F15" s="25" t="s">
        <v>527</v>
      </c>
      <c r="G15" s="174">
        <v>12000000</v>
      </c>
      <c r="H15" s="175" t="s">
        <v>32</v>
      </c>
    </row>
    <row r="16" spans="1:8">
      <c r="A16" s="9">
        <v>12</v>
      </c>
      <c r="B16" s="50" t="s">
        <v>10</v>
      </c>
      <c r="C16" s="40" t="s">
        <v>11</v>
      </c>
      <c r="D16" s="47" t="s">
        <v>530</v>
      </c>
      <c r="E16" s="27" t="s">
        <v>53</v>
      </c>
      <c r="F16" s="25" t="s">
        <v>527</v>
      </c>
      <c r="G16" s="174">
        <v>11000000</v>
      </c>
      <c r="H16" s="175" t="s">
        <v>32</v>
      </c>
    </row>
    <row r="17" spans="1:8">
      <c r="A17" s="9">
        <v>13</v>
      </c>
      <c r="B17" s="50" t="s">
        <v>13</v>
      </c>
      <c r="C17" s="40" t="s">
        <v>14</v>
      </c>
      <c r="D17" s="47" t="s">
        <v>530</v>
      </c>
      <c r="E17" s="27" t="s">
        <v>53</v>
      </c>
      <c r="F17" s="25" t="s">
        <v>527</v>
      </c>
      <c r="G17" s="174">
        <v>7500000</v>
      </c>
      <c r="H17" s="175" t="s">
        <v>32</v>
      </c>
    </row>
    <row r="18" spans="1:8">
      <c r="A18" s="9">
        <v>14</v>
      </c>
      <c r="B18" s="50" t="s">
        <v>15</v>
      </c>
      <c r="C18" s="40" t="s">
        <v>21</v>
      </c>
      <c r="D18" s="54" t="s">
        <v>535</v>
      </c>
      <c r="E18" s="78" t="s">
        <v>26</v>
      </c>
      <c r="F18" s="25" t="s">
        <v>527</v>
      </c>
      <c r="G18" s="174">
        <v>3250000</v>
      </c>
      <c r="H18" s="175" t="s">
        <v>33</v>
      </c>
    </row>
    <row r="19" spans="1:8">
      <c r="A19" s="9">
        <v>15</v>
      </c>
      <c r="B19" s="46" t="s">
        <v>72</v>
      </c>
      <c r="C19" s="22" t="s">
        <v>73</v>
      </c>
      <c r="D19" s="47" t="s">
        <v>530</v>
      </c>
      <c r="E19" s="27" t="s">
        <v>53</v>
      </c>
      <c r="F19" s="25" t="s">
        <v>527</v>
      </c>
      <c r="G19" s="174">
        <v>5000000</v>
      </c>
      <c r="H19" s="175" t="s">
        <v>536</v>
      </c>
    </row>
    <row r="20" spans="1:8">
      <c r="A20" s="9">
        <v>16</v>
      </c>
      <c r="B20" s="46" t="s">
        <v>75</v>
      </c>
      <c r="C20" s="22" t="s">
        <v>76</v>
      </c>
      <c r="D20" s="47" t="s">
        <v>530</v>
      </c>
      <c r="E20" s="27" t="s">
        <v>53</v>
      </c>
      <c r="F20" s="25" t="s">
        <v>527</v>
      </c>
      <c r="G20" s="174">
        <v>750000</v>
      </c>
      <c r="H20" s="175" t="s">
        <v>537</v>
      </c>
    </row>
    <row r="21" spans="1:8">
      <c r="A21" s="9">
        <v>17</v>
      </c>
      <c r="B21" s="46" t="s">
        <v>78</v>
      </c>
      <c r="C21" s="22" t="s">
        <v>79</v>
      </c>
      <c r="D21" s="47" t="s">
        <v>530</v>
      </c>
      <c r="E21" s="27" t="s">
        <v>53</v>
      </c>
      <c r="F21" s="25" t="s">
        <v>527</v>
      </c>
      <c r="G21" s="174">
        <v>7500000</v>
      </c>
      <c r="H21" s="175" t="s">
        <v>538</v>
      </c>
    </row>
    <row r="22" spans="1:8">
      <c r="A22" s="9">
        <v>18</v>
      </c>
      <c r="B22" s="127" t="s">
        <v>117</v>
      </c>
      <c r="C22" s="97" t="s">
        <v>118</v>
      </c>
      <c r="D22" s="47" t="s">
        <v>530</v>
      </c>
      <c r="E22" s="27" t="s">
        <v>53</v>
      </c>
      <c r="F22" s="25" t="s">
        <v>527</v>
      </c>
      <c r="G22" s="174">
        <v>3500000</v>
      </c>
      <c r="H22" s="175" t="s">
        <v>539</v>
      </c>
    </row>
    <row r="23" spans="1:8">
      <c r="A23" s="9">
        <v>19</v>
      </c>
      <c r="B23" s="52" t="s">
        <v>90</v>
      </c>
      <c r="C23" s="33" t="s">
        <v>422</v>
      </c>
      <c r="D23" s="47" t="s">
        <v>530</v>
      </c>
      <c r="E23" s="27" t="s">
        <v>53</v>
      </c>
      <c r="F23" s="25" t="s">
        <v>527</v>
      </c>
      <c r="G23" s="174">
        <v>6000000</v>
      </c>
      <c r="H23" s="175" t="s">
        <v>540</v>
      </c>
    </row>
    <row r="24" spans="1:8">
      <c r="A24" s="9">
        <v>20</v>
      </c>
      <c r="B24" s="176" t="s">
        <v>143</v>
      </c>
      <c r="C24" s="180" t="s">
        <v>280</v>
      </c>
      <c r="D24" s="47" t="s">
        <v>530</v>
      </c>
      <c r="E24" s="27" t="s">
        <v>53</v>
      </c>
      <c r="F24" s="25" t="s">
        <v>527</v>
      </c>
      <c r="G24" s="174">
        <v>65582020</v>
      </c>
      <c r="H24" s="175" t="s">
        <v>541</v>
      </c>
    </row>
    <row r="25" spans="1:8">
      <c r="A25" s="9">
        <v>21</v>
      </c>
      <c r="B25" s="52" t="s">
        <v>244</v>
      </c>
      <c r="C25" s="33" t="s">
        <v>246</v>
      </c>
      <c r="D25" s="47" t="s">
        <v>530</v>
      </c>
      <c r="E25" s="27" t="s">
        <v>53</v>
      </c>
      <c r="F25" s="25" t="s">
        <v>527</v>
      </c>
      <c r="G25" s="174">
        <v>140000000</v>
      </c>
      <c r="H25" s="175" t="s">
        <v>542</v>
      </c>
    </row>
    <row r="26" spans="1:8">
      <c r="A26" s="243" t="s">
        <v>29</v>
      </c>
      <c r="B26" s="244"/>
      <c r="C26" s="245"/>
      <c r="D26" s="15"/>
      <c r="E26" s="15"/>
      <c r="F26" s="15"/>
      <c r="G26" s="16">
        <f>SUM(G5:G25)</f>
        <v>326015980</v>
      </c>
      <c r="H26" s="17"/>
    </row>
    <row r="27" spans="1:8">
      <c r="G27" s="3"/>
    </row>
    <row r="28" spans="1:8">
      <c r="G28" s="3"/>
    </row>
    <row r="29" spans="1:8">
      <c r="G29" s="3"/>
    </row>
    <row r="30" spans="1:8">
      <c r="G30" s="3"/>
    </row>
    <row r="31" spans="1:8">
      <c r="G31" s="3"/>
    </row>
    <row r="32" spans="1:8">
      <c r="G32" s="3"/>
    </row>
    <row r="33" spans="7:7">
      <c r="G33" s="3"/>
    </row>
    <row r="34" spans="7:7">
      <c r="G34" s="3"/>
    </row>
    <row r="35" spans="7:7">
      <c r="G35" s="3"/>
    </row>
    <row r="36" spans="7:7">
      <c r="G36" s="3"/>
    </row>
    <row r="37" spans="7:7">
      <c r="G37" s="3"/>
    </row>
    <row r="38" spans="7:7">
      <c r="G38" s="3"/>
    </row>
    <row r="39" spans="7:7">
      <c r="G39" s="3"/>
    </row>
  </sheetData>
  <mergeCells count="6">
    <mergeCell ref="A26:C26"/>
    <mergeCell ref="A1:H1"/>
    <mergeCell ref="A3:A4"/>
    <mergeCell ref="B3:C3"/>
    <mergeCell ref="D3:E3"/>
    <mergeCell ref="G3:G4"/>
  </mergeCells>
  <pageMargins left="0.70866141732283472" right="0.70866141732283472" top="0.74803149606299213" bottom="0.74803149606299213" header="0.31496062992125984" footer="0.31496062992125984"/>
  <pageSetup paperSize="5" scale="75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D0126-65F8-41A2-A9C6-D84F6F273C5C}">
  <dimension ref="A1:H38"/>
  <sheetViews>
    <sheetView zoomScale="95" zoomScaleNormal="95" workbookViewId="0">
      <selection activeCell="G27" sqref="G27"/>
    </sheetView>
  </sheetViews>
  <sheetFormatPr defaultColWidth="9" defaultRowHeight="14.5"/>
  <cols>
    <col min="1" max="1" width="4.7265625" customWidth="1"/>
    <col min="3" max="3" width="26.08984375" customWidth="1"/>
    <col min="4" max="4" width="17.08984375" customWidth="1"/>
    <col min="5" max="5" width="16.1796875" customWidth="1"/>
    <col min="6" max="6" width="10.90625" customWidth="1"/>
    <col min="7" max="7" width="14.453125" style="1" customWidth="1"/>
    <col min="8" max="8" width="54.81640625" customWidth="1"/>
    <col min="9" max="9" width="3.7265625" customWidth="1"/>
  </cols>
  <sheetData>
    <row r="1" spans="1:8" ht="18.5" customHeight="1">
      <c r="A1" s="246" t="s">
        <v>28</v>
      </c>
      <c r="B1" s="246"/>
      <c r="C1" s="246"/>
      <c r="D1" s="246"/>
      <c r="E1" s="246"/>
      <c r="F1" s="246"/>
      <c r="G1" s="246"/>
      <c r="H1" s="246"/>
    </row>
    <row r="2" spans="1:8" ht="18.5" customHeight="1">
      <c r="A2" s="62" t="s">
        <v>552</v>
      </c>
      <c r="B2" s="62"/>
      <c r="C2" s="63"/>
      <c r="D2" s="7"/>
      <c r="E2" s="7"/>
      <c r="F2" s="7"/>
      <c r="G2" s="7"/>
      <c r="H2" s="7"/>
    </row>
    <row r="3" spans="1:8" ht="15.5">
      <c r="A3" s="249" t="s">
        <v>0</v>
      </c>
      <c r="B3" s="247" t="s">
        <v>22</v>
      </c>
      <c r="C3" s="248"/>
      <c r="D3" s="247" t="s">
        <v>23</v>
      </c>
      <c r="E3" s="248"/>
      <c r="F3" s="19" t="s">
        <v>42</v>
      </c>
      <c r="G3" s="249" t="s">
        <v>27</v>
      </c>
      <c r="H3" s="13" t="s">
        <v>2</v>
      </c>
    </row>
    <row r="4" spans="1:8" ht="15.5">
      <c r="A4" s="250"/>
      <c r="B4" s="10" t="s">
        <v>1</v>
      </c>
      <c r="C4" s="11" t="s">
        <v>16</v>
      </c>
      <c r="D4" s="12" t="s">
        <v>24</v>
      </c>
      <c r="E4" s="12" t="s">
        <v>16</v>
      </c>
      <c r="F4" s="20" t="s">
        <v>43</v>
      </c>
      <c r="G4" s="250"/>
      <c r="H4" s="14"/>
    </row>
    <row r="5" spans="1:8">
      <c r="A5" s="9">
        <v>1</v>
      </c>
      <c r="B5" s="46" t="s">
        <v>38</v>
      </c>
      <c r="C5" s="22" t="s">
        <v>46</v>
      </c>
      <c r="D5" s="47" t="s">
        <v>553</v>
      </c>
      <c r="E5" s="24" t="s">
        <v>48</v>
      </c>
      <c r="F5" s="25" t="s">
        <v>551</v>
      </c>
      <c r="G5" s="73">
        <v>6153840</v>
      </c>
      <c r="H5" s="26" t="s">
        <v>622</v>
      </c>
    </row>
    <row r="6" spans="1:8">
      <c r="A6" s="9">
        <v>2</v>
      </c>
      <c r="B6" s="46" t="s">
        <v>50</v>
      </c>
      <c r="C6" s="22" t="s">
        <v>51</v>
      </c>
      <c r="D6" s="47" t="s">
        <v>554</v>
      </c>
      <c r="E6" s="27" t="s">
        <v>53</v>
      </c>
      <c r="F6" s="25" t="s">
        <v>551</v>
      </c>
      <c r="G6" s="73">
        <v>1500000</v>
      </c>
      <c r="H6" s="53" t="s">
        <v>41</v>
      </c>
    </row>
    <row r="7" spans="1:8">
      <c r="A7" s="9">
        <v>3</v>
      </c>
      <c r="B7" s="48" t="s">
        <v>44</v>
      </c>
      <c r="C7" s="53" t="s">
        <v>45</v>
      </c>
      <c r="D7" s="47" t="s">
        <v>554</v>
      </c>
      <c r="E7" s="27" t="s">
        <v>53</v>
      </c>
      <c r="F7" s="25" t="s">
        <v>551</v>
      </c>
      <c r="G7" s="73">
        <v>3000000</v>
      </c>
      <c r="H7" s="53" t="s">
        <v>17</v>
      </c>
    </row>
    <row r="8" spans="1:8">
      <c r="A8" s="9">
        <v>4</v>
      </c>
      <c r="B8" s="48" t="s">
        <v>34</v>
      </c>
      <c r="C8" s="53" t="s">
        <v>35</v>
      </c>
      <c r="D8" s="47" t="s">
        <v>556</v>
      </c>
      <c r="E8" s="30" t="s">
        <v>57</v>
      </c>
      <c r="F8" s="25" t="s">
        <v>551</v>
      </c>
      <c r="G8" s="200">
        <v>3000000</v>
      </c>
      <c r="H8" s="152" t="s">
        <v>18</v>
      </c>
    </row>
    <row r="9" spans="1:8">
      <c r="A9" s="9">
        <v>5</v>
      </c>
      <c r="B9" s="48" t="s">
        <v>6</v>
      </c>
      <c r="C9" s="53" t="s">
        <v>19</v>
      </c>
      <c r="D9" s="47" t="s">
        <v>556</v>
      </c>
      <c r="E9" s="30" t="s">
        <v>57</v>
      </c>
      <c r="F9" s="25" t="s">
        <v>551</v>
      </c>
      <c r="G9" s="200">
        <v>2500000</v>
      </c>
      <c r="H9" s="152" t="s">
        <v>18</v>
      </c>
    </row>
    <row r="10" spans="1:8">
      <c r="A10" s="9">
        <v>6</v>
      </c>
      <c r="B10" s="48" t="s">
        <v>31</v>
      </c>
      <c r="C10" s="53" t="s">
        <v>30</v>
      </c>
      <c r="D10" s="47" t="s">
        <v>557</v>
      </c>
      <c r="E10" s="28" t="s">
        <v>62</v>
      </c>
      <c r="F10" s="25" t="s">
        <v>551</v>
      </c>
      <c r="G10" s="201">
        <v>15000000</v>
      </c>
      <c r="H10" s="152" t="s">
        <v>18</v>
      </c>
    </row>
    <row r="11" spans="1:8">
      <c r="A11" s="9">
        <v>7</v>
      </c>
      <c r="B11" s="48" t="s">
        <v>4</v>
      </c>
      <c r="C11" s="53" t="s">
        <v>12</v>
      </c>
      <c r="D11" s="47" t="s">
        <v>558</v>
      </c>
      <c r="E11" s="28" t="s">
        <v>65</v>
      </c>
      <c r="F11" s="25" t="s">
        <v>551</v>
      </c>
      <c r="G11" s="200">
        <v>2000000</v>
      </c>
      <c r="H11" s="152" t="s">
        <v>18</v>
      </c>
    </row>
    <row r="12" spans="1:8">
      <c r="A12" s="9">
        <v>8</v>
      </c>
      <c r="B12" s="48" t="s">
        <v>5</v>
      </c>
      <c r="C12" s="53" t="s">
        <v>20</v>
      </c>
      <c r="D12" s="53" t="s">
        <v>559</v>
      </c>
      <c r="E12" s="53" t="s">
        <v>25</v>
      </c>
      <c r="F12" s="25" t="s">
        <v>551</v>
      </c>
      <c r="G12" s="202">
        <v>1000000</v>
      </c>
      <c r="H12" s="152" t="s">
        <v>18</v>
      </c>
    </row>
    <row r="13" spans="1:8">
      <c r="A13" s="9">
        <v>9</v>
      </c>
      <c r="B13" s="50" t="s">
        <v>3</v>
      </c>
      <c r="C13" s="40" t="s">
        <v>7</v>
      </c>
      <c r="D13" s="47" t="s">
        <v>554</v>
      </c>
      <c r="E13" s="27" t="s">
        <v>53</v>
      </c>
      <c r="F13" s="25" t="s">
        <v>551</v>
      </c>
      <c r="G13" s="200">
        <v>25000000</v>
      </c>
      <c r="H13" s="175" t="s">
        <v>32</v>
      </c>
    </row>
    <row r="14" spans="1:8">
      <c r="A14" s="9">
        <v>10</v>
      </c>
      <c r="B14" s="50" t="s">
        <v>8</v>
      </c>
      <c r="C14" s="40" t="s">
        <v>9</v>
      </c>
      <c r="D14" s="47" t="s">
        <v>554</v>
      </c>
      <c r="E14" s="27" t="s">
        <v>53</v>
      </c>
      <c r="F14" s="25" t="s">
        <v>551</v>
      </c>
      <c r="G14" s="200">
        <v>20000000</v>
      </c>
      <c r="H14" s="175" t="s">
        <v>32</v>
      </c>
    </row>
    <row r="15" spans="1:8">
      <c r="A15" s="9">
        <v>11</v>
      </c>
      <c r="B15" s="50" t="s">
        <v>10</v>
      </c>
      <c r="C15" s="40" t="s">
        <v>11</v>
      </c>
      <c r="D15" s="47" t="s">
        <v>554</v>
      </c>
      <c r="E15" s="27" t="s">
        <v>53</v>
      </c>
      <c r="F15" s="25" t="s">
        <v>551</v>
      </c>
      <c r="G15" s="200">
        <v>10000000</v>
      </c>
      <c r="H15" s="175" t="s">
        <v>32</v>
      </c>
    </row>
    <row r="16" spans="1:8">
      <c r="A16" s="9">
        <v>12</v>
      </c>
      <c r="B16" s="50" t="s">
        <v>13</v>
      </c>
      <c r="C16" s="40" t="s">
        <v>14</v>
      </c>
      <c r="D16" s="47" t="s">
        <v>554</v>
      </c>
      <c r="E16" s="27" t="s">
        <v>53</v>
      </c>
      <c r="F16" s="25" t="s">
        <v>551</v>
      </c>
      <c r="G16" s="200">
        <v>10000000</v>
      </c>
      <c r="H16" s="175" t="s">
        <v>32</v>
      </c>
    </row>
    <row r="17" spans="1:8">
      <c r="A17" s="9">
        <v>13</v>
      </c>
      <c r="B17" s="50" t="s">
        <v>15</v>
      </c>
      <c r="C17" s="40" t="s">
        <v>21</v>
      </c>
      <c r="D17" s="54" t="s">
        <v>555</v>
      </c>
      <c r="E17" s="78" t="s">
        <v>26</v>
      </c>
      <c r="F17" s="25" t="s">
        <v>551</v>
      </c>
      <c r="G17" s="201">
        <v>4500000</v>
      </c>
      <c r="H17" s="175" t="s">
        <v>33</v>
      </c>
    </row>
    <row r="18" spans="1:8">
      <c r="A18" s="9">
        <v>14</v>
      </c>
      <c r="B18" s="46" t="s">
        <v>72</v>
      </c>
      <c r="C18" s="22" t="s">
        <v>73</v>
      </c>
      <c r="D18" s="47" t="s">
        <v>554</v>
      </c>
      <c r="E18" s="27" t="s">
        <v>53</v>
      </c>
      <c r="F18" s="25" t="s">
        <v>551</v>
      </c>
      <c r="G18" s="200">
        <v>4200000</v>
      </c>
      <c r="H18" s="197" t="s">
        <v>560</v>
      </c>
    </row>
    <row r="19" spans="1:8">
      <c r="A19" s="9">
        <v>15</v>
      </c>
      <c r="B19" s="46" t="s">
        <v>75</v>
      </c>
      <c r="C19" s="22" t="s">
        <v>76</v>
      </c>
      <c r="D19" s="47" t="s">
        <v>554</v>
      </c>
      <c r="E19" s="27" t="s">
        <v>53</v>
      </c>
      <c r="F19" s="25" t="s">
        <v>551</v>
      </c>
      <c r="G19" s="200">
        <v>8400000</v>
      </c>
      <c r="H19" s="197" t="s">
        <v>560</v>
      </c>
    </row>
    <row r="20" spans="1:8">
      <c r="A20" s="9">
        <v>16</v>
      </c>
      <c r="B20" s="46" t="s">
        <v>78</v>
      </c>
      <c r="C20" s="22" t="s">
        <v>79</v>
      </c>
      <c r="D20" s="47" t="s">
        <v>554</v>
      </c>
      <c r="E20" s="27" t="s">
        <v>53</v>
      </c>
      <c r="F20" s="25" t="s">
        <v>551</v>
      </c>
      <c r="G20" s="200">
        <v>400000</v>
      </c>
      <c r="H20" s="197" t="s">
        <v>560</v>
      </c>
    </row>
    <row r="21" spans="1:8">
      <c r="A21" s="9">
        <v>17</v>
      </c>
      <c r="B21" s="46" t="s">
        <v>81</v>
      </c>
      <c r="C21" s="22" t="s">
        <v>82</v>
      </c>
      <c r="D21" s="47" t="s">
        <v>554</v>
      </c>
      <c r="E21" s="27" t="s">
        <v>53</v>
      </c>
      <c r="F21" s="25" t="s">
        <v>551</v>
      </c>
      <c r="G21" s="200">
        <v>10000000</v>
      </c>
      <c r="H21" s="197" t="s">
        <v>561</v>
      </c>
    </row>
    <row r="22" spans="1:8">
      <c r="A22" s="9">
        <v>18</v>
      </c>
      <c r="B22" s="127" t="s">
        <v>117</v>
      </c>
      <c r="C22" s="97" t="s">
        <v>118</v>
      </c>
      <c r="D22" s="47" t="s">
        <v>554</v>
      </c>
      <c r="E22" s="27" t="s">
        <v>53</v>
      </c>
      <c r="F22" s="25" t="s">
        <v>551</v>
      </c>
      <c r="G22" s="200">
        <v>2500000</v>
      </c>
      <c r="H22" s="196" t="s">
        <v>154</v>
      </c>
    </row>
    <row r="23" spans="1:8">
      <c r="A23" s="9">
        <v>19</v>
      </c>
      <c r="B23" s="52" t="s">
        <v>90</v>
      </c>
      <c r="C23" s="33" t="s">
        <v>422</v>
      </c>
      <c r="D23" s="47" t="s">
        <v>554</v>
      </c>
      <c r="E23" s="27" t="s">
        <v>53</v>
      </c>
      <c r="F23" s="25" t="s">
        <v>551</v>
      </c>
      <c r="G23" s="202">
        <v>38000000</v>
      </c>
      <c r="H23" s="195" t="s">
        <v>562</v>
      </c>
    </row>
    <row r="24" spans="1:8">
      <c r="A24" s="9">
        <v>20</v>
      </c>
      <c r="B24" s="176" t="s">
        <v>143</v>
      </c>
      <c r="C24" s="180" t="s">
        <v>280</v>
      </c>
      <c r="D24" s="47" t="s">
        <v>554</v>
      </c>
      <c r="E24" s="27" t="s">
        <v>53</v>
      </c>
      <c r="F24" s="25" t="s">
        <v>551</v>
      </c>
      <c r="G24" s="200">
        <v>10000000</v>
      </c>
      <c r="H24" s="196" t="s">
        <v>563</v>
      </c>
    </row>
    <row r="25" spans="1:8">
      <c r="A25" s="256" t="s">
        <v>29</v>
      </c>
      <c r="B25" s="257"/>
      <c r="C25" s="257"/>
      <c r="D25" s="257"/>
      <c r="E25" s="257"/>
      <c r="F25" s="258"/>
      <c r="G25" s="16">
        <f>SUM(G5:G24)</f>
        <v>177153840</v>
      </c>
      <c r="H25" s="17"/>
    </row>
    <row r="26" spans="1:8">
      <c r="G26" s="3"/>
    </row>
    <row r="27" spans="1:8">
      <c r="G27" s="3"/>
    </row>
    <row r="28" spans="1:8">
      <c r="G28" s="3"/>
    </row>
    <row r="29" spans="1:8">
      <c r="G29" s="3"/>
    </row>
    <row r="30" spans="1:8">
      <c r="G30" s="3"/>
    </row>
    <row r="31" spans="1:8">
      <c r="G31" s="3"/>
    </row>
    <row r="32" spans="1:8">
      <c r="G32" s="3"/>
    </row>
    <row r="33" spans="7:7">
      <c r="G33" s="3"/>
    </row>
    <row r="34" spans="7:7">
      <c r="G34" s="3"/>
    </row>
    <row r="35" spans="7:7">
      <c r="G35" s="3"/>
    </row>
    <row r="36" spans="7:7">
      <c r="G36" s="3"/>
    </row>
    <row r="37" spans="7:7">
      <c r="G37" s="3"/>
    </row>
    <row r="38" spans="7:7">
      <c r="G38" s="3"/>
    </row>
  </sheetData>
  <mergeCells count="6">
    <mergeCell ref="A25:F25"/>
    <mergeCell ref="A1:H1"/>
    <mergeCell ref="A3:A4"/>
    <mergeCell ref="B3:C3"/>
    <mergeCell ref="D3:E3"/>
    <mergeCell ref="G3:G4"/>
  </mergeCells>
  <pageMargins left="0.70866141732283472" right="0.70866141732283472" top="0.74803149606299213" bottom="0.74803149606299213" header="0.31496062992125984" footer="0.31496062992125984"/>
  <pageSetup paperSize="5" scale="75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15160-D6E7-496A-8ED7-4D6A59D1EFF4}">
  <dimension ref="A1:H42"/>
  <sheetViews>
    <sheetView zoomScale="95" zoomScaleNormal="95" workbookViewId="0">
      <selection activeCell="A5" sqref="A5:A28"/>
    </sheetView>
  </sheetViews>
  <sheetFormatPr defaultColWidth="9" defaultRowHeight="14.5"/>
  <cols>
    <col min="1" max="1" width="4.7265625" customWidth="1"/>
    <col min="3" max="3" width="26.08984375" customWidth="1"/>
    <col min="4" max="4" width="17.08984375" customWidth="1"/>
    <col min="5" max="5" width="16.1796875" customWidth="1"/>
    <col min="6" max="6" width="10.90625" customWidth="1"/>
    <col min="7" max="7" width="14.453125" style="1" customWidth="1"/>
    <col min="8" max="8" width="54.81640625" customWidth="1"/>
    <col min="9" max="9" width="3.7265625" customWidth="1"/>
  </cols>
  <sheetData>
    <row r="1" spans="1:8" ht="18.5" customHeight="1">
      <c r="A1" s="246" t="s">
        <v>28</v>
      </c>
      <c r="B1" s="246"/>
      <c r="C1" s="246"/>
      <c r="D1" s="246"/>
      <c r="E1" s="246"/>
      <c r="F1" s="246"/>
      <c r="G1" s="246"/>
      <c r="H1" s="246"/>
    </row>
    <row r="2" spans="1:8" ht="18.5" customHeight="1">
      <c r="A2" s="62" t="s">
        <v>582</v>
      </c>
      <c r="B2" s="62"/>
      <c r="C2" s="63"/>
      <c r="D2" s="7"/>
      <c r="E2" s="7"/>
      <c r="F2" s="7"/>
      <c r="G2" s="7"/>
      <c r="H2" s="7"/>
    </row>
    <row r="3" spans="1:8" ht="15.5">
      <c r="A3" s="249" t="s">
        <v>0</v>
      </c>
      <c r="B3" s="247" t="s">
        <v>22</v>
      </c>
      <c r="C3" s="248"/>
      <c r="D3" s="247" t="s">
        <v>23</v>
      </c>
      <c r="E3" s="248"/>
      <c r="F3" s="19" t="s">
        <v>42</v>
      </c>
      <c r="G3" s="249" t="s">
        <v>27</v>
      </c>
      <c r="H3" s="13" t="s">
        <v>2</v>
      </c>
    </row>
    <row r="4" spans="1:8" ht="15.5">
      <c r="A4" s="250"/>
      <c r="B4" s="10" t="s">
        <v>1</v>
      </c>
      <c r="C4" s="11" t="s">
        <v>16</v>
      </c>
      <c r="D4" s="12" t="s">
        <v>24</v>
      </c>
      <c r="E4" s="12" t="s">
        <v>16</v>
      </c>
      <c r="F4" s="20" t="s">
        <v>43</v>
      </c>
      <c r="G4" s="250"/>
      <c r="H4" s="14"/>
    </row>
    <row r="5" spans="1:8">
      <c r="A5" s="9">
        <v>1</v>
      </c>
      <c r="B5" s="46" t="s">
        <v>38</v>
      </c>
      <c r="C5" s="22" t="s">
        <v>46</v>
      </c>
      <c r="D5" s="47" t="s">
        <v>585</v>
      </c>
      <c r="E5" s="24" t="s">
        <v>48</v>
      </c>
      <c r="F5" s="25" t="s">
        <v>581</v>
      </c>
      <c r="G5" s="73">
        <v>14358960</v>
      </c>
      <c r="H5" s="26" t="s">
        <v>622</v>
      </c>
    </row>
    <row r="6" spans="1:8">
      <c r="A6" s="9">
        <v>2</v>
      </c>
      <c r="B6" s="46" t="s">
        <v>50</v>
      </c>
      <c r="C6" s="22" t="s">
        <v>51</v>
      </c>
      <c r="D6" s="47" t="s">
        <v>586</v>
      </c>
      <c r="E6" s="27" t="s">
        <v>53</v>
      </c>
      <c r="F6" s="25" t="s">
        <v>581</v>
      </c>
      <c r="G6" s="73">
        <v>3500000</v>
      </c>
      <c r="H6" s="53" t="s">
        <v>41</v>
      </c>
    </row>
    <row r="7" spans="1:8">
      <c r="A7" s="9">
        <v>3</v>
      </c>
      <c r="B7" s="48" t="s">
        <v>44</v>
      </c>
      <c r="C7" s="53" t="s">
        <v>45</v>
      </c>
      <c r="D7" s="47" t="s">
        <v>586</v>
      </c>
      <c r="E7" s="27" t="s">
        <v>53</v>
      </c>
      <c r="F7" s="25" t="s">
        <v>581</v>
      </c>
      <c r="G7" s="73">
        <v>1500000</v>
      </c>
      <c r="H7" s="53" t="s">
        <v>17</v>
      </c>
    </row>
    <row r="8" spans="1:8">
      <c r="A8" s="9">
        <v>4</v>
      </c>
      <c r="B8" s="48" t="s">
        <v>36</v>
      </c>
      <c r="C8" s="53" t="s">
        <v>37</v>
      </c>
      <c r="D8" s="47" t="s">
        <v>586</v>
      </c>
      <c r="E8" s="27" t="s">
        <v>53</v>
      </c>
      <c r="F8" s="25" t="s">
        <v>581</v>
      </c>
      <c r="G8" s="167">
        <v>250000</v>
      </c>
      <c r="H8" s="152" t="s">
        <v>18</v>
      </c>
    </row>
    <row r="9" spans="1:8">
      <c r="A9" s="9">
        <v>5</v>
      </c>
      <c r="B9" s="48" t="s">
        <v>34</v>
      </c>
      <c r="C9" s="53" t="s">
        <v>35</v>
      </c>
      <c r="D9" s="47" t="s">
        <v>590</v>
      </c>
      <c r="E9" s="30" t="s">
        <v>57</v>
      </c>
      <c r="F9" s="25" t="s">
        <v>581</v>
      </c>
      <c r="G9" s="167">
        <v>2000000</v>
      </c>
      <c r="H9" s="152" t="s">
        <v>18</v>
      </c>
    </row>
    <row r="10" spans="1:8">
      <c r="A10" s="9">
        <v>6</v>
      </c>
      <c r="B10" s="48" t="s">
        <v>6</v>
      </c>
      <c r="C10" s="53" t="s">
        <v>19</v>
      </c>
      <c r="D10" s="47" t="s">
        <v>590</v>
      </c>
      <c r="E10" s="30" t="s">
        <v>57</v>
      </c>
      <c r="F10" s="25" t="s">
        <v>581</v>
      </c>
      <c r="G10" s="167">
        <v>1500000</v>
      </c>
      <c r="H10" s="152" t="s">
        <v>18</v>
      </c>
    </row>
    <row r="11" spans="1:8">
      <c r="A11" s="9">
        <v>7</v>
      </c>
      <c r="B11" s="48" t="s">
        <v>31</v>
      </c>
      <c r="C11" s="53" t="s">
        <v>30</v>
      </c>
      <c r="D11" s="47" t="s">
        <v>591</v>
      </c>
      <c r="E11" s="28" t="s">
        <v>62</v>
      </c>
      <c r="F11" s="25" t="s">
        <v>581</v>
      </c>
      <c r="G11" s="167">
        <v>12500000</v>
      </c>
      <c r="H11" s="152" t="s">
        <v>18</v>
      </c>
    </row>
    <row r="12" spans="1:8">
      <c r="A12" s="9">
        <v>8</v>
      </c>
      <c r="B12" s="48" t="s">
        <v>4</v>
      </c>
      <c r="C12" s="53" t="s">
        <v>12</v>
      </c>
      <c r="D12" s="47" t="s">
        <v>589</v>
      </c>
      <c r="E12" s="28" t="s">
        <v>65</v>
      </c>
      <c r="F12" s="25" t="s">
        <v>581</v>
      </c>
      <c r="G12" s="167">
        <v>2000000</v>
      </c>
      <c r="H12" s="152" t="s">
        <v>18</v>
      </c>
    </row>
    <row r="13" spans="1:8">
      <c r="A13" s="9">
        <v>9</v>
      </c>
      <c r="B13" s="48" t="s">
        <v>5</v>
      </c>
      <c r="C13" s="53" t="s">
        <v>20</v>
      </c>
      <c r="D13" s="53" t="s">
        <v>588</v>
      </c>
      <c r="E13" s="53" t="s">
        <v>25</v>
      </c>
      <c r="F13" s="25" t="s">
        <v>581</v>
      </c>
      <c r="G13" s="167">
        <v>250000</v>
      </c>
      <c r="H13" s="152" t="s">
        <v>18</v>
      </c>
    </row>
    <row r="14" spans="1:8">
      <c r="A14" s="9">
        <v>10</v>
      </c>
      <c r="B14" s="50" t="s">
        <v>3</v>
      </c>
      <c r="C14" s="40" t="s">
        <v>7</v>
      </c>
      <c r="D14" s="47" t="s">
        <v>586</v>
      </c>
      <c r="E14" s="27" t="s">
        <v>53</v>
      </c>
      <c r="F14" s="25" t="s">
        <v>581</v>
      </c>
      <c r="G14" s="174">
        <v>12000000</v>
      </c>
      <c r="H14" s="175" t="s">
        <v>32</v>
      </c>
    </row>
    <row r="15" spans="1:8">
      <c r="A15" s="9">
        <v>11</v>
      </c>
      <c r="B15" s="50" t="s">
        <v>8</v>
      </c>
      <c r="C15" s="40" t="s">
        <v>9</v>
      </c>
      <c r="D15" s="47" t="s">
        <v>586</v>
      </c>
      <c r="E15" s="27" t="s">
        <v>53</v>
      </c>
      <c r="F15" s="25" t="s">
        <v>581</v>
      </c>
      <c r="G15" s="174">
        <v>8500000</v>
      </c>
      <c r="H15" s="175" t="s">
        <v>32</v>
      </c>
    </row>
    <row r="16" spans="1:8">
      <c r="A16" s="9">
        <v>12</v>
      </c>
      <c r="B16" s="50" t="s">
        <v>10</v>
      </c>
      <c r="C16" s="40" t="s">
        <v>11</v>
      </c>
      <c r="D16" s="47" t="s">
        <v>586</v>
      </c>
      <c r="E16" s="27" t="s">
        <v>53</v>
      </c>
      <c r="F16" s="25" t="s">
        <v>581</v>
      </c>
      <c r="G16" s="174">
        <v>7000000</v>
      </c>
      <c r="H16" s="175" t="s">
        <v>32</v>
      </c>
    </row>
    <row r="17" spans="1:8">
      <c r="A17" s="9">
        <v>13</v>
      </c>
      <c r="B17" s="50" t="s">
        <v>13</v>
      </c>
      <c r="C17" s="40" t="s">
        <v>14</v>
      </c>
      <c r="D17" s="47" t="s">
        <v>586</v>
      </c>
      <c r="E17" s="27" t="s">
        <v>53</v>
      </c>
      <c r="F17" s="25" t="s">
        <v>581</v>
      </c>
      <c r="G17" s="174">
        <v>1000000</v>
      </c>
      <c r="H17" s="175" t="s">
        <v>32</v>
      </c>
    </row>
    <row r="18" spans="1:8">
      <c r="A18" s="9">
        <v>14</v>
      </c>
      <c r="B18" s="50" t="s">
        <v>15</v>
      </c>
      <c r="C18" s="40" t="s">
        <v>21</v>
      </c>
      <c r="D18" s="54" t="s">
        <v>587</v>
      </c>
      <c r="E18" s="78" t="s">
        <v>26</v>
      </c>
      <c r="F18" s="25" t="s">
        <v>581</v>
      </c>
      <c r="G18" s="174">
        <v>2000000</v>
      </c>
      <c r="H18" s="175" t="s">
        <v>33</v>
      </c>
    </row>
    <row r="19" spans="1:8">
      <c r="A19" s="9">
        <v>15</v>
      </c>
      <c r="B19" s="46" t="s">
        <v>72</v>
      </c>
      <c r="C19" s="22" t="s">
        <v>73</v>
      </c>
      <c r="D19" s="47" t="s">
        <v>586</v>
      </c>
      <c r="E19" s="27" t="s">
        <v>53</v>
      </c>
      <c r="F19" s="25" t="s">
        <v>581</v>
      </c>
      <c r="G19" s="174">
        <v>7500000</v>
      </c>
      <c r="H19" s="175" t="s">
        <v>592</v>
      </c>
    </row>
    <row r="20" spans="1:8">
      <c r="A20" s="9">
        <v>16</v>
      </c>
      <c r="B20" s="46" t="s">
        <v>75</v>
      </c>
      <c r="C20" s="22" t="s">
        <v>76</v>
      </c>
      <c r="D20" s="47" t="s">
        <v>586</v>
      </c>
      <c r="E20" s="27" t="s">
        <v>53</v>
      </c>
      <c r="F20" s="25" t="s">
        <v>581</v>
      </c>
      <c r="G20" s="174">
        <v>4000000</v>
      </c>
      <c r="H20" s="175" t="s">
        <v>593</v>
      </c>
    </row>
    <row r="21" spans="1:8">
      <c r="A21" s="9">
        <v>17</v>
      </c>
      <c r="B21" s="46" t="s">
        <v>78</v>
      </c>
      <c r="C21" s="22" t="s">
        <v>79</v>
      </c>
      <c r="D21" s="47" t="s">
        <v>586</v>
      </c>
      <c r="E21" s="27" t="s">
        <v>53</v>
      </c>
      <c r="F21" s="25" t="s">
        <v>581</v>
      </c>
      <c r="G21" s="174">
        <v>500000</v>
      </c>
      <c r="H21" s="175" t="s">
        <v>594</v>
      </c>
    </row>
    <row r="22" spans="1:8">
      <c r="A22" s="9">
        <v>18</v>
      </c>
      <c r="B22" s="46" t="s">
        <v>81</v>
      </c>
      <c r="C22" s="22" t="s">
        <v>82</v>
      </c>
      <c r="D22" s="47" t="s">
        <v>586</v>
      </c>
      <c r="E22" s="27" t="s">
        <v>53</v>
      </c>
      <c r="F22" s="25" t="s">
        <v>581</v>
      </c>
      <c r="G22" s="174">
        <v>9800000</v>
      </c>
      <c r="H22" s="175" t="s">
        <v>595</v>
      </c>
    </row>
    <row r="23" spans="1:8">
      <c r="A23" s="9">
        <v>19</v>
      </c>
      <c r="B23" s="127" t="s">
        <v>117</v>
      </c>
      <c r="C23" s="97" t="s">
        <v>118</v>
      </c>
      <c r="D23" s="47" t="s">
        <v>586</v>
      </c>
      <c r="E23" s="27" t="s">
        <v>53</v>
      </c>
      <c r="F23" s="25" t="s">
        <v>581</v>
      </c>
      <c r="G23" s="174">
        <v>12000000</v>
      </c>
      <c r="H23" s="175" t="s">
        <v>596</v>
      </c>
    </row>
    <row r="24" spans="1:8">
      <c r="A24" s="9">
        <v>20</v>
      </c>
      <c r="B24" s="52" t="s">
        <v>90</v>
      </c>
      <c r="C24" s="33" t="s">
        <v>422</v>
      </c>
      <c r="D24" s="47" t="s">
        <v>586</v>
      </c>
      <c r="E24" s="27" t="s">
        <v>53</v>
      </c>
      <c r="F24" s="25" t="s">
        <v>581</v>
      </c>
      <c r="G24" s="174">
        <v>5000000</v>
      </c>
      <c r="H24" s="175" t="s">
        <v>597</v>
      </c>
    </row>
    <row r="25" spans="1:8">
      <c r="A25" s="9">
        <v>21</v>
      </c>
      <c r="B25" s="52" t="s">
        <v>87</v>
      </c>
      <c r="C25" s="33" t="s">
        <v>443</v>
      </c>
      <c r="D25" s="47" t="s">
        <v>586</v>
      </c>
      <c r="E25" s="27" t="s">
        <v>53</v>
      </c>
      <c r="F25" s="25" t="s">
        <v>581</v>
      </c>
      <c r="G25" s="174">
        <v>10500000</v>
      </c>
      <c r="H25" s="175" t="s">
        <v>598</v>
      </c>
    </row>
    <row r="26" spans="1:8">
      <c r="A26" s="9">
        <v>22</v>
      </c>
      <c r="B26" s="186" t="s">
        <v>162</v>
      </c>
      <c r="C26" s="180" t="s">
        <v>321</v>
      </c>
      <c r="D26" s="47" t="s">
        <v>586</v>
      </c>
      <c r="E26" s="27" t="s">
        <v>53</v>
      </c>
      <c r="F26" s="25" t="s">
        <v>581</v>
      </c>
      <c r="G26" s="174">
        <v>7000000</v>
      </c>
      <c r="H26" s="175" t="s">
        <v>599</v>
      </c>
    </row>
    <row r="27" spans="1:8">
      <c r="A27" s="9">
        <v>23</v>
      </c>
      <c r="B27" s="186" t="s">
        <v>244</v>
      </c>
      <c r="C27" s="180" t="s">
        <v>246</v>
      </c>
      <c r="D27" s="47" t="s">
        <v>586</v>
      </c>
      <c r="E27" s="27" t="s">
        <v>53</v>
      </c>
      <c r="F27" s="25" t="s">
        <v>581</v>
      </c>
      <c r="G27" s="174">
        <v>40000000</v>
      </c>
      <c r="H27" s="175" t="s">
        <v>601</v>
      </c>
    </row>
    <row r="28" spans="1:8">
      <c r="A28" s="9">
        <v>24</v>
      </c>
      <c r="B28" s="186" t="s">
        <v>583</v>
      </c>
      <c r="C28" s="180" t="s">
        <v>584</v>
      </c>
      <c r="D28" s="47" t="s">
        <v>586</v>
      </c>
      <c r="E28" s="27" t="s">
        <v>53</v>
      </c>
      <c r="F28" s="25" t="s">
        <v>581</v>
      </c>
      <c r="G28" s="174">
        <v>1400000</v>
      </c>
      <c r="H28" s="175" t="s">
        <v>600</v>
      </c>
    </row>
    <row r="29" spans="1:8">
      <c r="A29" s="256" t="s">
        <v>29</v>
      </c>
      <c r="B29" s="257"/>
      <c r="C29" s="257"/>
      <c r="D29" s="257"/>
      <c r="E29" s="257"/>
      <c r="F29" s="258"/>
      <c r="G29" s="16">
        <f>SUM(G5:G28)</f>
        <v>166058960</v>
      </c>
      <c r="H29" s="17"/>
    </row>
    <row r="30" spans="1:8">
      <c r="G30" s="3"/>
    </row>
    <row r="31" spans="1:8">
      <c r="G31" s="3"/>
    </row>
    <row r="32" spans="1:8">
      <c r="G32" s="3"/>
    </row>
    <row r="33" spans="7:7">
      <c r="G33" s="3"/>
    </row>
    <row r="34" spans="7:7">
      <c r="G34" s="3"/>
    </row>
    <row r="35" spans="7:7">
      <c r="G35" s="3"/>
    </row>
    <row r="36" spans="7:7">
      <c r="G36" s="3"/>
    </row>
    <row r="37" spans="7:7">
      <c r="G37" s="3"/>
    </row>
    <row r="38" spans="7:7">
      <c r="G38" s="3"/>
    </row>
    <row r="39" spans="7:7">
      <c r="G39" s="3"/>
    </row>
    <row r="40" spans="7:7">
      <c r="G40" s="3"/>
    </row>
    <row r="41" spans="7:7">
      <c r="G41" s="3"/>
    </row>
    <row r="42" spans="7:7">
      <c r="G42" s="3"/>
    </row>
  </sheetData>
  <mergeCells count="6">
    <mergeCell ref="A29:F29"/>
    <mergeCell ref="A1:H1"/>
    <mergeCell ref="A3:A4"/>
    <mergeCell ref="B3:C3"/>
    <mergeCell ref="D3:E3"/>
    <mergeCell ref="G3:G4"/>
  </mergeCells>
  <pageMargins left="0.70866141732283472" right="0.70866141732283472" top="0.74803149606299213" bottom="0.74803149606299213" header="0.31496062992125984" footer="0.31496062992125984"/>
  <pageSetup paperSize="5" scale="75"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FA0E2-8BB6-4CDB-A429-3ADC385B6D88}">
  <dimension ref="A1:H37"/>
  <sheetViews>
    <sheetView zoomScale="95" zoomScaleNormal="95" workbookViewId="0">
      <selection activeCell="G16" sqref="G16:H16"/>
    </sheetView>
  </sheetViews>
  <sheetFormatPr defaultColWidth="9" defaultRowHeight="14.5"/>
  <cols>
    <col min="1" max="1" width="4.7265625" customWidth="1"/>
    <col min="3" max="3" width="26.08984375" customWidth="1"/>
    <col min="4" max="4" width="17.08984375" customWidth="1"/>
    <col min="5" max="5" width="16.1796875" customWidth="1"/>
    <col min="6" max="6" width="10.90625" customWidth="1"/>
    <col min="7" max="7" width="14.453125" style="1" customWidth="1"/>
    <col min="8" max="8" width="54.81640625" customWidth="1"/>
    <col min="9" max="9" width="3.7265625" customWidth="1"/>
  </cols>
  <sheetData>
    <row r="1" spans="1:8" ht="18.5" customHeight="1">
      <c r="A1" s="246" t="s">
        <v>28</v>
      </c>
      <c r="B1" s="246"/>
      <c r="C1" s="246"/>
      <c r="D1" s="246"/>
      <c r="E1" s="246"/>
      <c r="F1" s="246"/>
      <c r="G1" s="246"/>
      <c r="H1" s="246"/>
    </row>
    <row r="2" spans="1:8" ht="18.5" customHeight="1">
      <c r="A2" s="62" t="s">
        <v>456</v>
      </c>
      <c r="B2" s="62"/>
      <c r="C2" s="63"/>
      <c r="D2" s="7"/>
      <c r="E2" s="7"/>
      <c r="F2" s="7"/>
      <c r="G2" s="7"/>
      <c r="H2" s="7"/>
    </row>
    <row r="3" spans="1:8" ht="15.5">
      <c r="A3" s="249" t="s">
        <v>0</v>
      </c>
      <c r="B3" s="247" t="s">
        <v>22</v>
      </c>
      <c r="C3" s="248"/>
      <c r="D3" s="247" t="s">
        <v>23</v>
      </c>
      <c r="E3" s="248"/>
      <c r="F3" s="19" t="s">
        <v>42</v>
      </c>
      <c r="G3" s="249" t="s">
        <v>27</v>
      </c>
      <c r="H3" s="13" t="s">
        <v>2</v>
      </c>
    </row>
    <row r="4" spans="1:8" ht="15.5">
      <c r="A4" s="250"/>
      <c r="B4" s="10" t="s">
        <v>1</v>
      </c>
      <c r="C4" s="11" t="s">
        <v>16</v>
      </c>
      <c r="D4" s="12" t="s">
        <v>24</v>
      </c>
      <c r="E4" s="12" t="s">
        <v>16</v>
      </c>
      <c r="F4" s="20" t="s">
        <v>43</v>
      </c>
      <c r="G4" s="250"/>
      <c r="H4" s="14"/>
    </row>
    <row r="5" spans="1:8">
      <c r="A5" s="9">
        <v>1</v>
      </c>
      <c r="B5" s="46" t="s">
        <v>38</v>
      </c>
      <c r="C5" s="22" t="s">
        <v>46</v>
      </c>
      <c r="D5" s="47" t="s">
        <v>459</v>
      </c>
      <c r="E5" s="24" t="s">
        <v>48</v>
      </c>
      <c r="F5" s="25" t="s">
        <v>457</v>
      </c>
      <c r="G5" s="29">
        <v>2051280</v>
      </c>
      <c r="H5" s="26" t="s">
        <v>622</v>
      </c>
    </row>
    <row r="6" spans="1:8">
      <c r="A6" s="9">
        <v>2</v>
      </c>
      <c r="B6" s="46" t="s">
        <v>50</v>
      </c>
      <c r="C6" s="22" t="s">
        <v>51</v>
      </c>
      <c r="D6" s="47" t="s">
        <v>460</v>
      </c>
      <c r="E6" s="27" t="s">
        <v>53</v>
      </c>
      <c r="F6" s="25" t="s">
        <v>457</v>
      </c>
      <c r="G6" s="29">
        <v>300000</v>
      </c>
      <c r="H6" s="53" t="s">
        <v>41</v>
      </c>
    </row>
    <row r="7" spans="1:8">
      <c r="A7" s="9">
        <v>3</v>
      </c>
      <c r="B7" s="48" t="s">
        <v>44</v>
      </c>
      <c r="C7" s="53" t="s">
        <v>45</v>
      </c>
      <c r="D7" s="47" t="s">
        <v>460</v>
      </c>
      <c r="E7" s="27" t="s">
        <v>53</v>
      </c>
      <c r="F7" s="25" t="s">
        <v>457</v>
      </c>
      <c r="G7" s="29">
        <v>300000</v>
      </c>
      <c r="H7" s="53" t="s">
        <v>17</v>
      </c>
    </row>
    <row r="8" spans="1:8">
      <c r="A8" s="9">
        <v>4</v>
      </c>
      <c r="B8" s="48" t="s">
        <v>36</v>
      </c>
      <c r="C8" s="53" t="s">
        <v>37</v>
      </c>
      <c r="D8" s="47" t="s">
        <v>460</v>
      </c>
      <c r="E8" s="27" t="s">
        <v>53</v>
      </c>
      <c r="F8" s="25" t="s">
        <v>457</v>
      </c>
      <c r="G8" s="187">
        <v>230000</v>
      </c>
      <c r="H8" s="180" t="s">
        <v>18</v>
      </c>
    </row>
    <row r="9" spans="1:8">
      <c r="A9" s="9">
        <v>5</v>
      </c>
      <c r="B9" s="48" t="s">
        <v>34</v>
      </c>
      <c r="C9" s="53" t="s">
        <v>35</v>
      </c>
      <c r="D9" s="47" t="s">
        <v>462</v>
      </c>
      <c r="E9" s="30" t="s">
        <v>57</v>
      </c>
      <c r="F9" s="25" t="s">
        <v>457</v>
      </c>
      <c r="G9" s="187">
        <v>3000000</v>
      </c>
      <c r="H9" s="180" t="s">
        <v>18</v>
      </c>
    </row>
    <row r="10" spans="1:8">
      <c r="A10" s="9">
        <v>6</v>
      </c>
      <c r="B10" s="48" t="s">
        <v>6</v>
      </c>
      <c r="C10" s="53" t="s">
        <v>19</v>
      </c>
      <c r="D10" s="47" t="s">
        <v>462</v>
      </c>
      <c r="E10" s="30" t="s">
        <v>57</v>
      </c>
      <c r="F10" s="25" t="s">
        <v>457</v>
      </c>
      <c r="G10" s="187">
        <v>600000</v>
      </c>
      <c r="H10" s="180" t="s">
        <v>18</v>
      </c>
    </row>
    <row r="11" spans="1:8">
      <c r="A11" s="9">
        <v>7</v>
      </c>
      <c r="B11" s="48" t="s">
        <v>31</v>
      </c>
      <c r="C11" s="53" t="s">
        <v>30</v>
      </c>
      <c r="D11" s="47" t="s">
        <v>463</v>
      </c>
      <c r="E11" s="28" t="s">
        <v>62</v>
      </c>
      <c r="F11" s="25" t="s">
        <v>457</v>
      </c>
      <c r="G11" s="187">
        <v>7500000</v>
      </c>
      <c r="H11" s="180" t="s">
        <v>18</v>
      </c>
    </row>
    <row r="12" spans="1:8">
      <c r="A12" s="9">
        <v>8</v>
      </c>
      <c r="B12" s="48" t="s">
        <v>4</v>
      </c>
      <c r="C12" s="53" t="s">
        <v>12</v>
      </c>
      <c r="D12" s="47" t="s">
        <v>464</v>
      </c>
      <c r="E12" s="28" t="s">
        <v>65</v>
      </c>
      <c r="F12" s="25" t="s">
        <v>457</v>
      </c>
      <c r="G12" s="187">
        <v>350000</v>
      </c>
      <c r="H12" s="180" t="s">
        <v>18</v>
      </c>
    </row>
    <row r="13" spans="1:8">
      <c r="A13" s="9">
        <v>9</v>
      </c>
      <c r="B13" s="50" t="s">
        <v>3</v>
      </c>
      <c r="C13" s="40" t="s">
        <v>7</v>
      </c>
      <c r="D13" s="47" t="s">
        <v>460</v>
      </c>
      <c r="E13" s="27" t="s">
        <v>53</v>
      </c>
      <c r="F13" s="25" t="s">
        <v>457</v>
      </c>
      <c r="G13" s="187">
        <v>7000000</v>
      </c>
      <c r="H13" s="180" t="s">
        <v>32</v>
      </c>
    </row>
    <row r="14" spans="1:8">
      <c r="A14" s="9">
        <v>10</v>
      </c>
      <c r="B14" s="50" t="s">
        <v>8</v>
      </c>
      <c r="C14" s="40" t="s">
        <v>9</v>
      </c>
      <c r="D14" s="47" t="s">
        <v>460</v>
      </c>
      <c r="E14" s="27" t="s">
        <v>53</v>
      </c>
      <c r="F14" s="25" t="s">
        <v>457</v>
      </c>
      <c r="G14" s="187">
        <v>3000000</v>
      </c>
      <c r="H14" s="180" t="s">
        <v>32</v>
      </c>
    </row>
    <row r="15" spans="1:8">
      <c r="A15" s="9">
        <v>11</v>
      </c>
      <c r="B15" s="50" t="s">
        <v>13</v>
      </c>
      <c r="C15" s="40" t="s">
        <v>14</v>
      </c>
      <c r="D15" s="47" t="s">
        <v>460</v>
      </c>
      <c r="E15" s="27" t="s">
        <v>53</v>
      </c>
      <c r="F15" s="25" t="s">
        <v>457</v>
      </c>
      <c r="G15" s="187">
        <v>1000000</v>
      </c>
      <c r="H15" s="180" t="s">
        <v>32</v>
      </c>
    </row>
    <row r="16" spans="1:8">
      <c r="A16" s="9">
        <v>12</v>
      </c>
      <c r="B16" s="50" t="s">
        <v>15</v>
      </c>
      <c r="C16" s="40" t="s">
        <v>21</v>
      </c>
      <c r="D16" s="54" t="s">
        <v>461</v>
      </c>
      <c r="E16" s="78" t="s">
        <v>26</v>
      </c>
      <c r="F16" s="25" t="s">
        <v>457</v>
      </c>
      <c r="G16" s="231">
        <v>300000</v>
      </c>
      <c r="H16" s="180" t="s">
        <v>18</v>
      </c>
    </row>
    <row r="17" spans="1:8">
      <c r="A17" s="9">
        <v>13</v>
      </c>
      <c r="B17" s="46" t="s">
        <v>72</v>
      </c>
      <c r="C17" s="22" t="s">
        <v>73</v>
      </c>
      <c r="D17" s="47" t="s">
        <v>460</v>
      </c>
      <c r="E17" s="27" t="s">
        <v>53</v>
      </c>
      <c r="F17" s="25" t="s">
        <v>457</v>
      </c>
      <c r="G17" s="187">
        <v>3000000</v>
      </c>
      <c r="H17" s="180" t="s">
        <v>18</v>
      </c>
    </row>
    <row r="18" spans="1:8">
      <c r="A18" s="9">
        <v>14</v>
      </c>
      <c r="B18" s="46" t="s">
        <v>75</v>
      </c>
      <c r="C18" s="22" t="s">
        <v>76</v>
      </c>
      <c r="D18" s="47" t="s">
        <v>460</v>
      </c>
      <c r="E18" s="27" t="s">
        <v>53</v>
      </c>
      <c r="F18" s="25" t="s">
        <v>457</v>
      </c>
      <c r="G18" s="187">
        <v>2000000</v>
      </c>
      <c r="H18" s="180" t="s">
        <v>18</v>
      </c>
    </row>
    <row r="19" spans="1:8">
      <c r="A19" s="9">
        <v>15</v>
      </c>
      <c r="B19" s="46" t="s">
        <v>78</v>
      </c>
      <c r="C19" s="22" t="s">
        <v>79</v>
      </c>
      <c r="D19" s="47" t="s">
        <v>460</v>
      </c>
      <c r="E19" s="27" t="s">
        <v>53</v>
      </c>
      <c r="F19" s="25" t="s">
        <v>457</v>
      </c>
      <c r="G19" s="187">
        <v>50000</v>
      </c>
      <c r="H19" s="180" t="s">
        <v>18</v>
      </c>
    </row>
    <row r="20" spans="1:8">
      <c r="A20" s="9">
        <v>16</v>
      </c>
      <c r="B20" s="46" t="s">
        <v>81</v>
      </c>
      <c r="C20" s="22" t="s">
        <v>82</v>
      </c>
      <c r="D20" s="47" t="s">
        <v>460</v>
      </c>
      <c r="E20" s="27" t="s">
        <v>53</v>
      </c>
      <c r="F20" s="25" t="s">
        <v>457</v>
      </c>
      <c r="G20" s="188">
        <v>1000000</v>
      </c>
      <c r="H20" s="180" t="s">
        <v>18</v>
      </c>
    </row>
    <row r="21" spans="1:8">
      <c r="A21" s="9">
        <v>17</v>
      </c>
      <c r="B21" s="46" t="s">
        <v>84</v>
      </c>
      <c r="C21" s="22" t="s">
        <v>85</v>
      </c>
      <c r="D21" s="47" t="s">
        <v>460</v>
      </c>
      <c r="E21" s="27" t="s">
        <v>53</v>
      </c>
      <c r="F21" s="25" t="s">
        <v>457</v>
      </c>
      <c r="G21" s="187">
        <v>300000</v>
      </c>
      <c r="H21" s="180" t="s">
        <v>18</v>
      </c>
    </row>
    <row r="22" spans="1:8">
      <c r="A22" s="9">
        <v>18</v>
      </c>
      <c r="B22" s="52" t="s">
        <v>238</v>
      </c>
      <c r="C22" s="33" t="s">
        <v>243</v>
      </c>
      <c r="D22" s="47" t="s">
        <v>460</v>
      </c>
      <c r="E22" s="27" t="s">
        <v>53</v>
      </c>
      <c r="F22" s="25" t="s">
        <v>457</v>
      </c>
      <c r="G22" s="187">
        <v>105000</v>
      </c>
      <c r="H22" s="180" t="s">
        <v>18</v>
      </c>
    </row>
    <row r="23" spans="1:8">
      <c r="A23" s="9">
        <v>19</v>
      </c>
      <c r="B23" s="186" t="s">
        <v>365</v>
      </c>
      <c r="C23" s="180" t="s">
        <v>458</v>
      </c>
      <c r="D23" s="47" t="s">
        <v>460</v>
      </c>
      <c r="E23" s="27" t="s">
        <v>53</v>
      </c>
      <c r="F23" s="25" t="s">
        <v>457</v>
      </c>
      <c r="G23" s="184">
        <v>500000</v>
      </c>
      <c r="H23" s="182" t="s">
        <v>18</v>
      </c>
    </row>
    <row r="24" spans="1:8">
      <c r="A24" s="243" t="s">
        <v>29</v>
      </c>
      <c r="B24" s="244"/>
      <c r="C24" s="245"/>
      <c r="D24" s="15"/>
      <c r="E24" s="15"/>
      <c r="F24" s="15"/>
      <c r="G24" s="16">
        <f>SUM(G5:G23)</f>
        <v>32586280</v>
      </c>
      <c r="H24" s="17"/>
    </row>
    <row r="25" spans="1:8">
      <c r="G25" s="3"/>
    </row>
    <row r="26" spans="1:8">
      <c r="G26" s="3"/>
    </row>
    <row r="27" spans="1:8">
      <c r="G27" s="3"/>
    </row>
    <row r="28" spans="1:8">
      <c r="G28" s="3"/>
    </row>
    <row r="29" spans="1:8">
      <c r="G29" s="3"/>
    </row>
    <row r="30" spans="1:8">
      <c r="G30" s="3"/>
    </row>
    <row r="31" spans="1:8">
      <c r="G31" s="3"/>
    </row>
    <row r="32" spans="1:8">
      <c r="G32" s="3"/>
    </row>
    <row r="33" spans="7:7">
      <c r="G33" s="3"/>
    </row>
    <row r="34" spans="7:7">
      <c r="G34" s="3"/>
    </row>
    <row r="35" spans="7:7">
      <c r="G35" s="3"/>
    </row>
    <row r="36" spans="7:7">
      <c r="G36" s="3"/>
    </row>
    <row r="37" spans="7:7">
      <c r="G37" s="3"/>
    </row>
  </sheetData>
  <mergeCells count="6">
    <mergeCell ref="A24:C24"/>
    <mergeCell ref="A1:H1"/>
    <mergeCell ref="A3:A4"/>
    <mergeCell ref="B3:C3"/>
    <mergeCell ref="D3:E3"/>
    <mergeCell ref="G3:G4"/>
  </mergeCells>
  <pageMargins left="0.70866141732283472" right="0.70866141732283472" top="0.74803149606299213" bottom="0.74803149606299213" header="0.31496062992125984" footer="0.31496062992125984"/>
  <pageSetup paperSize="5" scale="75"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D57597-A5A4-401D-A9C6-BA7AF22F16D5}">
  <dimension ref="A1:H29"/>
  <sheetViews>
    <sheetView zoomScale="95" zoomScaleNormal="95" workbookViewId="0">
      <selection activeCell="G12" sqref="G12"/>
    </sheetView>
  </sheetViews>
  <sheetFormatPr defaultColWidth="9" defaultRowHeight="14.5"/>
  <cols>
    <col min="1" max="1" width="4.7265625" customWidth="1"/>
    <col min="3" max="3" width="26.08984375" customWidth="1"/>
    <col min="4" max="4" width="17.08984375" customWidth="1"/>
    <col min="5" max="5" width="16.1796875" customWidth="1"/>
    <col min="6" max="6" width="10.90625" customWidth="1"/>
    <col min="7" max="7" width="14.453125" style="1" customWidth="1"/>
    <col min="8" max="8" width="54.81640625" customWidth="1"/>
    <col min="9" max="9" width="3.7265625" customWidth="1"/>
  </cols>
  <sheetData>
    <row r="1" spans="1:8" ht="18.5" customHeight="1">
      <c r="A1" s="246" t="s">
        <v>28</v>
      </c>
      <c r="B1" s="246"/>
      <c r="C1" s="246"/>
      <c r="D1" s="246"/>
      <c r="E1" s="246"/>
      <c r="F1" s="246"/>
      <c r="G1" s="246"/>
      <c r="H1" s="246"/>
    </row>
    <row r="2" spans="1:8" ht="18.5" customHeight="1">
      <c r="A2" s="62" t="s">
        <v>437</v>
      </c>
      <c r="B2" s="62"/>
      <c r="C2" s="63"/>
      <c r="D2" s="7"/>
      <c r="E2" s="7"/>
      <c r="F2" s="7"/>
      <c r="G2" s="7"/>
      <c r="H2" s="7"/>
    </row>
    <row r="3" spans="1:8" ht="15.5">
      <c r="A3" s="249" t="s">
        <v>0</v>
      </c>
      <c r="B3" s="247" t="s">
        <v>22</v>
      </c>
      <c r="C3" s="248"/>
      <c r="D3" s="247" t="s">
        <v>23</v>
      </c>
      <c r="E3" s="248"/>
      <c r="F3" s="19" t="s">
        <v>42</v>
      </c>
      <c r="G3" s="249" t="s">
        <v>27</v>
      </c>
      <c r="H3" s="13" t="s">
        <v>2</v>
      </c>
    </row>
    <row r="4" spans="1:8" ht="15.5">
      <c r="A4" s="250"/>
      <c r="B4" s="10" t="s">
        <v>1</v>
      </c>
      <c r="C4" s="11" t="s">
        <v>16</v>
      </c>
      <c r="D4" s="12" t="s">
        <v>24</v>
      </c>
      <c r="E4" s="12" t="s">
        <v>16</v>
      </c>
      <c r="F4" s="20" t="s">
        <v>43</v>
      </c>
      <c r="G4" s="250"/>
      <c r="H4" s="14"/>
    </row>
    <row r="5" spans="1:8">
      <c r="A5" s="9">
        <v>1</v>
      </c>
      <c r="B5" s="46" t="s">
        <v>50</v>
      </c>
      <c r="C5" s="22" t="s">
        <v>51</v>
      </c>
      <c r="D5" s="47" t="s">
        <v>439</v>
      </c>
      <c r="E5" s="27" t="s">
        <v>53</v>
      </c>
      <c r="F5" s="25" t="s">
        <v>438</v>
      </c>
      <c r="G5" s="29">
        <v>300000</v>
      </c>
      <c r="H5" s="8" t="s">
        <v>41</v>
      </c>
    </row>
    <row r="6" spans="1:8">
      <c r="A6" s="9">
        <v>2</v>
      </c>
      <c r="B6" s="48" t="s">
        <v>44</v>
      </c>
      <c r="C6" s="53" t="s">
        <v>45</v>
      </c>
      <c r="D6" s="47" t="s">
        <v>439</v>
      </c>
      <c r="E6" s="27" t="s">
        <v>53</v>
      </c>
      <c r="F6" s="25" t="s">
        <v>438</v>
      </c>
      <c r="G6" s="29">
        <v>250000</v>
      </c>
      <c r="H6" s="8" t="s">
        <v>17</v>
      </c>
    </row>
    <row r="7" spans="1:8">
      <c r="A7" s="9">
        <v>3</v>
      </c>
      <c r="B7" s="50" t="s">
        <v>3</v>
      </c>
      <c r="C7" s="40" t="s">
        <v>7</v>
      </c>
      <c r="D7" s="47" t="s">
        <v>439</v>
      </c>
      <c r="E7" s="27" t="s">
        <v>53</v>
      </c>
      <c r="F7" s="25" t="s">
        <v>438</v>
      </c>
      <c r="G7" s="179">
        <v>8000000</v>
      </c>
      <c r="H7" s="171" t="s">
        <v>32</v>
      </c>
    </row>
    <row r="8" spans="1:8">
      <c r="A8" s="9">
        <v>4</v>
      </c>
      <c r="B8" s="50" t="s">
        <v>8</v>
      </c>
      <c r="C8" s="40" t="s">
        <v>9</v>
      </c>
      <c r="D8" s="47" t="s">
        <v>439</v>
      </c>
      <c r="E8" s="27" t="s">
        <v>53</v>
      </c>
      <c r="F8" s="25" t="s">
        <v>438</v>
      </c>
      <c r="G8" s="179">
        <v>2000000</v>
      </c>
      <c r="H8" s="171" t="s">
        <v>32</v>
      </c>
    </row>
    <row r="9" spans="1:8">
      <c r="A9" s="9">
        <v>5</v>
      </c>
      <c r="B9" s="50" t="s">
        <v>10</v>
      </c>
      <c r="C9" s="40" t="s">
        <v>11</v>
      </c>
      <c r="D9" s="47" t="s">
        <v>439</v>
      </c>
      <c r="E9" s="27" t="s">
        <v>53</v>
      </c>
      <c r="F9" s="25" t="s">
        <v>438</v>
      </c>
      <c r="G9" s="179">
        <v>1950000</v>
      </c>
      <c r="H9" s="171" t="s">
        <v>32</v>
      </c>
    </row>
    <row r="10" spans="1:8">
      <c r="A10" s="9">
        <v>6</v>
      </c>
      <c r="B10" s="50" t="s">
        <v>15</v>
      </c>
      <c r="C10" s="40" t="s">
        <v>21</v>
      </c>
      <c r="D10" s="54" t="s">
        <v>440</v>
      </c>
      <c r="E10" s="78" t="s">
        <v>26</v>
      </c>
      <c r="F10" s="25" t="s">
        <v>438</v>
      </c>
      <c r="G10" s="29">
        <v>400000</v>
      </c>
      <c r="H10" s="26" t="s">
        <v>33</v>
      </c>
    </row>
    <row r="11" spans="1:8">
      <c r="A11" s="9">
        <v>7</v>
      </c>
      <c r="B11" s="46" t="s">
        <v>72</v>
      </c>
      <c r="C11" s="22" t="s">
        <v>73</v>
      </c>
      <c r="D11" s="47" t="s">
        <v>439</v>
      </c>
      <c r="E11" s="27" t="s">
        <v>53</v>
      </c>
      <c r="F11" s="25" t="s">
        <v>438</v>
      </c>
      <c r="G11" s="174">
        <v>450000</v>
      </c>
      <c r="H11" s="177" t="s">
        <v>426</v>
      </c>
    </row>
    <row r="12" spans="1:8">
      <c r="A12" s="9">
        <v>8</v>
      </c>
      <c r="B12" s="46" t="s">
        <v>75</v>
      </c>
      <c r="C12" s="22" t="s">
        <v>76</v>
      </c>
      <c r="D12" s="47" t="s">
        <v>439</v>
      </c>
      <c r="E12" s="27" t="s">
        <v>53</v>
      </c>
      <c r="F12" s="25" t="s">
        <v>438</v>
      </c>
      <c r="G12" s="174">
        <v>700000</v>
      </c>
      <c r="H12" s="177" t="s">
        <v>426</v>
      </c>
    </row>
    <row r="13" spans="1:8">
      <c r="A13" s="9">
        <v>9</v>
      </c>
      <c r="B13" s="46" t="s">
        <v>78</v>
      </c>
      <c r="C13" s="22" t="s">
        <v>79</v>
      </c>
      <c r="D13" s="47" t="s">
        <v>439</v>
      </c>
      <c r="E13" s="27" t="s">
        <v>53</v>
      </c>
      <c r="F13" s="25" t="s">
        <v>438</v>
      </c>
      <c r="G13" s="174">
        <v>1500</v>
      </c>
      <c r="H13" s="177" t="s">
        <v>426</v>
      </c>
    </row>
    <row r="14" spans="1:8">
      <c r="A14" s="9">
        <v>10</v>
      </c>
      <c r="B14" s="46" t="s">
        <v>81</v>
      </c>
      <c r="C14" s="22" t="s">
        <v>82</v>
      </c>
      <c r="D14" s="47" t="s">
        <v>439</v>
      </c>
      <c r="E14" s="27" t="s">
        <v>53</v>
      </c>
      <c r="F14" s="25" t="s">
        <v>438</v>
      </c>
      <c r="G14" s="174">
        <v>3300000</v>
      </c>
      <c r="H14" s="177" t="s">
        <v>426</v>
      </c>
    </row>
    <row r="15" spans="1:8">
      <c r="A15" s="9">
        <v>11</v>
      </c>
      <c r="B15" s="46" t="s">
        <v>84</v>
      </c>
      <c r="C15" s="22" t="s">
        <v>85</v>
      </c>
      <c r="D15" s="47" t="s">
        <v>439</v>
      </c>
      <c r="E15" s="27" t="s">
        <v>53</v>
      </c>
      <c r="F15" s="25" t="s">
        <v>438</v>
      </c>
      <c r="G15" s="174">
        <v>300000</v>
      </c>
      <c r="H15" s="177" t="s">
        <v>426</v>
      </c>
    </row>
    <row r="16" spans="1:8">
      <c r="A16" s="243" t="s">
        <v>29</v>
      </c>
      <c r="B16" s="244"/>
      <c r="C16" s="245"/>
      <c r="D16" s="15"/>
      <c r="E16" s="15"/>
      <c r="F16" s="15"/>
      <c r="G16" s="16">
        <f>SUM(G5:G15)</f>
        <v>17651500</v>
      </c>
      <c r="H16" s="17"/>
    </row>
    <row r="17" spans="7:7">
      <c r="G17" s="3"/>
    </row>
    <row r="18" spans="7:7">
      <c r="G18" s="3"/>
    </row>
    <row r="19" spans="7:7">
      <c r="G19" s="3"/>
    </row>
    <row r="20" spans="7:7">
      <c r="G20" s="3"/>
    </row>
    <row r="21" spans="7:7">
      <c r="G21" s="3"/>
    </row>
    <row r="22" spans="7:7">
      <c r="G22" s="3"/>
    </row>
    <row r="23" spans="7:7">
      <c r="G23" s="3"/>
    </row>
    <row r="24" spans="7:7">
      <c r="G24" s="3"/>
    </row>
    <row r="25" spans="7:7">
      <c r="G25" s="3"/>
    </row>
    <row r="26" spans="7:7">
      <c r="G26" s="3"/>
    </row>
    <row r="27" spans="7:7">
      <c r="G27" s="3"/>
    </row>
    <row r="28" spans="7:7">
      <c r="G28" s="3"/>
    </row>
    <row r="29" spans="7:7">
      <c r="G29" s="3"/>
    </row>
  </sheetData>
  <mergeCells count="6">
    <mergeCell ref="A16:C16"/>
    <mergeCell ref="A1:H1"/>
    <mergeCell ref="A3:A4"/>
    <mergeCell ref="B3:C3"/>
    <mergeCell ref="D3:E3"/>
    <mergeCell ref="G3:G4"/>
  </mergeCells>
  <pageMargins left="0.70866141732283472" right="0.70866141732283472" top="0.74803149606299213" bottom="0.74803149606299213" header="0.31496062992125984" footer="0.31496062992125984"/>
  <pageSetup paperSize="5" scale="75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9BEF0-956A-414D-A697-B31CFF0B72A9}">
  <dimension ref="A1:H37"/>
  <sheetViews>
    <sheetView zoomScale="95" zoomScaleNormal="95" workbookViewId="0">
      <selection activeCell="G14" sqref="G14"/>
    </sheetView>
  </sheetViews>
  <sheetFormatPr defaultColWidth="9" defaultRowHeight="14.5"/>
  <cols>
    <col min="1" max="1" width="4.7265625" customWidth="1"/>
    <col min="3" max="3" width="26.08984375" customWidth="1"/>
    <col min="4" max="4" width="17.08984375" customWidth="1"/>
    <col min="5" max="5" width="16.1796875" customWidth="1"/>
    <col min="6" max="6" width="10.90625" customWidth="1"/>
    <col min="7" max="7" width="14.453125" style="1" customWidth="1"/>
    <col min="8" max="8" width="54.81640625" customWidth="1"/>
    <col min="9" max="9" width="3.7265625" customWidth="1"/>
  </cols>
  <sheetData>
    <row r="1" spans="1:8" ht="18.5" customHeight="1">
      <c r="A1" s="246" t="s">
        <v>28</v>
      </c>
      <c r="B1" s="246"/>
      <c r="C1" s="246"/>
      <c r="D1" s="246"/>
      <c r="E1" s="246"/>
      <c r="F1" s="246"/>
      <c r="G1" s="246"/>
      <c r="H1" s="246"/>
    </row>
    <row r="2" spans="1:8" ht="18.5" customHeight="1">
      <c r="A2" s="62" t="s">
        <v>602</v>
      </c>
      <c r="B2" s="62"/>
      <c r="C2" s="63"/>
      <c r="D2" s="7"/>
      <c r="E2" s="7"/>
      <c r="F2" s="7"/>
      <c r="G2" s="7"/>
      <c r="H2" s="7"/>
    </row>
    <row r="3" spans="1:8" ht="15.5">
      <c r="A3" s="249" t="s">
        <v>0</v>
      </c>
      <c r="B3" s="247" t="s">
        <v>22</v>
      </c>
      <c r="C3" s="248"/>
      <c r="D3" s="247" t="s">
        <v>23</v>
      </c>
      <c r="E3" s="248"/>
      <c r="F3" s="19" t="s">
        <v>42</v>
      </c>
      <c r="G3" s="249" t="s">
        <v>27</v>
      </c>
      <c r="H3" s="13" t="s">
        <v>2</v>
      </c>
    </row>
    <row r="4" spans="1:8" ht="15.5">
      <c r="A4" s="250"/>
      <c r="B4" s="10" t="s">
        <v>1</v>
      </c>
      <c r="C4" s="11" t="s">
        <v>16</v>
      </c>
      <c r="D4" s="12" t="s">
        <v>24</v>
      </c>
      <c r="E4" s="12" t="s">
        <v>16</v>
      </c>
      <c r="F4" s="20" t="s">
        <v>43</v>
      </c>
      <c r="G4" s="250"/>
      <c r="H4" s="14"/>
    </row>
    <row r="5" spans="1:8">
      <c r="A5" s="9">
        <v>1</v>
      </c>
      <c r="B5" s="46" t="s">
        <v>38</v>
      </c>
      <c r="C5" s="22" t="s">
        <v>46</v>
      </c>
      <c r="D5" s="47" t="s">
        <v>604</v>
      </c>
      <c r="E5" s="24" t="s">
        <v>48</v>
      </c>
      <c r="F5" s="25" t="s">
        <v>603</v>
      </c>
      <c r="G5" s="73">
        <v>8741040</v>
      </c>
      <c r="H5" s="26" t="s">
        <v>622</v>
      </c>
    </row>
    <row r="6" spans="1:8">
      <c r="A6" s="9">
        <v>2</v>
      </c>
      <c r="B6" s="46" t="s">
        <v>50</v>
      </c>
      <c r="C6" s="22" t="s">
        <v>51</v>
      </c>
      <c r="D6" s="47" t="s">
        <v>605</v>
      </c>
      <c r="E6" s="27" t="s">
        <v>53</v>
      </c>
      <c r="F6" s="25" t="s">
        <v>603</v>
      </c>
      <c r="G6" s="73">
        <v>1500000</v>
      </c>
      <c r="H6" s="53" t="s">
        <v>41</v>
      </c>
    </row>
    <row r="7" spans="1:8">
      <c r="A7" s="9">
        <v>3</v>
      </c>
      <c r="B7" s="48" t="s">
        <v>44</v>
      </c>
      <c r="C7" s="53" t="s">
        <v>45</v>
      </c>
      <c r="D7" s="47" t="s">
        <v>605</v>
      </c>
      <c r="E7" s="27" t="s">
        <v>53</v>
      </c>
      <c r="F7" s="25" t="s">
        <v>603</v>
      </c>
      <c r="G7" s="73">
        <v>100000</v>
      </c>
      <c r="H7" s="53" t="s">
        <v>17</v>
      </c>
    </row>
    <row r="8" spans="1:8">
      <c r="A8" s="9">
        <v>4</v>
      </c>
      <c r="B8" s="48" t="s">
        <v>36</v>
      </c>
      <c r="C8" s="53" t="s">
        <v>37</v>
      </c>
      <c r="D8" s="47" t="s">
        <v>605</v>
      </c>
      <c r="E8" s="27" t="s">
        <v>53</v>
      </c>
      <c r="F8" s="25" t="s">
        <v>603</v>
      </c>
      <c r="G8" s="207">
        <v>3000000</v>
      </c>
      <c r="H8" s="170" t="s">
        <v>18</v>
      </c>
    </row>
    <row r="9" spans="1:8">
      <c r="A9" s="9">
        <v>5</v>
      </c>
      <c r="B9" s="48" t="s">
        <v>34</v>
      </c>
      <c r="C9" s="53" t="s">
        <v>35</v>
      </c>
      <c r="D9" s="47" t="s">
        <v>607</v>
      </c>
      <c r="E9" s="30" t="s">
        <v>57</v>
      </c>
      <c r="F9" s="25" t="s">
        <v>603</v>
      </c>
      <c r="G9" s="208">
        <v>3500000</v>
      </c>
      <c r="H9" s="170" t="s">
        <v>17</v>
      </c>
    </row>
    <row r="10" spans="1:8">
      <c r="A10" s="9">
        <v>6</v>
      </c>
      <c r="B10" s="48" t="s">
        <v>6</v>
      </c>
      <c r="C10" s="53" t="s">
        <v>19</v>
      </c>
      <c r="D10" s="47" t="s">
        <v>607</v>
      </c>
      <c r="E10" s="30" t="s">
        <v>57</v>
      </c>
      <c r="F10" s="25" t="s">
        <v>603</v>
      </c>
      <c r="G10" s="208">
        <v>2000000</v>
      </c>
      <c r="H10" s="170" t="s">
        <v>18</v>
      </c>
    </row>
    <row r="11" spans="1:8">
      <c r="A11" s="9">
        <v>7</v>
      </c>
      <c r="B11" s="48" t="s">
        <v>31</v>
      </c>
      <c r="C11" s="53" t="s">
        <v>30</v>
      </c>
      <c r="D11" s="47" t="s">
        <v>608</v>
      </c>
      <c r="E11" s="28" t="s">
        <v>62</v>
      </c>
      <c r="F11" s="25" t="s">
        <v>603</v>
      </c>
      <c r="G11" s="208">
        <v>10000000</v>
      </c>
      <c r="H11" s="170" t="s">
        <v>18</v>
      </c>
    </row>
    <row r="12" spans="1:8">
      <c r="A12" s="9">
        <v>8</v>
      </c>
      <c r="B12" s="48" t="s">
        <v>4</v>
      </c>
      <c r="C12" s="53" t="s">
        <v>12</v>
      </c>
      <c r="D12" s="47" t="s">
        <v>609</v>
      </c>
      <c r="E12" s="28" t="s">
        <v>65</v>
      </c>
      <c r="F12" s="25" t="s">
        <v>603</v>
      </c>
      <c r="G12" s="208">
        <v>1000000</v>
      </c>
      <c r="H12" s="170" t="s">
        <v>18</v>
      </c>
    </row>
    <row r="13" spans="1:8">
      <c r="A13" s="9">
        <v>9</v>
      </c>
      <c r="B13" s="48" t="s">
        <v>5</v>
      </c>
      <c r="C13" s="53" t="s">
        <v>20</v>
      </c>
      <c r="D13" s="53" t="s">
        <v>610</v>
      </c>
      <c r="E13" s="53" t="s">
        <v>25</v>
      </c>
      <c r="F13" s="25" t="s">
        <v>603</v>
      </c>
      <c r="G13" s="208">
        <v>250000</v>
      </c>
      <c r="H13" s="170" t="s">
        <v>18</v>
      </c>
    </row>
    <row r="14" spans="1:8">
      <c r="A14" s="9">
        <v>10</v>
      </c>
      <c r="B14" s="50" t="s">
        <v>3</v>
      </c>
      <c r="C14" s="40" t="s">
        <v>7</v>
      </c>
      <c r="D14" s="47" t="s">
        <v>605</v>
      </c>
      <c r="E14" s="27" t="s">
        <v>53</v>
      </c>
      <c r="F14" s="25" t="s">
        <v>603</v>
      </c>
      <c r="G14" s="208">
        <v>13000000</v>
      </c>
      <c r="H14" s="171" t="s">
        <v>32</v>
      </c>
    </row>
    <row r="15" spans="1:8">
      <c r="A15" s="9">
        <v>11</v>
      </c>
      <c r="B15" s="50" t="s">
        <v>8</v>
      </c>
      <c r="C15" s="40" t="s">
        <v>9</v>
      </c>
      <c r="D15" s="47" t="s">
        <v>605</v>
      </c>
      <c r="E15" s="27" t="s">
        <v>53</v>
      </c>
      <c r="F15" s="25" t="s">
        <v>603</v>
      </c>
      <c r="G15" s="208">
        <v>8500000</v>
      </c>
      <c r="H15" s="171" t="s">
        <v>32</v>
      </c>
    </row>
    <row r="16" spans="1:8">
      <c r="A16" s="9">
        <v>12</v>
      </c>
      <c r="B16" s="50" t="s">
        <v>10</v>
      </c>
      <c r="C16" s="40" t="s">
        <v>11</v>
      </c>
      <c r="D16" s="47" t="s">
        <v>605</v>
      </c>
      <c r="E16" s="27" t="s">
        <v>53</v>
      </c>
      <c r="F16" s="25" t="s">
        <v>603</v>
      </c>
      <c r="G16" s="208">
        <v>8000000</v>
      </c>
      <c r="H16" s="171" t="s">
        <v>32</v>
      </c>
    </row>
    <row r="17" spans="1:8">
      <c r="A17" s="9">
        <v>13</v>
      </c>
      <c r="B17" s="50" t="s">
        <v>15</v>
      </c>
      <c r="C17" s="40" t="s">
        <v>21</v>
      </c>
      <c r="D17" s="54" t="s">
        <v>606</v>
      </c>
      <c r="E17" s="78" t="s">
        <v>26</v>
      </c>
      <c r="F17" s="25" t="s">
        <v>603</v>
      </c>
      <c r="G17" s="173">
        <v>5000000</v>
      </c>
      <c r="H17" s="171" t="s">
        <v>33</v>
      </c>
    </row>
    <row r="18" spans="1:8">
      <c r="A18" s="9">
        <v>14</v>
      </c>
      <c r="B18" s="46" t="s">
        <v>72</v>
      </c>
      <c r="C18" s="22" t="s">
        <v>73</v>
      </c>
      <c r="D18" s="47" t="s">
        <v>605</v>
      </c>
      <c r="E18" s="27" t="s">
        <v>53</v>
      </c>
      <c r="F18" s="25" t="s">
        <v>603</v>
      </c>
      <c r="G18" s="208">
        <v>1200000</v>
      </c>
      <c r="H18" s="170" t="s">
        <v>18</v>
      </c>
    </row>
    <row r="19" spans="1:8">
      <c r="A19" s="9">
        <v>15</v>
      </c>
      <c r="B19" s="46" t="s">
        <v>75</v>
      </c>
      <c r="C19" s="22" t="s">
        <v>76</v>
      </c>
      <c r="D19" s="47" t="s">
        <v>605</v>
      </c>
      <c r="E19" s="27" t="s">
        <v>53</v>
      </c>
      <c r="F19" s="25" t="s">
        <v>603</v>
      </c>
      <c r="G19" s="208">
        <v>1600000</v>
      </c>
      <c r="H19" s="170" t="s">
        <v>18</v>
      </c>
    </row>
    <row r="20" spans="1:8">
      <c r="A20" s="9">
        <v>16</v>
      </c>
      <c r="B20" s="46" t="s">
        <v>78</v>
      </c>
      <c r="C20" s="22" t="s">
        <v>79</v>
      </c>
      <c r="D20" s="47" t="s">
        <v>605</v>
      </c>
      <c r="E20" s="27" t="s">
        <v>53</v>
      </c>
      <c r="F20" s="25" t="s">
        <v>603</v>
      </c>
      <c r="G20" s="208">
        <v>300000</v>
      </c>
      <c r="H20" s="170" t="s">
        <v>18</v>
      </c>
    </row>
    <row r="21" spans="1:8">
      <c r="A21" s="9">
        <v>17</v>
      </c>
      <c r="B21" s="46" t="s">
        <v>81</v>
      </c>
      <c r="C21" s="22" t="s">
        <v>82</v>
      </c>
      <c r="D21" s="47" t="s">
        <v>605</v>
      </c>
      <c r="E21" s="27" t="s">
        <v>53</v>
      </c>
      <c r="F21" s="25" t="s">
        <v>603</v>
      </c>
      <c r="G21" s="208">
        <v>5000000</v>
      </c>
      <c r="H21" s="171" t="s">
        <v>33</v>
      </c>
    </row>
    <row r="22" spans="1:8">
      <c r="A22" s="9">
        <v>18</v>
      </c>
      <c r="B22" s="46" t="s">
        <v>84</v>
      </c>
      <c r="C22" s="22" t="s">
        <v>85</v>
      </c>
      <c r="D22" s="47" t="s">
        <v>605</v>
      </c>
      <c r="E22" s="27" t="s">
        <v>53</v>
      </c>
      <c r="F22" s="25" t="s">
        <v>603</v>
      </c>
      <c r="G22" s="208">
        <v>3000000</v>
      </c>
      <c r="H22" s="171" t="s">
        <v>33</v>
      </c>
    </row>
    <row r="23" spans="1:8">
      <c r="A23" s="9">
        <v>19</v>
      </c>
      <c r="B23" s="127" t="s">
        <v>117</v>
      </c>
      <c r="C23" s="97" t="s">
        <v>118</v>
      </c>
      <c r="D23" s="47" t="s">
        <v>605</v>
      </c>
      <c r="E23" s="27" t="s">
        <v>53</v>
      </c>
      <c r="F23" s="25" t="s">
        <v>603</v>
      </c>
      <c r="G23" s="208">
        <v>2000000</v>
      </c>
      <c r="H23" s="170" t="s">
        <v>18</v>
      </c>
    </row>
    <row r="24" spans="1:8">
      <c r="A24" s="256" t="s">
        <v>29</v>
      </c>
      <c r="B24" s="257"/>
      <c r="C24" s="257"/>
      <c r="D24" s="257"/>
      <c r="E24" s="257"/>
      <c r="F24" s="258"/>
      <c r="G24" s="16">
        <f>SUM(G5:G23)</f>
        <v>77691040</v>
      </c>
      <c r="H24" s="17"/>
    </row>
    <row r="25" spans="1:8">
      <c r="G25" s="3"/>
    </row>
    <row r="26" spans="1:8">
      <c r="G26" s="3"/>
    </row>
    <row r="27" spans="1:8">
      <c r="G27" s="3"/>
    </row>
    <row r="28" spans="1:8">
      <c r="G28" s="3"/>
    </row>
    <row r="29" spans="1:8">
      <c r="G29" s="3"/>
    </row>
    <row r="30" spans="1:8">
      <c r="G30" s="3"/>
    </row>
    <row r="31" spans="1:8">
      <c r="G31" s="3"/>
    </row>
    <row r="32" spans="1:8">
      <c r="G32" s="3"/>
    </row>
    <row r="33" spans="7:7">
      <c r="G33" s="3"/>
    </row>
    <row r="34" spans="7:7">
      <c r="G34" s="3"/>
    </row>
    <row r="35" spans="7:7">
      <c r="G35" s="3"/>
    </row>
    <row r="36" spans="7:7">
      <c r="G36" s="3"/>
    </row>
    <row r="37" spans="7:7">
      <c r="G37" s="3"/>
    </row>
  </sheetData>
  <mergeCells count="6">
    <mergeCell ref="A24:F24"/>
    <mergeCell ref="A1:H1"/>
    <mergeCell ref="A3:A4"/>
    <mergeCell ref="B3:C3"/>
    <mergeCell ref="D3:E3"/>
    <mergeCell ref="G3:G4"/>
  </mergeCells>
  <pageMargins left="0.70866141732283472" right="0.70866141732283472" top="0.74803149606299213" bottom="0.74803149606299213" header="0.31496062992125984" footer="0.31496062992125984"/>
  <pageSetup paperSize="5" scale="75"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41CDC-AB9A-4821-B4C5-8DDD0F396EA0}">
  <dimension ref="A1:H35"/>
  <sheetViews>
    <sheetView zoomScale="95" zoomScaleNormal="95" workbookViewId="0">
      <selection activeCell="G11" sqref="G11"/>
    </sheetView>
  </sheetViews>
  <sheetFormatPr defaultColWidth="9" defaultRowHeight="14.5"/>
  <cols>
    <col min="1" max="1" width="4.7265625" customWidth="1"/>
    <col min="3" max="3" width="26.08984375" customWidth="1"/>
    <col min="4" max="4" width="17.08984375" customWidth="1"/>
    <col min="5" max="5" width="16.81640625" customWidth="1"/>
    <col min="6" max="6" width="10.90625" customWidth="1"/>
    <col min="7" max="7" width="14.453125" style="1" customWidth="1"/>
    <col min="8" max="8" width="45.453125" customWidth="1"/>
    <col min="9" max="9" width="3.7265625" customWidth="1"/>
  </cols>
  <sheetData>
    <row r="1" spans="1:8" ht="18.5" customHeight="1">
      <c r="A1" s="246" t="s">
        <v>28</v>
      </c>
      <c r="B1" s="246"/>
      <c r="C1" s="246"/>
      <c r="D1" s="246"/>
      <c r="E1" s="246"/>
      <c r="F1" s="246"/>
      <c r="G1" s="246"/>
      <c r="H1" s="246"/>
    </row>
    <row r="2" spans="1:8" ht="18.5" customHeight="1">
      <c r="A2" s="62" t="s">
        <v>120</v>
      </c>
      <c r="B2" s="62"/>
      <c r="C2" s="63"/>
      <c r="D2" s="7"/>
      <c r="E2" s="7"/>
      <c r="F2" s="7"/>
      <c r="G2" s="7"/>
      <c r="H2" s="7"/>
    </row>
    <row r="3" spans="1:8" ht="15.5">
      <c r="A3" s="249" t="s">
        <v>0</v>
      </c>
      <c r="B3" s="247" t="s">
        <v>22</v>
      </c>
      <c r="C3" s="248"/>
      <c r="D3" s="247" t="s">
        <v>23</v>
      </c>
      <c r="E3" s="248"/>
      <c r="F3" s="19" t="s">
        <v>42</v>
      </c>
      <c r="G3" s="249" t="s">
        <v>27</v>
      </c>
      <c r="H3" s="13" t="s">
        <v>2</v>
      </c>
    </row>
    <row r="4" spans="1:8" ht="15.5">
      <c r="A4" s="250"/>
      <c r="B4" s="10" t="s">
        <v>1</v>
      </c>
      <c r="C4" s="11" t="s">
        <v>16</v>
      </c>
      <c r="D4" s="12" t="s">
        <v>24</v>
      </c>
      <c r="E4" s="12" t="s">
        <v>16</v>
      </c>
      <c r="F4" s="20" t="s">
        <v>43</v>
      </c>
      <c r="G4" s="250"/>
      <c r="H4" s="14"/>
    </row>
    <row r="5" spans="1:8">
      <c r="A5" s="9">
        <v>1</v>
      </c>
      <c r="B5" s="36" t="s">
        <v>38</v>
      </c>
      <c r="C5" s="37" t="s">
        <v>39</v>
      </c>
      <c r="D5" s="37" t="s">
        <v>94</v>
      </c>
      <c r="E5" s="37" t="s">
        <v>95</v>
      </c>
      <c r="F5" s="38" t="s">
        <v>96</v>
      </c>
      <c r="G5" s="39">
        <v>2051280</v>
      </c>
      <c r="H5" s="26" t="s">
        <v>622</v>
      </c>
    </row>
    <row r="6" spans="1:8">
      <c r="A6" s="9">
        <v>2</v>
      </c>
      <c r="B6" s="36" t="s">
        <v>50</v>
      </c>
      <c r="C6" s="37" t="s">
        <v>40</v>
      </c>
      <c r="D6" s="37" t="s">
        <v>97</v>
      </c>
      <c r="E6" s="37" t="s">
        <v>98</v>
      </c>
      <c r="F6" s="38" t="s">
        <v>96</v>
      </c>
      <c r="G6" s="39">
        <v>300000</v>
      </c>
      <c r="H6" s="37" t="s">
        <v>99</v>
      </c>
    </row>
    <row r="7" spans="1:8">
      <c r="A7" s="9">
        <v>3</v>
      </c>
      <c r="B7" s="36" t="s">
        <v>44</v>
      </c>
      <c r="C7" s="37" t="s">
        <v>45</v>
      </c>
      <c r="D7" s="37" t="s">
        <v>97</v>
      </c>
      <c r="E7" s="37" t="s">
        <v>98</v>
      </c>
      <c r="F7" s="38" t="s">
        <v>96</v>
      </c>
      <c r="G7" s="39">
        <v>100000</v>
      </c>
      <c r="H7" s="37" t="s">
        <v>18</v>
      </c>
    </row>
    <row r="8" spans="1:8">
      <c r="A8" s="9">
        <v>4</v>
      </c>
      <c r="B8" s="36" t="s">
        <v>34</v>
      </c>
      <c r="C8" s="37" t="s">
        <v>100</v>
      </c>
      <c r="D8" s="37" t="s">
        <v>101</v>
      </c>
      <c r="E8" s="37" t="s">
        <v>102</v>
      </c>
      <c r="F8" s="38" t="s">
        <v>96</v>
      </c>
      <c r="G8" s="39">
        <v>1250000</v>
      </c>
      <c r="H8" s="37" t="s">
        <v>103</v>
      </c>
    </row>
    <row r="9" spans="1:8">
      <c r="A9" s="9">
        <v>5</v>
      </c>
      <c r="B9" s="36" t="s">
        <v>6</v>
      </c>
      <c r="C9" s="37" t="s">
        <v>19</v>
      </c>
      <c r="D9" s="37" t="s">
        <v>101</v>
      </c>
      <c r="E9" s="37" t="s">
        <v>102</v>
      </c>
      <c r="F9" s="38" t="s">
        <v>96</v>
      </c>
      <c r="G9" s="39">
        <v>950000</v>
      </c>
      <c r="H9" s="37" t="s">
        <v>103</v>
      </c>
    </row>
    <row r="10" spans="1:8">
      <c r="A10" s="9">
        <v>6</v>
      </c>
      <c r="B10" s="36" t="s">
        <v>31</v>
      </c>
      <c r="C10" s="37" t="s">
        <v>30</v>
      </c>
      <c r="D10" s="37" t="s">
        <v>104</v>
      </c>
      <c r="E10" s="37" t="s">
        <v>105</v>
      </c>
      <c r="F10" s="38" t="s">
        <v>96</v>
      </c>
      <c r="G10" s="39">
        <v>7500000</v>
      </c>
      <c r="H10" s="37" t="s">
        <v>103</v>
      </c>
    </row>
    <row r="11" spans="1:8">
      <c r="A11" s="9">
        <v>7</v>
      </c>
      <c r="B11" s="36" t="s">
        <v>4</v>
      </c>
      <c r="C11" s="37" t="s">
        <v>12</v>
      </c>
      <c r="D11" s="37" t="s">
        <v>106</v>
      </c>
      <c r="E11" s="37" t="s">
        <v>107</v>
      </c>
      <c r="F11" s="38" t="s">
        <v>96</v>
      </c>
      <c r="G11" s="39">
        <v>200000</v>
      </c>
      <c r="H11" s="37" t="s">
        <v>103</v>
      </c>
    </row>
    <row r="12" spans="1:8">
      <c r="A12" s="9">
        <v>8</v>
      </c>
      <c r="B12" s="36" t="s">
        <v>5</v>
      </c>
      <c r="C12" s="37" t="s">
        <v>108</v>
      </c>
      <c r="D12" s="37" t="s">
        <v>109</v>
      </c>
      <c r="E12" s="37" t="s">
        <v>110</v>
      </c>
      <c r="F12" s="38" t="s">
        <v>96</v>
      </c>
      <c r="G12" s="39">
        <v>185000</v>
      </c>
      <c r="H12" s="37" t="s">
        <v>103</v>
      </c>
    </row>
    <row r="13" spans="1:8">
      <c r="A13" s="9">
        <v>9</v>
      </c>
      <c r="B13" s="36" t="s">
        <v>3</v>
      </c>
      <c r="C13" s="40" t="s">
        <v>7</v>
      </c>
      <c r="D13" s="37" t="s">
        <v>97</v>
      </c>
      <c r="E13" s="37" t="s">
        <v>98</v>
      </c>
      <c r="F13" s="38" t="s">
        <v>96</v>
      </c>
      <c r="G13" s="39">
        <v>8000000</v>
      </c>
      <c r="H13" s="37" t="s">
        <v>111</v>
      </c>
    </row>
    <row r="14" spans="1:8">
      <c r="A14" s="9">
        <v>10</v>
      </c>
      <c r="B14" s="36" t="s">
        <v>8</v>
      </c>
      <c r="C14" s="40" t="s">
        <v>9</v>
      </c>
      <c r="D14" s="37" t="s">
        <v>97</v>
      </c>
      <c r="E14" s="37" t="s">
        <v>98</v>
      </c>
      <c r="F14" s="38" t="s">
        <v>96</v>
      </c>
      <c r="G14" s="39">
        <v>2000000</v>
      </c>
      <c r="H14" s="37" t="s">
        <v>112</v>
      </c>
    </row>
    <row r="15" spans="1:8">
      <c r="A15" s="9">
        <v>11</v>
      </c>
      <c r="B15" s="36" t="s">
        <v>10</v>
      </c>
      <c r="C15" s="40" t="s">
        <v>11</v>
      </c>
      <c r="D15" s="37" t="s">
        <v>97</v>
      </c>
      <c r="E15" s="37" t="s">
        <v>98</v>
      </c>
      <c r="F15" s="38" t="s">
        <v>96</v>
      </c>
      <c r="G15" s="39">
        <v>1000000</v>
      </c>
      <c r="H15" s="37" t="s">
        <v>112</v>
      </c>
    </row>
    <row r="16" spans="1:8">
      <c r="A16" s="9">
        <v>12</v>
      </c>
      <c r="B16" s="36" t="s">
        <v>15</v>
      </c>
      <c r="C16" s="37" t="s">
        <v>113</v>
      </c>
      <c r="D16" s="37" t="s">
        <v>114</v>
      </c>
      <c r="E16" s="37" t="s">
        <v>115</v>
      </c>
      <c r="F16" s="38" t="s">
        <v>96</v>
      </c>
      <c r="G16" s="39">
        <v>700000</v>
      </c>
      <c r="H16" s="37" t="s">
        <v>103</v>
      </c>
    </row>
    <row r="17" spans="1:8">
      <c r="A17" s="9">
        <v>13</v>
      </c>
      <c r="B17" s="36" t="s">
        <v>81</v>
      </c>
      <c r="C17" s="37" t="s">
        <v>116</v>
      </c>
      <c r="D17" s="37" t="s">
        <v>97</v>
      </c>
      <c r="E17" s="37" t="s">
        <v>98</v>
      </c>
      <c r="F17" s="38" t="s">
        <v>96</v>
      </c>
      <c r="G17" s="39">
        <v>1000000</v>
      </c>
      <c r="H17" s="37" t="s">
        <v>103</v>
      </c>
    </row>
    <row r="18" spans="1:8">
      <c r="A18" s="9">
        <v>14</v>
      </c>
      <c r="B18" s="36" t="s">
        <v>72</v>
      </c>
      <c r="C18" s="22" t="s">
        <v>73</v>
      </c>
      <c r="D18" s="37" t="s">
        <v>97</v>
      </c>
      <c r="E18" s="37" t="s">
        <v>98</v>
      </c>
      <c r="F18" s="38" t="s">
        <v>96</v>
      </c>
      <c r="G18" s="39">
        <v>150000</v>
      </c>
      <c r="H18" s="37" t="s">
        <v>103</v>
      </c>
    </row>
    <row r="19" spans="1:8">
      <c r="A19" s="9">
        <v>15</v>
      </c>
      <c r="B19" s="36" t="s">
        <v>75</v>
      </c>
      <c r="C19" s="22" t="s">
        <v>76</v>
      </c>
      <c r="D19" s="37" t="s">
        <v>97</v>
      </c>
      <c r="E19" s="37" t="s">
        <v>98</v>
      </c>
      <c r="F19" s="38" t="s">
        <v>96</v>
      </c>
      <c r="G19" s="39">
        <v>700000</v>
      </c>
      <c r="H19" s="37" t="s">
        <v>103</v>
      </c>
    </row>
    <row r="20" spans="1:8">
      <c r="A20" s="9">
        <v>16</v>
      </c>
      <c r="B20" s="36" t="s">
        <v>78</v>
      </c>
      <c r="C20" s="22" t="s">
        <v>79</v>
      </c>
      <c r="D20" s="37" t="s">
        <v>97</v>
      </c>
      <c r="E20" s="37" t="s">
        <v>98</v>
      </c>
      <c r="F20" s="38" t="s">
        <v>96</v>
      </c>
      <c r="G20" s="39">
        <v>25000</v>
      </c>
      <c r="H20" s="37" t="s">
        <v>103</v>
      </c>
    </row>
    <row r="21" spans="1:8">
      <c r="A21" s="9">
        <v>17</v>
      </c>
      <c r="B21" s="36" t="s">
        <v>117</v>
      </c>
      <c r="C21" s="37" t="s">
        <v>118</v>
      </c>
      <c r="D21" s="37" t="s">
        <v>97</v>
      </c>
      <c r="E21" s="37" t="s">
        <v>98</v>
      </c>
      <c r="F21" s="38" t="s">
        <v>96</v>
      </c>
      <c r="G21" s="39">
        <v>700000</v>
      </c>
      <c r="H21" s="37" t="s">
        <v>119</v>
      </c>
    </row>
    <row r="22" spans="1:8">
      <c r="A22" s="243" t="s">
        <v>29</v>
      </c>
      <c r="B22" s="244"/>
      <c r="C22" s="245"/>
      <c r="D22" s="15"/>
      <c r="E22" s="15"/>
      <c r="F22" s="15"/>
      <c r="G22" s="16">
        <f>SUM(G5:G21)</f>
        <v>26811280</v>
      </c>
      <c r="H22" s="17"/>
    </row>
    <row r="23" spans="1:8">
      <c r="G23" s="3"/>
    </row>
    <row r="24" spans="1:8">
      <c r="G24" s="3"/>
    </row>
    <row r="25" spans="1:8">
      <c r="G25" s="3"/>
    </row>
    <row r="26" spans="1:8">
      <c r="G26" s="3"/>
    </row>
    <row r="27" spans="1:8">
      <c r="G27" s="3"/>
    </row>
    <row r="28" spans="1:8">
      <c r="G28" s="3"/>
    </row>
    <row r="29" spans="1:8">
      <c r="G29" s="3"/>
    </row>
    <row r="30" spans="1:8">
      <c r="G30" s="3"/>
    </row>
    <row r="31" spans="1:8">
      <c r="G31" s="3"/>
    </row>
    <row r="32" spans="1:8">
      <c r="G32" s="3"/>
    </row>
    <row r="33" spans="7:7">
      <c r="G33" s="3"/>
    </row>
    <row r="34" spans="7:7">
      <c r="G34" s="3"/>
    </row>
    <row r="35" spans="7:7">
      <c r="G35" s="3"/>
    </row>
  </sheetData>
  <mergeCells count="6">
    <mergeCell ref="A22:C22"/>
    <mergeCell ref="A1:H1"/>
    <mergeCell ref="A3:A4"/>
    <mergeCell ref="B3:C3"/>
    <mergeCell ref="D3:E3"/>
    <mergeCell ref="G3:G4"/>
  </mergeCells>
  <pageMargins left="0.70866141732283472" right="0.70866141732283472" top="0.74803149606299213" bottom="0.74803149606299213" header="0.31496062992125984" footer="0.31496062992125984"/>
  <pageSetup paperSize="5" scale="75"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67ACB-99CD-43CA-A1DB-AD8EA9251873}">
  <dimension ref="A1:H32"/>
  <sheetViews>
    <sheetView zoomScale="95" zoomScaleNormal="95" workbookViewId="0">
      <selection activeCell="G13" sqref="G13:H13"/>
    </sheetView>
  </sheetViews>
  <sheetFormatPr defaultColWidth="9" defaultRowHeight="14.5"/>
  <cols>
    <col min="1" max="1" width="4.7265625" customWidth="1"/>
    <col min="3" max="3" width="26.08984375" customWidth="1"/>
    <col min="4" max="4" width="17.08984375" customWidth="1"/>
    <col min="5" max="5" width="16.1796875" customWidth="1"/>
    <col min="6" max="6" width="10.90625" customWidth="1"/>
    <col min="7" max="7" width="14.453125" style="1" customWidth="1"/>
    <col min="8" max="8" width="54.81640625" customWidth="1"/>
    <col min="9" max="9" width="3.7265625" customWidth="1"/>
  </cols>
  <sheetData>
    <row r="1" spans="1:8" ht="18.5" customHeight="1">
      <c r="A1" s="246" t="s">
        <v>28</v>
      </c>
      <c r="B1" s="246"/>
      <c r="C1" s="246"/>
      <c r="D1" s="246"/>
      <c r="E1" s="246"/>
      <c r="F1" s="246"/>
      <c r="G1" s="246"/>
      <c r="H1" s="246"/>
    </row>
    <row r="2" spans="1:8" ht="18.5" customHeight="1">
      <c r="A2" s="62" t="s">
        <v>196</v>
      </c>
      <c r="B2" s="62"/>
      <c r="C2" s="63"/>
      <c r="D2" s="7"/>
      <c r="E2" s="7"/>
      <c r="F2" s="7"/>
      <c r="G2" s="7"/>
      <c r="H2" s="7"/>
    </row>
    <row r="3" spans="1:8" ht="15.5">
      <c r="A3" s="249" t="s">
        <v>0</v>
      </c>
      <c r="B3" s="247" t="s">
        <v>22</v>
      </c>
      <c r="C3" s="248"/>
      <c r="D3" s="247" t="s">
        <v>23</v>
      </c>
      <c r="E3" s="248"/>
      <c r="F3" s="19" t="s">
        <v>42</v>
      </c>
      <c r="G3" s="249" t="s">
        <v>27</v>
      </c>
      <c r="H3" s="13" t="s">
        <v>2</v>
      </c>
    </row>
    <row r="4" spans="1:8" ht="15.5">
      <c r="A4" s="250"/>
      <c r="B4" s="10" t="s">
        <v>1</v>
      </c>
      <c r="C4" s="11" t="s">
        <v>16</v>
      </c>
      <c r="D4" s="12" t="s">
        <v>24</v>
      </c>
      <c r="E4" s="12" t="s">
        <v>16</v>
      </c>
      <c r="F4" s="20" t="s">
        <v>43</v>
      </c>
      <c r="G4" s="250"/>
      <c r="H4" s="14"/>
    </row>
    <row r="5" spans="1:8">
      <c r="A5" s="9">
        <v>1</v>
      </c>
      <c r="B5" s="46" t="s">
        <v>50</v>
      </c>
      <c r="C5" s="22" t="s">
        <v>51</v>
      </c>
      <c r="D5" s="47" t="s">
        <v>201</v>
      </c>
      <c r="E5" s="27" t="s">
        <v>53</v>
      </c>
      <c r="F5" s="25" t="s">
        <v>197</v>
      </c>
      <c r="G5" s="89">
        <v>300000</v>
      </c>
      <c r="H5" s="53" t="s">
        <v>41</v>
      </c>
    </row>
    <row r="6" spans="1:8">
      <c r="A6" s="9">
        <v>2</v>
      </c>
      <c r="B6" s="48" t="s">
        <v>34</v>
      </c>
      <c r="C6" s="53" t="s">
        <v>35</v>
      </c>
      <c r="D6" s="47" t="s">
        <v>203</v>
      </c>
      <c r="E6" s="30" t="s">
        <v>57</v>
      </c>
      <c r="F6" s="25" t="s">
        <v>197</v>
      </c>
      <c r="G6" s="89">
        <v>800000</v>
      </c>
      <c r="H6" s="53" t="s">
        <v>198</v>
      </c>
    </row>
    <row r="7" spans="1:8">
      <c r="A7" s="9">
        <v>3</v>
      </c>
      <c r="B7" s="48" t="s">
        <v>6</v>
      </c>
      <c r="C7" s="53" t="s">
        <v>19</v>
      </c>
      <c r="D7" s="47" t="s">
        <v>203</v>
      </c>
      <c r="E7" s="30" t="s">
        <v>57</v>
      </c>
      <c r="F7" s="25" t="s">
        <v>197</v>
      </c>
      <c r="G7" s="89">
        <v>300000</v>
      </c>
      <c r="H7" s="53" t="s">
        <v>198</v>
      </c>
    </row>
    <row r="8" spans="1:8">
      <c r="A8" s="9">
        <v>4</v>
      </c>
      <c r="B8" s="48" t="s">
        <v>31</v>
      </c>
      <c r="C8" s="53" t="s">
        <v>30</v>
      </c>
      <c r="D8" s="47" t="s">
        <v>204</v>
      </c>
      <c r="E8" s="28" t="s">
        <v>62</v>
      </c>
      <c r="F8" s="25" t="s">
        <v>197</v>
      </c>
      <c r="G8" s="89">
        <v>4000000</v>
      </c>
      <c r="H8" s="53" t="s">
        <v>198</v>
      </c>
    </row>
    <row r="9" spans="1:8">
      <c r="A9" s="9">
        <v>5</v>
      </c>
      <c r="B9" s="48" t="s">
        <v>4</v>
      </c>
      <c r="C9" s="53" t="s">
        <v>12</v>
      </c>
      <c r="D9" s="47" t="s">
        <v>205</v>
      </c>
      <c r="E9" s="28" t="s">
        <v>65</v>
      </c>
      <c r="F9" s="25" t="s">
        <v>197</v>
      </c>
      <c r="G9" s="89">
        <v>350000</v>
      </c>
      <c r="H9" s="53" t="s">
        <v>198</v>
      </c>
    </row>
    <row r="10" spans="1:8">
      <c r="A10" s="9">
        <v>6</v>
      </c>
      <c r="B10" s="48" t="s">
        <v>5</v>
      </c>
      <c r="C10" s="53" t="s">
        <v>20</v>
      </c>
      <c r="D10" s="53" t="s">
        <v>206</v>
      </c>
      <c r="E10" s="53" t="s">
        <v>25</v>
      </c>
      <c r="F10" s="25" t="s">
        <v>197</v>
      </c>
      <c r="G10" s="89">
        <v>75000</v>
      </c>
      <c r="H10" s="53" t="s">
        <v>198</v>
      </c>
    </row>
    <row r="11" spans="1:8">
      <c r="A11" s="9">
        <v>7</v>
      </c>
      <c r="B11" s="50" t="s">
        <v>3</v>
      </c>
      <c r="C11" s="40" t="s">
        <v>7</v>
      </c>
      <c r="D11" s="47" t="s">
        <v>201</v>
      </c>
      <c r="E11" s="27" t="s">
        <v>53</v>
      </c>
      <c r="F11" s="25" t="s">
        <v>197</v>
      </c>
      <c r="G11" s="89">
        <v>6000000</v>
      </c>
      <c r="H11" s="53" t="s">
        <v>200</v>
      </c>
    </row>
    <row r="12" spans="1:8">
      <c r="A12" s="9">
        <v>8</v>
      </c>
      <c r="B12" s="50" t="s">
        <v>8</v>
      </c>
      <c r="C12" s="40" t="s">
        <v>9</v>
      </c>
      <c r="D12" s="47" t="s">
        <v>201</v>
      </c>
      <c r="E12" s="27" t="s">
        <v>53</v>
      </c>
      <c r="F12" s="25" t="s">
        <v>197</v>
      </c>
      <c r="G12" s="89">
        <v>1500000</v>
      </c>
      <c r="H12" s="87" t="s">
        <v>200</v>
      </c>
    </row>
    <row r="13" spans="1:8">
      <c r="A13" s="9">
        <v>9</v>
      </c>
      <c r="B13" s="50" t="s">
        <v>15</v>
      </c>
      <c r="C13" s="40" t="s">
        <v>21</v>
      </c>
      <c r="D13" s="54" t="s">
        <v>202</v>
      </c>
      <c r="E13" s="78" t="s">
        <v>26</v>
      </c>
      <c r="F13" s="25" t="s">
        <v>197</v>
      </c>
      <c r="G13" s="232">
        <v>500000</v>
      </c>
      <c r="H13" s="88" t="s">
        <v>33</v>
      </c>
    </row>
    <row r="14" spans="1:8">
      <c r="A14" s="9">
        <v>10</v>
      </c>
      <c r="B14" s="46" t="s">
        <v>72</v>
      </c>
      <c r="C14" s="22" t="s">
        <v>73</v>
      </c>
      <c r="D14" s="47" t="s">
        <v>201</v>
      </c>
      <c r="E14" s="27" t="s">
        <v>53</v>
      </c>
      <c r="F14" s="25" t="s">
        <v>197</v>
      </c>
      <c r="G14" s="89">
        <v>2000000</v>
      </c>
      <c r="H14" s="88"/>
    </row>
    <row r="15" spans="1:8">
      <c r="A15" s="9">
        <v>11</v>
      </c>
      <c r="B15" s="46" t="s">
        <v>75</v>
      </c>
      <c r="C15" s="22" t="s">
        <v>76</v>
      </c>
      <c r="D15" s="47" t="s">
        <v>201</v>
      </c>
      <c r="E15" s="27" t="s">
        <v>53</v>
      </c>
      <c r="F15" s="25" t="s">
        <v>197</v>
      </c>
      <c r="G15" s="89">
        <v>400000</v>
      </c>
      <c r="H15" s="88"/>
    </row>
    <row r="16" spans="1:8">
      <c r="A16" s="9">
        <v>12</v>
      </c>
      <c r="B16" s="46" t="s">
        <v>81</v>
      </c>
      <c r="C16" s="22" t="s">
        <v>82</v>
      </c>
      <c r="D16" s="47" t="s">
        <v>201</v>
      </c>
      <c r="E16" s="27" t="s">
        <v>53</v>
      </c>
      <c r="F16" s="25" t="s">
        <v>197</v>
      </c>
      <c r="G16" s="89">
        <v>2000000</v>
      </c>
      <c r="H16" s="88"/>
    </row>
    <row r="17" spans="1:8">
      <c r="A17" s="9">
        <v>13</v>
      </c>
      <c r="B17" s="46" t="s">
        <v>84</v>
      </c>
      <c r="C17" s="22" t="s">
        <v>85</v>
      </c>
      <c r="D17" s="47" t="s">
        <v>201</v>
      </c>
      <c r="E17" s="27" t="s">
        <v>53</v>
      </c>
      <c r="F17" s="25" t="s">
        <v>197</v>
      </c>
      <c r="G17" s="89">
        <v>250000</v>
      </c>
      <c r="H17" s="88"/>
    </row>
    <row r="18" spans="1:8">
      <c r="A18" s="9">
        <v>14</v>
      </c>
      <c r="B18" s="52" t="s">
        <v>162</v>
      </c>
      <c r="C18" s="33" t="s">
        <v>161</v>
      </c>
      <c r="D18" s="47" t="s">
        <v>201</v>
      </c>
      <c r="E18" s="27" t="s">
        <v>53</v>
      </c>
      <c r="F18" s="25" t="s">
        <v>197</v>
      </c>
      <c r="G18" s="89">
        <v>200000</v>
      </c>
      <c r="H18" s="53" t="s">
        <v>199</v>
      </c>
    </row>
    <row r="19" spans="1:8">
      <c r="A19" s="243" t="s">
        <v>29</v>
      </c>
      <c r="B19" s="244"/>
      <c r="C19" s="245"/>
      <c r="D19" s="15"/>
      <c r="E19" s="15"/>
      <c r="F19" s="15"/>
      <c r="G19" s="16">
        <f>SUM(G5:G18)</f>
        <v>18675000</v>
      </c>
      <c r="H19" s="17"/>
    </row>
    <row r="20" spans="1:8">
      <c r="G20" s="3"/>
    </row>
    <row r="21" spans="1:8">
      <c r="G21" s="3"/>
    </row>
    <row r="22" spans="1:8">
      <c r="G22" s="3"/>
    </row>
    <row r="23" spans="1:8">
      <c r="G23" s="3"/>
    </row>
    <row r="24" spans="1:8">
      <c r="G24" s="3"/>
    </row>
    <row r="25" spans="1:8">
      <c r="G25" s="3"/>
    </row>
    <row r="26" spans="1:8">
      <c r="G26" s="3"/>
    </row>
    <row r="27" spans="1:8">
      <c r="G27" s="3"/>
    </row>
    <row r="28" spans="1:8">
      <c r="G28" s="3"/>
    </row>
    <row r="29" spans="1:8">
      <c r="G29" s="3"/>
    </row>
    <row r="30" spans="1:8">
      <c r="G30" s="3"/>
    </row>
    <row r="31" spans="1:8">
      <c r="G31" s="3"/>
    </row>
    <row r="32" spans="1:8">
      <c r="G32" s="3"/>
    </row>
  </sheetData>
  <mergeCells count="6">
    <mergeCell ref="A19:C19"/>
    <mergeCell ref="A1:H1"/>
    <mergeCell ref="A3:A4"/>
    <mergeCell ref="B3:C3"/>
    <mergeCell ref="D3:E3"/>
    <mergeCell ref="G3:G4"/>
  </mergeCells>
  <pageMargins left="0.70866141732283472" right="0.70866141732283472" top="0.74803149606299213" bottom="0.74803149606299213" header="0.31496062992125984" footer="0.31496062992125984"/>
  <pageSetup paperSize="5" scale="75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8"/>
  <sheetViews>
    <sheetView topLeftCell="A16" zoomScale="95" zoomScaleNormal="95" workbookViewId="0">
      <selection activeCell="E28" sqref="E28"/>
    </sheetView>
  </sheetViews>
  <sheetFormatPr defaultColWidth="9" defaultRowHeight="14.5"/>
  <cols>
    <col min="1" max="1" width="4.7265625" customWidth="1"/>
    <col min="3" max="3" width="26.08984375" customWidth="1"/>
    <col min="4" max="4" width="17.08984375" customWidth="1"/>
    <col min="5" max="5" width="16.1796875" customWidth="1"/>
    <col min="6" max="6" width="10.90625" customWidth="1"/>
    <col min="7" max="7" width="14.453125" style="1" customWidth="1"/>
    <col min="8" max="8" width="54.81640625" customWidth="1"/>
    <col min="9" max="9" width="3.7265625" customWidth="1"/>
  </cols>
  <sheetData>
    <row r="1" spans="1:8" ht="18.5" customHeight="1">
      <c r="A1" s="246" t="s">
        <v>28</v>
      </c>
      <c r="B1" s="246"/>
      <c r="C1" s="246"/>
      <c r="D1" s="246"/>
      <c r="E1" s="246"/>
      <c r="F1" s="246"/>
      <c r="G1" s="246"/>
      <c r="H1" s="246"/>
    </row>
    <row r="2" spans="1:8" ht="18.5" customHeight="1">
      <c r="A2" s="62" t="s">
        <v>60</v>
      </c>
      <c r="B2" s="62"/>
      <c r="C2" s="63"/>
      <c r="D2" s="7"/>
      <c r="E2" s="7"/>
      <c r="F2" s="7"/>
      <c r="G2" s="7"/>
      <c r="H2" s="7"/>
    </row>
    <row r="3" spans="1:8" ht="15.5">
      <c r="A3" s="249" t="s">
        <v>0</v>
      </c>
      <c r="B3" s="247" t="s">
        <v>22</v>
      </c>
      <c r="C3" s="248"/>
      <c r="D3" s="247" t="s">
        <v>23</v>
      </c>
      <c r="E3" s="248"/>
      <c r="F3" s="19" t="s">
        <v>42</v>
      </c>
      <c r="G3" s="249" t="s">
        <v>27</v>
      </c>
      <c r="H3" s="13" t="s">
        <v>2</v>
      </c>
    </row>
    <row r="4" spans="1:8" ht="15.5">
      <c r="A4" s="250"/>
      <c r="B4" s="10" t="s">
        <v>1</v>
      </c>
      <c r="C4" s="11" t="s">
        <v>16</v>
      </c>
      <c r="D4" s="12" t="s">
        <v>24</v>
      </c>
      <c r="E4" s="12" t="s">
        <v>16</v>
      </c>
      <c r="F4" s="20" t="s">
        <v>43</v>
      </c>
      <c r="G4" s="250"/>
      <c r="H4" s="14"/>
    </row>
    <row r="5" spans="1:8">
      <c r="A5" s="9">
        <v>1</v>
      </c>
      <c r="B5" s="46" t="s">
        <v>38</v>
      </c>
      <c r="C5" s="22" t="s">
        <v>46</v>
      </c>
      <c r="D5" s="47" t="s">
        <v>47</v>
      </c>
      <c r="E5" s="24" t="s">
        <v>48</v>
      </c>
      <c r="F5" s="25" t="s">
        <v>49</v>
      </c>
      <c r="G5" s="29">
        <v>49906500</v>
      </c>
      <c r="H5" s="26" t="s">
        <v>622</v>
      </c>
    </row>
    <row r="6" spans="1:8">
      <c r="A6" s="9">
        <v>2</v>
      </c>
      <c r="B6" s="46" t="s">
        <v>50</v>
      </c>
      <c r="C6" s="22" t="s">
        <v>51</v>
      </c>
      <c r="D6" s="47" t="s">
        <v>52</v>
      </c>
      <c r="E6" s="27" t="s">
        <v>53</v>
      </c>
      <c r="F6" s="25" t="s">
        <v>49</v>
      </c>
      <c r="G6" s="29">
        <v>3000000</v>
      </c>
      <c r="H6" s="8" t="s">
        <v>41</v>
      </c>
    </row>
    <row r="7" spans="1:8">
      <c r="A7" s="9">
        <v>3</v>
      </c>
      <c r="B7" s="48" t="s">
        <v>44</v>
      </c>
      <c r="C7" s="21" t="s">
        <v>45</v>
      </c>
      <c r="D7" s="47" t="s">
        <v>52</v>
      </c>
      <c r="E7" s="27" t="s">
        <v>53</v>
      </c>
      <c r="F7" s="25" t="s">
        <v>49</v>
      </c>
      <c r="G7" s="29">
        <v>1000000</v>
      </c>
      <c r="H7" s="8" t="s">
        <v>17</v>
      </c>
    </row>
    <row r="8" spans="1:8">
      <c r="A8" s="9">
        <v>4</v>
      </c>
      <c r="B8" s="48" t="s">
        <v>36</v>
      </c>
      <c r="C8" s="8" t="s">
        <v>37</v>
      </c>
      <c r="D8" s="47" t="s">
        <v>391</v>
      </c>
      <c r="E8" s="27" t="s">
        <v>53</v>
      </c>
      <c r="F8" s="25" t="s">
        <v>49</v>
      </c>
      <c r="G8" s="29">
        <v>3500000</v>
      </c>
      <c r="H8" s="26" t="s">
        <v>55</v>
      </c>
    </row>
    <row r="9" spans="1:8">
      <c r="A9" s="9">
        <v>5</v>
      </c>
      <c r="B9" s="48" t="s">
        <v>34</v>
      </c>
      <c r="C9" s="8" t="s">
        <v>35</v>
      </c>
      <c r="D9" s="47" t="s">
        <v>56</v>
      </c>
      <c r="E9" s="30" t="s">
        <v>57</v>
      </c>
      <c r="F9" s="25" t="s">
        <v>49</v>
      </c>
      <c r="G9" s="29">
        <v>10000000</v>
      </c>
      <c r="H9" s="31" t="s">
        <v>58</v>
      </c>
    </row>
    <row r="10" spans="1:8">
      <c r="A10" s="9">
        <v>6</v>
      </c>
      <c r="B10" s="48" t="s">
        <v>6</v>
      </c>
      <c r="C10" s="4" t="s">
        <v>19</v>
      </c>
      <c r="D10" s="47" t="s">
        <v>56</v>
      </c>
      <c r="E10" s="30" t="s">
        <v>57</v>
      </c>
      <c r="F10" s="25" t="s">
        <v>49</v>
      </c>
      <c r="G10" s="29">
        <v>5000000</v>
      </c>
      <c r="H10" s="26" t="s">
        <v>59</v>
      </c>
    </row>
    <row r="11" spans="1:8">
      <c r="A11" s="9">
        <v>7</v>
      </c>
      <c r="B11" s="48" t="s">
        <v>31</v>
      </c>
      <c r="C11" s="8" t="s">
        <v>30</v>
      </c>
      <c r="D11" s="47" t="s">
        <v>61</v>
      </c>
      <c r="E11" s="28" t="s">
        <v>62</v>
      </c>
      <c r="F11" s="25" t="s">
        <v>49</v>
      </c>
      <c r="G11" s="29">
        <v>2000000</v>
      </c>
      <c r="H11" s="32" t="s">
        <v>63</v>
      </c>
    </row>
    <row r="12" spans="1:8">
      <c r="A12" s="9">
        <v>8</v>
      </c>
      <c r="B12" s="48" t="s">
        <v>4</v>
      </c>
      <c r="C12" s="4" t="s">
        <v>12</v>
      </c>
      <c r="D12" s="47" t="s">
        <v>64</v>
      </c>
      <c r="E12" s="28" t="s">
        <v>65</v>
      </c>
      <c r="F12" s="25" t="s">
        <v>49</v>
      </c>
      <c r="G12" s="29">
        <v>3500000</v>
      </c>
      <c r="H12" s="26" t="s">
        <v>66</v>
      </c>
    </row>
    <row r="13" spans="1:8">
      <c r="A13" s="9">
        <v>9</v>
      </c>
      <c r="B13" s="224" t="s">
        <v>143</v>
      </c>
      <c r="C13" s="225" t="s">
        <v>144</v>
      </c>
      <c r="D13" s="47" t="s">
        <v>91</v>
      </c>
      <c r="E13" s="28" t="s">
        <v>92</v>
      </c>
      <c r="F13" s="25" t="s">
        <v>49</v>
      </c>
      <c r="G13" s="29">
        <v>100000000</v>
      </c>
      <c r="H13" s="26" t="s">
        <v>93</v>
      </c>
    </row>
    <row r="14" spans="1:8">
      <c r="A14" s="9">
        <v>10</v>
      </c>
      <c r="B14" s="50" t="s">
        <v>3</v>
      </c>
      <c r="C14" s="5" t="s">
        <v>7</v>
      </c>
      <c r="D14" s="47" t="s">
        <v>52</v>
      </c>
      <c r="E14" s="27" t="s">
        <v>53</v>
      </c>
      <c r="F14" s="25" t="s">
        <v>49</v>
      </c>
      <c r="G14" s="29">
        <f>20000000+29000000</f>
        <v>49000000</v>
      </c>
      <c r="H14" s="26" t="s">
        <v>67</v>
      </c>
    </row>
    <row r="15" spans="1:8">
      <c r="A15" s="9">
        <v>11</v>
      </c>
      <c r="B15" s="50" t="s">
        <v>8</v>
      </c>
      <c r="C15" s="5" t="s">
        <v>9</v>
      </c>
      <c r="D15" s="47" t="s">
        <v>52</v>
      </c>
      <c r="E15" s="27" t="s">
        <v>53</v>
      </c>
      <c r="F15" s="25" t="s">
        <v>49</v>
      </c>
      <c r="G15" s="29">
        <v>25000000</v>
      </c>
      <c r="H15" s="26" t="s">
        <v>68</v>
      </c>
    </row>
    <row r="16" spans="1:8">
      <c r="A16" s="9">
        <v>12</v>
      </c>
      <c r="B16" s="50" t="s">
        <v>10</v>
      </c>
      <c r="C16" s="5" t="s">
        <v>11</v>
      </c>
      <c r="D16" s="47" t="s">
        <v>52</v>
      </c>
      <c r="E16" s="27" t="s">
        <v>53</v>
      </c>
      <c r="F16" s="25" t="s">
        <v>49</v>
      </c>
      <c r="G16" s="29">
        <v>16000000</v>
      </c>
      <c r="H16" s="26" t="s">
        <v>69</v>
      </c>
    </row>
    <row r="17" spans="1:8">
      <c r="A17" s="9">
        <v>13</v>
      </c>
      <c r="B17" s="50" t="s">
        <v>13</v>
      </c>
      <c r="C17" s="5" t="s">
        <v>14</v>
      </c>
      <c r="D17" s="47" t="s">
        <v>52</v>
      </c>
      <c r="E17" s="27" t="s">
        <v>53</v>
      </c>
      <c r="F17" s="25" t="s">
        <v>49</v>
      </c>
      <c r="G17" s="29">
        <v>27500000</v>
      </c>
      <c r="H17" s="26" t="s">
        <v>70</v>
      </c>
    </row>
    <row r="18" spans="1:8">
      <c r="A18" s="9">
        <v>14</v>
      </c>
      <c r="B18" s="50" t="s">
        <v>15</v>
      </c>
      <c r="C18" s="6" t="s">
        <v>21</v>
      </c>
      <c r="D18" s="123" t="s">
        <v>71</v>
      </c>
      <c r="E18" s="45" t="s">
        <v>26</v>
      </c>
      <c r="F18" s="25" t="s">
        <v>49</v>
      </c>
      <c r="G18" s="29">
        <v>8000000</v>
      </c>
      <c r="H18" s="26" t="s">
        <v>33</v>
      </c>
    </row>
    <row r="19" spans="1:8">
      <c r="A19" s="9">
        <v>15</v>
      </c>
      <c r="B19" s="46" t="s">
        <v>72</v>
      </c>
      <c r="C19" s="22" t="s">
        <v>73</v>
      </c>
      <c r="D19" s="47" t="s">
        <v>52</v>
      </c>
      <c r="E19" s="27" t="s">
        <v>53</v>
      </c>
      <c r="F19" s="25" t="s">
        <v>49</v>
      </c>
      <c r="G19" s="29">
        <v>20000000</v>
      </c>
      <c r="H19" s="26" t="s">
        <v>74</v>
      </c>
    </row>
    <row r="20" spans="1:8">
      <c r="A20" s="9">
        <v>16</v>
      </c>
      <c r="B20" s="46" t="s">
        <v>75</v>
      </c>
      <c r="C20" s="22" t="s">
        <v>76</v>
      </c>
      <c r="D20" s="47" t="s">
        <v>52</v>
      </c>
      <c r="E20" s="27" t="s">
        <v>53</v>
      </c>
      <c r="F20" s="25" t="s">
        <v>49</v>
      </c>
      <c r="G20" s="29">
        <v>18000000</v>
      </c>
      <c r="H20" s="26" t="s">
        <v>77</v>
      </c>
    </row>
    <row r="21" spans="1:8">
      <c r="A21" s="9">
        <v>17</v>
      </c>
      <c r="B21" s="46" t="s">
        <v>78</v>
      </c>
      <c r="C21" s="22" t="s">
        <v>79</v>
      </c>
      <c r="D21" s="47" t="s">
        <v>52</v>
      </c>
      <c r="E21" s="27" t="s">
        <v>53</v>
      </c>
      <c r="F21" s="25" t="s">
        <v>49</v>
      </c>
      <c r="G21" s="29">
        <v>500000</v>
      </c>
      <c r="H21" s="26" t="s">
        <v>80</v>
      </c>
    </row>
    <row r="22" spans="1:8">
      <c r="A22" s="9">
        <v>18</v>
      </c>
      <c r="B22" s="46" t="s">
        <v>81</v>
      </c>
      <c r="C22" s="22" t="s">
        <v>82</v>
      </c>
      <c r="D22" s="47" t="s">
        <v>52</v>
      </c>
      <c r="E22" s="27" t="s">
        <v>53</v>
      </c>
      <c r="F22" s="25" t="s">
        <v>49</v>
      </c>
      <c r="G22" s="29">
        <v>75000000</v>
      </c>
      <c r="H22" s="26" t="s">
        <v>83</v>
      </c>
    </row>
    <row r="23" spans="1:8">
      <c r="A23" s="9">
        <v>19</v>
      </c>
      <c r="B23" s="46" t="s">
        <v>84</v>
      </c>
      <c r="C23" s="22" t="s">
        <v>85</v>
      </c>
      <c r="D23" s="47" t="s">
        <v>52</v>
      </c>
      <c r="E23" s="27" t="s">
        <v>53</v>
      </c>
      <c r="F23" s="25" t="s">
        <v>49</v>
      </c>
      <c r="G23" s="29">
        <v>4000000</v>
      </c>
      <c r="H23" s="26" t="s">
        <v>86</v>
      </c>
    </row>
    <row r="24" spans="1:8">
      <c r="A24" s="9">
        <v>20</v>
      </c>
      <c r="B24" s="52" t="s">
        <v>87</v>
      </c>
      <c r="C24" s="33" t="s">
        <v>88</v>
      </c>
      <c r="D24" s="47" t="s">
        <v>52</v>
      </c>
      <c r="E24" s="27" t="s">
        <v>53</v>
      </c>
      <c r="F24" s="25" t="s">
        <v>49</v>
      </c>
      <c r="G24" s="29">
        <v>3321120</v>
      </c>
      <c r="H24" s="34" t="s">
        <v>89</v>
      </c>
    </row>
    <row r="25" spans="1:8">
      <c r="A25" s="243" t="s">
        <v>29</v>
      </c>
      <c r="B25" s="244"/>
      <c r="C25" s="245"/>
      <c r="D25" s="15"/>
      <c r="E25" s="15"/>
      <c r="F25" s="15"/>
      <c r="G25" s="16">
        <f>SUM(G5:G24)</f>
        <v>424227620</v>
      </c>
      <c r="H25" s="17"/>
    </row>
    <row r="26" spans="1:8">
      <c r="G26" s="3"/>
    </row>
    <row r="27" spans="1:8">
      <c r="G27" s="3"/>
    </row>
    <row r="28" spans="1:8">
      <c r="G28" s="3"/>
    </row>
    <row r="29" spans="1:8">
      <c r="G29" s="3"/>
    </row>
    <row r="30" spans="1:8">
      <c r="G30" s="3"/>
    </row>
    <row r="31" spans="1:8">
      <c r="G31" s="3"/>
    </row>
    <row r="32" spans="1:8">
      <c r="G32" s="3"/>
    </row>
    <row r="33" spans="7:7">
      <c r="G33" s="3"/>
    </row>
    <row r="34" spans="7:7">
      <c r="G34" s="3"/>
    </row>
    <row r="35" spans="7:7">
      <c r="G35" s="3"/>
    </row>
    <row r="36" spans="7:7">
      <c r="G36" s="3"/>
    </row>
    <row r="37" spans="7:7">
      <c r="G37" s="3"/>
    </row>
    <row r="38" spans="7:7">
      <c r="G38" s="3"/>
    </row>
  </sheetData>
  <mergeCells count="6">
    <mergeCell ref="A25:C25"/>
    <mergeCell ref="A1:H1"/>
    <mergeCell ref="B3:C3"/>
    <mergeCell ref="D3:E3"/>
    <mergeCell ref="A3:A4"/>
    <mergeCell ref="G3:G4"/>
  </mergeCells>
  <pageMargins left="0.70866141732283472" right="0.70866141732283472" top="0.74803149606299213" bottom="0.74803149606299213" header="0.31496062992125984" footer="0.31496062992125984"/>
  <pageSetup paperSize="5" scale="75"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0CAA78-C68A-499C-81A7-03222D4C2136}">
  <dimension ref="A1:H31"/>
  <sheetViews>
    <sheetView zoomScale="95" zoomScaleNormal="95" workbookViewId="0">
      <selection activeCell="J3" sqref="J3"/>
    </sheetView>
  </sheetViews>
  <sheetFormatPr defaultColWidth="9" defaultRowHeight="14.5"/>
  <cols>
    <col min="1" max="1" width="4.7265625" customWidth="1"/>
    <col min="3" max="3" width="26.08984375" customWidth="1"/>
    <col min="4" max="4" width="17.08984375" customWidth="1"/>
    <col min="5" max="5" width="16.1796875" customWidth="1"/>
    <col min="6" max="6" width="10.90625" customWidth="1"/>
    <col min="7" max="7" width="14.453125" style="1" customWidth="1"/>
    <col min="8" max="8" width="54.81640625" customWidth="1"/>
    <col min="9" max="9" width="3.7265625" customWidth="1"/>
  </cols>
  <sheetData>
    <row r="1" spans="1:8" ht="18.5" customHeight="1">
      <c r="A1" s="246" t="s">
        <v>28</v>
      </c>
      <c r="B1" s="246"/>
      <c r="C1" s="246"/>
      <c r="D1" s="246"/>
      <c r="E1" s="246"/>
      <c r="F1" s="246"/>
      <c r="G1" s="246"/>
      <c r="H1" s="246"/>
    </row>
    <row r="2" spans="1:8" ht="18.5" customHeight="1">
      <c r="A2" s="62" t="s">
        <v>189</v>
      </c>
      <c r="B2" s="62"/>
      <c r="C2" s="63"/>
      <c r="D2" s="7"/>
      <c r="E2" s="7"/>
      <c r="F2" s="7"/>
      <c r="G2" s="7"/>
      <c r="H2" s="7"/>
    </row>
    <row r="3" spans="1:8" ht="15.5">
      <c r="A3" s="249" t="s">
        <v>0</v>
      </c>
      <c r="B3" s="247" t="s">
        <v>22</v>
      </c>
      <c r="C3" s="248"/>
      <c r="D3" s="247" t="s">
        <v>23</v>
      </c>
      <c r="E3" s="248"/>
      <c r="F3" s="19" t="s">
        <v>42</v>
      </c>
      <c r="G3" s="249" t="s">
        <v>27</v>
      </c>
      <c r="H3" s="13" t="s">
        <v>2</v>
      </c>
    </row>
    <row r="4" spans="1:8" ht="15.5">
      <c r="A4" s="250"/>
      <c r="B4" s="10" t="s">
        <v>1</v>
      </c>
      <c r="C4" s="11" t="s">
        <v>16</v>
      </c>
      <c r="D4" s="12" t="s">
        <v>24</v>
      </c>
      <c r="E4" s="12" t="s">
        <v>16</v>
      </c>
      <c r="F4" s="20" t="s">
        <v>43</v>
      </c>
      <c r="G4" s="250"/>
      <c r="H4" s="14"/>
    </row>
    <row r="5" spans="1:8">
      <c r="A5" s="9">
        <v>1</v>
      </c>
      <c r="B5" s="46" t="s">
        <v>50</v>
      </c>
      <c r="C5" s="22" t="s">
        <v>51</v>
      </c>
      <c r="D5" s="47" t="s">
        <v>191</v>
      </c>
      <c r="E5" s="27" t="s">
        <v>53</v>
      </c>
      <c r="F5" s="25" t="s">
        <v>190</v>
      </c>
      <c r="G5" s="79">
        <v>300000</v>
      </c>
      <c r="H5" s="58" t="s">
        <v>41</v>
      </c>
    </row>
    <row r="6" spans="1:8">
      <c r="A6" s="9">
        <v>2</v>
      </c>
      <c r="B6" s="48" t="s">
        <v>44</v>
      </c>
      <c r="C6" s="53" t="s">
        <v>45</v>
      </c>
      <c r="D6" s="47" t="s">
        <v>191</v>
      </c>
      <c r="E6" s="27" t="s">
        <v>53</v>
      </c>
      <c r="F6" s="25" t="s">
        <v>190</v>
      </c>
      <c r="G6" s="56">
        <v>50000</v>
      </c>
      <c r="H6" s="58" t="s">
        <v>17</v>
      </c>
    </row>
    <row r="7" spans="1:8">
      <c r="A7" s="9">
        <v>3</v>
      </c>
      <c r="B7" s="48" t="s">
        <v>36</v>
      </c>
      <c r="C7" s="53" t="s">
        <v>37</v>
      </c>
      <c r="D7" s="47" t="s">
        <v>391</v>
      </c>
      <c r="E7" s="27" t="s">
        <v>53</v>
      </c>
      <c r="F7" s="25" t="s">
        <v>190</v>
      </c>
      <c r="G7" s="56">
        <v>50000</v>
      </c>
      <c r="H7" s="58" t="s">
        <v>18</v>
      </c>
    </row>
    <row r="8" spans="1:8">
      <c r="A8" s="9">
        <v>4</v>
      </c>
      <c r="B8" s="48" t="s">
        <v>34</v>
      </c>
      <c r="C8" s="8" t="s">
        <v>35</v>
      </c>
      <c r="D8" s="47" t="s">
        <v>192</v>
      </c>
      <c r="E8" s="30" t="s">
        <v>57</v>
      </c>
      <c r="F8" s="25" t="s">
        <v>190</v>
      </c>
      <c r="G8" s="153">
        <v>650000</v>
      </c>
      <c r="H8" s="169" t="s">
        <v>18</v>
      </c>
    </row>
    <row r="9" spans="1:8">
      <c r="A9" s="9">
        <v>5</v>
      </c>
      <c r="B9" s="48" t="s">
        <v>6</v>
      </c>
      <c r="C9" s="4" t="s">
        <v>19</v>
      </c>
      <c r="D9" s="47" t="s">
        <v>192</v>
      </c>
      <c r="E9" s="30" t="s">
        <v>57</v>
      </c>
      <c r="F9" s="25" t="s">
        <v>190</v>
      </c>
      <c r="G9" s="153">
        <v>300000</v>
      </c>
      <c r="H9" s="169" t="s">
        <v>18</v>
      </c>
    </row>
    <row r="10" spans="1:8">
      <c r="A10" s="9">
        <v>6</v>
      </c>
      <c r="B10" s="48" t="s">
        <v>31</v>
      </c>
      <c r="C10" s="8" t="s">
        <v>30</v>
      </c>
      <c r="D10" s="47" t="s">
        <v>193</v>
      </c>
      <c r="E10" s="28" t="s">
        <v>62</v>
      </c>
      <c r="F10" s="25" t="s">
        <v>190</v>
      </c>
      <c r="G10" s="153">
        <v>2000000</v>
      </c>
      <c r="H10" s="169" t="s">
        <v>18</v>
      </c>
    </row>
    <row r="11" spans="1:8">
      <c r="A11" s="9">
        <v>7</v>
      </c>
      <c r="B11" s="48" t="s">
        <v>4</v>
      </c>
      <c r="C11" s="53" t="s">
        <v>12</v>
      </c>
      <c r="D11" s="47" t="s">
        <v>194</v>
      </c>
      <c r="E11" s="28" t="s">
        <v>65</v>
      </c>
      <c r="F11" s="25" t="s">
        <v>190</v>
      </c>
      <c r="G11" s="80">
        <v>250000</v>
      </c>
      <c r="H11" s="81" t="s">
        <v>18</v>
      </c>
    </row>
    <row r="12" spans="1:8">
      <c r="A12" s="9">
        <v>8</v>
      </c>
      <c r="B12" s="48" t="s">
        <v>5</v>
      </c>
      <c r="C12" s="53" t="s">
        <v>20</v>
      </c>
      <c r="D12" s="53" t="s">
        <v>195</v>
      </c>
      <c r="E12" s="53" t="s">
        <v>25</v>
      </c>
      <c r="F12" s="25" t="s">
        <v>190</v>
      </c>
      <c r="G12" s="80">
        <v>95000</v>
      </c>
      <c r="H12" s="81" t="s">
        <v>18</v>
      </c>
    </row>
    <row r="13" spans="1:8">
      <c r="A13" s="9">
        <v>9</v>
      </c>
      <c r="B13" s="50" t="s">
        <v>3</v>
      </c>
      <c r="C13" s="40" t="s">
        <v>7</v>
      </c>
      <c r="D13" s="47" t="s">
        <v>191</v>
      </c>
      <c r="E13" s="27" t="s">
        <v>53</v>
      </c>
      <c r="F13" s="25" t="s">
        <v>190</v>
      </c>
      <c r="G13" s="82">
        <v>1000000</v>
      </c>
      <c r="H13" s="83" t="s">
        <v>112</v>
      </c>
    </row>
    <row r="14" spans="1:8">
      <c r="A14" s="9">
        <v>10</v>
      </c>
      <c r="B14" s="50" t="s">
        <v>8</v>
      </c>
      <c r="C14" s="40" t="s">
        <v>9</v>
      </c>
      <c r="D14" s="47" t="s">
        <v>191</v>
      </c>
      <c r="E14" s="27" t="s">
        <v>53</v>
      </c>
      <c r="F14" s="25" t="s">
        <v>190</v>
      </c>
      <c r="G14" s="82">
        <v>1000000</v>
      </c>
      <c r="H14" s="83" t="s">
        <v>112</v>
      </c>
    </row>
    <row r="15" spans="1:8">
      <c r="A15" s="9">
        <v>12</v>
      </c>
      <c r="B15" s="46" t="s">
        <v>72</v>
      </c>
      <c r="C15" s="22" t="s">
        <v>73</v>
      </c>
      <c r="D15" s="47" t="s">
        <v>191</v>
      </c>
      <c r="E15" s="27" t="s">
        <v>53</v>
      </c>
      <c r="F15" s="25" t="s">
        <v>190</v>
      </c>
      <c r="G15" s="82">
        <v>1000000</v>
      </c>
      <c r="H15" s="81" t="s">
        <v>18</v>
      </c>
    </row>
    <row r="16" spans="1:8">
      <c r="A16" s="9">
        <v>13</v>
      </c>
      <c r="B16" s="46" t="s">
        <v>75</v>
      </c>
      <c r="C16" s="22" t="s">
        <v>76</v>
      </c>
      <c r="D16" s="47" t="s">
        <v>191</v>
      </c>
      <c r="E16" s="27" t="s">
        <v>53</v>
      </c>
      <c r="F16" s="25" t="s">
        <v>190</v>
      </c>
      <c r="G16" s="84">
        <v>170000</v>
      </c>
      <c r="H16" s="85" t="s">
        <v>18</v>
      </c>
    </row>
    <row r="17" spans="1:8">
      <c r="A17" s="9">
        <v>14</v>
      </c>
      <c r="B17" s="46" t="s">
        <v>81</v>
      </c>
      <c r="C17" s="22" t="s">
        <v>82</v>
      </c>
      <c r="D17" s="47" t="s">
        <v>191</v>
      </c>
      <c r="E17" s="27" t="s">
        <v>53</v>
      </c>
      <c r="F17" s="25" t="s">
        <v>190</v>
      </c>
      <c r="G17" s="76">
        <v>1000000</v>
      </c>
      <c r="H17" s="69" t="s">
        <v>180</v>
      </c>
    </row>
    <row r="18" spans="1:8">
      <c r="A18" s="243" t="s">
        <v>29</v>
      </c>
      <c r="B18" s="244"/>
      <c r="C18" s="245"/>
      <c r="D18" s="15"/>
      <c r="E18" s="15"/>
      <c r="F18" s="15"/>
      <c r="G18" s="16">
        <f>SUM(G5:G17)</f>
        <v>7865000</v>
      </c>
      <c r="H18" s="17"/>
    </row>
    <row r="19" spans="1:8">
      <c r="G19" s="3"/>
    </row>
    <row r="20" spans="1:8">
      <c r="G20" s="3"/>
    </row>
    <row r="21" spans="1:8">
      <c r="G21" s="3"/>
    </row>
    <row r="22" spans="1:8">
      <c r="G22" s="3"/>
    </row>
    <row r="23" spans="1:8">
      <c r="G23" s="3"/>
    </row>
    <row r="24" spans="1:8">
      <c r="G24" s="3"/>
    </row>
    <row r="25" spans="1:8">
      <c r="G25" s="3"/>
    </row>
    <row r="26" spans="1:8">
      <c r="G26" s="3"/>
    </row>
    <row r="27" spans="1:8">
      <c r="G27" s="3"/>
    </row>
    <row r="28" spans="1:8">
      <c r="G28" s="3"/>
    </row>
    <row r="29" spans="1:8">
      <c r="G29" s="3"/>
    </row>
    <row r="30" spans="1:8">
      <c r="G30" s="3"/>
    </row>
    <row r="31" spans="1:8">
      <c r="G31" s="3"/>
    </row>
  </sheetData>
  <mergeCells count="6">
    <mergeCell ref="A18:C18"/>
    <mergeCell ref="A1:H1"/>
    <mergeCell ref="A3:A4"/>
    <mergeCell ref="B3:C3"/>
    <mergeCell ref="D3:E3"/>
    <mergeCell ref="G3:G4"/>
  </mergeCells>
  <pageMargins left="0.70866141732283472" right="0.70866141732283472" top="0.74803149606299213" bottom="0.74803149606299213" header="0.31496062992125984" footer="0.31496062992125984"/>
  <pageSetup paperSize="5" scale="75"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DDD18-1A34-45F7-AFEC-8489661DD079}">
  <dimension ref="A1:H29"/>
  <sheetViews>
    <sheetView zoomScale="95" zoomScaleNormal="95" workbookViewId="0">
      <selection activeCell="F19" sqref="F19"/>
    </sheetView>
  </sheetViews>
  <sheetFormatPr defaultColWidth="9" defaultRowHeight="14.5"/>
  <cols>
    <col min="1" max="1" width="4.7265625" customWidth="1"/>
    <col min="3" max="3" width="26.08984375" customWidth="1"/>
    <col min="4" max="4" width="17.08984375" customWidth="1"/>
    <col min="5" max="5" width="16" customWidth="1"/>
    <col min="6" max="6" width="10.90625" customWidth="1"/>
    <col min="7" max="7" width="14.453125" style="1" customWidth="1"/>
    <col min="8" max="8" width="54.81640625" customWidth="1"/>
    <col min="9" max="9" width="3.7265625" customWidth="1"/>
  </cols>
  <sheetData>
    <row r="1" spans="1:8" ht="18.5" customHeight="1">
      <c r="A1" s="246" t="s">
        <v>28</v>
      </c>
      <c r="B1" s="246"/>
      <c r="C1" s="246"/>
      <c r="D1" s="246"/>
      <c r="E1" s="246"/>
      <c r="F1" s="246"/>
      <c r="G1" s="246"/>
      <c r="H1" s="246"/>
    </row>
    <row r="2" spans="1:8" ht="18.5" customHeight="1">
      <c r="A2" s="62" t="s">
        <v>171</v>
      </c>
      <c r="B2" s="62"/>
      <c r="C2" s="63"/>
      <c r="D2" s="7"/>
      <c r="E2" s="7"/>
      <c r="F2" s="7"/>
      <c r="G2" s="7"/>
      <c r="H2" s="7"/>
    </row>
    <row r="3" spans="1:8" ht="15.5">
      <c r="A3" s="249" t="s">
        <v>0</v>
      </c>
      <c r="B3" s="247" t="s">
        <v>22</v>
      </c>
      <c r="C3" s="248"/>
      <c r="D3" s="247" t="s">
        <v>23</v>
      </c>
      <c r="E3" s="248"/>
      <c r="F3" s="19" t="s">
        <v>42</v>
      </c>
      <c r="G3" s="249" t="s">
        <v>27</v>
      </c>
      <c r="H3" s="13" t="s">
        <v>2</v>
      </c>
    </row>
    <row r="4" spans="1:8" ht="15.5">
      <c r="A4" s="250"/>
      <c r="B4" s="10" t="s">
        <v>1</v>
      </c>
      <c r="C4" s="11" t="s">
        <v>16</v>
      </c>
      <c r="D4" s="12" t="s">
        <v>24</v>
      </c>
      <c r="E4" s="12" t="s">
        <v>16</v>
      </c>
      <c r="F4" s="20" t="s">
        <v>43</v>
      </c>
      <c r="G4" s="250"/>
      <c r="H4" s="14"/>
    </row>
    <row r="5" spans="1:8">
      <c r="A5" s="9">
        <v>1</v>
      </c>
      <c r="B5" s="46" t="s">
        <v>50</v>
      </c>
      <c r="C5" s="22" t="s">
        <v>51</v>
      </c>
      <c r="D5" s="23" t="s">
        <v>173</v>
      </c>
      <c r="E5" s="27" t="s">
        <v>53</v>
      </c>
      <c r="F5" s="25" t="s">
        <v>172</v>
      </c>
      <c r="G5" s="29">
        <v>300000</v>
      </c>
      <c r="H5" s="8" t="s">
        <v>41</v>
      </c>
    </row>
    <row r="6" spans="1:8">
      <c r="A6" s="9">
        <v>2</v>
      </c>
      <c r="B6" s="48" t="s">
        <v>44</v>
      </c>
      <c r="C6" s="53" t="s">
        <v>45</v>
      </c>
      <c r="D6" s="23" t="s">
        <v>173</v>
      </c>
      <c r="E6" s="27" t="s">
        <v>53</v>
      </c>
      <c r="F6" s="25" t="s">
        <v>172</v>
      </c>
      <c r="G6" s="29">
        <v>50000</v>
      </c>
      <c r="H6" s="8" t="s">
        <v>17</v>
      </c>
    </row>
    <row r="7" spans="1:8">
      <c r="A7" s="9">
        <v>3</v>
      </c>
      <c r="B7" s="48" t="s">
        <v>34</v>
      </c>
      <c r="C7" s="53" t="s">
        <v>35</v>
      </c>
      <c r="D7" s="23" t="s">
        <v>175</v>
      </c>
      <c r="E7" s="30" t="s">
        <v>57</v>
      </c>
      <c r="F7" s="25" t="s">
        <v>172</v>
      </c>
      <c r="G7" s="66">
        <v>750000</v>
      </c>
      <c r="H7" s="67" t="s">
        <v>178</v>
      </c>
    </row>
    <row r="8" spans="1:8">
      <c r="A8" s="9">
        <v>4</v>
      </c>
      <c r="B8" s="48" t="s">
        <v>6</v>
      </c>
      <c r="C8" s="53" t="s">
        <v>19</v>
      </c>
      <c r="D8" s="23" t="s">
        <v>175</v>
      </c>
      <c r="E8" s="30" t="s">
        <v>57</v>
      </c>
      <c r="F8" s="25" t="s">
        <v>172</v>
      </c>
      <c r="G8" s="66">
        <v>200000</v>
      </c>
      <c r="H8" s="67" t="s">
        <v>178</v>
      </c>
    </row>
    <row r="9" spans="1:8">
      <c r="A9" s="9">
        <v>5</v>
      </c>
      <c r="B9" s="48" t="s">
        <v>31</v>
      </c>
      <c r="C9" s="53" t="s">
        <v>30</v>
      </c>
      <c r="D9" s="23" t="s">
        <v>176</v>
      </c>
      <c r="E9" s="28" t="s">
        <v>62</v>
      </c>
      <c r="F9" s="25" t="s">
        <v>172</v>
      </c>
      <c r="G9" s="66">
        <v>5000000</v>
      </c>
      <c r="H9" s="67" t="s">
        <v>178</v>
      </c>
    </row>
    <row r="10" spans="1:8">
      <c r="A10" s="9">
        <v>6</v>
      </c>
      <c r="B10" s="48" t="s">
        <v>4</v>
      </c>
      <c r="C10" s="53" t="s">
        <v>12</v>
      </c>
      <c r="D10" s="23" t="s">
        <v>177</v>
      </c>
      <c r="E10" s="28" t="s">
        <v>65</v>
      </c>
      <c r="F10" s="25" t="s">
        <v>172</v>
      </c>
      <c r="G10" s="66">
        <v>400000</v>
      </c>
      <c r="H10" s="67" t="s">
        <v>178</v>
      </c>
    </row>
    <row r="11" spans="1:8">
      <c r="A11" s="9">
        <v>7</v>
      </c>
      <c r="B11" s="50" t="s">
        <v>3</v>
      </c>
      <c r="C11" s="40" t="s">
        <v>7</v>
      </c>
      <c r="D11" s="23" t="s">
        <v>173</v>
      </c>
      <c r="E11" s="27" t="s">
        <v>53</v>
      </c>
      <c r="F11" s="25" t="s">
        <v>172</v>
      </c>
      <c r="G11" s="68">
        <v>9000000</v>
      </c>
      <c r="H11" s="67" t="s">
        <v>179</v>
      </c>
    </row>
    <row r="12" spans="1:8">
      <c r="A12" s="9">
        <v>8</v>
      </c>
      <c r="B12" s="50" t="s">
        <v>8</v>
      </c>
      <c r="C12" s="40" t="s">
        <v>9</v>
      </c>
      <c r="D12" s="23" t="s">
        <v>173</v>
      </c>
      <c r="E12" s="27" t="s">
        <v>53</v>
      </c>
      <c r="F12" s="25" t="s">
        <v>172</v>
      </c>
      <c r="G12" s="68">
        <v>2000000</v>
      </c>
      <c r="H12" s="67" t="s">
        <v>179</v>
      </c>
    </row>
    <row r="13" spans="1:8">
      <c r="A13" s="9">
        <v>9</v>
      </c>
      <c r="B13" s="50" t="s">
        <v>15</v>
      </c>
      <c r="C13" s="40" t="s">
        <v>21</v>
      </c>
      <c r="D13" s="44" t="s">
        <v>174</v>
      </c>
      <c r="E13" s="45" t="s">
        <v>26</v>
      </c>
      <c r="F13" s="25" t="s">
        <v>172</v>
      </c>
      <c r="G13" s="29">
        <v>750000</v>
      </c>
      <c r="H13" s="26" t="s">
        <v>33</v>
      </c>
    </row>
    <row r="14" spans="1:8">
      <c r="A14" s="9">
        <v>10</v>
      </c>
      <c r="B14" s="46" t="s">
        <v>81</v>
      </c>
      <c r="C14" s="22" t="s">
        <v>82</v>
      </c>
      <c r="D14" s="23" t="s">
        <v>173</v>
      </c>
      <c r="E14" s="27" t="s">
        <v>53</v>
      </c>
      <c r="F14" s="25" t="s">
        <v>172</v>
      </c>
      <c r="G14" s="66">
        <v>1000000</v>
      </c>
      <c r="H14" s="69" t="s">
        <v>180</v>
      </c>
    </row>
    <row r="15" spans="1:8">
      <c r="A15" s="9">
        <v>11</v>
      </c>
      <c r="B15" s="46" t="s">
        <v>84</v>
      </c>
      <c r="C15" s="22" t="s">
        <v>85</v>
      </c>
      <c r="D15" s="23" t="s">
        <v>173</v>
      </c>
      <c r="E15" s="27" t="s">
        <v>53</v>
      </c>
      <c r="F15" s="25" t="s">
        <v>172</v>
      </c>
      <c r="G15" s="66">
        <v>250000</v>
      </c>
      <c r="H15" s="69" t="s">
        <v>180</v>
      </c>
    </row>
    <row r="16" spans="1:8">
      <c r="A16" s="243" t="s">
        <v>29</v>
      </c>
      <c r="B16" s="244"/>
      <c r="C16" s="245"/>
      <c r="D16" s="15"/>
      <c r="E16" s="15"/>
      <c r="F16" s="15"/>
      <c r="G16" s="16">
        <f>SUM(G5:G15)</f>
        <v>19700000</v>
      </c>
      <c r="H16" s="17"/>
    </row>
    <row r="17" spans="7:7">
      <c r="G17" s="3"/>
    </row>
    <row r="18" spans="7:7">
      <c r="G18" s="3"/>
    </row>
    <row r="19" spans="7:7">
      <c r="G19" s="3"/>
    </row>
    <row r="20" spans="7:7">
      <c r="G20" s="3"/>
    </row>
    <row r="21" spans="7:7">
      <c r="G21" s="3"/>
    </row>
    <row r="22" spans="7:7">
      <c r="G22" s="3"/>
    </row>
    <row r="23" spans="7:7">
      <c r="G23" s="3"/>
    </row>
    <row r="24" spans="7:7">
      <c r="G24" s="3"/>
    </row>
    <row r="25" spans="7:7">
      <c r="G25" s="3"/>
    </row>
    <row r="26" spans="7:7">
      <c r="G26" s="3"/>
    </row>
    <row r="27" spans="7:7">
      <c r="G27" s="3"/>
    </row>
    <row r="28" spans="7:7">
      <c r="G28" s="3"/>
    </row>
    <row r="29" spans="7:7">
      <c r="G29" s="3"/>
    </row>
  </sheetData>
  <mergeCells count="6">
    <mergeCell ref="A16:C16"/>
    <mergeCell ref="A1:H1"/>
    <mergeCell ref="A3:A4"/>
    <mergeCell ref="B3:C3"/>
    <mergeCell ref="D3:E3"/>
    <mergeCell ref="G3:G4"/>
  </mergeCells>
  <pageMargins left="0.70866141732283472" right="0.70866141732283472" top="0.74803149606299213" bottom="0.74803149606299213" header="0.31496062992125984" footer="0.31496062992125984"/>
  <pageSetup paperSize="5" scale="75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5D43F-0A93-4EB4-871F-C965D52E0A80}">
  <dimension ref="A1:H30"/>
  <sheetViews>
    <sheetView zoomScale="95" zoomScaleNormal="95" workbookViewId="0">
      <selection activeCell="G19" sqref="G19"/>
    </sheetView>
  </sheetViews>
  <sheetFormatPr defaultColWidth="9" defaultRowHeight="14.5"/>
  <cols>
    <col min="1" max="1" width="4.7265625" customWidth="1"/>
    <col min="3" max="3" width="26.08984375" customWidth="1"/>
    <col min="4" max="4" width="17.08984375" customWidth="1"/>
    <col min="5" max="5" width="16.1796875" customWidth="1"/>
    <col min="6" max="6" width="10.90625" customWidth="1"/>
    <col min="7" max="7" width="14.453125" style="1" customWidth="1"/>
    <col min="8" max="8" width="54.81640625" customWidth="1"/>
    <col min="9" max="9" width="3.7265625" customWidth="1"/>
  </cols>
  <sheetData>
    <row r="1" spans="1:8" ht="18.5" customHeight="1">
      <c r="A1" s="246" t="s">
        <v>28</v>
      </c>
      <c r="B1" s="246"/>
      <c r="C1" s="246"/>
      <c r="D1" s="246"/>
      <c r="E1" s="246"/>
      <c r="F1" s="246"/>
      <c r="G1" s="246"/>
      <c r="H1" s="246"/>
    </row>
    <row r="2" spans="1:8" ht="18.5" customHeight="1">
      <c r="A2" s="62" t="s">
        <v>221</v>
      </c>
      <c r="B2" s="62"/>
      <c r="C2" s="63"/>
      <c r="D2" s="7"/>
      <c r="E2" s="7"/>
      <c r="F2" s="7"/>
      <c r="G2" s="7"/>
      <c r="H2" s="7"/>
    </row>
    <row r="3" spans="1:8" ht="15.5">
      <c r="A3" s="249" t="s">
        <v>0</v>
      </c>
      <c r="B3" s="247" t="s">
        <v>22</v>
      </c>
      <c r="C3" s="248"/>
      <c r="D3" s="247" t="s">
        <v>23</v>
      </c>
      <c r="E3" s="248"/>
      <c r="F3" s="19" t="s">
        <v>42</v>
      </c>
      <c r="G3" s="249" t="s">
        <v>27</v>
      </c>
      <c r="H3" s="13" t="s">
        <v>2</v>
      </c>
    </row>
    <row r="4" spans="1:8" ht="15.5">
      <c r="A4" s="250"/>
      <c r="B4" s="10" t="s">
        <v>1</v>
      </c>
      <c r="C4" s="11" t="s">
        <v>16</v>
      </c>
      <c r="D4" s="12" t="s">
        <v>24</v>
      </c>
      <c r="E4" s="12" t="s">
        <v>16</v>
      </c>
      <c r="F4" s="20" t="s">
        <v>43</v>
      </c>
      <c r="G4" s="250"/>
      <c r="H4" s="14"/>
    </row>
    <row r="5" spans="1:8">
      <c r="A5" s="9">
        <v>1</v>
      </c>
      <c r="B5" s="46" t="s">
        <v>50</v>
      </c>
      <c r="C5" s="22" t="s">
        <v>51</v>
      </c>
      <c r="D5" s="47" t="s">
        <v>222</v>
      </c>
      <c r="E5" s="27" t="s">
        <v>53</v>
      </c>
      <c r="F5" s="25" t="s">
        <v>220</v>
      </c>
      <c r="G5" s="229">
        <v>300000</v>
      </c>
      <c r="H5" s="86" t="s">
        <v>41</v>
      </c>
    </row>
    <row r="6" spans="1:8">
      <c r="A6" s="9">
        <v>2</v>
      </c>
      <c r="B6" s="48" t="s">
        <v>44</v>
      </c>
      <c r="C6" s="53" t="s">
        <v>45</v>
      </c>
      <c r="D6" s="47" t="s">
        <v>222</v>
      </c>
      <c r="E6" s="27" t="s">
        <v>53</v>
      </c>
      <c r="F6" s="25" t="s">
        <v>220</v>
      </c>
      <c r="G6" s="229">
        <v>1000000</v>
      </c>
      <c r="H6" s="8" t="s">
        <v>17</v>
      </c>
    </row>
    <row r="7" spans="1:8">
      <c r="A7" s="9">
        <v>3</v>
      </c>
      <c r="B7" s="48" t="s">
        <v>34</v>
      </c>
      <c r="C7" s="53" t="s">
        <v>35</v>
      </c>
      <c r="D7" s="47" t="s">
        <v>223</v>
      </c>
      <c r="E7" s="30" t="s">
        <v>57</v>
      </c>
      <c r="F7" s="25" t="s">
        <v>220</v>
      </c>
      <c r="G7" s="233">
        <v>1000000</v>
      </c>
      <c r="H7" s="86" t="s">
        <v>18</v>
      </c>
    </row>
    <row r="8" spans="1:8">
      <c r="A8" s="9">
        <v>4</v>
      </c>
      <c r="B8" s="48" t="s">
        <v>6</v>
      </c>
      <c r="C8" s="53" t="s">
        <v>19</v>
      </c>
      <c r="D8" s="47" t="s">
        <v>223</v>
      </c>
      <c r="E8" s="30" t="s">
        <v>57</v>
      </c>
      <c r="F8" s="25" t="s">
        <v>220</v>
      </c>
      <c r="G8" s="233">
        <v>200000</v>
      </c>
      <c r="H8" s="86" t="s">
        <v>18</v>
      </c>
    </row>
    <row r="9" spans="1:8">
      <c r="A9" s="9">
        <v>5</v>
      </c>
      <c r="B9" s="48" t="s">
        <v>31</v>
      </c>
      <c r="C9" s="53" t="s">
        <v>30</v>
      </c>
      <c r="D9" s="47" t="s">
        <v>224</v>
      </c>
      <c r="E9" s="28" t="s">
        <v>62</v>
      </c>
      <c r="F9" s="25" t="s">
        <v>220</v>
      </c>
      <c r="G9" s="233">
        <v>1000000</v>
      </c>
      <c r="H9" s="86" t="s">
        <v>18</v>
      </c>
    </row>
    <row r="10" spans="1:8">
      <c r="A10" s="9">
        <v>6</v>
      </c>
      <c r="B10" s="48" t="s">
        <v>4</v>
      </c>
      <c r="C10" s="53" t="s">
        <v>12</v>
      </c>
      <c r="D10" s="47" t="s">
        <v>225</v>
      </c>
      <c r="E10" s="28" t="s">
        <v>65</v>
      </c>
      <c r="F10" s="25" t="s">
        <v>220</v>
      </c>
      <c r="G10" s="233">
        <v>300000</v>
      </c>
      <c r="H10" s="86" t="s">
        <v>18</v>
      </c>
    </row>
    <row r="11" spans="1:8">
      <c r="A11" s="9">
        <v>7</v>
      </c>
      <c r="B11" s="235" t="s">
        <v>3</v>
      </c>
      <c r="C11" s="40" t="s">
        <v>7</v>
      </c>
      <c r="D11" s="47" t="s">
        <v>222</v>
      </c>
      <c r="E11" s="5" t="s">
        <v>228</v>
      </c>
      <c r="F11" s="25" t="s">
        <v>220</v>
      </c>
      <c r="G11" s="229">
        <v>2500000</v>
      </c>
      <c r="H11" s="236" t="s">
        <v>32</v>
      </c>
    </row>
    <row r="12" spans="1:8">
      <c r="A12" s="9">
        <v>8</v>
      </c>
      <c r="B12" s="235" t="s">
        <v>8</v>
      </c>
      <c r="C12" s="40" t="s">
        <v>9</v>
      </c>
      <c r="D12" s="47" t="s">
        <v>222</v>
      </c>
      <c r="E12" s="5" t="s">
        <v>228</v>
      </c>
      <c r="F12" s="25" t="s">
        <v>220</v>
      </c>
      <c r="G12" s="229">
        <v>2500000</v>
      </c>
      <c r="H12" s="236" t="s">
        <v>687</v>
      </c>
    </row>
    <row r="13" spans="1:8">
      <c r="A13" s="9">
        <v>10</v>
      </c>
      <c r="B13" s="235" t="s">
        <v>15</v>
      </c>
      <c r="C13" s="40" t="s">
        <v>21</v>
      </c>
      <c r="D13" s="237" t="s">
        <v>229</v>
      </c>
      <c r="E13" s="237" t="s">
        <v>26</v>
      </c>
      <c r="F13" s="25" t="s">
        <v>220</v>
      </c>
      <c r="G13" s="229">
        <v>200000</v>
      </c>
      <c r="H13" s="236" t="s">
        <v>33</v>
      </c>
    </row>
    <row r="14" spans="1:8">
      <c r="A14" s="9">
        <v>11</v>
      </c>
      <c r="B14" s="46" t="s">
        <v>72</v>
      </c>
      <c r="C14" s="22" t="s">
        <v>73</v>
      </c>
      <c r="D14" s="47" t="s">
        <v>222</v>
      </c>
      <c r="E14" s="27" t="s">
        <v>53</v>
      </c>
      <c r="F14" s="25" t="s">
        <v>220</v>
      </c>
      <c r="G14" s="234">
        <v>700000</v>
      </c>
      <c r="H14" s="86" t="s">
        <v>18</v>
      </c>
    </row>
    <row r="15" spans="1:8">
      <c r="A15" s="9">
        <v>12</v>
      </c>
      <c r="B15" s="46" t="s">
        <v>75</v>
      </c>
      <c r="C15" s="22" t="s">
        <v>76</v>
      </c>
      <c r="D15" s="47" t="s">
        <v>222</v>
      </c>
      <c r="E15" s="27" t="s">
        <v>53</v>
      </c>
      <c r="F15" s="25" t="s">
        <v>220</v>
      </c>
      <c r="G15" s="234">
        <v>100000</v>
      </c>
      <c r="H15" s="86" t="s">
        <v>18</v>
      </c>
    </row>
    <row r="16" spans="1:8">
      <c r="A16" s="9">
        <v>13</v>
      </c>
      <c r="B16" s="46" t="s">
        <v>78</v>
      </c>
      <c r="C16" s="22" t="s">
        <v>79</v>
      </c>
      <c r="D16" s="47" t="s">
        <v>222</v>
      </c>
      <c r="E16" s="27" t="s">
        <v>53</v>
      </c>
      <c r="F16" s="25" t="s">
        <v>220</v>
      </c>
      <c r="G16" s="234">
        <v>100000</v>
      </c>
      <c r="H16" s="86" t="s">
        <v>18</v>
      </c>
    </row>
    <row r="17" spans="1:8">
      <c r="A17" s="243" t="s">
        <v>29</v>
      </c>
      <c r="B17" s="244"/>
      <c r="C17" s="245"/>
      <c r="D17" s="15"/>
      <c r="E17" s="15"/>
      <c r="F17" s="15"/>
      <c r="G17" s="16">
        <f>SUM(G5:G16)</f>
        <v>9900000</v>
      </c>
      <c r="H17" s="17"/>
    </row>
    <row r="18" spans="1:8">
      <c r="G18" s="3"/>
    </row>
    <row r="19" spans="1:8">
      <c r="G19" s="3"/>
    </row>
    <row r="20" spans="1:8">
      <c r="G20" s="3"/>
    </row>
    <row r="21" spans="1:8">
      <c r="G21" s="3"/>
    </row>
    <row r="22" spans="1:8">
      <c r="G22" s="3"/>
    </row>
    <row r="23" spans="1:8">
      <c r="G23" s="3"/>
    </row>
    <row r="24" spans="1:8">
      <c r="G24" s="3"/>
    </row>
    <row r="25" spans="1:8">
      <c r="G25" s="3"/>
    </row>
    <row r="26" spans="1:8">
      <c r="G26" s="3"/>
    </row>
    <row r="27" spans="1:8">
      <c r="G27" s="3"/>
    </row>
    <row r="28" spans="1:8">
      <c r="G28" s="3"/>
    </row>
    <row r="29" spans="1:8">
      <c r="G29" s="3"/>
    </row>
    <row r="30" spans="1:8">
      <c r="G30" s="3"/>
    </row>
  </sheetData>
  <mergeCells count="6">
    <mergeCell ref="A17:C17"/>
    <mergeCell ref="A1:H1"/>
    <mergeCell ref="A3:A4"/>
    <mergeCell ref="B3:C3"/>
    <mergeCell ref="D3:E3"/>
    <mergeCell ref="G3:G4"/>
  </mergeCells>
  <pageMargins left="0.70866141732283472" right="0.70866141732283472" top="0.74803149606299213" bottom="0.74803149606299213" header="0.31496062992125984" footer="0.31496062992125984"/>
  <pageSetup paperSize="5" scale="75"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6AA11-7A43-4E0F-8EB6-C15884000695}">
  <dimension ref="A1:H32"/>
  <sheetViews>
    <sheetView zoomScale="95" zoomScaleNormal="95" workbookViewId="0">
      <selection activeCell="H12" sqref="H12"/>
    </sheetView>
  </sheetViews>
  <sheetFormatPr defaultColWidth="9" defaultRowHeight="14.5"/>
  <cols>
    <col min="1" max="1" width="4.7265625" customWidth="1"/>
    <col min="3" max="3" width="26.08984375" customWidth="1"/>
    <col min="4" max="4" width="17.08984375" customWidth="1"/>
    <col min="5" max="5" width="16.1796875" customWidth="1"/>
    <col min="6" max="6" width="10.90625" customWidth="1"/>
    <col min="7" max="7" width="14.453125" style="1" customWidth="1"/>
    <col min="8" max="8" width="54.81640625" customWidth="1"/>
    <col min="9" max="9" width="3.7265625" customWidth="1"/>
  </cols>
  <sheetData>
    <row r="1" spans="1:8" ht="18.5" customHeight="1">
      <c r="A1" s="246" t="s">
        <v>28</v>
      </c>
      <c r="B1" s="246"/>
      <c r="C1" s="246"/>
      <c r="D1" s="246"/>
      <c r="E1" s="246"/>
      <c r="F1" s="246"/>
      <c r="G1" s="246"/>
      <c r="H1" s="246"/>
    </row>
    <row r="2" spans="1:8" ht="18.5" customHeight="1">
      <c r="A2" s="62" t="s">
        <v>260</v>
      </c>
      <c r="B2" s="62"/>
      <c r="C2" s="63"/>
      <c r="D2" s="7"/>
      <c r="E2" s="7"/>
      <c r="F2" s="7"/>
      <c r="G2" s="7"/>
      <c r="H2" s="7"/>
    </row>
    <row r="3" spans="1:8" ht="15.5">
      <c r="A3" s="249" t="s">
        <v>0</v>
      </c>
      <c r="B3" s="247" t="s">
        <v>22</v>
      </c>
      <c r="C3" s="248"/>
      <c r="D3" s="247" t="s">
        <v>23</v>
      </c>
      <c r="E3" s="248"/>
      <c r="F3" s="19" t="s">
        <v>42</v>
      </c>
      <c r="G3" s="249" t="s">
        <v>27</v>
      </c>
      <c r="H3" s="13" t="s">
        <v>2</v>
      </c>
    </row>
    <row r="4" spans="1:8" ht="15.5">
      <c r="A4" s="250"/>
      <c r="B4" s="10" t="s">
        <v>1</v>
      </c>
      <c r="C4" s="11" t="s">
        <v>16</v>
      </c>
      <c r="D4" s="12" t="s">
        <v>24</v>
      </c>
      <c r="E4" s="12" t="s">
        <v>16</v>
      </c>
      <c r="F4" s="20" t="s">
        <v>43</v>
      </c>
      <c r="G4" s="250"/>
      <c r="H4" s="14"/>
    </row>
    <row r="5" spans="1:8">
      <c r="A5" s="9">
        <v>1</v>
      </c>
      <c r="B5" s="46" t="s">
        <v>50</v>
      </c>
      <c r="C5" s="22" t="s">
        <v>51</v>
      </c>
      <c r="D5" s="47" t="s">
        <v>262</v>
      </c>
      <c r="E5" s="27" t="s">
        <v>53</v>
      </c>
      <c r="F5" s="25" t="s">
        <v>259</v>
      </c>
      <c r="G5" s="118">
        <v>300000</v>
      </c>
      <c r="H5" s="111" t="s">
        <v>41</v>
      </c>
    </row>
    <row r="6" spans="1:8">
      <c r="A6" s="9">
        <v>2</v>
      </c>
      <c r="B6" s="48" t="s">
        <v>44</v>
      </c>
      <c r="C6" s="53" t="s">
        <v>45</v>
      </c>
      <c r="D6" s="47" t="s">
        <v>262</v>
      </c>
      <c r="E6" s="27" t="s">
        <v>53</v>
      </c>
      <c r="F6" s="25" t="s">
        <v>259</v>
      </c>
      <c r="G6" s="114">
        <v>100000</v>
      </c>
      <c r="H6" s="111" t="s">
        <v>17</v>
      </c>
    </row>
    <row r="7" spans="1:8">
      <c r="A7" s="9">
        <v>3</v>
      </c>
      <c r="B7" s="48" t="s">
        <v>34</v>
      </c>
      <c r="C7" s="53" t="s">
        <v>35</v>
      </c>
      <c r="D7" s="47" t="s">
        <v>265</v>
      </c>
      <c r="E7" s="30" t="s">
        <v>57</v>
      </c>
      <c r="F7" s="25" t="s">
        <v>259</v>
      </c>
      <c r="G7" s="116">
        <v>800000</v>
      </c>
      <c r="H7" s="112" t="s">
        <v>18</v>
      </c>
    </row>
    <row r="8" spans="1:8">
      <c r="A8" s="9">
        <v>5</v>
      </c>
      <c r="B8" s="48" t="s">
        <v>31</v>
      </c>
      <c r="C8" s="53" t="s">
        <v>30</v>
      </c>
      <c r="D8" s="47" t="s">
        <v>266</v>
      </c>
      <c r="E8" s="28" t="s">
        <v>62</v>
      </c>
      <c r="F8" s="25" t="s">
        <v>259</v>
      </c>
      <c r="G8" s="116">
        <v>2900000</v>
      </c>
      <c r="H8" s="112" t="s">
        <v>18</v>
      </c>
    </row>
    <row r="9" spans="1:8">
      <c r="A9" s="9">
        <v>6</v>
      </c>
      <c r="B9" s="48" t="s">
        <v>4</v>
      </c>
      <c r="C9" s="53" t="s">
        <v>12</v>
      </c>
      <c r="D9" s="47" t="s">
        <v>264</v>
      </c>
      <c r="E9" s="28" t="s">
        <v>65</v>
      </c>
      <c r="F9" s="25" t="s">
        <v>259</v>
      </c>
      <c r="G9" s="116">
        <v>100000</v>
      </c>
      <c r="H9" s="112" t="s">
        <v>18</v>
      </c>
    </row>
    <row r="10" spans="1:8">
      <c r="A10" s="9">
        <v>7</v>
      </c>
      <c r="B10" s="50" t="s">
        <v>8</v>
      </c>
      <c r="C10" s="40" t="s">
        <v>9</v>
      </c>
      <c r="D10" s="47" t="s">
        <v>262</v>
      </c>
      <c r="E10" s="27" t="s">
        <v>53</v>
      </c>
      <c r="F10" s="25" t="s">
        <v>259</v>
      </c>
      <c r="G10" s="119">
        <v>1500000</v>
      </c>
      <c r="H10" s="113" t="s">
        <v>32</v>
      </c>
    </row>
    <row r="11" spans="1:8">
      <c r="A11" s="9">
        <v>8</v>
      </c>
      <c r="B11" s="50" t="s">
        <v>15</v>
      </c>
      <c r="C11" s="40" t="s">
        <v>21</v>
      </c>
      <c r="D11" s="54" t="s">
        <v>263</v>
      </c>
      <c r="E11" s="78" t="s">
        <v>26</v>
      </c>
      <c r="F11" s="25" t="s">
        <v>259</v>
      </c>
      <c r="G11" s="119">
        <v>300000</v>
      </c>
      <c r="H11" s="113" t="s">
        <v>32</v>
      </c>
    </row>
    <row r="12" spans="1:8">
      <c r="A12" s="9">
        <v>9</v>
      </c>
      <c r="B12" s="46" t="s">
        <v>72</v>
      </c>
      <c r="C12" s="22" t="s">
        <v>73</v>
      </c>
      <c r="D12" s="47" t="s">
        <v>262</v>
      </c>
      <c r="E12" s="27" t="s">
        <v>53</v>
      </c>
      <c r="F12" s="25" t="s">
        <v>259</v>
      </c>
      <c r="G12" s="119">
        <v>700000</v>
      </c>
      <c r="H12" s="112" t="s">
        <v>18</v>
      </c>
    </row>
    <row r="13" spans="1:8">
      <c r="A13" s="9">
        <v>10</v>
      </c>
      <c r="B13" s="46" t="s">
        <v>75</v>
      </c>
      <c r="C13" s="22" t="s">
        <v>76</v>
      </c>
      <c r="D13" s="47" t="s">
        <v>262</v>
      </c>
      <c r="E13" s="27" t="s">
        <v>53</v>
      </c>
      <c r="F13" s="25" t="s">
        <v>259</v>
      </c>
      <c r="G13" s="119">
        <v>100000</v>
      </c>
      <c r="H13" s="112" t="s">
        <v>18</v>
      </c>
    </row>
    <row r="14" spans="1:8">
      <c r="A14" s="9">
        <v>11</v>
      </c>
      <c r="B14" s="46" t="s">
        <v>78</v>
      </c>
      <c r="C14" s="22" t="s">
        <v>79</v>
      </c>
      <c r="D14" s="47" t="s">
        <v>262</v>
      </c>
      <c r="E14" s="27" t="s">
        <v>53</v>
      </c>
      <c r="F14" s="25" t="s">
        <v>259</v>
      </c>
      <c r="G14" s="119">
        <v>100000</v>
      </c>
      <c r="H14" s="112" t="s">
        <v>18</v>
      </c>
    </row>
    <row r="15" spans="1:8">
      <c r="A15" s="9">
        <v>12</v>
      </c>
      <c r="B15" s="46" t="s">
        <v>81</v>
      </c>
      <c r="C15" s="22" t="s">
        <v>82</v>
      </c>
      <c r="D15" s="47" t="s">
        <v>262</v>
      </c>
      <c r="E15" s="27" t="s">
        <v>53</v>
      </c>
      <c r="F15" s="25" t="s">
        <v>259</v>
      </c>
      <c r="G15" s="120">
        <v>2000000</v>
      </c>
      <c r="H15" s="113" t="s">
        <v>258</v>
      </c>
    </row>
    <row r="16" spans="1:8">
      <c r="A16" s="9">
        <v>14</v>
      </c>
      <c r="B16" s="52" t="s">
        <v>90</v>
      </c>
      <c r="C16" s="33" t="s">
        <v>237</v>
      </c>
      <c r="D16" s="47" t="s">
        <v>262</v>
      </c>
      <c r="E16" s="27" t="s">
        <v>53</v>
      </c>
      <c r="F16" s="25" t="s">
        <v>259</v>
      </c>
      <c r="G16" s="114">
        <v>1000000</v>
      </c>
      <c r="H16" s="112" t="s">
        <v>18</v>
      </c>
    </row>
    <row r="17" spans="1:8">
      <c r="A17" s="9">
        <v>15</v>
      </c>
      <c r="B17" s="99" t="s">
        <v>240</v>
      </c>
      <c r="C17" s="105" t="s">
        <v>242</v>
      </c>
      <c r="D17" s="47" t="s">
        <v>262</v>
      </c>
      <c r="E17" s="97" t="s">
        <v>53</v>
      </c>
      <c r="F17" s="25" t="s">
        <v>259</v>
      </c>
      <c r="G17" s="116">
        <v>1000000</v>
      </c>
      <c r="H17" s="112" t="s">
        <v>18</v>
      </c>
    </row>
    <row r="18" spans="1:8">
      <c r="A18" s="9">
        <v>16</v>
      </c>
      <c r="B18" s="52" t="s">
        <v>162</v>
      </c>
      <c r="C18" s="33" t="s">
        <v>161</v>
      </c>
      <c r="D18" s="47" t="s">
        <v>262</v>
      </c>
      <c r="E18" s="97" t="s">
        <v>53</v>
      </c>
      <c r="F18" s="25" t="s">
        <v>259</v>
      </c>
      <c r="G18" s="117">
        <v>50000</v>
      </c>
      <c r="H18" s="112" t="s">
        <v>18</v>
      </c>
    </row>
    <row r="19" spans="1:8">
      <c r="A19" s="251" t="s">
        <v>29</v>
      </c>
      <c r="B19" s="252"/>
      <c r="C19" s="253"/>
      <c r="D19" s="15"/>
      <c r="E19" s="15"/>
      <c r="F19" s="15"/>
      <c r="G19" s="16">
        <f>SUM(G5:G18)</f>
        <v>10950000</v>
      </c>
      <c r="H19" s="17"/>
    </row>
    <row r="20" spans="1:8">
      <c r="G20" s="3"/>
    </row>
    <row r="21" spans="1:8">
      <c r="G21" s="3"/>
    </row>
    <row r="22" spans="1:8">
      <c r="G22" s="3"/>
    </row>
    <row r="23" spans="1:8">
      <c r="G23" s="3"/>
    </row>
    <row r="24" spans="1:8">
      <c r="G24" s="3"/>
    </row>
    <row r="25" spans="1:8">
      <c r="G25" s="3"/>
    </row>
    <row r="26" spans="1:8">
      <c r="G26" s="3"/>
    </row>
    <row r="27" spans="1:8">
      <c r="G27" s="3"/>
    </row>
    <row r="28" spans="1:8">
      <c r="G28" s="3"/>
    </row>
    <row r="29" spans="1:8">
      <c r="G29" s="3"/>
    </row>
    <row r="30" spans="1:8">
      <c r="G30" s="3"/>
    </row>
    <row r="31" spans="1:8">
      <c r="G31" s="3"/>
    </row>
    <row r="32" spans="1:8">
      <c r="G32" s="3"/>
    </row>
  </sheetData>
  <mergeCells count="6">
    <mergeCell ref="A19:C19"/>
    <mergeCell ref="A1:H1"/>
    <mergeCell ref="A3:A4"/>
    <mergeCell ref="B3:C3"/>
    <mergeCell ref="D3:E3"/>
    <mergeCell ref="G3:G4"/>
  </mergeCells>
  <pageMargins left="0.70866141732283472" right="0.70866141732283472" top="0.74803149606299213" bottom="0.74803149606299213" header="0.31496062992125984" footer="0.31496062992125984"/>
  <pageSetup paperSize="5" scale="75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C88FC-E7E7-4D0F-910B-8EAAAF35A14E}">
  <dimension ref="A1:H24"/>
  <sheetViews>
    <sheetView zoomScale="95" zoomScaleNormal="95" workbookViewId="0">
      <selection activeCell="C16" sqref="C16"/>
    </sheetView>
  </sheetViews>
  <sheetFormatPr defaultColWidth="9" defaultRowHeight="14.5"/>
  <cols>
    <col min="1" max="1" width="4.7265625" customWidth="1"/>
    <col min="3" max="3" width="26.08984375" customWidth="1"/>
    <col min="4" max="4" width="17.08984375" customWidth="1"/>
    <col min="5" max="5" width="15.453125" customWidth="1"/>
    <col min="6" max="6" width="10.90625" customWidth="1"/>
    <col min="7" max="7" width="14.453125" style="1" customWidth="1"/>
    <col min="8" max="8" width="54.81640625" customWidth="1"/>
    <col min="9" max="9" width="3.7265625" customWidth="1"/>
  </cols>
  <sheetData>
    <row r="1" spans="1:8" ht="18.5" customHeight="1">
      <c r="A1" s="246" t="s">
        <v>28</v>
      </c>
      <c r="B1" s="246"/>
      <c r="C1" s="246"/>
      <c r="D1" s="246"/>
      <c r="E1" s="246"/>
      <c r="F1" s="246"/>
      <c r="G1" s="246"/>
      <c r="H1" s="246"/>
    </row>
    <row r="2" spans="1:8" ht="18.5" customHeight="1">
      <c r="A2" s="41" t="s">
        <v>308</v>
      </c>
      <c r="B2" s="41"/>
      <c r="C2" s="18"/>
      <c r="D2" s="7"/>
      <c r="E2" s="7"/>
      <c r="F2" s="7"/>
      <c r="G2" s="7"/>
      <c r="H2" s="7"/>
    </row>
    <row r="3" spans="1:8" ht="15.5">
      <c r="A3" s="249" t="s">
        <v>0</v>
      </c>
      <c r="B3" s="247" t="s">
        <v>22</v>
      </c>
      <c r="C3" s="248"/>
      <c r="D3" s="247" t="s">
        <v>23</v>
      </c>
      <c r="E3" s="248"/>
      <c r="F3" s="19" t="s">
        <v>42</v>
      </c>
      <c r="G3" s="249" t="s">
        <v>27</v>
      </c>
      <c r="H3" s="13" t="s">
        <v>2</v>
      </c>
    </row>
    <row r="4" spans="1:8" ht="15.5">
      <c r="A4" s="250"/>
      <c r="B4" s="10" t="s">
        <v>1</v>
      </c>
      <c r="C4" s="11" t="s">
        <v>16</v>
      </c>
      <c r="D4" s="12" t="s">
        <v>24</v>
      </c>
      <c r="E4" s="12" t="s">
        <v>16</v>
      </c>
      <c r="F4" s="20" t="s">
        <v>43</v>
      </c>
      <c r="G4" s="250"/>
      <c r="H4" s="14"/>
    </row>
    <row r="5" spans="1:8">
      <c r="A5" s="9">
        <v>1</v>
      </c>
      <c r="B5" s="46" t="s">
        <v>50</v>
      </c>
      <c r="C5" s="22" t="s">
        <v>51</v>
      </c>
      <c r="D5" s="23" t="s">
        <v>310</v>
      </c>
      <c r="E5" s="27" t="s">
        <v>53</v>
      </c>
      <c r="F5" s="25" t="s">
        <v>309</v>
      </c>
      <c r="G5" s="29">
        <v>300000</v>
      </c>
      <c r="H5" s="8" t="s">
        <v>41</v>
      </c>
    </row>
    <row r="6" spans="1:8">
      <c r="A6" s="9">
        <v>2</v>
      </c>
      <c r="B6" s="48" t="s">
        <v>44</v>
      </c>
      <c r="C6" s="53" t="s">
        <v>45</v>
      </c>
      <c r="D6" s="23" t="s">
        <v>310</v>
      </c>
      <c r="E6" s="27" t="s">
        <v>53</v>
      </c>
      <c r="F6" s="25" t="s">
        <v>309</v>
      </c>
      <c r="G6" s="29">
        <v>100000</v>
      </c>
      <c r="H6" s="8" t="s">
        <v>17</v>
      </c>
    </row>
    <row r="7" spans="1:8">
      <c r="A7" s="9">
        <v>3</v>
      </c>
      <c r="B7" s="48" t="s">
        <v>34</v>
      </c>
      <c r="C7" s="53" t="s">
        <v>35</v>
      </c>
      <c r="D7" s="23" t="s">
        <v>311</v>
      </c>
      <c r="E7" s="30" t="s">
        <v>57</v>
      </c>
      <c r="F7" s="25" t="s">
        <v>309</v>
      </c>
      <c r="G7" s="136">
        <v>900000</v>
      </c>
      <c r="H7" s="128" t="s">
        <v>289</v>
      </c>
    </row>
    <row r="8" spans="1:8">
      <c r="A8" s="9">
        <v>4</v>
      </c>
      <c r="B8" s="48" t="s">
        <v>6</v>
      </c>
      <c r="C8" s="53" t="s">
        <v>19</v>
      </c>
      <c r="D8" s="23" t="s">
        <v>311</v>
      </c>
      <c r="E8" s="30" t="s">
        <v>57</v>
      </c>
      <c r="F8" s="25" t="s">
        <v>309</v>
      </c>
      <c r="G8" s="136">
        <v>400000</v>
      </c>
      <c r="H8" s="128" t="s">
        <v>290</v>
      </c>
    </row>
    <row r="9" spans="1:8">
      <c r="A9" s="9">
        <v>5</v>
      </c>
      <c r="B9" s="46" t="s">
        <v>72</v>
      </c>
      <c r="C9" s="22" t="s">
        <v>73</v>
      </c>
      <c r="D9" s="23" t="s">
        <v>310</v>
      </c>
      <c r="E9" s="27" t="s">
        <v>53</v>
      </c>
      <c r="F9" s="25" t="s">
        <v>309</v>
      </c>
      <c r="G9" s="136">
        <v>1700000</v>
      </c>
      <c r="H9" s="128" t="s">
        <v>299</v>
      </c>
    </row>
    <row r="10" spans="1:8">
      <c r="A10" s="9">
        <v>6</v>
      </c>
      <c r="B10" s="46" t="s">
        <v>75</v>
      </c>
      <c r="C10" s="22" t="s">
        <v>76</v>
      </c>
      <c r="D10" s="23" t="s">
        <v>310</v>
      </c>
      <c r="E10" s="27" t="s">
        <v>53</v>
      </c>
      <c r="F10" s="25" t="s">
        <v>309</v>
      </c>
      <c r="G10" s="136">
        <v>300000</v>
      </c>
      <c r="H10" s="128" t="s">
        <v>299</v>
      </c>
    </row>
    <row r="11" spans="1:8">
      <c r="A11" s="243" t="s">
        <v>29</v>
      </c>
      <c r="B11" s="244"/>
      <c r="C11" s="245"/>
      <c r="D11" s="15"/>
      <c r="E11" s="15"/>
      <c r="F11" s="15"/>
      <c r="G11" s="16">
        <f>SUM(G5:G10)</f>
        <v>3700000</v>
      </c>
      <c r="H11" s="17"/>
    </row>
    <row r="12" spans="1:8">
      <c r="G12" s="3"/>
    </row>
    <row r="13" spans="1:8">
      <c r="G13" s="3"/>
    </row>
    <row r="14" spans="1:8">
      <c r="G14" s="3"/>
    </row>
    <row r="15" spans="1:8">
      <c r="G15" s="3"/>
    </row>
    <row r="16" spans="1:8">
      <c r="G16" s="3"/>
    </row>
    <row r="17" spans="7:7">
      <c r="G17" s="3"/>
    </row>
    <row r="18" spans="7:7">
      <c r="G18" s="3"/>
    </row>
    <row r="19" spans="7:7">
      <c r="G19" s="3"/>
    </row>
    <row r="20" spans="7:7">
      <c r="G20" s="3"/>
    </row>
    <row r="21" spans="7:7">
      <c r="G21" s="3"/>
    </row>
    <row r="22" spans="7:7">
      <c r="G22" s="3"/>
    </row>
    <row r="23" spans="7:7">
      <c r="G23" s="3"/>
    </row>
    <row r="24" spans="7:7">
      <c r="G24" s="3"/>
    </row>
  </sheetData>
  <mergeCells count="6">
    <mergeCell ref="A11:C11"/>
    <mergeCell ref="A1:H1"/>
    <mergeCell ref="A3:A4"/>
    <mergeCell ref="B3:C3"/>
    <mergeCell ref="D3:E3"/>
    <mergeCell ref="G3:G4"/>
  </mergeCells>
  <pageMargins left="0.70866141732283472" right="0.70866141732283472" top="0.74803149606299213" bottom="0.74803149606299213" header="0.31496062992125984" footer="0.31496062992125984"/>
  <pageSetup paperSize="5" scale="75"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4AB20-0597-4756-8332-0BFA93183B6A}">
  <dimension ref="A1:H32"/>
  <sheetViews>
    <sheetView zoomScale="95" zoomScaleNormal="95" workbookViewId="0">
      <selection activeCell="F13" sqref="F13"/>
    </sheetView>
  </sheetViews>
  <sheetFormatPr defaultColWidth="9" defaultRowHeight="14.5"/>
  <cols>
    <col min="1" max="1" width="4.7265625" customWidth="1"/>
    <col min="3" max="3" width="26.08984375" customWidth="1"/>
    <col min="4" max="4" width="17.08984375" customWidth="1"/>
    <col min="5" max="5" width="16.1796875" customWidth="1"/>
    <col min="6" max="6" width="10.90625" customWidth="1"/>
    <col min="7" max="7" width="14.453125" style="1" customWidth="1"/>
    <col min="8" max="8" width="54.81640625" customWidth="1"/>
    <col min="9" max="9" width="3.7265625" customWidth="1"/>
  </cols>
  <sheetData>
    <row r="1" spans="1:8" ht="18.5" customHeight="1">
      <c r="A1" s="246" t="s">
        <v>28</v>
      </c>
      <c r="B1" s="246"/>
      <c r="C1" s="246"/>
      <c r="D1" s="246"/>
      <c r="E1" s="246"/>
      <c r="F1" s="246"/>
      <c r="G1" s="246"/>
      <c r="H1" s="246"/>
    </row>
    <row r="2" spans="1:8" ht="18.5" customHeight="1">
      <c r="A2" s="62" t="s">
        <v>337</v>
      </c>
      <c r="B2" s="62"/>
      <c r="C2" s="63"/>
      <c r="D2" s="7"/>
      <c r="E2" s="7"/>
      <c r="F2" s="7"/>
      <c r="G2" s="7"/>
      <c r="H2" s="7"/>
    </row>
    <row r="3" spans="1:8" ht="15.5">
      <c r="A3" s="249" t="s">
        <v>0</v>
      </c>
      <c r="B3" s="247" t="s">
        <v>22</v>
      </c>
      <c r="C3" s="248"/>
      <c r="D3" s="247" t="s">
        <v>23</v>
      </c>
      <c r="E3" s="248"/>
      <c r="F3" s="19" t="s">
        <v>42</v>
      </c>
      <c r="G3" s="249" t="s">
        <v>27</v>
      </c>
      <c r="H3" s="13" t="s">
        <v>2</v>
      </c>
    </row>
    <row r="4" spans="1:8" ht="15.5">
      <c r="A4" s="250"/>
      <c r="B4" s="10" t="s">
        <v>1</v>
      </c>
      <c r="C4" s="11" t="s">
        <v>16</v>
      </c>
      <c r="D4" s="12" t="s">
        <v>24</v>
      </c>
      <c r="E4" s="12" t="s">
        <v>16</v>
      </c>
      <c r="F4" s="20" t="s">
        <v>43</v>
      </c>
      <c r="G4" s="250"/>
      <c r="H4" s="14"/>
    </row>
    <row r="5" spans="1:8">
      <c r="A5" s="9">
        <v>1</v>
      </c>
      <c r="B5" s="48" t="s">
        <v>44</v>
      </c>
      <c r="C5" s="53" t="s">
        <v>45</v>
      </c>
      <c r="D5" s="47" t="s">
        <v>339</v>
      </c>
      <c r="E5" s="27" t="s">
        <v>53</v>
      </c>
      <c r="F5" s="25" t="s">
        <v>338</v>
      </c>
      <c r="G5" s="29">
        <v>50000</v>
      </c>
      <c r="H5" s="53" t="s">
        <v>17</v>
      </c>
    </row>
    <row r="6" spans="1:8">
      <c r="A6" s="9">
        <v>2</v>
      </c>
      <c r="B6" s="48" t="s">
        <v>34</v>
      </c>
      <c r="C6" s="53" t="s">
        <v>35</v>
      </c>
      <c r="D6" s="47" t="s">
        <v>340</v>
      </c>
      <c r="E6" s="30" t="s">
        <v>57</v>
      </c>
      <c r="F6" s="25" t="s">
        <v>338</v>
      </c>
      <c r="G6" s="159">
        <v>1000000</v>
      </c>
      <c r="H6" s="160" t="s">
        <v>18</v>
      </c>
    </row>
    <row r="7" spans="1:8">
      <c r="A7" s="9">
        <v>3</v>
      </c>
      <c r="B7" s="48" t="s">
        <v>6</v>
      </c>
      <c r="C7" s="53" t="s">
        <v>19</v>
      </c>
      <c r="D7" s="47" t="s">
        <v>340</v>
      </c>
      <c r="E7" s="30" t="s">
        <v>57</v>
      </c>
      <c r="F7" s="25" t="s">
        <v>338</v>
      </c>
      <c r="G7" s="159">
        <v>150000</v>
      </c>
      <c r="H7" s="160" t="s">
        <v>18</v>
      </c>
    </row>
    <row r="8" spans="1:8">
      <c r="A8" s="9">
        <v>4</v>
      </c>
      <c r="B8" s="48" t="s">
        <v>31</v>
      </c>
      <c r="C8" s="53" t="s">
        <v>30</v>
      </c>
      <c r="D8" s="47" t="s">
        <v>341</v>
      </c>
      <c r="E8" s="28" t="s">
        <v>62</v>
      </c>
      <c r="F8" s="25" t="s">
        <v>338</v>
      </c>
      <c r="G8" s="159">
        <v>4000000</v>
      </c>
      <c r="H8" s="160" t="s">
        <v>18</v>
      </c>
    </row>
    <row r="9" spans="1:8">
      <c r="A9" s="9">
        <v>5</v>
      </c>
      <c r="B9" s="48" t="s">
        <v>4</v>
      </c>
      <c r="C9" s="53" t="s">
        <v>12</v>
      </c>
      <c r="D9" s="47" t="s">
        <v>342</v>
      </c>
      <c r="E9" s="28" t="s">
        <v>65</v>
      </c>
      <c r="F9" s="25" t="s">
        <v>338</v>
      </c>
      <c r="G9" s="159">
        <v>400000</v>
      </c>
      <c r="H9" s="160" t="s">
        <v>18</v>
      </c>
    </row>
    <row r="10" spans="1:8">
      <c r="A10" s="9">
        <v>6</v>
      </c>
      <c r="B10" s="50" t="s">
        <v>3</v>
      </c>
      <c r="C10" s="40" t="s">
        <v>7</v>
      </c>
      <c r="D10" s="47" t="s">
        <v>339</v>
      </c>
      <c r="E10" s="27" t="s">
        <v>53</v>
      </c>
      <c r="F10" s="25" t="s">
        <v>338</v>
      </c>
      <c r="G10" s="161">
        <v>6400000</v>
      </c>
      <c r="H10" s="162" t="s">
        <v>32</v>
      </c>
    </row>
    <row r="11" spans="1:8">
      <c r="A11" s="9">
        <v>7</v>
      </c>
      <c r="B11" s="50" t="s">
        <v>8</v>
      </c>
      <c r="C11" s="40" t="s">
        <v>9</v>
      </c>
      <c r="D11" s="47" t="s">
        <v>339</v>
      </c>
      <c r="E11" s="27" t="s">
        <v>53</v>
      </c>
      <c r="F11" s="25" t="s">
        <v>338</v>
      </c>
      <c r="G11" s="161">
        <v>2000000</v>
      </c>
      <c r="H11" s="162" t="s">
        <v>32</v>
      </c>
    </row>
    <row r="12" spans="1:8">
      <c r="A12" s="9">
        <v>8</v>
      </c>
      <c r="B12" s="50" t="s">
        <v>10</v>
      </c>
      <c r="C12" s="40" t="s">
        <v>11</v>
      </c>
      <c r="D12" s="47" t="s">
        <v>339</v>
      </c>
      <c r="E12" s="27" t="s">
        <v>53</v>
      </c>
      <c r="F12" s="25" t="s">
        <v>338</v>
      </c>
      <c r="G12" s="161">
        <v>1500000</v>
      </c>
      <c r="H12" s="162" t="s">
        <v>32</v>
      </c>
    </row>
    <row r="13" spans="1:8">
      <c r="A13" s="9">
        <v>9</v>
      </c>
      <c r="B13" s="50" t="s">
        <v>15</v>
      </c>
      <c r="C13" s="40" t="s">
        <v>21</v>
      </c>
      <c r="D13" s="54" t="s">
        <v>71</v>
      </c>
      <c r="E13" s="78" t="s">
        <v>26</v>
      </c>
      <c r="F13" s="25" t="s">
        <v>338</v>
      </c>
      <c r="G13" s="161">
        <v>500000</v>
      </c>
      <c r="H13" s="162" t="s">
        <v>33</v>
      </c>
    </row>
    <row r="14" spans="1:8">
      <c r="A14" s="9">
        <v>10</v>
      </c>
      <c r="B14" s="46" t="s">
        <v>72</v>
      </c>
      <c r="C14" s="22" t="s">
        <v>73</v>
      </c>
      <c r="D14" s="47" t="s">
        <v>339</v>
      </c>
      <c r="E14" s="27" t="s">
        <v>53</v>
      </c>
      <c r="F14" s="25" t="s">
        <v>338</v>
      </c>
      <c r="G14" s="161">
        <v>2000000</v>
      </c>
      <c r="H14" s="162" t="s">
        <v>343</v>
      </c>
    </row>
    <row r="15" spans="1:8">
      <c r="A15" s="9">
        <v>11</v>
      </c>
      <c r="B15" s="46" t="s">
        <v>75</v>
      </c>
      <c r="C15" s="22" t="s">
        <v>76</v>
      </c>
      <c r="D15" s="47" t="s">
        <v>339</v>
      </c>
      <c r="E15" s="27" t="s">
        <v>53</v>
      </c>
      <c r="F15" s="25" t="s">
        <v>338</v>
      </c>
      <c r="G15" s="161">
        <v>2000000</v>
      </c>
      <c r="H15" s="162" t="s">
        <v>344</v>
      </c>
    </row>
    <row r="16" spans="1:8">
      <c r="A16" s="9">
        <v>12</v>
      </c>
      <c r="B16" s="46" t="s">
        <v>78</v>
      </c>
      <c r="C16" s="22" t="s">
        <v>79</v>
      </c>
      <c r="D16" s="47" t="s">
        <v>339</v>
      </c>
      <c r="E16" s="27" t="s">
        <v>53</v>
      </c>
      <c r="F16" s="25" t="s">
        <v>338</v>
      </c>
      <c r="G16" s="161">
        <v>1000000</v>
      </c>
      <c r="H16" s="162" t="s">
        <v>345</v>
      </c>
    </row>
    <row r="17" spans="1:8">
      <c r="A17" s="9">
        <v>13</v>
      </c>
      <c r="B17" s="46" t="s">
        <v>81</v>
      </c>
      <c r="C17" s="22" t="s">
        <v>82</v>
      </c>
      <c r="D17" s="47" t="s">
        <v>339</v>
      </c>
      <c r="E17" s="27" t="s">
        <v>53</v>
      </c>
      <c r="F17" s="25" t="s">
        <v>338</v>
      </c>
      <c r="G17" s="161">
        <v>1000000</v>
      </c>
      <c r="H17" s="162" t="s">
        <v>346</v>
      </c>
    </row>
    <row r="18" spans="1:8">
      <c r="A18" s="9">
        <v>14</v>
      </c>
      <c r="B18" s="157" t="s">
        <v>84</v>
      </c>
      <c r="C18" s="158" t="s">
        <v>122</v>
      </c>
      <c r="D18" s="47" t="s">
        <v>339</v>
      </c>
      <c r="E18" s="27" t="s">
        <v>53</v>
      </c>
      <c r="F18" s="25" t="s">
        <v>338</v>
      </c>
      <c r="G18" s="161">
        <v>800000</v>
      </c>
      <c r="H18" s="162" t="s">
        <v>346</v>
      </c>
    </row>
    <row r="19" spans="1:8">
      <c r="A19" s="243" t="s">
        <v>29</v>
      </c>
      <c r="B19" s="244"/>
      <c r="C19" s="245"/>
      <c r="D19" s="15"/>
      <c r="E19" s="15"/>
      <c r="F19" s="15"/>
      <c r="G19" s="16">
        <f>SUM(G5:G18)</f>
        <v>22800000</v>
      </c>
      <c r="H19" s="17"/>
    </row>
    <row r="20" spans="1:8">
      <c r="G20" s="3"/>
    </row>
    <row r="21" spans="1:8">
      <c r="G21" s="3"/>
    </row>
    <row r="22" spans="1:8">
      <c r="G22" s="3"/>
    </row>
    <row r="23" spans="1:8">
      <c r="G23" s="3"/>
    </row>
    <row r="24" spans="1:8">
      <c r="G24" s="3"/>
    </row>
    <row r="25" spans="1:8">
      <c r="G25" s="3"/>
    </row>
    <row r="26" spans="1:8">
      <c r="G26" s="3"/>
    </row>
    <row r="27" spans="1:8">
      <c r="G27" s="3"/>
    </row>
    <row r="28" spans="1:8">
      <c r="G28" s="3"/>
    </row>
    <row r="29" spans="1:8">
      <c r="G29" s="3"/>
    </row>
    <row r="30" spans="1:8">
      <c r="G30" s="3"/>
    </row>
    <row r="31" spans="1:8">
      <c r="G31" s="3"/>
    </row>
    <row r="32" spans="1:8">
      <c r="G32" s="3"/>
    </row>
  </sheetData>
  <mergeCells count="6">
    <mergeCell ref="A19:C19"/>
    <mergeCell ref="A1:H1"/>
    <mergeCell ref="A3:A4"/>
    <mergeCell ref="B3:C3"/>
    <mergeCell ref="D3:E3"/>
    <mergeCell ref="G3:G4"/>
  </mergeCells>
  <pageMargins left="0.70866141732283472" right="0.70866141732283472" top="0.74803149606299213" bottom="0.74803149606299213" header="0.31496062992125984" footer="0.31496062992125984"/>
  <pageSetup paperSize="5" scale="75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81A7DB-B4F4-4DD4-A1A7-48BAE2A2B4E3}">
  <dimension ref="A1:H31"/>
  <sheetViews>
    <sheetView zoomScale="95" zoomScaleNormal="95" workbookViewId="0">
      <selection activeCell="H11" sqref="H11"/>
    </sheetView>
  </sheetViews>
  <sheetFormatPr defaultColWidth="9" defaultRowHeight="14.5"/>
  <cols>
    <col min="1" max="1" width="4.7265625" customWidth="1"/>
    <col min="3" max="3" width="26.08984375" customWidth="1"/>
    <col min="4" max="4" width="17.08984375" customWidth="1"/>
    <col min="5" max="5" width="16.1796875" customWidth="1"/>
    <col min="6" max="6" width="10.90625" customWidth="1"/>
    <col min="7" max="7" width="14.453125" style="1" customWidth="1"/>
    <col min="8" max="8" width="54.81640625" customWidth="1"/>
    <col min="9" max="9" width="3.7265625" customWidth="1"/>
  </cols>
  <sheetData>
    <row r="1" spans="1:8" ht="18.5" customHeight="1">
      <c r="A1" s="246" t="s">
        <v>28</v>
      </c>
      <c r="B1" s="246"/>
      <c r="C1" s="246"/>
      <c r="D1" s="246"/>
      <c r="E1" s="246"/>
      <c r="F1" s="246"/>
      <c r="G1" s="246"/>
      <c r="H1" s="246"/>
    </row>
    <row r="2" spans="1:8" ht="18.5" customHeight="1">
      <c r="A2" s="62" t="s">
        <v>373</v>
      </c>
      <c r="B2" s="62"/>
      <c r="C2" s="63"/>
      <c r="D2" s="7"/>
      <c r="E2" s="7"/>
      <c r="F2" s="7"/>
      <c r="G2" s="7"/>
      <c r="H2" s="7"/>
    </row>
    <row r="3" spans="1:8" ht="15.5">
      <c r="A3" s="249" t="s">
        <v>0</v>
      </c>
      <c r="B3" s="247" t="s">
        <v>22</v>
      </c>
      <c r="C3" s="248"/>
      <c r="D3" s="247" t="s">
        <v>23</v>
      </c>
      <c r="E3" s="248"/>
      <c r="F3" s="19" t="s">
        <v>42</v>
      </c>
      <c r="G3" s="249" t="s">
        <v>27</v>
      </c>
      <c r="H3" s="13" t="s">
        <v>2</v>
      </c>
    </row>
    <row r="4" spans="1:8" ht="15.5">
      <c r="A4" s="250"/>
      <c r="B4" s="10" t="s">
        <v>1</v>
      </c>
      <c r="C4" s="11" t="s">
        <v>16</v>
      </c>
      <c r="D4" s="12" t="s">
        <v>24</v>
      </c>
      <c r="E4" s="12" t="s">
        <v>16</v>
      </c>
      <c r="F4" s="20" t="s">
        <v>43</v>
      </c>
      <c r="G4" s="250"/>
      <c r="H4" s="14"/>
    </row>
    <row r="5" spans="1:8">
      <c r="A5" s="9">
        <v>1</v>
      </c>
      <c r="B5" s="48" t="s">
        <v>36</v>
      </c>
      <c r="C5" s="53" t="s">
        <v>37</v>
      </c>
      <c r="D5" s="47" t="s">
        <v>375</v>
      </c>
      <c r="E5" s="28" t="s">
        <v>54</v>
      </c>
      <c r="F5" s="25" t="s">
        <v>374</v>
      </c>
      <c r="G5" s="29">
        <v>200000</v>
      </c>
      <c r="H5" s="26"/>
    </row>
    <row r="6" spans="1:8">
      <c r="A6" s="9">
        <v>2</v>
      </c>
      <c r="B6" s="48" t="s">
        <v>34</v>
      </c>
      <c r="C6" s="53" t="s">
        <v>35</v>
      </c>
      <c r="D6" s="47" t="s">
        <v>376</v>
      </c>
      <c r="E6" s="30" t="s">
        <v>57</v>
      </c>
      <c r="F6" s="25" t="s">
        <v>374</v>
      </c>
      <c r="G6" s="29">
        <v>2500000</v>
      </c>
      <c r="H6" s="31"/>
    </row>
    <row r="7" spans="1:8">
      <c r="A7" s="9">
        <v>3</v>
      </c>
      <c r="B7" s="48" t="s">
        <v>31</v>
      </c>
      <c r="C7" s="53" t="s">
        <v>30</v>
      </c>
      <c r="D7" s="47" t="s">
        <v>377</v>
      </c>
      <c r="E7" s="28" t="s">
        <v>62</v>
      </c>
      <c r="F7" s="25" t="s">
        <v>374</v>
      </c>
      <c r="G7" s="29">
        <v>7000000</v>
      </c>
      <c r="H7" s="32"/>
    </row>
    <row r="8" spans="1:8">
      <c r="A8" s="9">
        <v>4</v>
      </c>
      <c r="B8" s="48" t="s">
        <v>4</v>
      </c>
      <c r="C8" s="53" t="s">
        <v>12</v>
      </c>
      <c r="D8" s="47" t="s">
        <v>378</v>
      </c>
      <c r="E8" s="28" t="s">
        <v>65</v>
      </c>
      <c r="F8" s="25" t="s">
        <v>374</v>
      </c>
      <c r="G8" s="29">
        <v>500000</v>
      </c>
      <c r="H8" s="26"/>
    </row>
    <row r="9" spans="1:8">
      <c r="A9" s="9">
        <v>5</v>
      </c>
      <c r="B9" s="50" t="s">
        <v>3</v>
      </c>
      <c r="C9" s="40" t="s">
        <v>7</v>
      </c>
      <c r="D9" s="47" t="s">
        <v>379</v>
      </c>
      <c r="E9" s="27" t="s">
        <v>53</v>
      </c>
      <c r="F9" s="25" t="s">
        <v>374</v>
      </c>
      <c r="G9" s="29">
        <v>3000000</v>
      </c>
      <c r="H9" s="26"/>
    </row>
    <row r="10" spans="1:8">
      <c r="A10" s="9">
        <v>6</v>
      </c>
      <c r="B10" s="50" t="s">
        <v>8</v>
      </c>
      <c r="C10" s="40" t="s">
        <v>9</v>
      </c>
      <c r="D10" s="47" t="s">
        <v>379</v>
      </c>
      <c r="E10" s="27" t="s">
        <v>53</v>
      </c>
      <c r="F10" s="25" t="s">
        <v>374</v>
      </c>
      <c r="G10" s="29">
        <v>1000000</v>
      </c>
      <c r="H10" s="26"/>
    </row>
    <row r="11" spans="1:8">
      <c r="A11" s="9">
        <v>7</v>
      </c>
      <c r="B11" s="50" t="s">
        <v>10</v>
      </c>
      <c r="C11" s="40" t="s">
        <v>11</v>
      </c>
      <c r="D11" s="47" t="s">
        <v>379</v>
      </c>
      <c r="E11" s="27" t="s">
        <v>53</v>
      </c>
      <c r="F11" s="25" t="s">
        <v>374</v>
      </c>
      <c r="G11" s="29">
        <v>1000000</v>
      </c>
      <c r="H11" s="26"/>
    </row>
    <row r="12" spans="1:8">
      <c r="A12" s="9">
        <v>8</v>
      </c>
      <c r="B12" s="50" t="s">
        <v>15</v>
      </c>
      <c r="C12" s="40" t="s">
        <v>21</v>
      </c>
      <c r="D12" s="54" t="s">
        <v>380</v>
      </c>
      <c r="E12" s="78" t="s">
        <v>26</v>
      </c>
      <c r="F12" s="25" t="s">
        <v>374</v>
      </c>
      <c r="G12" s="29">
        <v>350000</v>
      </c>
      <c r="H12" s="26" t="s">
        <v>33</v>
      </c>
    </row>
    <row r="13" spans="1:8">
      <c r="A13" s="9">
        <v>9</v>
      </c>
      <c r="B13" s="46" t="s">
        <v>72</v>
      </c>
      <c r="C13" s="22" t="s">
        <v>73</v>
      </c>
      <c r="D13" s="47" t="s">
        <v>379</v>
      </c>
      <c r="E13" s="27" t="s">
        <v>53</v>
      </c>
      <c r="F13" s="25" t="s">
        <v>374</v>
      </c>
      <c r="G13" s="29">
        <v>800000</v>
      </c>
      <c r="H13" s="26" t="s">
        <v>74</v>
      </c>
    </row>
    <row r="14" spans="1:8">
      <c r="A14" s="9">
        <v>10</v>
      </c>
      <c r="B14" s="46" t="s">
        <v>75</v>
      </c>
      <c r="C14" s="22" t="s">
        <v>76</v>
      </c>
      <c r="D14" s="47" t="s">
        <v>379</v>
      </c>
      <c r="E14" s="27" t="s">
        <v>53</v>
      </c>
      <c r="F14" s="25" t="s">
        <v>374</v>
      </c>
      <c r="G14" s="29">
        <v>800000</v>
      </c>
      <c r="H14" s="26" t="s">
        <v>77</v>
      </c>
    </row>
    <row r="15" spans="1:8">
      <c r="A15" s="9">
        <v>11</v>
      </c>
      <c r="B15" s="46" t="s">
        <v>78</v>
      </c>
      <c r="C15" s="22" t="s">
        <v>79</v>
      </c>
      <c r="D15" s="47" t="s">
        <v>379</v>
      </c>
      <c r="E15" s="27" t="s">
        <v>53</v>
      </c>
      <c r="F15" s="25" t="s">
        <v>374</v>
      </c>
      <c r="G15" s="29">
        <v>500000</v>
      </c>
      <c r="H15" s="26" t="s">
        <v>80</v>
      </c>
    </row>
    <row r="16" spans="1:8">
      <c r="A16" s="9">
        <v>12</v>
      </c>
      <c r="B16" s="46" t="s">
        <v>81</v>
      </c>
      <c r="C16" s="22" t="s">
        <v>82</v>
      </c>
      <c r="D16" s="47" t="s">
        <v>379</v>
      </c>
      <c r="E16" s="27" t="s">
        <v>53</v>
      </c>
      <c r="F16" s="25" t="s">
        <v>374</v>
      </c>
      <c r="G16" s="29">
        <v>5000000</v>
      </c>
      <c r="H16" s="26"/>
    </row>
    <row r="17" spans="1:8">
      <c r="A17" s="9">
        <v>13</v>
      </c>
      <c r="B17" s="127" t="s">
        <v>117</v>
      </c>
      <c r="C17" s="97" t="s">
        <v>118</v>
      </c>
      <c r="D17" s="47" t="s">
        <v>379</v>
      </c>
      <c r="E17" s="27" t="s">
        <v>53</v>
      </c>
      <c r="F17" s="25" t="s">
        <v>374</v>
      </c>
      <c r="G17" s="29">
        <v>1000000</v>
      </c>
      <c r="H17" s="26"/>
    </row>
    <row r="18" spans="1:8">
      <c r="A18" s="243" t="s">
        <v>29</v>
      </c>
      <c r="B18" s="244"/>
      <c r="C18" s="245"/>
      <c r="D18" s="15"/>
      <c r="E18" s="15"/>
      <c r="F18" s="15"/>
      <c r="G18" s="16">
        <f>SUM(G5:G17)</f>
        <v>23650000</v>
      </c>
      <c r="H18" s="17"/>
    </row>
    <row r="19" spans="1:8">
      <c r="G19" s="3"/>
    </row>
    <row r="20" spans="1:8">
      <c r="G20" s="3"/>
    </row>
    <row r="21" spans="1:8">
      <c r="G21" s="3"/>
    </row>
    <row r="22" spans="1:8">
      <c r="G22" s="3"/>
    </row>
    <row r="23" spans="1:8">
      <c r="G23" s="3"/>
    </row>
    <row r="24" spans="1:8">
      <c r="G24" s="3"/>
    </row>
    <row r="25" spans="1:8">
      <c r="G25" s="3"/>
    </row>
    <row r="26" spans="1:8">
      <c r="G26" s="3"/>
    </row>
    <row r="27" spans="1:8">
      <c r="G27" s="3"/>
    </row>
    <row r="28" spans="1:8">
      <c r="G28" s="3"/>
    </row>
    <row r="29" spans="1:8">
      <c r="G29" s="3"/>
    </row>
    <row r="30" spans="1:8">
      <c r="G30" s="3"/>
    </row>
    <row r="31" spans="1:8">
      <c r="G31" s="3"/>
    </row>
  </sheetData>
  <mergeCells count="6">
    <mergeCell ref="A18:C18"/>
    <mergeCell ref="A1:H1"/>
    <mergeCell ref="A3:A4"/>
    <mergeCell ref="B3:C3"/>
    <mergeCell ref="D3:E3"/>
    <mergeCell ref="G3:G4"/>
  </mergeCells>
  <pageMargins left="0.70866141732283472" right="0.70866141732283472" top="0.74803149606299213" bottom="0.74803149606299213" header="0.31496062992125984" footer="0.31496062992125984"/>
  <pageSetup paperSize="5" scale="75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423EFA-2678-4150-A1B7-F68420F88DB6}">
  <dimension ref="A1:H31"/>
  <sheetViews>
    <sheetView zoomScale="95" zoomScaleNormal="95" workbookViewId="0">
      <selection activeCell="H16" sqref="H16"/>
    </sheetView>
  </sheetViews>
  <sheetFormatPr defaultColWidth="9" defaultRowHeight="14.5"/>
  <cols>
    <col min="1" max="1" width="4.7265625" customWidth="1"/>
    <col min="3" max="3" width="26.08984375" customWidth="1"/>
    <col min="4" max="4" width="17.08984375" customWidth="1"/>
    <col min="5" max="5" width="16.1796875" customWidth="1"/>
    <col min="6" max="6" width="10.90625" customWidth="1"/>
    <col min="7" max="7" width="14.453125" style="1" customWidth="1"/>
    <col min="8" max="8" width="54.81640625" customWidth="1"/>
    <col min="9" max="9" width="3.7265625" customWidth="1"/>
  </cols>
  <sheetData>
    <row r="1" spans="1:8" ht="18.5" customHeight="1">
      <c r="A1" s="246" t="s">
        <v>28</v>
      </c>
      <c r="B1" s="246"/>
      <c r="C1" s="246"/>
      <c r="D1" s="246"/>
      <c r="E1" s="246"/>
      <c r="F1" s="246"/>
      <c r="G1" s="246"/>
      <c r="H1" s="246"/>
    </row>
    <row r="2" spans="1:8" ht="18.5" customHeight="1">
      <c r="A2" s="62" t="s">
        <v>406</v>
      </c>
      <c r="B2" s="62"/>
      <c r="C2" s="63"/>
      <c r="D2" s="7"/>
      <c r="E2" s="7"/>
      <c r="F2" s="7"/>
      <c r="G2" s="7"/>
      <c r="H2" s="7"/>
    </row>
    <row r="3" spans="1:8" ht="15.5">
      <c r="A3" s="249" t="s">
        <v>0</v>
      </c>
      <c r="B3" s="247" t="s">
        <v>22</v>
      </c>
      <c r="C3" s="248"/>
      <c r="D3" s="247" t="s">
        <v>23</v>
      </c>
      <c r="E3" s="248"/>
      <c r="F3" s="19" t="s">
        <v>42</v>
      </c>
      <c r="G3" s="249" t="s">
        <v>27</v>
      </c>
      <c r="H3" s="13" t="s">
        <v>2</v>
      </c>
    </row>
    <row r="4" spans="1:8" ht="15.5">
      <c r="A4" s="250"/>
      <c r="B4" s="10" t="s">
        <v>1</v>
      </c>
      <c r="C4" s="11" t="s">
        <v>16</v>
      </c>
      <c r="D4" s="12" t="s">
        <v>24</v>
      </c>
      <c r="E4" s="12" t="s">
        <v>16</v>
      </c>
      <c r="F4" s="20" t="s">
        <v>43</v>
      </c>
      <c r="G4" s="250"/>
      <c r="H4" s="14"/>
    </row>
    <row r="5" spans="1:8">
      <c r="A5" s="9">
        <v>1</v>
      </c>
      <c r="B5" s="48" t="s">
        <v>44</v>
      </c>
      <c r="C5" s="53" t="s">
        <v>45</v>
      </c>
      <c r="D5" s="47" t="s">
        <v>407</v>
      </c>
      <c r="E5" s="27" t="s">
        <v>53</v>
      </c>
      <c r="F5" s="25" t="s">
        <v>405</v>
      </c>
      <c r="G5" s="29">
        <v>50000</v>
      </c>
      <c r="H5" s="53" t="s">
        <v>17</v>
      </c>
    </row>
    <row r="6" spans="1:8">
      <c r="A6" s="9">
        <v>2</v>
      </c>
      <c r="B6" s="48" t="s">
        <v>34</v>
      </c>
      <c r="C6" s="53" t="s">
        <v>35</v>
      </c>
      <c r="D6" s="47" t="s">
        <v>409</v>
      </c>
      <c r="E6" s="30" t="s">
        <v>57</v>
      </c>
      <c r="F6" s="25" t="s">
        <v>405</v>
      </c>
      <c r="G6" s="172">
        <v>750000</v>
      </c>
      <c r="H6" s="152" t="s">
        <v>18</v>
      </c>
    </row>
    <row r="7" spans="1:8">
      <c r="A7" s="9">
        <v>3</v>
      </c>
      <c r="B7" s="48" t="s">
        <v>6</v>
      </c>
      <c r="C7" s="53" t="s">
        <v>19</v>
      </c>
      <c r="D7" s="47" t="s">
        <v>409</v>
      </c>
      <c r="E7" s="30" t="s">
        <v>57</v>
      </c>
      <c r="F7" s="25" t="s">
        <v>405</v>
      </c>
      <c r="G7" s="172">
        <v>200000</v>
      </c>
      <c r="H7" s="152" t="s">
        <v>18</v>
      </c>
    </row>
    <row r="8" spans="1:8">
      <c r="A8" s="9">
        <v>4</v>
      </c>
      <c r="B8" s="48" t="s">
        <v>31</v>
      </c>
      <c r="C8" s="53" t="s">
        <v>30</v>
      </c>
      <c r="D8" s="47" t="s">
        <v>410</v>
      </c>
      <c r="E8" s="28" t="s">
        <v>62</v>
      </c>
      <c r="F8" s="25" t="s">
        <v>405</v>
      </c>
      <c r="G8" s="172">
        <v>2800000</v>
      </c>
      <c r="H8" s="152" t="s">
        <v>18</v>
      </c>
    </row>
    <row r="9" spans="1:8">
      <c r="A9" s="9">
        <v>5</v>
      </c>
      <c r="B9" s="48" t="s">
        <v>4</v>
      </c>
      <c r="C9" s="53" t="s">
        <v>12</v>
      </c>
      <c r="D9" s="47" t="s">
        <v>411</v>
      </c>
      <c r="E9" s="28" t="s">
        <v>65</v>
      </c>
      <c r="F9" s="25" t="s">
        <v>405</v>
      </c>
      <c r="G9" s="172">
        <v>110000</v>
      </c>
      <c r="H9" s="152" t="s">
        <v>18</v>
      </c>
    </row>
    <row r="10" spans="1:8">
      <c r="A10" s="9">
        <v>6</v>
      </c>
      <c r="B10" s="50" t="s">
        <v>3</v>
      </c>
      <c r="C10" s="40" t="s">
        <v>7</v>
      </c>
      <c r="D10" s="47" t="s">
        <v>407</v>
      </c>
      <c r="E10" s="27" t="s">
        <v>53</v>
      </c>
      <c r="F10" s="25" t="s">
        <v>405</v>
      </c>
      <c r="G10" s="173">
        <v>8000000</v>
      </c>
      <c r="H10" s="175" t="s">
        <v>32</v>
      </c>
    </row>
    <row r="11" spans="1:8">
      <c r="A11" s="9">
        <v>7</v>
      </c>
      <c r="B11" s="50" t="s">
        <v>8</v>
      </c>
      <c r="C11" s="40" t="s">
        <v>9</v>
      </c>
      <c r="D11" s="47" t="s">
        <v>407</v>
      </c>
      <c r="E11" s="27" t="s">
        <v>53</v>
      </c>
      <c r="F11" s="25" t="s">
        <v>405</v>
      </c>
      <c r="G11" s="173">
        <v>1000000</v>
      </c>
      <c r="H11" s="175" t="s">
        <v>32</v>
      </c>
    </row>
    <row r="12" spans="1:8">
      <c r="A12" s="9">
        <v>8</v>
      </c>
      <c r="B12" s="50" t="s">
        <v>10</v>
      </c>
      <c r="C12" s="40" t="s">
        <v>11</v>
      </c>
      <c r="D12" s="47" t="s">
        <v>407</v>
      </c>
      <c r="E12" s="27" t="s">
        <v>53</v>
      </c>
      <c r="F12" s="25" t="s">
        <v>405</v>
      </c>
      <c r="G12" s="173">
        <v>1500000</v>
      </c>
      <c r="H12" s="175" t="s">
        <v>32</v>
      </c>
    </row>
    <row r="13" spans="1:8">
      <c r="A13" s="9">
        <v>9</v>
      </c>
      <c r="B13" s="50" t="s">
        <v>15</v>
      </c>
      <c r="C13" s="40" t="s">
        <v>21</v>
      </c>
      <c r="D13" s="54" t="s">
        <v>408</v>
      </c>
      <c r="E13" s="78" t="s">
        <v>26</v>
      </c>
      <c r="F13" s="25" t="s">
        <v>405</v>
      </c>
      <c r="G13" s="29">
        <v>600000</v>
      </c>
      <c r="H13" s="26" t="s">
        <v>33</v>
      </c>
    </row>
    <row r="14" spans="1:8">
      <c r="A14" s="9">
        <v>10</v>
      </c>
      <c r="B14" s="46" t="s">
        <v>72</v>
      </c>
      <c r="C14" s="22" t="s">
        <v>73</v>
      </c>
      <c r="D14" s="47" t="s">
        <v>407</v>
      </c>
      <c r="E14" s="27" t="s">
        <v>53</v>
      </c>
      <c r="F14" s="25" t="s">
        <v>405</v>
      </c>
      <c r="G14" s="174">
        <v>460000</v>
      </c>
      <c r="H14" s="152" t="s">
        <v>18</v>
      </c>
    </row>
    <row r="15" spans="1:8">
      <c r="A15" s="9">
        <v>11</v>
      </c>
      <c r="B15" s="46" t="s">
        <v>75</v>
      </c>
      <c r="C15" s="22" t="s">
        <v>76</v>
      </c>
      <c r="D15" s="47" t="s">
        <v>407</v>
      </c>
      <c r="E15" s="27" t="s">
        <v>53</v>
      </c>
      <c r="F15" s="25" t="s">
        <v>405</v>
      </c>
      <c r="G15" s="174">
        <v>610000</v>
      </c>
      <c r="H15" s="152" t="s">
        <v>18</v>
      </c>
    </row>
    <row r="16" spans="1:8">
      <c r="A16" s="9">
        <v>12</v>
      </c>
      <c r="B16" s="46" t="s">
        <v>78</v>
      </c>
      <c r="C16" s="22" t="s">
        <v>79</v>
      </c>
      <c r="D16" s="47" t="s">
        <v>407</v>
      </c>
      <c r="E16" s="27" t="s">
        <v>53</v>
      </c>
      <c r="F16" s="25" t="s">
        <v>405</v>
      </c>
      <c r="G16" s="174">
        <v>750000</v>
      </c>
      <c r="H16" s="152" t="s">
        <v>18</v>
      </c>
    </row>
    <row r="17" spans="1:8">
      <c r="A17" s="9">
        <v>13</v>
      </c>
      <c r="B17" s="127" t="s">
        <v>117</v>
      </c>
      <c r="C17" s="97" t="s">
        <v>118</v>
      </c>
      <c r="D17" s="47" t="s">
        <v>407</v>
      </c>
      <c r="E17" s="27" t="s">
        <v>53</v>
      </c>
      <c r="F17" s="25" t="s">
        <v>405</v>
      </c>
      <c r="G17" s="174">
        <v>975000</v>
      </c>
      <c r="H17" s="92"/>
    </row>
    <row r="18" spans="1:8">
      <c r="A18" s="243" t="s">
        <v>29</v>
      </c>
      <c r="B18" s="244"/>
      <c r="C18" s="245"/>
      <c r="D18" s="15"/>
      <c r="E18" s="15"/>
      <c r="F18" s="15"/>
      <c r="G18" s="16">
        <f>SUM(G5:G17)</f>
        <v>17805000</v>
      </c>
      <c r="H18" s="17"/>
    </row>
    <row r="19" spans="1:8">
      <c r="G19" s="3"/>
    </row>
    <row r="20" spans="1:8">
      <c r="G20" s="3"/>
    </row>
    <row r="21" spans="1:8">
      <c r="G21" s="3"/>
    </row>
    <row r="22" spans="1:8">
      <c r="G22" s="3"/>
    </row>
    <row r="23" spans="1:8">
      <c r="G23" s="3"/>
    </row>
    <row r="24" spans="1:8">
      <c r="G24" s="3"/>
    </row>
    <row r="25" spans="1:8">
      <c r="G25" s="3"/>
    </row>
    <row r="26" spans="1:8">
      <c r="G26" s="3"/>
    </row>
    <row r="27" spans="1:8">
      <c r="G27" s="3"/>
    </row>
    <row r="28" spans="1:8">
      <c r="G28" s="3"/>
    </row>
    <row r="29" spans="1:8">
      <c r="G29" s="3"/>
    </row>
    <row r="30" spans="1:8">
      <c r="G30" s="3"/>
    </row>
    <row r="31" spans="1:8">
      <c r="G31" s="3"/>
    </row>
  </sheetData>
  <mergeCells count="6">
    <mergeCell ref="A18:C18"/>
    <mergeCell ref="A1:H1"/>
    <mergeCell ref="A3:A4"/>
    <mergeCell ref="B3:C3"/>
    <mergeCell ref="D3:E3"/>
    <mergeCell ref="G3:G4"/>
  </mergeCells>
  <pageMargins left="0.70866141732283472" right="0.70866141732283472" top="0.74803149606299213" bottom="0.74803149606299213" header="0.31496062992125984" footer="0.31496062992125984"/>
  <pageSetup paperSize="5" scale="75" orientation="portrait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90E7B-5300-4858-8D96-D9BC26C4B3E4}">
  <dimension ref="A1:H31"/>
  <sheetViews>
    <sheetView zoomScale="95" zoomScaleNormal="95" workbookViewId="0">
      <selection activeCell="F21" sqref="F21"/>
    </sheetView>
  </sheetViews>
  <sheetFormatPr defaultColWidth="9" defaultRowHeight="14.5"/>
  <cols>
    <col min="1" max="1" width="4.7265625" customWidth="1"/>
    <col min="3" max="3" width="26.08984375" customWidth="1"/>
    <col min="4" max="4" width="17.08984375" customWidth="1"/>
    <col min="5" max="5" width="16.1796875" customWidth="1"/>
    <col min="6" max="6" width="10.90625" customWidth="1"/>
    <col min="7" max="7" width="14.453125" style="1" customWidth="1"/>
    <col min="8" max="8" width="54.81640625" customWidth="1"/>
    <col min="9" max="9" width="3.7265625" customWidth="1"/>
  </cols>
  <sheetData>
    <row r="1" spans="1:8" ht="18.5" customHeight="1">
      <c r="A1" s="246" t="s">
        <v>28</v>
      </c>
      <c r="B1" s="246"/>
      <c r="C1" s="246"/>
      <c r="D1" s="246"/>
      <c r="E1" s="246"/>
      <c r="F1" s="246"/>
      <c r="G1" s="246"/>
      <c r="H1" s="246"/>
    </row>
    <row r="2" spans="1:8" ht="18.5" customHeight="1">
      <c r="A2" s="62" t="s">
        <v>465</v>
      </c>
      <c r="B2" s="62"/>
      <c r="C2" s="63"/>
      <c r="D2" s="7"/>
      <c r="E2" s="7"/>
      <c r="F2" s="7"/>
      <c r="G2" s="7"/>
      <c r="H2" s="7"/>
    </row>
    <row r="3" spans="1:8" ht="15.5">
      <c r="A3" s="249" t="s">
        <v>0</v>
      </c>
      <c r="B3" s="247" t="s">
        <v>22</v>
      </c>
      <c r="C3" s="248"/>
      <c r="D3" s="247" t="s">
        <v>23</v>
      </c>
      <c r="E3" s="248"/>
      <c r="F3" s="19" t="s">
        <v>42</v>
      </c>
      <c r="G3" s="249" t="s">
        <v>27</v>
      </c>
      <c r="H3" s="13" t="s">
        <v>2</v>
      </c>
    </row>
    <row r="4" spans="1:8" ht="15.5">
      <c r="A4" s="250"/>
      <c r="B4" s="10" t="s">
        <v>1</v>
      </c>
      <c r="C4" s="11" t="s">
        <v>16</v>
      </c>
      <c r="D4" s="12" t="s">
        <v>24</v>
      </c>
      <c r="E4" s="12" t="s">
        <v>16</v>
      </c>
      <c r="F4" s="20" t="s">
        <v>43</v>
      </c>
      <c r="G4" s="250"/>
      <c r="H4" s="14"/>
    </row>
    <row r="5" spans="1:8">
      <c r="A5" s="9">
        <v>1</v>
      </c>
      <c r="B5" s="46" t="s">
        <v>50</v>
      </c>
      <c r="C5" s="22" t="s">
        <v>51</v>
      </c>
      <c r="D5" s="47" t="s">
        <v>468</v>
      </c>
      <c r="E5" s="27" t="s">
        <v>53</v>
      </c>
      <c r="F5" s="25" t="s">
        <v>466</v>
      </c>
      <c r="G5" s="29">
        <v>300000</v>
      </c>
      <c r="H5" s="53" t="s">
        <v>41</v>
      </c>
    </row>
    <row r="6" spans="1:8">
      <c r="A6" s="9">
        <v>2</v>
      </c>
      <c r="B6" s="48" t="s">
        <v>44</v>
      </c>
      <c r="C6" s="53" t="s">
        <v>45</v>
      </c>
      <c r="D6" s="47" t="s">
        <v>468</v>
      </c>
      <c r="E6" s="27" t="s">
        <v>53</v>
      </c>
      <c r="F6" s="25" t="s">
        <v>466</v>
      </c>
      <c r="G6" s="29">
        <v>100000</v>
      </c>
      <c r="H6" s="53" t="s">
        <v>17</v>
      </c>
    </row>
    <row r="7" spans="1:8">
      <c r="A7" s="9">
        <v>3</v>
      </c>
      <c r="B7" s="48" t="s">
        <v>34</v>
      </c>
      <c r="C7" s="53" t="s">
        <v>35</v>
      </c>
      <c r="D7" s="47" t="s">
        <v>470</v>
      </c>
      <c r="E7" s="30" t="s">
        <v>57</v>
      </c>
      <c r="F7" s="25" t="s">
        <v>466</v>
      </c>
      <c r="G7" s="189">
        <v>1000000</v>
      </c>
      <c r="H7" s="190" t="s">
        <v>452</v>
      </c>
    </row>
    <row r="8" spans="1:8">
      <c r="A8" s="9">
        <v>4</v>
      </c>
      <c r="B8" s="48" t="s">
        <v>6</v>
      </c>
      <c r="C8" s="53" t="s">
        <v>19</v>
      </c>
      <c r="D8" s="47" t="s">
        <v>470</v>
      </c>
      <c r="E8" s="30" t="s">
        <v>57</v>
      </c>
      <c r="F8" s="25" t="s">
        <v>466</v>
      </c>
      <c r="G8" s="189">
        <v>400000</v>
      </c>
      <c r="H8" s="190" t="s">
        <v>452</v>
      </c>
    </row>
    <row r="9" spans="1:8">
      <c r="A9" s="9">
        <v>5</v>
      </c>
      <c r="B9" s="48" t="s">
        <v>31</v>
      </c>
      <c r="C9" s="53" t="s">
        <v>30</v>
      </c>
      <c r="D9" s="47" t="s">
        <v>471</v>
      </c>
      <c r="E9" s="28" t="s">
        <v>62</v>
      </c>
      <c r="F9" s="25" t="s">
        <v>466</v>
      </c>
      <c r="G9" s="189">
        <v>4500000</v>
      </c>
      <c r="H9" s="190" t="s">
        <v>452</v>
      </c>
    </row>
    <row r="10" spans="1:8">
      <c r="A10" s="9">
        <v>6</v>
      </c>
      <c r="B10" s="48" t="s">
        <v>4</v>
      </c>
      <c r="C10" s="53" t="s">
        <v>12</v>
      </c>
      <c r="D10" s="47" t="s">
        <v>472</v>
      </c>
      <c r="E10" s="28" t="s">
        <v>65</v>
      </c>
      <c r="F10" s="25" t="s">
        <v>466</v>
      </c>
      <c r="G10" s="189">
        <v>400000</v>
      </c>
      <c r="H10" s="190" t="s">
        <v>452</v>
      </c>
    </row>
    <row r="11" spans="1:8">
      <c r="A11" s="9">
        <v>7</v>
      </c>
      <c r="B11" s="50" t="s">
        <v>3</v>
      </c>
      <c r="C11" s="40" t="s">
        <v>7</v>
      </c>
      <c r="D11" s="47" t="s">
        <v>468</v>
      </c>
      <c r="E11" s="27" t="s">
        <v>53</v>
      </c>
      <c r="F11" s="25" t="s">
        <v>466</v>
      </c>
      <c r="G11" s="189">
        <v>10000000</v>
      </c>
      <c r="H11" s="190" t="s">
        <v>467</v>
      </c>
    </row>
    <row r="12" spans="1:8">
      <c r="A12" s="9">
        <v>8</v>
      </c>
      <c r="B12" s="50" t="s">
        <v>8</v>
      </c>
      <c r="C12" s="40" t="s">
        <v>9</v>
      </c>
      <c r="D12" s="47" t="s">
        <v>468</v>
      </c>
      <c r="E12" s="27" t="s">
        <v>53</v>
      </c>
      <c r="F12" s="25" t="s">
        <v>466</v>
      </c>
      <c r="G12" s="189">
        <v>1000000</v>
      </c>
      <c r="H12" s="190" t="s">
        <v>467</v>
      </c>
    </row>
    <row r="13" spans="1:8">
      <c r="A13" s="9">
        <v>9</v>
      </c>
      <c r="B13" s="50" t="s">
        <v>10</v>
      </c>
      <c r="C13" s="40" t="s">
        <v>11</v>
      </c>
      <c r="D13" s="47" t="s">
        <v>468</v>
      </c>
      <c r="E13" s="27" t="s">
        <v>53</v>
      </c>
      <c r="F13" s="25" t="s">
        <v>466</v>
      </c>
      <c r="G13" s="189">
        <v>1500000</v>
      </c>
      <c r="H13" s="190" t="s">
        <v>467</v>
      </c>
    </row>
    <row r="14" spans="1:8">
      <c r="A14" s="9">
        <v>10</v>
      </c>
      <c r="B14" s="50" t="s">
        <v>15</v>
      </c>
      <c r="C14" s="40" t="s">
        <v>21</v>
      </c>
      <c r="D14" s="54" t="s">
        <v>469</v>
      </c>
      <c r="E14" s="78" t="s">
        <v>26</v>
      </c>
      <c r="F14" s="25" t="s">
        <v>466</v>
      </c>
      <c r="G14" s="231">
        <v>450000</v>
      </c>
      <c r="H14" s="180" t="s">
        <v>18</v>
      </c>
    </row>
    <row r="15" spans="1:8">
      <c r="A15" s="9">
        <v>11</v>
      </c>
      <c r="B15" s="46" t="s">
        <v>72</v>
      </c>
      <c r="C15" s="22" t="s">
        <v>73</v>
      </c>
      <c r="D15" s="47" t="s">
        <v>468</v>
      </c>
      <c r="E15" s="27" t="s">
        <v>53</v>
      </c>
      <c r="F15" s="25" t="s">
        <v>466</v>
      </c>
      <c r="G15" s="189">
        <v>300000</v>
      </c>
      <c r="H15" s="190" t="s">
        <v>452</v>
      </c>
    </row>
    <row r="16" spans="1:8">
      <c r="A16" s="9">
        <v>12</v>
      </c>
      <c r="B16" s="46" t="s">
        <v>75</v>
      </c>
      <c r="C16" s="22" t="s">
        <v>76</v>
      </c>
      <c r="D16" s="47" t="s">
        <v>468</v>
      </c>
      <c r="E16" s="27" t="s">
        <v>53</v>
      </c>
      <c r="F16" s="25" t="s">
        <v>466</v>
      </c>
      <c r="G16" s="189">
        <v>1000000</v>
      </c>
      <c r="H16" s="190" t="s">
        <v>452</v>
      </c>
    </row>
    <row r="17" spans="1:8">
      <c r="A17" s="9">
        <v>13</v>
      </c>
      <c r="B17" s="46" t="s">
        <v>78</v>
      </c>
      <c r="C17" s="22" t="s">
        <v>79</v>
      </c>
      <c r="D17" s="47" t="s">
        <v>468</v>
      </c>
      <c r="E17" s="27" t="s">
        <v>53</v>
      </c>
      <c r="F17" s="25" t="s">
        <v>466</v>
      </c>
      <c r="G17" s="189">
        <v>100000</v>
      </c>
      <c r="H17" s="190" t="s">
        <v>452</v>
      </c>
    </row>
    <row r="18" spans="1:8">
      <c r="A18" s="243" t="s">
        <v>29</v>
      </c>
      <c r="B18" s="244"/>
      <c r="C18" s="245"/>
      <c r="D18" s="15"/>
      <c r="E18" s="15"/>
      <c r="F18" s="15"/>
      <c r="G18" s="16">
        <f>SUM(G5:G17)</f>
        <v>21050000</v>
      </c>
      <c r="H18" s="17"/>
    </row>
    <row r="19" spans="1:8">
      <c r="G19" s="3"/>
    </row>
    <row r="20" spans="1:8">
      <c r="G20" s="3"/>
    </row>
    <row r="21" spans="1:8">
      <c r="G21" s="3"/>
    </row>
    <row r="22" spans="1:8">
      <c r="G22" s="3"/>
    </row>
    <row r="23" spans="1:8">
      <c r="G23" s="3"/>
    </row>
    <row r="24" spans="1:8">
      <c r="G24" s="3"/>
    </row>
    <row r="25" spans="1:8">
      <c r="G25" s="3"/>
    </row>
    <row r="26" spans="1:8">
      <c r="G26" s="3"/>
    </row>
    <row r="27" spans="1:8">
      <c r="G27" s="3"/>
    </row>
    <row r="28" spans="1:8">
      <c r="G28" s="3"/>
    </row>
    <row r="29" spans="1:8">
      <c r="G29" s="3"/>
    </row>
    <row r="30" spans="1:8">
      <c r="G30" s="3"/>
    </row>
    <row r="31" spans="1:8">
      <c r="G31" s="3"/>
    </row>
  </sheetData>
  <mergeCells count="6">
    <mergeCell ref="A18:C18"/>
    <mergeCell ref="A1:H1"/>
    <mergeCell ref="A3:A4"/>
    <mergeCell ref="B3:C3"/>
    <mergeCell ref="D3:E3"/>
    <mergeCell ref="G3:G4"/>
  </mergeCells>
  <pageMargins left="0.70866141732283472" right="0.70866141732283472" top="0.74803149606299213" bottom="0.74803149606299213" header="0.31496062992125984" footer="0.31496062992125984"/>
  <pageSetup paperSize="5" scale="75" orientation="portrait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D79B9-21BB-4689-BE5B-8591FA3D0DE6}">
  <dimension ref="A1:H31"/>
  <sheetViews>
    <sheetView zoomScale="95" zoomScaleNormal="95" workbookViewId="0">
      <selection activeCell="H14" sqref="G14:H14"/>
    </sheetView>
  </sheetViews>
  <sheetFormatPr defaultColWidth="9" defaultRowHeight="14.5"/>
  <cols>
    <col min="1" max="1" width="4.7265625" customWidth="1"/>
    <col min="3" max="3" width="26.08984375" customWidth="1"/>
    <col min="4" max="4" width="17.08984375" customWidth="1"/>
    <col min="5" max="5" width="16.1796875" customWidth="1"/>
    <col min="6" max="6" width="10.90625" customWidth="1"/>
    <col min="7" max="7" width="14.453125" style="1" customWidth="1"/>
    <col min="8" max="8" width="54.81640625" customWidth="1"/>
    <col min="9" max="9" width="3.7265625" customWidth="1"/>
  </cols>
  <sheetData>
    <row r="1" spans="1:8" ht="18.5" customHeight="1">
      <c r="A1" s="246" t="s">
        <v>28</v>
      </c>
      <c r="B1" s="246"/>
      <c r="C1" s="246"/>
      <c r="D1" s="246"/>
      <c r="E1" s="246"/>
      <c r="F1" s="246"/>
      <c r="G1" s="246"/>
      <c r="H1" s="246"/>
    </row>
    <row r="2" spans="1:8" ht="18.5" customHeight="1">
      <c r="A2" s="62" t="s">
        <v>474</v>
      </c>
      <c r="B2" s="62"/>
      <c r="C2" s="63"/>
      <c r="D2" s="7"/>
      <c r="E2" s="7"/>
      <c r="F2" s="7"/>
      <c r="G2" s="7"/>
      <c r="H2" s="7"/>
    </row>
    <row r="3" spans="1:8" ht="15.5">
      <c r="A3" s="249" t="s">
        <v>0</v>
      </c>
      <c r="B3" s="247" t="s">
        <v>22</v>
      </c>
      <c r="C3" s="248"/>
      <c r="D3" s="247" t="s">
        <v>23</v>
      </c>
      <c r="E3" s="248"/>
      <c r="F3" s="19" t="s">
        <v>42</v>
      </c>
      <c r="G3" s="249" t="s">
        <v>27</v>
      </c>
      <c r="H3" s="13" t="s">
        <v>2</v>
      </c>
    </row>
    <row r="4" spans="1:8" ht="15.5">
      <c r="A4" s="250"/>
      <c r="B4" s="10" t="s">
        <v>1</v>
      </c>
      <c r="C4" s="11" t="s">
        <v>16</v>
      </c>
      <c r="D4" s="12" t="s">
        <v>24</v>
      </c>
      <c r="E4" s="12" t="s">
        <v>16</v>
      </c>
      <c r="F4" s="20" t="s">
        <v>43</v>
      </c>
      <c r="G4" s="250"/>
      <c r="H4" s="14"/>
    </row>
    <row r="5" spans="1:8">
      <c r="A5" s="9">
        <v>1</v>
      </c>
      <c r="B5" s="46" t="s">
        <v>50</v>
      </c>
      <c r="C5" s="22" t="s">
        <v>51</v>
      </c>
      <c r="D5" s="47" t="s">
        <v>475</v>
      </c>
      <c r="E5" s="27" t="s">
        <v>53</v>
      </c>
      <c r="F5" s="25" t="s">
        <v>473</v>
      </c>
      <c r="G5" s="29">
        <v>300000</v>
      </c>
      <c r="H5" s="53" t="s">
        <v>41</v>
      </c>
    </row>
    <row r="6" spans="1:8">
      <c r="A6" s="9">
        <v>2</v>
      </c>
      <c r="B6" s="48" t="s">
        <v>44</v>
      </c>
      <c r="C6" s="53" t="s">
        <v>45</v>
      </c>
      <c r="D6" s="47" t="s">
        <v>475</v>
      </c>
      <c r="E6" s="27" t="s">
        <v>53</v>
      </c>
      <c r="F6" s="25" t="s">
        <v>473</v>
      </c>
      <c r="G6" s="29">
        <v>200000</v>
      </c>
      <c r="H6" s="53" t="s">
        <v>17</v>
      </c>
    </row>
    <row r="7" spans="1:8">
      <c r="A7" s="9">
        <v>3</v>
      </c>
      <c r="B7" s="48" t="s">
        <v>34</v>
      </c>
      <c r="C7" s="53" t="s">
        <v>35</v>
      </c>
      <c r="D7" s="47" t="s">
        <v>476</v>
      </c>
      <c r="E7" s="30" t="s">
        <v>57</v>
      </c>
      <c r="F7" s="25" t="s">
        <v>473</v>
      </c>
      <c r="G7" s="192">
        <v>1000000</v>
      </c>
      <c r="H7" s="191" t="s">
        <v>452</v>
      </c>
    </row>
    <row r="8" spans="1:8">
      <c r="A8" s="9">
        <v>4</v>
      </c>
      <c r="B8" s="48" t="s">
        <v>6</v>
      </c>
      <c r="C8" s="53" t="s">
        <v>19</v>
      </c>
      <c r="D8" s="47" t="s">
        <v>476</v>
      </c>
      <c r="E8" s="30" t="s">
        <v>57</v>
      </c>
      <c r="F8" s="25" t="s">
        <v>473</v>
      </c>
      <c r="G8" s="192">
        <v>400000</v>
      </c>
      <c r="H8" s="191" t="s">
        <v>452</v>
      </c>
    </row>
    <row r="9" spans="1:8">
      <c r="A9" s="9">
        <v>5</v>
      </c>
      <c r="B9" s="48" t="s">
        <v>31</v>
      </c>
      <c r="C9" s="53" t="s">
        <v>30</v>
      </c>
      <c r="D9" s="47" t="s">
        <v>477</v>
      </c>
      <c r="E9" s="28" t="s">
        <v>62</v>
      </c>
      <c r="F9" s="25" t="s">
        <v>473</v>
      </c>
      <c r="G9" s="192">
        <v>7000000</v>
      </c>
      <c r="H9" s="191" t="s">
        <v>452</v>
      </c>
    </row>
    <row r="10" spans="1:8">
      <c r="A10" s="9">
        <v>6</v>
      </c>
      <c r="B10" s="48" t="s">
        <v>4</v>
      </c>
      <c r="C10" s="53" t="s">
        <v>12</v>
      </c>
      <c r="D10" s="47" t="s">
        <v>478</v>
      </c>
      <c r="E10" s="28" t="s">
        <v>65</v>
      </c>
      <c r="F10" s="25" t="s">
        <v>473</v>
      </c>
      <c r="G10" s="192">
        <v>300000</v>
      </c>
      <c r="H10" s="191" t="s">
        <v>452</v>
      </c>
    </row>
    <row r="11" spans="1:8">
      <c r="A11" s="9">
        <v>7</v>
      </c>
      <c r="B11" s="50" t="s">
        <v>3</v>
      </c>
      <c r="C11" s="40" t="s">
        <v>7</v>
      </c>
      <c r="D11" s="47" t="s">
        <v>475</v>
      </c>
      <c r="E11" s="27" t="s">
        <v>53</v>
      </c>
      <c r="F11" s="25" t="s">
        <v>473</v>
      </c>
      <c r="G11" s="192">
        <v>10000000</v>
      </c>
      <c r="H11" s="191" t="s">
        <v>467</v>
      </c>
    </row>
    <row r="12" spans="1:8">
      <c r="A12" s="9">
        <v>8</v>
      </c>
      <c r="B12" s="50" t="s">
        <v>8</v>
      </c>
      <c r="C12" s="40" t="s">
        <v>9</v>
      </c>
      <c r="D12" s="47" t="s">
        <v>475</v>
      </c>
      <c r="E12" s="27" t="s">
        <v>53</v>
      </c>
      <c r="F12" s="25" t="s">
        <v>473</v>
      </c>
      <c r="G12" s="192">
        <v>1400000</v>
      </c>
      <c r="H12" s="191" t="s">
        <v>467</v>
      </c>
    </row>
    <row r="13" spans="1:8">
      <c r="A13" s="9">
        <v>9</v>
      </c>
      <c r="B13" s="50" t="s">
        <v>10</v>
      </c>
      <c r="C13" s="40" t="s">
        <v>11</v>
      </c>
      <c r="D13" s="47" t="s">
        <v>475</v>
      </c>
      <c r="E13" s="27" t="s">
        <v>53</v>
      </c>
      <c r="F13" s="25" t="s">
        <v>473</v>
      </c>
      <c r="G13" s="192">
        <v>1400000</v>
      </c>
      <c r="H13" s="191" t="s">
        <v>467</v>
      </c>
    </row>
    <row r="14" spans="1:8">
      <c r="A14" s="9">
        <v>10</v>
      </c>
      <c r="B14" s="50" t="s">
        <v>15</v>
      </c>
      <c r="C14" s="40" t="s">
        <v>21</v>
      </c>
      <c r="D14" s="54" t="s">
        <v>479</v>
      </c>
      <c r="E14" s="78" t="s">
        <v>26</v>
      </c>
      <c r="F14" s="25" t="s">
        <v>473</v>
      </c>
      <c r="G14" s="29">
        <v>500000</v>
      </c>
      <c r="H14" s="26" t="s">
        <v>33</v>
      </c>
    </row>
    <row r="15" spans="1:8">
      <c r="A15" s="9">
        <v>11</v>
      </c>
      <c r="B15" s="46" t="s">
        <v>72</v>
      </c>
      <c r="C15" s="22" t="s">
        <v>73</v>
      </c>
      <c r="D15" s="47" t="s">
        <v>475</v>
      </c>
      <c r="E15" s="27" t="s">
        <v>53</v>
      </c>
      <c r="F15" s="25" t="s">
        <v>473</v>
      </c>
      <c r="G15" s="192">
        <v>500000</v>
      </c>
      <c r="H15" s="191" t="s">
        <v>452</v>
      </c>
    </row>
    <row r="16" spans="1:8">
      <c r="A16" s="9">
        <v>12</v>
      </c>
      <c r="B16" s="46" t="s">
        <v>75</v>
      </c>
      <c r="C16" s="22" t="s">
        <v>76</v>
      </c>
      <c r="D16" s="47" t="s">
        <v>475</v>
      </c>
      <c r="E16" s="27" t="s">
        <v>53</v>
      </c>
      <c r="F16" s="25" t="s">
        <v>473</v>
      </c>
      <c r="G16" s="192">
        <v>1000000</v>
      </c>
      <c r="H16" s="191" t="s">
        <v>452</v>
      </c>
    </row>
    <row r="17" spans="1:8">
      <c r="A17" s="9">
        <v>13</v>
      </c>
      <c r="B17" s="46" t="s">
        <v>78</v>
      </c>
      <c r="C17" s="22" t="s">
        <v>79</v>
      </c>
      <c r="D17" s="47" t="s">
        <v>475</v>
      </c>
      <c r="E17" s="27" t="s">
        <v>53</v>
      </c>
      <c r="F17" s="25" t="s">
        <v>473</v>
      </c>
      <c r="G17" s="192">
        <v>200000</v>
      </c>
      <c r="H17" s="191" t="s">
        <v>452</v>
      </c>
    </row>
    <row r="18" spans="1:8">
      <c r="A18" s="256" t="s">
        <v>29</v>
      </c>
      <c r="B18" s="257"/>
      <c r="C18" s="257"/>
      <c r="D18" s="257"/>
      <c r="E18" s="257"/>
      <c r="F18" s="258"/>
      <c r="G18" s="16">
        <f>SUM(G5:G17)</f>
        <v>24200000</v>
      </c>
      <c r="H18" s="17"/>
    </row>
    <row r="19" spans="1:8">
      <c r="G19" s="3"/>
    </row>
    <row r="20" spans="1:8">
      <c r="G20" s="3"/>
    </row>
    <row r="21" spans="1:8">
      <c r="G21" s="3"/>
    </row>
    <row r="22" spans="1:8">
      <c r="G22" s="3"/>
    </row>
    <row r="23" spans="1:8">
      <c r="G23" s="3"/>
    </row>
    <row r="24" spans="1:8">
      <c r="G24" s="3"/>
    </row>
    <row r="25" spans="1:8">
      <c r="G25" s="3"/>
    </row>
    <row r="26" spans="1:8">
      <c r="G26" s="3"/>
    </row>
    <row r="27" spans="1:8">
      <c r="G27" s="3"/>
    </row>
    <row r="28" spans="1:8">
      <c r="G28" s="3"/>
    </row>
    <row r="29" spans="1:8">
      <c r="G29" s="3"/>
    </row>
    <row r="30" spans="1:8">
      <c r="G30" s="3"/>
    </row>
    <row r="31" spans="1:8">
      <c r="G31" s="3"/>
    </row>
  </sheetData>
  <mergeCells count="6">
    <mergeCell ref="A18:F18"/>
    <mergeCell ref="A1:H1"/>
    <mergeCell ref="A3:A4"/>
    <mergeCell ref="B3:C3"/>
    <mergeCell ref="D3:E3"/>
    <mergeCell ref="G3:G4"/>
  </mergeCells>
  <pageMargins left="0.70866141732283472" right="0.70866141732283472" top="0.74803149606299213" bottom="0.74803149606299213" header="0.31496062992125984" footer="0.31496062992125984"/>
  <pageSetup paperSize="5" scale="75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151D1-CC07-4281-A9E9-9B372A293FB4}">
  <dimension ref="A1:H37"/>
  <sheetViews>
    <sheetView zoomScale="95" zoomScaleNormal="95" workbookViewId="0">
      <selection activeCell="C17" sqref="C17"/>
    </sheetView>
  </sheetViews>
  <sheetFormatPr defaultColWidth="9" defaultRowHeight="14.5"/>
  <cols>
    <col min="1" max="1" width="4.7265625" customWidth="1"/>
    <col min="3" max="3" width="26.08984375" customWidth="1"/>
    <col min="4" max="4" width="17.08984375" customWidth="1"/>
    <col min="5" max="5" width="16.1796875" customWidth="1"/>
    <col min="6" max="6" width="10.90625" customWidth="1"/>
    <col min="7" max="7" width="14.453125" style="1" customWidth="1"/>
    <col min="8" max="8" width="54.81640625" customWidth="1"/>
    <col min="9" max="9" width="3.7265625" customWidth="1"/>
  </cols>
  <sheetData>
    <row r="1" spans="1:8" ht="18.5" customHeight="1">
      <c r="A1" s="246" t="s">
        <v>28</v>
      </c>
      <c r="B1" s="246"/>
      <c r="C1" s="246"/>
      <c r="D1" s="246"/>
      <c r="E1" s="246"/>
      <c r="F1" s="246"/>
      <c r="G1" s="246"/>
      <c r="H1" s="246"/>
    </row>
    <row r="2" spans="1:8" ht="18.5" customHeight="1">
      <c r="A2" s="62" t="s">
        <v>207</v>
      </c>
      <c r="B2" s="62"/>
      <c r="C2" s="63"/>
      <c r="D2" s="7"/>
      <c r="E2" s="7"/>
      <c r="F2" s="7"/>
      <c r="G2" s="7"/>
      <c r="H2" s="7"/>
    </row>
    <row r="3" spans="1:8" ht="15.5">
      <c r="A3" s="249" t="s">
        <v>0</v>
      </c>
      <c r="B3" s="247" t="s">
        <v>22</v>
      </c>
      <c r="C3" s="248"/>
      <c r="D3" s="247" t="s">
        <v>23</v>
      </c>
      <c r="E3" s="248"/>
      <c r="F3" s="19" t="s">
        <v>42</v>
      </c>
      <c r="G3" s="249" t="s">
        <v>27</v>
      </c>
      <c r="H3" s="13" t="s">
        <v>2</v>
      </c>
    </row>
    <row r="4" spans="1:8" ht="15.5">
      <c r="A4" s="250"/>
      <c r="B4" s="10" t="s">
        <v>1</v>
      </c>
      <c r="C4" s="11" t="s">
        <v>16</v>
      </c>
      <c r="D4" s="12" t="s">
        <v>24</v>
      </c>
      <c r="E4" s="12" t="s">
        <v>16</v>
      </c>
      <c r="F4" s="20" t="s">
        <v>43</v>
      </c>
      <c r="G4" s="250"/>
      <c r="H4" s="14"/>
    </row>
    <row r="5" spans="1:8">
      <c r="A5" s="9">
        <v>1</v>
      </c>
      <c r="B5" s="46" t="s">
        <v>38</v>
      </c>
      <c r="C5" s="22" t="s">
        <v>46</v>
      </c>
      <c r="D5" s="47" t="s">
        <v>213</v>
      </c>
      <c r="E5" s="24" t="s">
        <v>48</v>
      </c>
      <c r="F5" s="25" t="s">
        <v>208</v>
      </c>
      <c r="G5" s="93">
        <v>12307680</v>
      </c>
      <c r="H5" s="26" t="s">
        <v>622</v>
      </c>
    </row>
    <row r="6" spans="1:8">
      <c r="A6" s="9">
        <v>2</v>
      </c>
      <c r="B6" s="46" t="s">
        <v>50</v>
      </c>
      <c r="C6" s="22" t="s">
        <v>51</v>
      </c>
      <c r="D6" s="47" t="s">
        <v>211</v>
      </c>
      <c r="E6" s="27" t="s">
        <v>53</v>
      </c>
      <c r="F6" s="25" t="s">
        <v>208</v>
      </c>
      <c r="G6" s="93">
        <v>2500000</v>
      </c>
      <c r="H6" s="53" t="s">
        <v>41</v>
      </c>
    </row>
    <row r="7" spans="1:8">
      <c r="A7" s="9">
        <v>3</v>
      </c>
      <c r="B7" s="48" t="s">
        <v>44</v>
      </c>
      <c r="C7" s="53" t="s">
        <v>45</v>
      </c>
      <c r="D7" s="47" t="s">
        <v>211</v>
      </c>
      <c r="E7" s="27" t="s">
        <v>53</v>
      </c>
      <c r="F7" s="25" t="s">
        <v>208</v>
      </c>
      <c r="G7" s="93">
        <v>2500000</v>
      </c>
      <c r="H7" s="53" t="s">
        <v>17</v>
      </c>
    </row>
    <row r="8" spans="1:8">
      <c r="A8" s="9">
        <v>4</v>
      </c>
      <c r="B8" s="48" t="s">
        <v>36</v>
      </c>
      <c r="C8" s="53" t="s">
        <v>37</v>
      </c>
      <c r="D8" s="47" t="s">
        <v>391</v>
      </c>
      <c r="E8" s="27" t="s">
        <v>53</v>
      </c>
      <c r="F8" s="25" t="s">
        <v>208</v>
      </c>
      <c r="G8" s="93">
        <v>750000</v>
      </c>
      <c r="H8" s="53" t="s">
        <v>18</v>
      </c>
    </row>
    <row r="9" spans="1:8">
      <c r="A9" s="9">
        <v>5</v>
      </c>
      <c r="B9" s="48" t="s">
        <v>34</v>
      </c>
      <c r="C9" s="53" t="s">
        <v>35</v>
      </c>
      <c r="D9" s="47" t="s">
        <v>214</v>
      </c>
      <c r="E9" s="30" t="s">
        <v>57</v>
      </c>
      <c r="F9" s="25" t="s">
        <v>208</v>
      </c>
      <c r="G9" s="93">
        <v>2500000</v>
      </c>
      <c r="H9" s="53" t="s">
        <v>18</v>
      </c>
    </row>
    <row r="10" spans="1:8">
      <c r="A10" s="9">
        <v>6</v>
      </c>
      <c r="B10" s="48" t="s">
        <v>6</v>
      </c>
      <c r="C10" s="53" t="s">
        <v>19</v>
      </c>
      <c r="D10" s="47" t="s">
        <v>214</v>
      </c>
      <c r="E10" s="30" t="s">
        <v>57</v>
      </c>
      <c r="F10" s="25" t="s">
        <v>208</v>
      </c>
      <c r="G10" s="93">
        <v>6000000</v>
      </c>
      <c r="H10" s="53" t="s">
        <v>18</v>
      </c>
    </row>
    <row r="11" spans="1:8">
      <c r="A11" s="9">
        <v>7</v>
      </c>
      <c r="B11" s="48" t="s">
        <v>31</v>
      </c>
      <c r="C11" s="53" t="s">
        <v>30</v>
      </c>
      <c r="D11" s="47" t="s">
        <v>215</v>
      </c>
      <c r="E11" s="28" t="s">
        <v>62</v>
      </c>
      <c r="F11" s="25" t="s">
        <v>208</v>
      </c>
      <c r="G11" s="93">
        <v>16000000</v>
      </c>
      <c r="H11" s="53" t="s">
        <v>18</v>
      </c>
    </row>
    <row r="12" spans="1:8">
      <c r="A12" s="9">
        <v>8</v>
      </c>
      <c r="B12" s="48" t="s">
        <v>4</v>
      </c>
      <c r="C12" s="53" t="s">
        <v>12</v>
      </c>
      <c r="D12" s="47" t="s">
        <v>216</v>
      </c>
      <c r="E12" s="28" t="s">
        <v>65</v>
      </c>
      <c r="F12" s="25" t="s">
        <v>208</v>
      </c>
      <c r="G12" s="93">
        <v>2500000</v>
      </c>
      <c r="H12" s="53" t="s">
        <v>18</v>
      </c>
    </row>
    <row r="13" spans="1:8">
      <c r="A13" s="9">
        <v>9</v>
      </c>
      <c r="B13" s="48" t="s">
        <v>5</v>
      </c>
      <c r="C13" s="53" t="s">
        <v>20</v>
      </c>
      <c r="D13" s="86" t="s">
        <v>217</v>
      </c>
      <c r="E13" s="4" t="s">
        <v>25</v>
      </c>
      <c r="F13" s="25" t="s">
        <v>208</v>
      </c>
      <c r="G13" s="93">
        <v>430000</v>
      </c>
      <c r="H13" s="53" t="s">
        <v>18</v>
      </c>
    </row>
    <row r="14" spans="1:8">
      <c r="A14" s="9">
        <v>10</v>
      </c>
      <c r="B14" s="50" t="s">
        <v>3</v>
      </c>
      <c r="C14" s="40" t="s">
        <v>7</v>
      </c>
      <c r="D14" s="47" t="s">
        <v>211</v>
      </c>
      <c r="E14" s="27" t="s">
        <v>53</v>
      </c>
      <c r="F14" s="25" t="s">
        <v>208</v>
      </c>
      <c r="G14" s="94">
        <v>15000000</v>
      </c>
      <c r="H14" s="95" t="s">
        <v>32</v>
      </c>
    </row>
    <row r="15" spans="1:8">
      <c r="A15" s="9">
        <v>11</v>
      </c>
      <c r="B15" s="50" t="s">
        <v>8</v>
      </c>
      <c r="C15" s="40" t="s">
        <v>9</v>
      </c>
      <c r="D15" s="47" t="s">
        <v>211</v>
      </c>
      <c r="E15" s="27" t="s">
        <v>53</v>
      </c>
      <c r="F15" s="25" t="s">
        <v>208</v>
      </c>
      <c r="G15" s="94">
        <v>13000000</v>
      </c>
      <c r="H15" s="95" t="s">
        <v>32</v>
      </c>
    </row>
    <row r="16" spans="1:8">
      <c r="A16" s="9">
        <v>12</v>
      </c>
      <c r="B16" s="50" t="s">
        <v>10</v>
      </c>
      <c r="C16" s="40" t="s">
        <v>11</v>
      </c>
      <c r="D16" s="47" t="s">
        <v>211</v>
      </c>
      <c r="E16" s="27" t="s">
        <v>53</v>
      </c>
      <c r="F16" s="25" t="s">
        <v>208</v>
      </c>
      <c r="G16" s="94">
        <v>4500000</v>
      </c>
      <c r="H16" s="95" t="s">
        <v>32</v>
      </c>
    </row>
    <row r="17" spans="1:8">
      <c r="A17" s="9">
        <v>13</v>
      </c>
      <c r="B17" s="50" t="s">
        <v>13</v>
      </c>
      <c r="C17" s="40" t="s">
        <v>14</v>
      </c>
      <c r="D17" s="47" t="s">
        <v>211</v>
      </c>
      <c r="E17" s="27" t="s">
        <v>53</v>
      </c>
      <c r="F17" s="25" t="s">
        <v>208</v>
      </c>
      <c r="G17" s="94">
        <v>4000000</v>
      </c>
      <c r="H17" s="95" t="s">
        <v>32</v>
      </c>
    </row>
    <row r="18" spans="1:8">
      <c r="A18" s="9">
        <v>14</v>
      </c>
      <c r="B18" s="50" t="s">
        <v>15</v>
      </c>
      <c r="C18" s="40" t="s">
        <v>21</v>
      </c>
      <c r="D18" s="90" t="s">
        <v>212</v>
      </c>
      <c r="E18" s="45" t="s">
        <v>26</v>
      </c>
      <c r="F18" s="25" t="s">
        <v>208</v>
      </c>
      <c r="G18" s="29">
        <v>2500000</v>
      </c>
      <c r="H18" s="26" t="s">
        <v>33</v>
      </c>
    </row>
    <row r="19" spans="1:8">
      <c r="A19" s="9">
        <v>15</v>
      </c>
      <c r="B19" s="46" t="s">
        <v>72</v>
      </c>
      <c r="C19" s="22" t="s">
        <v>73</v>
      </c>
      <c r="D19" s="47" t="s">
        <v>211</v>
      </c>
      <c r="E19" s="27" t="s">
        <v>53</v>
      </c>
      <c r="F19" s="25" t="s">
        <v>208</v>
      </c>
      <c r="G19" s="153">
        <v>1500000</v>
      </c>
      <c r="H19" s="26" t="s">
        <v>74</v>
      </c>
    </row>
    <row r="20" spans="1:8">
      <c r="A20" s="9">
        <v>16</v>
      </c>
      <c r="B20" s="46" t="s">
        <v>75</v>
      </c>
      <c r="C20" s="22" t="s">
        <v>76</v>
      </c>
      <c r="D20" s="47" t="s">
        <v>211</v>
      </c>
      <c r="E20" s="27" t="s">
        <v>53</v>
      </c>
      <c r="F20" s="25" t="s">
        <v>208</v>
      </c>
      <c r="G20" s="153">
        <v>2800000</v>
      </c>
      <c r="H20" s="26" t="s">
        <v>77</v>
      </c>
    </row>
    <row r="21" spans="1:8">
      <c r="A21" s="9">
        <v>17</v>
      </c>
      <c r="B21" s="46" t="s">
        <v>78</v>
      </c>
      <c r="C21" s="22" t="s">
        <v>79</v>
      </c>
      <c r="D21" s="47" t="s">
        <v>211</v>
      </c>
      <c r="E21" s="27" t="s">
        <v>53</v>
      </c>
      <c r="F21" s="25" t="s">
        <v>208</v>
      </c>
      <c r="G21" s="153">
        <v>200000</v>
      </c>
      <c r="H21" s="26" t="s">
        <v>80</v>
      </c>
    </row>
    <row r="22" spans="1:8">
      <c r="A22" s="9">
        <v>18</v>
      </c>
      <c r="B22" s="46" t="s">
        <v>81</v>
      </c>
      <c r="C22" s="22" t="s">
        <v>82</v>
      </c>
      <c r="D22" s="47" t="s">
        <v>211</v>
      </c>
      <c r="E22" s="27" t="s">
        <v>53</v>
      </c>
      <c r="F22" s="25" t="s">
        <v>208</v>
      </c>
      <c r="G22" s="93">
        <v>10000000</v>
      </c>
      <c r="H22" s="53" t="s">
        <v>218</v>
      </c>
    </row>
    <row r="23" spans="1:8">
      <c r="A23" s="9">
        <v>19</v>
      </c>
      <c r="B23" s="46" t="s">
        <v>210</v>
      </c>
      <c r="C23" s="40" t="s">
        <v>209</v>
      </c>
      <c r="D23" s="47" t="s">
        <v>211</v>
      </c>
      <c r="E23" s="27" t="s">
        <v>53</v>
      </c>
      <c r="F23" s="25" t="s">
        <v>208</v>
      </c>
      <c r="G23" s="93">
        <v>750000</v>
      </c>
      <c r="H23" s="53" t="s">
        <v>219</v>
      </c>
    </row>
    <row r="24" spans="1:8">
      <c r="A24" s="243" t="s">
        <v>29</v>
      </c>
      <c r="B24" s="244"/>
      <c r="C24" s="245"/>
      <c r="D24" s="15"/>
      <c r="E24" s="15"/>
      <c r="F24" s="15"/>
      <c r="G24" s="16">
        <f>SUM(G5:G23)</f>
        <v>99737680</v>
      </c>
      <c r="H24" s="17"/>
    </row>
    <row r="25" spans="1:8">
      <c r="G25" s="3"/>
    </row>
    <row r="26" spans="1:8">
      <c r="G26" s="3"/>
    </row>
    <row r="27" spans="1:8">
      <c r="G27" s="3"/>
    </row>
    <row r="28" spans="1:8">
      <c r="G28" s="3"/>
    </row>
    <row r="29" spans="1:8">
      <c r="G29" s="3"/>
    </row>
    <row r="30" spans="1:8">
      <c r="G30" s="3"/>
    </row>
    <row r="31" spans="1:8">
      <c r="G31" s="3"/>
    </row>
    <row r="32" spans="1:8">
      <c r="G32" s="3"/>
    </row>
    <row r="33" spans="7:7">
      <c r="G33" s="3"/>
    </row>
    <row r="34" spans="7:7">
      <c r="G34" s="3"/>
    </row>
    <row r="35" spans="7:7">
      <c r="G35" s="3"/>
    </row>
    <row r="36" spans="7:7">
      <c r="G36" s="3"/>
    </row>
    <row r="37" spans="7:7">
      <c r="G37" s="3"/>
    </row>
  </sheetData>
  <mergeCells count="6">
    <mergeCell ref="A24:C24"/>
    <mergeCell ref="A1:H1"/>
    <mergeCell ref="A3:A4"/>
    <mergeCell ref="B3:C3"/>
    <mergeCell ref="D3:E3"/>
    <mergeCell ref="G3:G4"/>
  </mergeCells>
  <pageMargins left="0.70866141732283472" right="0.70866141732283472" top="0.74803149606299213" bottom="0.74803149606299213" header="0.31496062992125984" footer="0.31496062992125984"/>
  <pageSetup paperSize="5" scale="75" orientation="portrait" horizontalDpi="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D150C-69DB-4B43-9CB2-1C375CC9A840}">
  <dimension ref="A1:H30"/>
  <sheetViews>
    <sheetView zoomScale="95" zoomScaleNormal="95" workbookViewId="0">
      <selection activeCell="G18" sqref="G18"/>
    </sheetView>
  </sheetViews>
  <sheetFormatPr defaultColWidth="9" defaultRowHeight="14.5"/>
  <cols>
    <col min="1" max="1" width="4.7265625" customWidth="1"/>
    <col min="3" max="3" width="26.08984375" customWidth="1"/>
    <col min="4" max="4" width="17.08984375" customWidth="1"/>
    <col min="5" max="5" width="16.1796875" customWidth="1"/>
    <col min="6" max="6" width="10.90625" customWidth="1"/>
    <col min="7" max="7" width="14.453125" style="1" customWidth="1"/>
    <col min="8" max="8" width="54.81640625" customWidth="1"/>
    <col min="9" max="9" width="3.7265625" customWidth="1"/>
  </cols>
  <sheetData>
    <row r="1" spans="1:8" ht="18.5" customHeight="1">
      <c r="A1" s="246" t="s">
        <v>28</v>
      </c>
      <c r="B1" s="246"/>
      <c r="C1" s="246"/>
      <c r="D1" s="246"/>
      <c r="E1" s="246"/>
      <c r="F1" s="246"/>
      <c r="G1" s="246"/>
      <c r="H1" s="246"/>
    </row>
    <row r="2" spans="1:8" ht="18.5" customHeight="1">
      <c r="A2" s="62" t="s">
        <v>490</v>
      </c>
      <c r="B2" s="62"/>
      <c r="C2" s="63"/>
      <c r="D2" s="7"/>
      <c r="E2" s="7"/>
      <c r="F2" s="7"/>
      <c r="G2" s="7"/>
      <c r="H2" s="7"/>
    </row>
    <row r="3" spans="1:8" ht="15.5">
      <c r="A3" s="249" t="s">
        <v>0</v>
      </c>
      <c r="B3" s="247" t="s">
        <v>22</v>
      </c>
      <c r="C3" s="248"/>
      <c r="D3" s="247" t="s">
        <v>23</v>
      </c>
      <c r="E3" s="248"/>
      <c r="F3" s="19" t="s">
        <v>42</v>
      </c>
      <c r="G3" s="249" t="s">
        <v>27</v>
      </c>
      <c r="H3" s="13" t="s">
        <v>2</v>
      </c>
    </row>
    <row r="4" spans="1:8" ht="15.5">
      <c r="A4" s="250"/>
      <c r="B4" s="10" t="s">
        <v>1</v>
      </c>
      <c r="C4" s="11" t="s">
        <v>16</v>
      </c>
      <c r="D4" s="12" t="s">
        <v>24</v>
      </c>
      <c r="E4" s="12" t="s">
        <v>16</v>
      </c>
      <c r="F4" s="20" t="s">
        <v>43</v>
      </c>
      <c r="G4" s="250"/>
      <c r="H4" s="14"/>
    </row>
    <row r="5" spans="1:8">
      <c r="A5" s="9">
        <v>1</v>
      </c>
      <c r="B5" s="48" t="s">
        <v>44</v>
      </c>
      <c r="C5" s="53" t="s">
        <v>45</v>
      </c>
      <c r="D5" s="47" t="s">
        <v>481</v>
      </c>
      <c r="E5" s="27" t="s">
        <v>53</v>
      </c>
      <c r="F5" s="25" t="s">
        <v>480</v>
      </c>
      <c r="G5" s="29">
        <v>200000</v>
      </c>
      <c r="H5" s="53" t="s">
        <v>17</v>
      </c>
    </row>
    <row r="6" spans="1:8">
      <c r="A6" s="9">
        <v>2</v>
      </c>
      <c r="B6" s="48" t="s">
        <v>34</v>
      </c>
      <c r="C6" s="53" t="s">
        <v>35</v>
      </c>
      <c r="D6" s="47" t="s">
        <v>483</v>
      </c>
      <c r="E6" s="30" t="s">
        <v>57</v>
      </c>
      <c r="F6" s="25" t="s">
        <v>480</v>
      </c>
      <c r="G6" s="187">
        <v>1000000</v>
      </c>
      <c r="H6" s="180" t="s">
        <v>484</v>
      </c>
    </row>
    <row r="7" spans="1:8">
      <c r="A7" s="9">
        <v>3</v>
      </c>
      <c r="B7" s="48" t="s">
        <v>6</v>
      </c>
      <c r="C7" s="53" t="s">
        <v>19</v>
      </c>
      <c r="D7" s="47" t="s">
        <v>483</v>
      </c>
      <c r="E7" s="30" t="s">
        <v>57</v>
      </c>
      <c r="F7" s="25" t="s">
        <v>480</v>
      </c>
      <c r="G7" s="187">
        <v>1000000</v>
      </c>
      <c r="H7" s="180" t="s">
        <v>485</v>
      </c>
    </row>
    <row r="8" spans="1:8">
      <c r="A8" s="9">
        <v>4</v>
      </c>
      <c r="B8" s="50" t="s">
        <v>3</v>
      </c>
      <c r="C8" s="40" t="s">
        <v>7</v>
      </c>
      <c r="D8" s="47" t="s">
        <v>481</v>
      </c>
      <c r="E8" s="27" t="s">
        <v>53</v>
      </c>
      <c r="F8" s="25" t="s">
        <v>480</v>
      </c>
      <c r="G8" s="187">
        <v>13000000</v>
      </c>
      <c r="H8" s="180" t="s">
        <v>488</v>
      </c>
    </row>
    <row r="9" spans="1:8">
      <c r="A9" s="9">
        <v>5</v>
      </c>
      <c r="B9" s="50" t="s">
        <v>8</v>
      </c>
      <c r="C9" s="40" t="s">
        <v>9</v>
      </c>
      <c r="D9" s="47" t="s">
        <v>481</v>
      </c>
      <c r="E9" s="27" t="s">
        <v>53</v>
      </c>
      <c r="F9" s="25" t="s">
        <v>480</v>
      </c>
      <c r="G9" s="187">
        <v>4000000</v>
      </c>
      <c r="H9" s="180" t="s">
        <v>488</v>
      </c>
    </row>
    <row r="10" spans="1:8">
      <c r="A10" s="9">
        <v>6</v>
      </c>
      <c r="B10" s="50" t="s">
        <v>10</v>
      </c>
      <c r="C10" s="40" t="s">
        <v>11</v>
      </c>
      <c r="D10" s="47" t="s">
        <v>481</v>
      </c>
      <c r="E10" s="27" t="s">
        <v>53</v>
      </c>
      <c r="F10" s="25" t="s">
        <v>480</v>
      </c>
      <c r="G10" s="187">
        <v>2000000</v>
      </c>
      <c r="H10" s="180" t="s">
        <v>488</v>
      </c>
    </row>
    <row r="11" spans="1:8">
      <c r="A11" s="9">
        <v>7</v>
      </c>
      <c r="B11" s="50" t="s">
        <v>15</v>
      </c>
      <c r="C11" s="40" t="s">
        <v>21</v>
      </c>
      <c r="D11" s="54" t="s">
        <v>482</v>
      </c>
      <c r="E11" s="78" t="s">
        <v>26</v>
      </c>
      <c r="F11" s="25" t="s">
        <v>480</v>
      </c>
      <c r="G11" s="229">
        <v>850000</v>
      </c>
      <c r="H11" s="26" t="s">
        <v>33</v>
      </c>
    </row>
    <row r="12" spans="1:8">
      <c r="A12" s="9">
        <v>8</v>
      </c>
      <c r="B12" s="46" t="s">
        <v>72</v>
      </c>
      <c r="C12" s="22" t="s">
        <v>73</v>
      </c>
      <c r="D12" s="47" t="s">
        <v>481</v>
      </c>
      <c r="E12" s="27" t="s">
        <v>53</v>
      </c>
      <c r="F12" s="25" t="s">
        <v>480</v>
      </c>
      <c r="G12" s="238">
        <v>3000000</v>
      </c>
      <c r="H12" s="26" t="s">
        <v>74</v>
      </c>
    </row>
    <row r="13" spans="1:8">
      <c r="A13" s="9">
        <v>9</v>
      </c>
      <c r="B13" s="46" t="s">
        <v>75</v>
      </c>
      <c r="C13" s="22" t="s">
        <v>76</v>
      </c>
      <c r="D13" s="47" t="s">
        <v>481</v>
      </c>
      <c r="E13" s="27" t="s">
        <v>53</v>
      </c>
      <c r="F13" s="25" t="s">
        <v>480</v>
      </c>
      <c r="G13" s="238">
        <v>8000000</v>
      </c>
      <c r="H13" s="26" t="s">
        <v>77</v>
      </c>
    </row>
    <row r="14" spans="1:8">
      <c r="A14" s="9">
        <v>10</v>
      </c>
      <c r="B14" s="46" t="s">
        <v>78</v>
      </c>
      <c r="C14" s="22" t="s">
        <v>79</v>
      </c>
      <c r="D14" s="47" t="s">
        <v>481</v>
      </c>
      <c r="E14" s="27" t="s">
        <v>53</v>
      </c>
      <c r="F14" s="25" t="s">
        <v>480</v>
      </c>
      <c r="G14" s="238">
        <v>100000</v>
      </c>
      <c r="H14" s="26" t="s">
        <v>80</v>
      </c>
    </row>
    <row r="15" spans="1:8">
      <c r="A15" s="9">
        <v>11</v>
      </c>
      <c r="B15" s="46" t="s">
        <v>81</v>
      </c>
      <c r="C15" s="22" t="s">
        <v>82</v>
      </c>
      <c r="D15" s="47" t="s">
        <v>481</v>
      </c>
      <c r="E15" s="27" t="s">
        <v>53</v>
      </c>
      <c r="F15" s="25" t="s">
        <v>480</v>
      </c>
      <c r="G15" s="187">
        <v>5000000</v>
      </c>
      <c r="H15" s="180" t="s">
        <v>486</v>
      </c>
    </row>
    <row r="16" spans="1:8">
      <c r="A16" s="9">
        <v>12</v>
      </c>
      <c r="B16" s="127" t="s">
        <v>117</v>
      </c>
      <c r="C16" s="97" t="s">
        <v>118</v>
      </c>
      <c r="D16" s="47" t="s">
        <v>481</v>
      </c>
      <c r="E16" s="27" t="s">
        <v>53</v>
      </c>
      <c r="F16" s="25" t="s">
        <v>480</v>
      </c>
      <c r="G16" s="187">
        <v>1000000</v>
      </c>
      <c r="H16" s="180" t="s">
        <v>487</v>
      </c>
    </row>
    <row r="17" spans="1:8">
      <c r="A17" s="243" t="s">
        <v>29</v>
      </c>
      <c r="B17" s="244"/>
      <c r="C17" s="245"/>
      <c r="D17" s="15"/>
      <c r="E17" s="15"/>
      <c r="F17" s="15"/>
      <c r="G17" s="16">
        <f>SUM(G5:G16)</f>
        <v>39150000</v>
      </c>
      <c r="H17" s="17"/>
    </row>
    <row r="18" spans="1:8">
      <c r="G18" s="3"/>
    </row>
    <row r="19" spans="1:8">
      <c r="G19" s="3"/>
    </row>
    <row r="20" spans="1:8">
      <c r="G20" s="3"/>
    </row>
    <row r="21" spans="1:8">
      <c r="G21" s="3"/>
    </row>
    <row r="22" spans="1:8">
      <c r="G22" s="3"/>
    </row>
    <row r="23" spans="1:8">
      <c r="G23" s="3"/>
    </row>
    <row r="24" spans="1:8">
      <c r="G24" s="3"/>
    </row>
    <row r="25" spans="1:8">
      <c r="G25" s="3"/>
    </row>
    <row r="26" spans="1:8">
      <c r="G26" s="3"/>
    </row>
    <row r="27" spans="1:8">
      <c r="G27" s="3"/>
    </row>
    <row r="28" spans="1:8">
      <c r="G28" s="3"/>
    </row>
    <row r="29" spans="1:8">
      <c r="G29" s="3"/>
    </row>
    <row r="30" spans="1:8">
      <c r="G30" s="3"/>
    </row>
  </sheetData>
  <mergeCells count="6">
    <mergeCell ref="A17:C17"/>
    <mergeCell ref="A1:H1"/>
    <mergeCell ref="A3:A4"/>
    <mergeCell ref="B3:C3"/>
    <mergeCell ref="D3:E3"/>
    <mergeCell ref="G3:G4"/>
  </mergeCells>
  <pageMargins left="0.70866141732283472" right="0.70866141732283472" top="0.74803149606299213" bottom="0.74803149606299213" header="0.31496062992125984" footer="0.31496062992125984"/>
  <pageSetup paperSize="5" scale="75" orientation="portrait" horizontalDpi="0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D4E27-9F54-4DFD-B6FC-337E99B74413}">
  <dimension ref="A1:H33"/>
  <sheetViews>
    <sheetView zoomScale="95" zoomScaleNormal="95" workbookViewId="0">
      <selection activeCell="E21" sqref="E21"/>
    </sheetView>
  </sheetViews>
  <sheetFormatPr defaultColWidth="9" defaultRowHeight="14.5"/>
  <cols>
    <col min="1" max="1" width="4.7265625" customWidth="1"/>
    <col min="3" max="3" width="26.08984375" customWidth="1"/>
    <col min="4" max="4" width="17.08984375" customWidth="1"/>
    <col min="5" max="5" width="16.08984375" customWidth="1"/>
    <col min="6" max="6" width="10.90625" customWidth="1"/>
    <col min="7" max="7" width="14.453125" style="1" customWidth="1"/>
    <col min="8" max="8" width="44.36328125" customWidth="1"/>
    <col min="9" max="9" width="3.7265625" customWidth="1"/>
  </cols>
  <sheetData>
    <row r="1" spans="1:8" ht="18.5" customHeight="1">
      <c r="A1" s="246" t="s">
        <v>28</v>
      </c>
      <c r="B1" s="246"/>
      <c r="C1" s="246"/>
      <c r="D1" s="246"/>
      <c r="E1" s="246"/>
      <c r="F1" s="246"/>
      <c r="G1" s="246"/>
      <c r="H1" s="246"/>
    </row>
    <row r="2" spans="1:8" ht="18.5" customHeight="1">
      <c r="A2" s="62" t="s">
        <v>132</v>
      </c>
      <c r="B2" s="62"/>
      <c r="C2" s="63"/>
      <c r="D2" s="7"/>
      <c r="E2" s="7"/>
      <c r="F2" s="7"/>
      <c r="G2" s="7"/>
      <c r="H2" s="7"/>
    </row>
    <row r="3" spans="1:8" ht="15.5">
      <c r="A3" s="249" t="s">
        <v>0</v>
      </c>
      <c r="B3" s="247" t="s">
        <v>22</v>
      </c>
      <c r="C3" s="248"/>
      <c r="D3" s="247" t="s">
        <v>23</v>
      </c>
      <c r="E3" s="248"/>
      <c r="F3" s="19" t="s">
        <v>42</v>
      </c>
      <c r="G3" s="249" t="s">
        <v>27</v>
      </c>
      <c r="H3" s="13" t="s">
        <v>2</v>
      </c>
    </row>
    <row r="4" spans="1:8" ht="15.5">
      <c r="A4" s="250"/>
      <c r="B4" s="10" t="s">
        <v>1</v>
      </c>
      <c r="C4" s="11" t="s">
        <v>16</v>
      </c>
      <c r="D4" s="12" t="s">
        <v>24</v>
      </c>
      <c r="E4" s="12" t="s">
        <v>16</v>
      </c>
      <c r="F4" s="20" t="s">
        <v>43</v>
      </c>
      <c r="G4" s="250"/>
      <c r="H4" s="14"/>
    </row>
    <row r="5" spans="1:8">
      <c r="A5" s="9">
        <v>1</v>
      </c>
      <c r="B5" s="46" t="s">
        <v>38</v>
      </c>
      <c r="C5" s="22" t="s">
        <v>46</v>
      </c>
      <c r="D5" s="47" t="s">
        <v>136</v>
      </c>
      <c r="E5" s="24" t="s">
        <v>48</v>
      </c>
      <c r="F5" s="25" t="s">
        <v>131</v>
      </c>
      <c r="G5" s="74">
        <v>2051280</v>
      </c>
      <c r="H5" s="26" t="s">
        <v>622</v>
      </c>
    </row>
    <row r="6" spans="1:8">
      <c r="A6" s="9">
        <v>2</v>
      </c>
      <c r="B6" s="46" t="s">
        <v>50</v>
      </c>
      <c r="C6" s="22" t="s">
        <v>51</v>
      </c>
      <c r="D6" s="47" t="s">
        <v>137</v>
      </c>
      <c r="E6" s="27" t="s">
        <v>53</v>
      </c>
      <c r="F6" s="25" t="s">
        <v>131</v>
      </c>
      <c r="G6" s="74">
        <v>300000</v>
      </c>
      <c r="H6" s="49" t="s">
        <v>17</v>
      </c>
    </row>
    <row r="7" spans="1:8">
      <c r="A7" s="9">
        <v>3</v>
      </c>
      <c r="B7" s="48" t="s">
        <v>36</v>
      </c>
      <c r="C7" s="49" t="s">
        <v>37</v>
      </c>
      <c r="D7" s="47" t="s">
        <v>391</v>
      </c>
      <c r="E7" s="27" t="s">
        <v>53</v>
      </c>
      <c r="F7" s="25" t="s">
        <v>131</v>
      </c>
      <c r="G7" s="74">
        <v>150000</v>
      </c>
      <c r="H7" s="43" t="s">
        <v>18</v>
      </c>
    </row>
    <row r="8" spans="1:8">
      <c r="A8" s="9">
        <v>4</v>
      </c>
      <c r="B8" s="48" t="s">
        <v>34</v>
      </c>
      <c r="C8" s="49" t="s">
        <v>35</v>
      </c>
      <c r="D8" s="47" t="s">
        <v>140</v>
      </c>
      <c r="E8" s="30" t="s">
        <v>57</v>
      </c>
      <c r="F8" s="25" t="s">
        <v>131</v>
      </c>
      <c r="G8" s="74">
        <v>1400000</v>
      </c>
      <c r="H8" s="43" t="s">
        <v>18</v>
      </c>
    </row>
    <row r="9" spans="1:8">
      <c r="A9" s="9">
        <v>5</v>
      </c>
      <c r="B9" s="48" t="s">
        <v>6</v>
      </c>
      <c r="C9" s="49" t="s">
        <v>19</v>
      </c>
      <c r="D9" s="47" t="s">
        <v>140</v>
      </c>
      <c r="E9" s="30" t="s">
        <v>57</v>
      </c>
      <c r="F9" s="25" t="s">
        <v>131</v>
      </c>
      <c r="G9" s="75">
        <v>1000000</v>
      </c>
      <c r="H9" s="43" t="s">
        <v>18</v>
      </c>
    </row>
    <row r="10" spans="1:8">
      <c r="A10" s="9">
        <v>6</v>
      </c>
      <c r="B10" s="48" t="s">
        <v>5</v>
      </c>
      <c r="C10" s="49" t="s">
        <v>20</v>
      </c>
      <c r="D10" s="49" t="s">
        <v>139</v>
      </c>
      <c r="E10" s="49" t="s">
        <v>25</v>
      </c>
      <c r="F10" s="25" t="s">
        <v>131</v>
      </c>
      <c r="G10" s="75">
        <v>100000</v>
      </c>
      <c r="H10" s="43" t="s">
        <v>18</v>
      </c>
    </row>
    <row r="11" spans="1:8">
      <c r="A11" s="9">
        <v>7</v>
      </c>
      <c r="B11" s="50" t="s">
        <v>3</v>
      </c>
      <c r="C11" s="51" t="s">
        <v>7</v>
      </c>
      <c r="D11" s="47" t="s">
        <v>137</v>
      </c>
      <c r="E11" s="27" t="s">
        <v>53</v>
      </c>
      <c r="F11" s="25" t="s">
        <v>131</v>
      </c>
      <c r="G11" s="75">
        <v>8000000</v>
      </c>
      <c r="H11" s="43" t="s">
        <v>32</v>
      </c>
    </row>
    <row r="12" spans="1:8">
      <c r="A12" s="9">
        <v>8</v>
      </c>
      <c r="B12" s="50" t="s">
        <v>8</v>
      </c>
      <c r="C12" s="51" t="s">
        <v>9</v>
      </c>
      <c r="D12" s="47" t="s">
        <v>137</v>
      </c>
      <c r="E12" s="27" t="s">
        <v>53</v>
      </c>
      <c r="F12" s="25" t="s">
        <v>131</v>
      </c>
      <c r="G12" s="75">
        <v>5000000</v>
      </c>
      <c r="H12" s="43" t="s">
        <v>32</v>
      </c>
    </row>
    <row r="13" spans="1:8">
      <c r="A13" s="9">
        <v>9</v>
      </c>
      <c r="B13" s="50" t="s">
        <v>10</v>
      </c>
      <c r="C13" s="51" t="s">
        <v>11</v>
      </c>
      <c r="D13" s="47" t="s">
        <v>137</v>
      </c>
      <c r="E13" s="27" t="s">
        <v>53</v>
      </c>
      <c r="F13" s="25" t="s">
        <v>131</v>
      </c>
      <c r="G13" s="75">
        <v>1500000</v>
      </c>
      <c r="H13" s="43" t="s">
        <v>32</v>
      </c>
    </row>
    <row r="14" spans="1:8">
      <c r="A14" s="9">
        <v>10</v>
      </c>
      <c r="B14" s="50" t="s">
        <v>15</v>
      </c>
      <c r="C14" s="51" t="s">
        <v>21</v>
      </c>
      <c r="D14" s="50" t="s">
        <v>138</v>
      </c>
      <c r="E14" s="45" t="s">
        <v>26</v>
      </c>
      <c r="F14" s="25" t="s">
        <v>131</v>
      </c>
      <c r="G14" s="75">
        <v>1000000</v>
      </c>
      <c r="H14" s="43" t="s">
        <v>133</v>
      </c>
    </row>
    <row r="15" spans="1:8">
      <c r="A15" s="9">
        <v>11</v>
      </c>
      <c r="B15" s="46" t="s">
        <v>72</v>
      </c>
      <c r="C15" s="22" t="s">
        <v>73</v>
      </c>
      <c r="D15" s="47" t="s">
        <v>137</v>
      </c>
      <c r="E15" s="27" t="s">
        <v>53</v>
      </c>
      <c r="F15" s="25" t="s">
        <v>131</v>
      </c>
      <c r="G15" s="75">
        <v>500000</v>
      </c>
      <c r="H15" s="43" t="s">
        <v>18</v>
      </c>
    </row>
    <row r="16" spans="1:8">
      <c r="A16" s="9">
        <v>12</v>
      </c>
      <c r="B16" s="46" t="s">
        <v>75</v>
      </c>
      <c r="C16" s="22" t="s">
        <v>76</v>
      </c>
      <c r="D16" s="47" t="s">
        <v>137</v>
      </c>
      <c r="E16" s="27" t="s">
        <v>53</v>
      </c>
      <c r="F16" s="25" t="s">
        <v>131</v>
      </c>
      <c r="G16" s="75">
        <v>1500000</v>
      </c>
      <c r="H16" s="43" t="s">
        <v>18</v>
      </c>
    </row>
    <row r="17" spans="1:8">
      <c r="A17" s="9">
        <v>13</v>
      </c>
      <c r="B17" s="46" t="s">
        <v>78</v>
      </c>
      <c r="C17" s="22" t="s">
        <v>79</v>
      </c>
      <c r="D17" s="47" t="s">
        <v>137</v>
      </c>
      <c r="E17" s="27" t="s">
        <v>53</v>
      </c>
      <c r="F17" s="25" t="s">
        <v>131</v>
      </c>
      <c r="G17" s="75">
        <v>20000</v>
      </c>
      <c r="H17" s="43" t="s">
        <v>18</v>
      </c>
    </row>
    <row r="18" spans="1:8">
      <c r="A18" s="9">
        <v>14</v>
      </c>
      <c r="B18" s="46" t="s">
        <v>81</v>
      </c>
      <c r="C18" s="22" t="s">
        <v>82</v>
      </c>
      <c r="D18" s="47" t="s">
        <v>137</v>
      </c>
      <c r="E18" s="27" t="s">
        <v>53</v>
      </c>
      <c r="F18" s="25" t="s">
        <v>131</v>
      </c>
      <c r="G18" s="75">
        <v>1000000</v>
      </c>
      <c r="H18" s="43" t="s">
        <v>134</v>
      </c>
    </row>
    <row r="19" spans="1:8">
      <c r="A19" s="9">
        <v>15</v>
      </c>
      <c r="B19" s="36" t="s">
        <v>117</v>
      </c>
      <c r="C19" s="37" t="s">
        <v>118</v>
      </c>
      <c r="D19" s="47" t="s">
        <v>137</v>
      </c>
      <c r="E19" s="27" t="s">
        <v>53</v>
      </c>
      <c r="F19" s="25" t="s">
        <v>131</v>
      </c>
      <c r="G19" s="75">
        <v>900000</v>
      </c>
      <c r="H19" s="43" t="s">
        <v>135</v>
      </c>
    </row>
    <row r="20" spans="1:8">
      <c r="A20" s="243" t="s">
        <v>29</v>
      </c>
      <c r="B20" s="244"/>
      <c r="C20" s="245"/>
      <c r="D20" s="15"/>
      <c r="E20" s="15"/>
      <c r="F20" s="15"/>
      <c r="G20" s="16">
        <f>SUM(G5:G19)</f>
        <v>24421280</v>
      </c>
      <c r="H20" s="17"/>
    </row>
    <row r="21" spans="1:8">
      <c r="G21" s="3"/>
    </row>
    <row r="22" spans="1:8">
      <c r="G22" s="3"/>
    </row>
    <row r="23" spans="1:8">
      <c r="G23" s="3"/>
    </row>
    <row r="24" spans="1:8">
      <c r="G24" s="3"/>
    </row>
    <row r="25" spans="1:8">
      <c r="G25" s="3"/>
    </row>
    <row r="26" spans="1:8">
      <c r="G26" s="3"/>
    </row>
    <row r="27" spans="1:8">
      <c r="G27" s="3"/>
    </row>
    <row r="28" spans="1:8">
      <c r="G28" s="3"/>
    </row>
    <row r="29" spans="1:8">
      <c r="G29" s="3"/>
    </row>
    <row r="30" spans="1:8">
      <c r="G30" s="3"/>
    </row>
    <row r="31" spans="1:8">
      <c r="G31" s="3"/>
    </row>
    <row r="32" spans="1:8">
      <c r="G32" s="3"/>
    </row>
    <row r="33" spans="7:7">
      <c r="G33" s="3"/>
    </row>
  </sheetData>
  <mergeCells count="6">
    <mergeCell ref="A20:C20"/>
    <mergeCell ref="A1:H1"/>
    <mergeCell ref="A3:A4"/>
    <mergeCell ref="B3:C3"/>
    <mergeCell ref="D3:E3"/>
    <mergeCell ref="G3:G4"/>
  </mergeCells>
  <pageMargins left="0.70866141732283472" right="0.70866141732283472" top="0.74803149606299213" bottom="0.74803149606299213" header="0.31496062992125984" footer="0.31496062992125984"/>
  <pageSetup paperSize="5" scale="75" orientation="portrait" horizontalDpi="0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699A0-5C5F-47D5-AFAE-EEDA710E8138}">
  <dimension ref="A1:H32"/>
  <sheetViews>
    <sheetView zoomScale="95" zoomScaleNormal="95" workbookViewId="0">
      <selection activeCell="C21" sqref="C21"/>
    </sheetView>
  </sheetViews>
  <sheetFormatPr defaultColWidth="9" defaultRowHeight="14.5"/>
  <cols>
    <col min="1" max="1" width="4.7265625" customWidth="1"/>
    <col min="3" max="3" width="26.08984375" customWidth="1"/>
    <col min="4" max="4" width="17.08984375" customWidth="1"/>
    <col min="5" max="5" width="15.453125" customWidth="1"/>
    <col min="6" max="6" width="10.90625" customWidth="1"/>
    <col min="7" max="7" width="14.453125" style="1" customWidth="1"/>
    <col min="8" max="8" width="54.81640625" customWidth="1"/>
    <col min="9" max="9" width="3.7265625" customWidth="1"/>
  </cols>
  <sheetData>
    <row r="1" spans="1:8" ht="18.5" customHeight="1">
      <c r="A1" s="246" t="s">
        <v>28</v>
      </c>
      <c r="B1" s="246"/>
      <c r="C1" s="246"/>
      <c r="D1" s="246"/>
      <c r="E1" s="246"/>
      <c r="F1" s="246"/>
      <c r="G1" s="246"/>
      <c r="H1" s="246"/>
    </row>
    <row r="2" spans="1:8" ht="18.5" customHeight="1">
      <c r="A2" s="259"/>
      <c r="B2" s="259"/>
      <c r="C2" s="259"/>
      <c r="D2" s="259"/>
      <c r="E2" s="259"/>
      <c r="F2" s="259"/>
      <c r="G2" s="259"/>
      <c r="H2" s="259"/>
    </row>
    <row r="3" spans="1:8" ht="18.5" customHeight="1">
      <c r="A3" s="62" t="s">
        <v>182</v>
      </c>
      <c r="B3" s="62"/>
      <c r="C3" s="63"/>
      <c r="D3" s="7"/>
      <c r="E3" s="7"/>
      <c r="F3" s="7"/>
      <c r="G3" s="7"/>
      <c r="H3" s="7"/>
    </row>
    <row r="4" spans="1:8" ht="15.5">
      <c r="A4" s="249" t="s">
        <v>0</v>
      </c>
      <c r="B4" s="247" t="s">
        <v>22</v>
      </c>
      <c r="C4" s="248"/>
      <c r="D4" s="247" t="s">
        <v>23</v>
      </c>
      <c r="E4" s="248"/>
      <c r="F4" s="19" t="s">
        <v>42</v>
      </c>
      <c r="G4" s="249" t="s">
        <v>27</v>
      </c>
      <c r="H4" s="13" t="s">
        <v>2</v>
      </c>
    </row>
    <row r="5" spans="1:8" ht="15.5">
      <c r="A5" s="250"/>
      <c r="B5" s="10" t="s">
        <v>1</v>
      </c>
      <c r="C5" s="11" t="s">
        <v>16</v>
      </c>
      <c r="D5" s="12" t="s">
        <v>24</v>
      </c>
      <c r="E5" s="12" t="s">
        <v>16</v>
      </c>
      <c r="F5" s="20" t="s">
        <v>43</v>
      </c>
      <c r="G5" s="250"/>
      <c r="H5" s="14"/>
    </row>
    <row r="6" spans="1:8">
      <c r="A6" s="9">
        <v>1</v>
      </c>
      <c r="B6" s="46" t="s">
        <v>50</v>
      </c>
      <c r="C6" s="22" t="s">
        <v>51</v>
      </c>
      <c r="D6" s="47" t="s">
        <v>184</v>
      </c>
      <c r="E6" s="27" t="s">
        <v>53</v>
      </c>
      <c r="F6" s="25" t="s">
        <v>183</v>
      </c>
      <c r="G6" s="66">
        <v>300000</v>
      </c>
      <c r="H6" s="8" t="s">
        <v>41</v>
      </c>
    </row>
    <row r="7" spans="1:8">
      <c r="A7" s="9">
        <v>2</v>
      </c>
      <c r="B7" s="48" t="s">
        <v>44</v>
      </c>
      <c r="C7" s="53" t="s">
        <v>45</v>
      </c>
      <c r="D7" s="47" t="s">
        <v>184</v>
      </c>
      <c r="E7" s="27" t="s">
        <v>53</v>
      </c>
      <c r="F7" s="25" t="s">
        <v>183</v>
      </c>
      <c r="G7" s="66">
        <v>100000</v>
      </c>
      <c r="H7" s="8" t="s">
        <v>17</v>
      </c>
    </row>
    <row r="8" spans="1:8">
      <c r="A8" s="9">
        <v>3</v>
      </c>
      <c r="B8" s="48" t="s">
        <v>34</v>
      </c>
      <c r="C8" s="53" t="s">
        <v>35</v>
      </c>
      <c r="D8" s="47" t="s">
        <v>186</v>
      </c>
      <c r="E8" s="30" t="s">
        <v>57</v>
      </c>
      <c r="F8" s="25" t="s">
        <v>183</v>
      </c>
      <c r="G8" s="66">
        <v>700000</v>
      </c>
      <c r="H8" s="55" t="s">
        <v>103</v>
      </c>
    </row>
    <row r="9" spans="1:8">
      <c r="A9" s="9">
        <v>4</v>
      </c>
      <c r="B9" s="48" t="s">
        <v>6</v>
      </c>
      <c r="C9" s="53" t="s">
        <v>19</v>
      </c>
      <c r="D9" s="47" t="s">
        <v>186</v>
      </c>
      <c r="E9" s="30" t="s">
        <v>57</v>
      </c>
      <c r="F9" s="25" t="s">
        <v>183</v>
      </c>
      <c r="G9" s="66">
        <v>400000</v>
      </c>
      <c r="H9" s="55" t="s">
        <v>103</v>
      </c>
    </row>
    <row r="10" spans="1:8">
      <c r="A10" s="9">
        <v>5</v>
      </c>
      <c r="B10" s="48" t="s">
        <v>31</v>
      </c>
      <c r="C10" s="53" t="s">
        <v>30</v>
      </c>
      <c r="D10" s="47" t="s">
        <v>187</v>
      </c>
      <c r="E10" s="28" t="s">
        <v>62</v>
      </c>
      <c r="F10" s="25" t="s">
        <v>183</v>
      </c>
      <c r="G10" s="66">
        <v>3500000</v>
      </c>
      <c r="H10" s="55" t="s">
        <v>103</v>
      </c>
    </row>
    <row r="11" spans="1:8">
      <c r="A11" s="9">
        <v>6</v>
      </c>
      <c r="B11" s="48" t="s">
        <v>4</v>
      </c>
      <c r="C11" s="53" t="s">
        <v>12</v>
      </c>
      <c r="D11" s="47" t="s">
        <v>188</v>
      </c>
      <c r="E11" s="28" t="s">
        <v>65</v>
      </c>
      <c r="F11" s="25" t="s">
        <v>183</v>
      </c>
      <c r="G11" s="66">
        <v>1000000</v>
      </c>
      <c r="H11" s="55" t="s">
        <v>103</v>
      </c>
    </row>
    <row r="12" spans="1:8">
      <c r="A12" s="9">
        <v>7</v>
      </c>
      <c r="B12" s="50" t="s">
        <v>3</v>
      </c>
      <c r="C12" s="40" t="s">
        <v>7</v>
      </c>
      <c r="D12" s="47" t="s">
        <v>184</v>
      </c>
      <c r="E12" s="27" t="s">
        <v>53</v>
      </c>
      <c r="F12" s="25" t="s">
        <v>183</v>
      </c>
      <c r="G12" s="66">
        <v>5500000</v>
      </c>
      <c r="H12" s="55" t="s">
        <v>111</v>
      </c>
    </row>
    <row r="13" spans="1:8">
      <c r="A13" s="9">
        <v>8</v>
      </c>
      <c r="B13" s="50" t="s">
        <v>8</v>
      </c>
      <c r="C13" s="40" t="s">
        <v>9</v>
      </c>
      <c r="D13" s="47" t="s">
        <v>184</v>
      </c>
      <c r="E13" s="27" t="s">
        <v>53</v>
      </c>
      <c r="F13" s="25" t="s">
        <v>183</v>
      </c>
      <c r="G13" s="66">
        <v>2500000</v>
      </c>
      <c r="H13" s="55" t="s">
        <v>111</v>
      </c>
    </row>
    <row r="14" spans="1:8">
      <c r="A14" s="9">
        <v>9</v>
      </c>
      <c r="B14" s="50" t="s">
        <v>15</v>
      </c>
      <c r="C14" s="40" t="s">
        <v>21</v>
      </c>
      <c r="D14" s="54" t="s">
        <v>185</v>
      </c>
      <c r="E14" s="78" t="s">
        <v>26</v>
      </c>
      <c r="F14" s="25" t="s">
        <v>183</v>
      </c>
      <c r="G14" s="66">
        <v>250000</v>
      </c>
      <c r="H14" s="55" t="s">
        <v>111</v>
      </c>
    </row>
    <row r="15" spans="1:8">
      <c r="A15" s="9">
        <v>10</v>
      </c>
      <c r="B15" s="46" t="s">
        <v>72</v>
      </c>
      <c r="C15" s="22" t="s">
        <v>73</v>
      </c>
      <c r="D15" s="47" t="s">
        <v>184</v>
      </c>
      <c r="E15" s="27" t="s">
        <v>53</v>
      </c>
      <c r="F15" s="25" t="s">
        <v>183</v>
      </c>
      <c r="G15" s="66">
        <v>1000000</v>
      </c>
      <c r="H15" s="55" t="s">
        <v>103</v>
      </c>
    </row>
    <row r="16" spans="1:8">
      <c r="A16" s="9">
        <v>11</v>
      </c>
      <c r="B16" s="46" t="s">
        <v>75</v>
      </c>
      <c r="C16" s="22" t="s">
        <v>76</v>
      </c>
      <c r="D16" s="47" t="s">
        <v>184</v>
      </c>
      <c r="E16" s="27" t="s">
        <v>53</v>
      </c>
      <c r="F16" s="25" t="s">
        <v>183</v>
      </c>
      <c r="G16" s="66">
        <v>150000</v>
      </c>
      <c r="H16" s="55" t="s">
        <v>103</v>
      </c>
    </row>
    <row r="17" spans="1:8">
      <c r="A17" s="9">
        <v>12</v>
      </c>
      <c r="B17" s="46" t="s">
        <v>81</v>
      </c>
      <c r="C17" s="22" t="s">
        <v>82</v>
      </c>
      <c r="D17" s="47" t="s">
        <v>184</v>
      </c>
      <c r="E17" s="27" t="s">
        <v>53</v>
      </c>
      <c r="F17" s="25" t="s">
        <v>183</v>
      </c>
      <c r="G17" s="66">
        <v>1000000</v>
      </c>
      <c r="H17" s="55" t="s">
        <v>103</v>
      </c>
    </row>
    <row r="18" spans="1:8">
      <c r="A18" s="9">
        <v>13</v>
      </c>
      <c r="B18" s="52" t="s">
        <v>162</v>
      </c>
      <c r="C18" s="33" t="s">
        <v>161</v>
      </c>
      <c r="D18" s="47" t="s">
        <v>184</v>
      </c>
      <c r="E18" s="27" t="s">
        <v>53</v>
      </c>
      <c r="F18" s="25" t="s">
        <v>183</v>
      </c>
      <c r="G18" s="66">
        <v>50000</v>
      </c>
      <c r="H18" s="55" t="s">
        <v>103</v>
      </c>
    </row>
    <row r="19" spans="1:8">
      <c r="A19" s="243" t="s">
        <v>29</v>
      </c>
      <c r="B19" s="244"/>
      <c r="C19" s="245"/>
      <c r="D19" s="15"/>
      <c r="E19" s="15"/>
      <c r="F19" s="15"/>
      <c r="G19" s="16">
        <f>SUM(G6:G18)</f>
        <v>16450000</v>
      </c>
      <c r="H19" s="17"/>
    </row>
    <row r="20" spans="1:8">
      <c r="G20" s="3"/>
    </row>
    <row r="21" spans="1:8">
      <c r="G21" s="3"/>
    </row>
    <row r="22" spans="1:8">
      <c r="G22" s="3"/>
    </row>
    <row r="23" spans="1:8">
      <c r="G23" s="3"/>
    </row>
    <row r="24" spans="1:8">
      <c r="G24" s="3"/>
    </row>
    <row r="25" spans="1:8">
      <c r="G25" s="3"/>
    </row>
    <row r="26" spans="1:8">
      <c r="G26" s="3"/>
    </row>
    <row r="27" spans="1:8">
      <c r="G27" s="3"/>
    </row>
    <row r="28" spans="1:8">
      <c r="G28" s="3"/>
    </row>
    <row r="29" spans="1:8">
      <c r="G29" s="3"/>
    </row>
    <row r="30" spans="1:8">
      <c r="G30" s="3"/>
    </row>
    <row r="31" spans="1:8">
      <c r="G31" s="3"/>
    </row>
    <row r="32" spans="1:8">
      <c r="G32" s="3"/>
    </row>
  </sheetData>
  <mergeCells count="7">
    <mergeCell ref="A19:C19"/>
    <mergeCell ref="A1:H1"/>
    <mergeCell ref="A2:H2"/>
    <mergeCell ref="A4:A5"/>
    <mergeCell ref="B4:C4"/>
    <mergeCell ref="D4:E4"/>
    <mergeCell ref="G4:G5"/>
  </mergeCells>
  <pageMargins left="0.70866141732283472" right="0.70866141732283472" top="0.74803149606299213" bottom="0.74803149606299213" header="0.31496062992125984" footer="0.31496062992125984"/>
  <pageSetup paperSize="5" scale="75" orientation="portrait" horizontalDpi="0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51CD2-F893-4B39-A0A1-16FC23C093FB}">
  <dimension ref="A1:H30"/>
  <sheetViews>
    <sheetView zoomScale="95" zoomScaleNormal="95" workbookViewId="0">
      <selection activeCell="C14" sqref="C14:H14"/>
    </sheetView>
  </sheetViews>
  <sheetFormatPr defaultColWidth="9" defaultRowHeight="14.5"/>
  <cols>
    <col min="1" max="1" width="4.7265625" customWidth="1"/>
    <col min="3" max="3" width="26.08984375" customWidth="1"/>
    <col min="4" max="4" width="17.08984375" customWidth="1"/>
    <col min="5" max="5" width="17.90625" customWidth="1"/>
    <col min="6" max="6" width="10.90625" customWidth="1"/>
    <col min="7" max="7" width="14.453125" style="1" customWidth="1"/>
    <col min="8" max="8" width="30.36328125" customWidth="1"/>
    <col min="9" max="9" width="3.7265625" customWidth="1"/>
  </cols>
  <sheetData>
    <row r="1" spans="1:8" ht="18.5" customHeight="1">
      <c r="A1" s="246" t="s">
        <v>28</v>
      </c>
      <c r="B1" s="246"/>
      <c r="C1" s="246"/>
      <c r="D1" s="246"/>
      <c r="E1" s="246"/>
      <c r="F1" s="246"/>
      <c r="G1" s="246"/>
      <c r="H1" s="246"/>
    </row>
    <row r="2" spans="1:8" ht="18.5" customHeight="1">
      <c r="A2" s="62" t="s">
        <v>121</v>
      </c>
      <c r="B2" s="62"/>
      <c r="C2" s="63"/>
      <c r="D2" s="7"/>
      <c r="E2" s="7"/>
      <c r="F2" s="7"/>
      <c r="G2" s="7"/>
      <c r="H2" s="7"/>
    </row>
    <row r="3" spans="1:8" ht="15.5">
      <c r="A3" s="249" t="s">
        <v>0</v>
      </c>
      <c r="B3" s="247" t="s">
        <v>22</v>
      </c>
      <c r="C3" s="248"/>
      <c r="D3" s="247" t="s">
        <v>23</v>
      </c>
      <c r="E3" s="248"/>
      <c r="F3" s="19" t="s">
        <v>42</v>
      </c>
      <c r="G3" s="249" t="s">
        <v>27</v>
      </c>
      <c r="H3" s="13" t="s">
        <v>2</v>
      </c>
    </row>
    <row r="4" spans="1:8" ht="15.5">
      <c r="A4" s="250"/>
      <c r="B4" s="10" t="s">
        <v>1</v>
      </c>
      <c r="C4" s="11" t="s">
        <v>16</v>
      </c>
      <c r="D4" s="12" t="s">
        <v>24</v>
      </c>
      <c r="E4" s="12" t="s">
        <v>16</v>
      </c>
      <c r="F4" s="20" t="s">
        <v>43</v>
      </c>
      <c r="G4" s="250"/>
      <c r="H4" s="14"/>
    </row>
    <row r="5" spans="1:8">
      <c r="A5" s="9">
        <v>1</v>
      </c>
      <c r="B5" s="36" t="s">
        <v>50</v>
      </c>
      <c r="C5" s="37" t="s">
        <v>40</v>
      </c>
      <c r="D5" s="37" t="s">
        <v>126</v>
      </c>
      <c r="E5" s="37" t="s">
        <v>98</v>
      </c>
      <c r="F5" s="38" t="s">
        <v>125</v>
      </c>
      <c r="G5" s="77">
        <v>400000</v>
      </c>
      <c r="H5" s="37" t="s">
        <v>41</v>
      </c>
    </row>
    <row r="6" spans="1:8">
      <c r="A6" s="9">
        <v>2</v>
      </c>
      <c r="B6" s="48" t="s">
        <v>44</v>
      </c>
      <c r="C6" s="53" t="s">
        <v>45</v>
      </c>
      <c r="D6" s="47" t="s">
        <v>181</v>
      </c>
      <c r="E6" s="27" t="s">
        <v>53</v>
      </c>
      <c r="F6" s="25" t="s">
        <v>125</v>
      </c>
      <c r="G6" s="76">
        <v>50000</v>
      </c>
      <c r="H6" s="8" t="s">
        <v>17</v>
      </c>
    </row>
    <row r="7" spans="1:8">
      <c r="A7" s="9">
        <v>3</v>
      </c>
      <c r="B7" s="36" t="s">
        <v>34</v>
      </c>
      <c r="C7" s="37" t="s">
        <v>100</v>
      </c>
      <c r="D7" s="37" t="s">
        <v>127</v>
      </c>
      <c r="E7" s="37" t="s">
        <v>102</v>
      </c>
      <c r="F7" s="38" t="s">
        <v>125</v>
      </c>
      <c r="G7" s="42">
        <v>1000000</v>
      </c>
      <c r="H7" s="37" t="s">
        <v>123</v>
      </c>
    </row>
    <row r="8" spans="1:8">
      <c r="A8" s="9">
        <v>4</v>
      </c>
      <c r="B8" s="36" t="s">
        <v>6</v>
      </c>
      <c r="C8" s="37" t="s">
        <v>19</v>
      </c>
      <c r="D8" s="37" t="s">
        <v>127</v>
      </c>
      <c r="E8" s="37" t="s">
        <v>102</v>
      </c>
      <c r="F8" s="38" t="s">
        <v>125</v>
      </c>
      <c r="G8" s="42">
        <f>350000+100000+200000</f>
        <v>650000</v>
      </c>
      <c r="H8" s="37" t="s">
        <v>123</v>
      </c>
    </row>
    <row r="9" spans="1:8">
      <c r="A9" s="9">
        <v>5</v>
      </c>
      <c r="B9" s="36" t="s">
        <v>31</v>
      </c>
      <c r="C9" s="37" t="s">
        <v>30</v>
      </c>
      <c r="D9" s="37" t="s">
        <v>128</v>
      </c>
      <c r="E9" s="37" t="s">
        <v>105</v>
      </c>
      <c r="F9" s="38" t="s">
        <v>125</v>
      </c>
      <c r="G9" s="42">
        <f>5500000+250000</f>
        <v>5750000</v>
      </c>
      <c r="H9" s="37" t="s">
        <v>123</v>
      </c>
    </row>
    <row r="10" spans="1:8">
      <c r="A10" s="9">
        <v>6</v>
      </c>
      <c r="B10" s="36" t="s">
        <v>5</v>
      </c>
      <c r="C10" s="37" t="s">
        <v>108</v>
      </c>
      <c r="D10" s="37" t="s">
        <v>129</v>
      </c>
      <c r="E10" s="37" t="s">
        <v>110</v>
      </c>
      <c r="F10" s="38" t="s">
        <v>125</v>
      </c>
      <c r="G10" s="42">
        <v>85000</v>
      </c>
      <c r="H10" s="37" t="s">
        <v>123</v>
      </c>
    </row>
    <row r="11" spans="1:8">
      <c r="A11" s="9">
        <v>7</v>
      </c>
      <c r="B11" s="36" t="s">
        <v>3</v>
      </c>
      <c r="C11" s="40" t="s">
        <v>7</v>
      </c>
      <c r="D11" s="37" t="s">
        <v>126</v>
      </c>
      <c r="E11" s="37" t="s">
        <v>98</v>
      </c>
      <c r="F11" s="38" t="s">
        <v>125</v>
      </c>
      <c r="G11" s="42">
        <f>(234133*2)*5+2000000</f>
        <v>4341330</v>
      </c>
      <c r="H11" s="37" t="s">
        <v>124</v>
      </c>
    </row>
    <row r="12" spans="1:8">
      <c r="A12" s="9">
        <v>8</v>
      </c>
      <c r="B12" s="36" t="s">
        <v>8</v>
      </c>
      <c r="C12" s="40" t="s">
        <v>9</v>
      </c>
      <c r="D12" s="37" t="s">
        <v>126</v>
      </c>
      <c r="E12" s="37" t="s">
        <v>98</v>
      </c>
      <c r="F12" s="38" t="s">
        <v>125</v>
      </c>
      <c r="G12" s="42">
        <f>294348*5+2000000</f>
        <v>3471740</v>
      </c>
      <c r="H12" s="37" t="s">
        <v>124</v>
      </c>
    </row>
    <row r="13" spans="1:8">
      <c r="A13" s="9">
        <v>9</v>
      </c>
      <c r="B13" s="36" t="s">
        <v>10</v>
      </c>
      <c r="C13" s="40" t="s">
        <v>11</v>
      </c>
      <c r="D13" s="37" t="s">
        <v>126</v>
      </c>
      <c r="E13" s="37" t="s">
        <v>98</v>
      </c>
      <c r="F13" s="38" t="s">
        <v>125</v>
      </c>
      <c r="G13" s="42">
        <f>150000+2000000</f>
        <v>2150000</v>
      </c>
      <c r="H13" s="37" t="s">
        <v>124</v>
      </c>
    </row>
    <row r="14" spans="1:8">
      <c r="A14" s="9">
        <v>10</v>
      </c>
      <c r="B14" s="36" t="s">
        <v>15</v>
      </c>
      <c r="C14" s="37" t="s">
        <v>113</v>
      </c>
      <c r="D14" s="37" t="s">
        <v>130</v>
      </c>
      <c r="E14" s="37" t="s">
        <v>115</v>
      </c>
      <c r="F14" s="38" t="s">
        <v>125</v>
      </c>
      <c r="G14" s="39">
        <v>750000</v>
      </c>
      <c r="H14" s="37" t="s">
        <v>33</v>
      </c>
    </row>
    <row r="15" spans="1:8">
      <c r="A15" s="9">
        <v>11</v>
      </c>
      <c r="B15" s="36" t="s">
        <v>81</v>
      </c>
      <c r="C15" s="37" t="s">
        <v>116</v>
      </c>
      <c r="D15" s="37" t="s">
        <v>126</v>
      </c>
      <c r="E15" s="37" t="s">
        <v>98</v>
      </c>
      <c r="F15" s="38" t="s">
        <v>125</v>
      </c>
      <c r="G15" s="42">
        <v>500000</v>
      </c>
      <c r="H15" s="37" t="s">
        <v>33</v>
      </c>
    </row>
    <row r="16" spans="1:8">
      <c r="A16" s="9">
        <v>12</v>
      </c>
      <c r="B16" s="36" t="s">
        <v>84</v>
      </c>
      <c r="C16" s="37" t="s">
        <v>122</v>
      </c>
      <c r="D16" s="37" t="s">
        <v>126</v>
      </c>
      <c r="E16" s="37" t="s">
        <v>98</v>
      </c>
      <c r="F16" s="38" t="s">
        <v>125</v>
      </c>
      <c r="G16" s="42">
        <v>3000000</v>
      </c>
      <c r="H16" s="37" t="s">
        <v>33</v>
      </c>
    </row>
    <row r="17" spans="1:8">
      <c r="A17" s="243" t="s">
        <v>29</v>
      </c>
      <c r="B17" s="244"/>
      <c r="C17" s="245"/>
      <c r="D17" s="15"/>
      <c r="E17" s="15"/>
      <c r="F17" s="15"/>
      <c r="G17" s="16">
        <f>SUM(G5:G16)</f>
        <v>22148070</v>
      </c>
      <c r="H17" s="17"/>
    </row>
    <row r="18" spans="1:8">
      <c r="G18" s="3"/>
    </row>
    <row r="19" spans="1:8">
      <c r="G19" s="3"/>
    </row>
    <row r="20" spans="1:8">
      <c r="G20" s="3"/>
    </row>
    <row r="21" spans="1:8">
      <c r="G21" s="3"/>
    </row>
    <row r="22" spans="1:8">
      <c r="G22" s="3"/>
    </row>
    <row r="23" spans="1:8">
      <c r="G23" s="3"/>
    </row>
    <row r="24" spans="1:8">
      <c r="G24" s="3"/>
    </row>
    <row r="25" spans="1:8">
      <c r="G25" s="3"/>
    </row>
    <row r="26" spans="1:8">
      <c r="G26" s="3"/>
    </row>
    <row r="27" spans="1:8">
      <c r="G27" s="3"/>
    </row>
    <row r="28" spans="1:8">
      <c r="G28" s="3"/>
    </row>
    <row r="29" spans="1:8">
      <c r="G29" s="3"/>
    </row>
    <row r="30" spans="1:8">
      <c r="G30" s="3"/>
    </row>
  </sheetData>
  <mergeCells count="6">
    <mergeCell ref="A17:C17"/>
    <mergeCell ref="A1:H1"/>
    <mergeCell ref="A3:A4"/>
    <mergeCell ref="B3:C3"/>
    <mergeCell ref="D3:E3"/>
    <mergeCell ref="G3:G4"/>
  </mergeCells>
  <pageMargins left="0.70866141732283472" right="0.70866141732283472" top="0.74803149606299213" bottom="0.74803149606299213" header="0.31496062992125984" footer="0.31496062992125984"/>
  <pageSetup paperSize="5" scale="75" orientation="portrait" horizontalDpi="0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0CC7E-A6C6-4016-9C68-7A3299D753AD}">
  <dimension ref="A1:H34"/>
  <sheetViews>
    <sheetView zoomScale="95" zoomScaleNormal="95" workbookViewId="0">
      <selection activeCell="G16" sqref="G16:H16"/>
    </sheetView>
  </sheetViews>
  <sheetFormatPr defaultColWidth="9" defaultRowHeight="14.5"/>
  <cols>
    <col min="1" max="1" width="4.7265625" customWidth="1"/>
    <col min="3" max="3" width="26.08984375" customWidth="1"/>
    <col min="4" max="4" width="17.08984375" customWidth="1"/>
    <col min="5" max="5" width="16.1796875" customWidth="1"/>
    <col min="6" max="6" width="10.90625" customWidth="1"/>
    <col min="7" max="7" width="14.453125" style="1" customWidth="1"/>
    <col min="8" max="8" width="54.81640625" customWidth="1"/>
    <col min="9" max="9" width="3.7265625" customWidth="1"/>
  </cols>
  <sheetData>
    <row r="1" spans="1:8" ht="18.5" customHeight="1">
      <c r="A1" s="246" t="s">
        <v>28</v>
      </c>
      <c r="B1" s="246"/>
      <c r="C1" s="246"/>
      <c r="D1" s="246"/>
      <c r="E1" s="246"/>
      <c r="F1" s="246"/>
      <c r="G1" s="246"/>
      <c r="H1" s="246"/>
    </row>
    <row r="2" spans="1:8" ht="18.5" customHeight="1">
      <c r="A2" s="62" t="s">
        <v>544</v>
      </c>
      <c r="B2" s="62"/>
      <c r="C2" s="63"/>
      <c r="D2" s="7"/>
      <c r="E2" s="7"/>
      <c r="F2" s="7"/>
      <c r="G2" s="7"/>
      <c r="H2" s="7"/>
    </row>
    <row r="3" spans="1:8" ht="15.5">
      <c r="A3" s="249" t="s">
        <v>0</v>
      </c>
      <c r="B3" s="247" t="s">
        <v>22</v>
      </c>
      <c r="C3" s="248"/>
      <c r="D3" s="247" t="s">
        <v>23</v>
      </c>
      <c r="E3" s="248"/>
      <c r="F3" s="19" t="s">
        <v>42</v>
      </c>
      <c r="G3" s="249" t="s">
        <v>27</v>
      </c>
      <c r="H3" s="13" t="s">
        <v>2</v>
      </c>
    </row>
    <row r="4" spans="1:8" ht="15.5">
      <c r="A4" s="250"/>
      <c r="B4" s="10" t="s">
        <v>1</v>
      </c>
      <c r="C4" s="11" t="s">
        <v>16</v>
      </c>
      <c r="D4" s="12" t="s">
        <v>24</v>
      </c>
      <c r="E4" s="12" t="s">
        <v>16</v>
      </c>
      <c r="F4" s="20" t="s">
        <v>43</v>
      </c>
      <c r="G4" s="250"/>
      <c r="H4" s="14"/>
    </row>
    <row r="5" spans="1:8">
      <c r="A5" s="9">
        <v>1</v>
      </c>
      <c r="B5" s="46" t="s">
        <v>50</v>
      </c>
      <c r="C5" s="22" t="s">
        <v>51</v>
      </c>
      <c r="D5" s="47" t="s">
        <v>545</v>
      </c>
      <c r="E5" s="27" t="s">
        <v>53</v>
      </c>
      <c r="F5" s="25" t="s">
        <v>543</v>
      </c>
      <c r="G5" s="29">
        <v>300000</v>
      </c>
      <c r="H5" s="53" t="s">
        <v>41</v>
      </c>
    </row>
    <row r="6" spans="1:8">
      <c r="A6" s="9">
        <v>2</v>
      </c>
      <c r="B6" s="48" t="s">
        <v>44</v>
      </c>
      <c r="C6" s="53" t="s">
        <v>45</v>
      </c>
      <c r="D6" s="47" t="s">
        <v>545</v>
      </c>
      <c r="E6" s="27" t="s">
        <v>53</v>
      </c>
      <c r="F6" s="25" t="s">
        <v>543</v>
      </c>
      <c r="G6" s="29">
        <v>50000</v>
      </c>
      <c r="H6" s="53" t="s">
        <v>17</v>
      </c>
    </row>
    <row r="7" spans="1:8">
      <c r="A7" s="9">
        <v>3</v>
      </c>
      <c r="B7" s="48" t="s">
        <v>36</v>
      </c>
      <c r="C7" s="53" t="s">
        <v>37</v>
      </c>
      <c r="D7" s="47" t="s">
        <v>545</v>
      </c>
      <c r="E7" s="27" t="s">
        <v>53</v>
      </c>
      <c r="F7" s="25" t="s">
        <v>543</v>
      </c>
      <c r="G7" s="167">
        <v>300000</v>
      </c>
      <c r="H7" s="152" t="s">
        <v>18</v>
      </c>
    </row>
    <row r="8" spans="1:8">
      <c r="A8" s="9">
        <v>4</v>
      </c>
      <c r="B8" s="48" t="s">
        <v>34</v>
      </c>
      <c r="C8" s="53" t="s">
        <v>35</v>
      </c>
      <c r="D8" s="47" t="s">
        <v>547</v>
      </c>
      <c r="E8" s="30" t="s">
        <v>57</v>
      </c>
      <c r="F8" s="25" t="s">
        <v>543</v>
      </c>
      <c r="G8" s="167">
        <v>1500000</v>
      </c>
      <c r="H8" s="152" t="s">
        <v>18</v>
      </c>
    </row>
    <row r="9" spans="1:8">
      <c r="A9" s="9">
        <v>5</v>
      </c>
      <c r="B9" s="48" t="s">
        <v>6</v>
      </c>
      <c r="C9" s="53" t="s">
        <v>19</v>
      </c>
      <c r="D9" s="47" t="s">
        <v>547</v>
      </c>
      <c r="E9" s="30" t="s">
        <v>57</v>
      </c>
      <c r="F9" s="25" t="s">
        <v>543</v>
      </c>
      <c r="G9" s="167">
        <v>500000</v>
      </c>
      <c r="H9" s="152" t="s">
        <v>18</v>
      </c>
    </row>
    <row r="10" spans="1:8">
      <c r="A10" s="9">
        <v>6</v>
      </c>
      <c r="B10" s="48" t="s">
        <v>31</v>
      </c>
      <c r="C10" s="53" t="s">
        <v>30</v>
      </c>
      <c r="D10" s="47" t="s">
        <v>548</v>
      </c>
      <c r="E10" s="28" t="s">
        <v>62</v>
      </c>
      <c r="F10" s="25" t="s">
        <v>543</v>
      </c>
      <c r="G10" s="167">
        <v>5000000</v>
      </c>
      <c r="H10" s="152" t="s">
        <v>18</v>
      </c>
    </row>
    <row r="11" spans="1:8">
      <c r="A11" s="9">
        <v>7</v>
      </c>
      <c r="B11" s="48" t="s">
        <v>4</v>
      </c>
      <c r="C11" s="53" t="s">
        <v>12</v>
      </c>
      <c r="D11" s="47" t="s">
        <v>549</v>
      </c>
      <c r="E11" s="28" t="s">
        <v>65</v>
      </c>
      <c r="F11" s="25" t="s">
        <v>543</v>
      </c>
      <c r="G11" s="167">
        <v>500000</v>
      </c>
      <c r="H11" s="152" t="s">
        <v>18</v>
      </c>
    </row>
    <row r="12" spans="1:8">
      <c r="A12" s="9">
        <v>8</v>
      </c>
      <c r="B12" s="48" t="s">
        <v>5</v>
      </c>
      <c r="C12" s="53" t="s">
        <v>20</v>
      </c>
      <c r="D12" s="53" t="s">
        <v>550</v>
      </c>
      <c r="E12" s="53" t="s">
        <v>25</v>
      </c>
      <c r="F12" s="25" t="s">
        <v>543</v>
      </c>
      <c r="G12" s="167">
        <v>200000</v>
      </c>
      <c r="H12" s="152" t="s">
        <v>18</v>
      </c>
    </row>
    <row r="13" spans="1:8">
      <c r="A13" s="9">
        <v>9</v>
      </c>
      <c r="B13" s="50" t="s">
        <v>3</v>
      </c>
      <c r="C13" s="40" t="s">
        <v>7</v>
      </c>
      <c r="D13" s="47" t="s">
        <v>545</v>
      </c>
      <c r="E13" s="27" t="s">
        <v>53</v>
      </c>
      <c r="F13" s="25" t="s">
        <v>543</v>
      </c>
      <c r="G13" s="174">
        <v>12000000</v>
      </c>
      <c r="H13" s="175" t="s">
        <v>32</v>
      </c>
    </row>
    <row r="14" spans="1:8">
      <c r="A14" s="9">
        <v>10</v>
      </c>
      <c r="B14" s="50" t="s">
        <v>8</v>
      </c>
      <c r="C14" s="40" t="s">
        <v>9</v>
      </c>
      <c r="D14" s="47" t="s">
        <v>545</v>
      </c>
      <c r="E14" s="27" t="s">
        <v>53</v>
      </c>
      <c r="F14" s="25" t="s">
        <v>543</v>
      </c>
      <c r="G14" s="174">
        <v>2500000</v>
      </c>
      <c r="H14" s="175" t="s">
        <v>32</v>
      </c>
    </row>
    <row r="15" spans="1:8">
      <c r="A15" s="9">
        <v>11</v>
      </c>
      <c r="B15" s="50" t="s">
        <v>10</v>
      </c>
      <c r="C15" s="40" t="s">
        <v>11</v>
      </c>
      <c r="D15" s="47" t="s">
        <v>545</v>
      </c>
      <c r="E15" s="27" t="s">
        <v>53</v>
      </c>
      <c r="F15" s="25" t="s">
        <v>543</v>
      </c>
      <c r="G15" s="174">
        <v>2500000</v>
      </c>
      <c r="H15" s="175" t="s">
        <v>32</v>
      </c>
    </row>
    <row r="16" spans="1:8">
      <c r="A16" s="9">
        <v>12</v>
      </c>
      <c r="B16" s="50" t="s">
        <v>15</v>
      </c>
      <c r="C16" s="40" t="s">
        <v>21</v>
      </c>
      <c r="D16" s="54" t="s">
        <v>546</v>
      </c>
      <c r="E16" s="78" t="s">
        <v>26</v>
      </c>
      <c r="F16" s="25" t="s">
        <v>543</v>
      </c>
      <c r="G16" s="174">
        <v>800000</v>
      </c>
      <c r="H16" s="175" t="s">
        <v>33</v>
      </c>
    </row>
    <row r="17" spans="1:8">
      <c r="A17" s="9">
        <v>13</v>
      </c>
      <c r="B17" s="46" t="s">
        <v>72</v>
      </c>
      <c r="C17" s="22" t="s">
        <v>73</v>
      </c>
      <c r="D17" s="47" t="s">
        <v>545</v>
      </c>
      <c r="E17" s="27" t="s">
        <v>53</v>
      </c>
      <c r="F17" s="25" t="s">
        <v>543</v>
      </c>
      <c r="G17" s="174">
        <v>1000000</v>
      </c>
      <c r="H17" s="175" t="s">
        <v>536</v>
      </c>
    </row>
    <row r="18" spans="1:8">
      <c r="A18" s="9">
        <v>14</v>
      </c>
      <c r="B18" s="46" t="s">
        <v>75</v>
      </c>
      <c r="C18" s="22" t="s">
        <v>76</v>
      </c>
      <c r="D18" s="47" t="s">
        <v>545</v>
      </c>
      <c r="E18" s="27" t="s">
        <v>53</v>
      </c>
      <c r="F18" s="25" t="s">
        <v>543</v>
      </c>
      <c r="G18" s="174">
        <v>500000</v>
      </c>
      <c r="H18" s="175" t="s">
        <v>537</v>
      </c>
    </row>
    <row r="19" spans="1:8">
      <c r="A19" s="9">
        <v>15</v>
      </c>
      <c r="B19" s="46" t="s">
        <v>78</v>
      </c>
      <c r="C19" s="22" t="s">
        <v>79</v>
      </c>
      <c r="D19" s="47" t="s">
        <v>545</v>
      </c>
      <c r="E19" s="27" t="s">
        <v>53</v>
      </c>
      <c r="F19" s="25" t="s">
        <v>543</v>
      </c>
      <c r="G19" s="174">
        <v>500000</v>
      </c>
      <c r="H19" s="175" t="s">
        <v>538</v>
      </c>
    </row>
    <row r="20" spans="1:8">
      <c r="A20" s="9">
        <v>16</v>
      </c>
      <c r="B20" s="127" t="s">
        <v>117</v>
      </c>
      <c r="C20" s="97" t="s">
        <v>118</v>
      </c>
      <c r="D20" s="47" t="s">
        <v>545</v>
      </c>
      <c r="E20" s="27" t="s">
        <v>53</v>
      </c>
      <c r="F20" s="25" t="s">
        <v>543</v>
      </c>
      <c r="G20" s="174">
        <v>500000</v>
      </c>
      <c r="H20" s="175" t="s">
        <v>539</v>
      </c>
    </row>
    <row r="21" spans="1:8">
      <c r="A21" s="256" t="s">
        <v>29</v>
      </c>
      <c r="B21" s="257"/>
      <c r="C21" s="257"/>
      <c r="D21" s="257"/>
      <c r="E21" s="258"/>
      <c r="F21" s="15"/>
      <c r="G21" s="16">
        <f>SUM(G5:G20)</f>
        <v>28650000</v>
      </c>
      <c r="H21" s="17"/>
    </row>
    <row r="22" spans="1:8">
      <c r="G22" s="3"/>
    </row>
    <row r="23" spans="1:8">
      <c r="G23" s="3"/>
    </row>
    <row r="24" spans="1:8">
      <c r="G24" s="3"/>
    </row>
    <row r="25" spans="1:8">
      <c r="G25" s="3"/>
    </row>
    <row r="26" spans="1:8">
      <c r="G26" s="3"/>
    </row>
    <row r="27" spans="1:8">
      <c r="G27" s="3"/>
    </row>
    <row r="28" spans="1:8">
      <c r="G28" s="3"/>
    </row>
    <row r="29" spans="1:8">
      <c r="G29" s="3"/>
    </row>
    <row r="30" spans="1:8">
      <c r="G30" s="3"/>
    </row>
    <row r="31" spans="1:8">
      <c r="G31" s="3"/>
    </row>
    <row r="32" spans="1:8">
      <c r="G32" s="3"/>
    </row>
    <row r="33" spans="7:7">
      <c r="G33" s="3"/>
    </row>
    <row r="34" spans="7:7">
      <c r="G34" s="3"/>
    </row>
  </sheetData>
  <mergeCells count="6">
    <mergeCell ref="A21:E21"/>
    <mergeCell ref="A1:H1"/>
    <mergeCell ref="A3:A4"/>
    <mergeCell ref="B3:C3"/>
    <mergeCell ref="D3:E3"/>
    <mergeCell ref="G3:G4"/>
  </mergeCells>
  <pageMargins left="0.70866141732283472" right="0.70866141732283472" top="0.74803149606299213" bottom="0.74803149606299213" header="0.31496062992125984" footer="0.31496062992125984"/>
  <pageSetup paperSize="5" scale="75" orientation="portrait" horizontalDpi="0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E0114-0314-400A-B2FE-C2699872A9E3}">
  <dimension ref="A1:H32"/>
  <sheetViews>
    <sheetView zoomScale="95" zoomScaleNormal="95" workbookViewId="0">
      <selection activeCell="G13" sqref="G13"/>
    </sheetView>
  </sheetViews>
  <sheetFormatPr defaultColWidth="9" defaultRowHeight="14.5"/>
  <cols>
    <col min="1" max="1" width="4.7265625" customWidth="1"/>
    <col min="3" max="3" width="26.08984375" customWidth="1"/>
    <col min="4" max="4" width="17.08984375" customWidth="1"/>
    <col min="5" max="5" width="16.6328125" customWidth="1"/>
    <col min="6" max="6" width="10.90625" customWidth="1"/>
    <col min="7" max="7" width="14.453125" style="1" customWidth="1"/>
    <col min="8" max="8" width="54.81640625" customWidth="1"/>
    <col min="9" max="9" width="3.7265625" customWidth="1"/>
  </cols>
  <sheetData>
    <row r="1" spans="1:8" ht="18.5" customHeight="1">
      <c r="A1" s="246" t="s">
        <v>28</v>
      </c>
      <c r="B1" s="246"/>
      <c r="C1" s="246"/>
      <c r="D1" s="246"/>
      <c r="E1" s="246"/>
      <c r="F1" s="246"/>
      <c r="G1" s="246"/>
      <c r="H1" s="246"/>
    </row>
    <row r="2" spans="1:8" ht="18.5" customHeight="1">
      <c r="A2" s="62" t="s">
        <v>153</v>
      </c>
      <c r="B2" s="62"/>
      <c r="C2" s="63"/>
      <c r="D2" s="7"/>
      <c r="E2" s="7"/>
      <c r="F2" s="7"/>
      <c r="G2" s="7"/>
      <c r="H2" s="7"/>
    </row>
    <row r="3" spans="1:8" ht="15.5">
      <c r="A3" s="249" t="s">
        <v>0</v>
      </c>
      <c r="B3" s="247" t="s">
        <v>22</v>
      </c>
      <c r="C3" s="248"/>
      <c r="D3" s="247" t="s">
        <v>23</v>
      </c>
      <c r="E3" s="248"/>
      <c r="F3" s="19" t="s">
        <v>42</v>
      </c>
      <c r="G3" s="249" t="s">
        <v>27</v>
      </c>
      <c r="H3" s="13" t="s">
        <v>2</v>
      </c>
    </row>
    <row r="4" spans="1:8" ht="15.5">
      <c r="A4" s="250"/>
      <c r="B4" s="10" t="s">
        <v>1</v>
      </c>
      <c r="C4" s="11" t="s">
        <v>16</v>
      </c>
      <c r="D4" s="12" t="s">
        <v>24</v>
      </c>
      <c r="E4" s="12" t="s">
        <v>16</v>
      </c>
      <c r="F4" s="20" t="s">
        <v>43</v>
      </c>
      <c r="G4" s="250"/>
      <c r="H4" s="14"/>
    </row>
    <row r="5" spans="1:8">
      <c r="A5" s="9">
        <v>1</v>
      </c>
      <c r="B5" s="46" t="s">
        <v>50</v>
      </c>
      <c r="C5" s="22" t="s">
        <v>51</v>
      </c>
      <c r="D5" s="23" t="s">
        <v>155</v>
      </c>
      <c r="E5" s="27" t="s">
        <v>53</v>
      </c>
      <c r="F5" s="25" t="s">
        <v>152</v>
      </c>
      <c r="G5" s="70">
        <v>600000</v>
      </c>
      <c r="H5" s="8" t="s">
        <v>41</v>
      </c>
    </row>
    <row r="6" spans="1:8">
      <c r="A6" s="9">
        <v>2</v>
      </c>
      <c r="B6" s="48" t="s">
        <v>44</v>
      </c>
      <c r="C6" s="53" t="s">
        <v>45</v>
      </c>
      <c r="D6" s="23" t="s">
        <v>155</v>
      </c>
      <c r="E6" s="27" t="s">
        <v>53</v>
      </c>
      <c r="F6" s="25" t="s">
        <v>152</v>
      </c>
      <c r="G6" s="29">
        <v>50000</v>
      </c>
      <c r="H6" s="8" t="s">
        <v>17</v>
      </c>
    </row>
    <row r="7" spans="1:8">
      <c r="A7" s="9">
        <v>3</v>
      </c>
      <c r="B7" s="48" t="s">
        <v>34</v>
      </c>
      <c r="C7" s="53" t="s">
        <v>35</v>
      </c>
      <c r="D7" s="23" t="s">
        <v>156</v>
      </c>
      <c r="E7" s="30" t="s">
        <v>57</v>
      </c>
      <c r="F7" s="25" t="s">
        <v>152</v>
      </c>
      <c r="G7" s="56">
        <f>1100000</f>
        <v>1100000</v>
      </c>
      <c r="H7" s="58" t="s">
        <v>18</v>
      </c>
    </row>
    <row r="8" spans="1:8">
      <c r="A8" s="9">
        <v>4</v>
      </c>
      <c r="B8" s="48" t="s">
        <v>6</v>
      </c>
      <c r="C8" s="53" t="s">
        <v>19</v>
      </c>
      <c r="D8" s="23" t="s">
        <v>156</v>
      </c>
      <c r="E8" s="30" t="s">
        <v>57</v>
      </c>
      <c r="F8" s="25" t="s">
        <v>152</v>
      </c>
      <c r="G8" s="56">
        <f>350000+200000+400000</f>
        <v>950000</v>
      </c>
      <c r="H8" s="58" t="s">
        <v>18</v>
      </c>
    </row>
    <row r="9" spans="1:8">
      <c r="A9" s="9">
        <v>5</v>
      </c>
      <c r="B9" s="48" t="s">
        <v>5</v>
      </c>
      <c r="C9" s="53" t="s">
        <v>20</v>
      </c>
      <c r="D9" s="49" t="s">
        <v>157</v>
      </c>
      <c r="E9" s="4" t="s">
        <v>25</v>
      </c>
      <c r="F9" s="25" t="s">
        <v>152</v>
      </c>
      <c r="G9" s="56">
        <v>80000</v>
      </c>
      <c r="H9" s="58" t="s">
        <v>18</v>
      </c>
    </row>
    <row r="10" spans="1:8">
      <c r="A10" s="9">
        <v>6</v>
      </c>
      <c r="B10" s="50" t="s">
        <v>3</v>
      </c>
      <c r="C10" s="40" t="s">
        <v>7</v>
      </c>
      <c r="D10" s="23" t="s">
        <v>155</v>
      </c>
      <c r="E10" s="27" t="s">
        <v>53</v>
      </c>
      <c r="F10" s="25" t="s">
        <v>152</v>
      </c>
      <c r="G10" s="57">
        <v>8000000</v>
      </c>
      <c r="H10" s="59" t="s">
        <v>32</v>
      </c>
    </row>
    <row r="11" spans="1:8">
      <c r="A11" s="9">
        <v>7</v>
      </c>
      <c r="B11" s="50" t="s">
        <v>8</v>
      </c>
      <c r="C11" s="40" t="s">
        <v>9</v>
      </c>
      <c r="D11" s="23" t="s">
        <v>155</v>
      </c>
      <c r="E11" s="27" t="s">
        <v>53</v>
      </c>
      <c r="F11" s="25" t="s">
        <v>152</v>
      </c>
      <c r="G11" s="57">
        <v>1400000</v>
      </c>
      <c r="H11" s="59" t="s">
        <v>32</v>
      </c>
    </row>
    <row r="12" spans="1:8">
      <c r="A12" s="9">
        <v>8</v>
      </c>
      <c r="B12" s="50" t="s">
        <v>10</v>
      </c>
      <c r="C12" s="40" t="s">
        <v>11</v>
      </c>
      <c r="D12" s="23" t="s">
        <v>155</v>
      </c>
      <c r="E12" s="27" t="s">
        <v>53</v>
      </c>
      <c r="F12" s="25" t="s">
        <v>152</v>
      </c>
      <c r="G12" s="57">
        <v>3700000</v>
      </c>
      <c r="H12" s="59" t="s">
        <v>32</v>
      </c>
    </row>
    <row r="13" spans="1:8">
      <c r="A13" s="9">
        <v>9</v>
      </c>
      <c r="B13" s="50" t="s">
        <v>15</v>
      </c>
      <c r="C13" s="40" t="s">
        <v>21</v>
      </c>
      <c r="D13" s="44" t="s">
        <v>158</v>
      </c>
      <c r="E13" s="45" t="s">
        <v>26</v>
      </c>
      <c r="F13" s="25" t="s">
        <v>152</v>
      </c>
      <c r="G13" s="29">
        <v>900000</v>
      </c>
      <c r="H13" s="26" t="s">
        <v>33</v>
      </c>
    </row>
    <row r="14" spans="1:8">
      <c r="A14" s="9">
        <v>10</v>
      </c>
      <c r="B14" s="46" t="s">
        <v>72</v>
      </c>
      <c r="C14" s="22" t="s">
        <v>73</v>
      </c>
      <c r="D14" s="23" t="s">
        <v>155</v>
      </c>
      <c r="E14" s="27" t="s">
        <v>53</v>
      </c>
      <c r="F14" s="25" t="s">
        <v>152</v>
      </c>
      <c r="G14" s="57">
        <v>800000</v>
      </c>
      <c r="H14" s="58" t="s">
        <v>18</v>
      </c>
    </row>
    <row r="15" spans="1:8">
      <c r="A15" s="9">
        <v>11</v>
      </c>
      <c r="B15" s="46" t="s">
        <v>75</v>
      </c>
      <c r="C15" s="22" t="s">
        <v>76</v>
      </c>
      <c r="D15" s="23" t="s">
        <v>155</v>
      </c>
      <c r="E15" s="27" t="s">
        <v>53</v>
      </c>
      <c r="F15" s="25" t="s">
        <v>152</v>
      </c>
      <c r="G15" s="57">
        <v>1800000</v>
      </c>
      <c r="H15" s="58" t="s">
        <v>18</v>
      </c>
    </row>
    <row r="16" spans="1:8">
      <c r="A16" s="9">
        <v>12</v>
      </c>
      <c r="B16" s="46" t="s">
        <v>78</v>
      </c>
      <c r="C16" s="22" t="s">
        <v>79</v>
      </c>
      <c r="D16" s="23" t="s">
        <v>155</v>
      </c>
      <c r="E16" s="27" t="s">
        <v>53</v>
      </c>
      <c r="F16" s="25" t="s">
        <v>152</v>
      </c>
      <c r="G16" s="57">
        <v>10000</v>
      </c>
      <c r="H16" s="58" t="s">
        <v>18</v>
      </c>
    </row>
    <row r="17" spans="1:8">
      <c r="A17" s="9">
        <v>13</v>
      </c>
      <c r="B17" s="46" t="s">
        <v>81</v>
      </c>
      <c r="C17" s="22" t="s">
        <v>82</v>
      </c>
      <c r="D17" s="23" t="s">
        <v>155</v>
      </c>
      <c r="E17" s="27" t="s">
        <v>53</v>
      </c>
      <c r="F17" s="25" t="s">
        <v>152</v>
      </c>
      <c r="G17" s="57">
        <v>3000000</v>
      </c>
      <c r="H17" s="58" t="s">
        <v>18</v>
      </c>
    </row>
    <row r="18" spans="1:8">
      <c r="A18" s="9">
        <v>14</v>
      </c>
      <c r="B18" s="36" t="s">
        <v>117</v>
      </c>
      <c r="C18" s="55" t="s">
        <v>118</v>
      </c>
      <c r="D18" s="23" t="s">
        <v>155</v>
      </c>
      <c r="E18" s="27" t="s">
        <v>53</v>
      </c>
      <c r="F18" s="25" t="s">
        <v>152</v>
      </c>
      <c r="G18" s="57">
        <v>665000</v>
      </c>
      <c r="H18" s="59" t="s">
        <v>154</v>
      </c>
    </row>
    <row r="19" spans="1:8">
      <c r="A19" s="243" t="s">
        <v>29</v>
      </c>
      <c r="B19" s="244"/>
      <c r="C19" s="245"/>
      <c r="D19" s="15"/>
      <c r="E19" s="15"/>
      <c r="F19" s="15"/>
      <c r="G19" s="16">
        <f>SUM(G5:G18)</f>
        <v>23055000</v>
      </c>
      <c r="H19" s="17"/>
    </row>
    <row r="20" spans="1:8">
      <c r="G20" s="3"/>
    </row>
    <row r="21" spans="1:8">
      <c r="G21" s="3"/>
    </row>
    <row r="22" spans="1:8">
      <c r="G22" s="3"/>
    </row>
    <row r="23" spans="1:8">
      <c r="G23" s="3"/>
    </row>
    <row r="24" spans="1:8">
      <c r="G24" s="3"/>
    </row>
    <row r="25" spans="1:8">
      <c r="G25" s="3"/>
    </row>
    <row r="26" spans="1:8">
      <c r="G26" s="3"/>
    </row>
    <row r="27" spans="1:8">
      <c r="G27" s="3"/>
    </row>
    <row r="28" spans="1:8">
      <c r="G28" s="3"/>
    </row>
    <row r="29" spans="1:8">
      <c r="G29" s="3"/>
    </row>
    <row r="30" spans="1:8">
      <c r="G30" s="3"/>
    </row>
    <row r="31" spans="1:8">
      <c r="G31" s="3"/>
    </row>
    <row r="32" spans="1:8">
      <c r="G32" s="3"/>
    </row>
  </sheetData>
  <mergeCells count="6">
    <mergeCell ref="A19:C19"/>
    <mergeCell ref="A1:H1"/>
    <mergeCell ref="A3:A4"/>
    <mergeCell ref="B3:C3"/>
    <mergeCell ref="D3:E3"/>
    <mergeCell ref="G3:G4"/>
  </mergeCells>
  <pageMargins left="0.70866141732283472" right="0.70866141732283472" top="0.74803149606299213" bottom="0.74803149606299213" header="0.31496062992125984" footer="0.31496062992125984"/>
  <pageSetup paperSize="5" scale="75" orientation="portrait" horizontalDpi="0" verticalDpi="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B7E6F-44C0-47B3-9531-58C1366E7044}">
  <dimension ref="A1:H34"/>
  <sheetViews>
    <sheetView zoomScale="95" zoomScaleNormal="95" workbookViewId="0">
      <selection activeCell="G16" sqref="G16:H16"/>
    </sheetView>
  </sheetViews>
  <sheetFormatPr defaultColWidth="9" defaultRowHeight="14.5"/>
  <cols>
    <col min="1" max="1" width="4.7265625" customWidth="1"/>
    <col min="3" max="3" width="26.08984375" customWidth="1"/>
    <col min="4" max="4" width="17.08984375" customWidth="1"/>
    <col min="5" max="5" width="16.1796875" customWidth="1"/>
    <col min="6" max="6" width="10.90625" customWidth="1"/>
    <col min="7" max="7" width="14.453125" style="1" customWidth="1"/>
    <col min="8" max="8" width="54.81640625" customWidth="1"/>
    <col min="9" max="9" width="3.7265625" customWidth="1"/>
  </cols>
  <sheetData>
    <row r="1" spans="1:8" ht="18.5" customHeight="1">
      <c r="A1" s="246" t="s">
        <v>28</v>
      </c>
      <c r="B1" s="246"/>
      <c r="C1" s="246"/>
      <c r="D1" s="246"/>
      <c r="E1" s="246"/>
      <c r="F1" s="246"/>
      <c r="G1" s="246"/>
      <c r="H1" s="246"/>
    </row>
    <row r="2" spans="1:8" ht="18.5" customHeight="1">
      <c r="A2" s="62" t="s">
        <v>397</v>
      </c>
      <c r="B2" s="62"/>
      <c r="C2" s="63"/>
      <c r="D2" s="7"/>
      <c r="E2" s="7"/>
      <c r="F2" s="7"/>
      <c r="G2" s="7"/>
      <c r="H2" s="7"/>
    </row>
    <row r="3" spans="1:8" ht="15.5">
      <c r="A3" s="249" t="s">
        <v>0</v>
      </c>
      <c r="B3" s="247" t="s">
        <v>22</v>
      </c>
      <c r="C3" s="248"/>
      <c r="D3" s="247" t="s">
        <v>23</v>
      </c>
      <c r="E3" s="248"/>
      <c r="F3" s="19" t="s">
        <v>42</v>
      </c>
      <c r="G3" s="249" t="s">
        <v>27</v>
      </c>
      <c r="H3" s="13" t="s">
        <v>2</v>
      </c>
    </row>
    <row r="4" spans="1:8" ht="15.5">
      <c r="A4" s="250"/>
      <c r="B4" s="10" t="s">
        <v>1</v>
      </c>
      <c r="C4" s="11" t="s">
        <v>16</v>
      </c>
      <c r="D4" s="12" t="s">
        <v>24</v>
      </c>
      <c r="E4" s="12" t="s">
        <v>16</v>
      </c>
      <c r="F4" s="20" t="s">
        <v>43</v>
      </c>
      <c r="G4" s="250"/>
      <c r="H4" s="14"/>
    </row>
    <row r="5" spans="1:8">
      <c r="A5" s="9">
        <v>1</v>
      </c>
      <c r="B5" s="46" t="s">
        <v>50</v>
      </c>
      <c r="C5" s="22" t="s">
        <v>51</v>
      </c>
      <c r="D5" s="47" t="s">
        <v>399</v>
      </c>
      <c r="E5" s="27" t="s">
        <v>53</v>
      </c>
      <c r="F5" s="25" t="s">
        <v>398</v>
      </c>
      <c r="G5" s="29">
        <v>600000</v>
      </c>
      <c r="H5" s="8" t="s">
        <v>41</v>
      </c>
    </row>
    <row r="6" spans="1:8">
      <c r="A6" s="9">
        <v>2</v>
      </c>
      <c r="B6" s="48" t="s">
        <v>44</v>
      </c>
      <c r="C6" s="53" t="s">
        <v>45</v>
      </c>
      <c r="D6" s="47" t="s">
        <v>399</v>
      </c>
      <c r="E6" s="27" t="s">
        <v>53</v>
      </c>
      <c r="F6" s="25" t="s">
        <v>398</v>
      </c>
      <c r="G6" s="29">
        <v>50000</v>
      </c>
      <c r="H6" s="8" t="s">
        <v>17</v>
      </c>
    </row>
    <row r="7" spans="1:8">
      <c r="A7" s="9">
        <v>3</v>
      </c>
      <c r="B7" s="48" t="s">
        <v>36</v>
      </c>
      <c r="C7" s="53" t="s">
        <v>37</v>
      </c>
      <c r="D7" s="47" t="s">
        <v>399</v>
      </c>
      <c r="E7" s="27" t="s">
        <v>53</v>
      </c>
      <c r="F7" s="25" t="s">
        <v>398</v>
      </c>
      <c r="G7" s="172">
        <v>300000</v>
      </c>
      <c r="H7" s="170" t="s">
        <v>18</v>
      </c>
    </row>
    <row r="8" spans="1:8">
      <c r="A8" s="9">
        <v>4</v>
      </c>
      <c r="B8" s="48" t="s">
        <v>34</v>
      </c>
      <c r="C8" s="53" t="s">
        <v>35</v>
      </c>
      <c r="D8" s="47" t="s">
        <v>401</v>
      </c>
      <c r="E8" s="30" t="s">
        <v>57</v>
      </c>
      <c r="F8" s="25" t="s">
        <v>398</v>
      </c>
      <c r="G8" s="172">
        <v>1500000</v>
      </c>
      <c r="H8" s="170" t="s">
        <v>18</v>
      </c>
    </row>
    <row r="9" spans="1:8">
      <c r="A9" s="9">
        <v>5</v>
      </c>
      <c r="B9" s="48" t="s">
        <v>6</v>
      </c>
      <c r="C9" s="53" t="s">
        <v>19</v>
      </c>
      <c r="D9" s="47" t="s">
        <v>401</v>
      </c>
      <c r="E9" s="30" t="s">
        <v>57</v>
      </c>
      <c r="F9" s="25" t="s">
        <v>398</v>
      </c>
      <c r="G9" s="172">
        <v>450000</v>
      </c>
      <c r="H9" s="170" t="s">
        <v>18</v>
      </c>
    </row>
    <row r="10" spans="1:8">
      <c r="A10" s="9">
        <v>6</v>
      </c>
      <c r="B10" s="48" t="s">
        <v>31</v>
      </c>
      <c r="C10" s="53" t="s">
        <v>30</v>
      </c>
      <c r="D10" s="47" t="s">
        <v>402</v>
      </c>
      <c r="E10" s="28" t="s">
        <v>62</v>
      </c>
      <c r="F10" s="25" t="s">
        <v>398</v>
      </c>
      <c r="G10" s="172">
        <v>4500000</v>
      </c>
      <c r="H10" s="170" t="s">
        <v>18</v>
      </c>
    </row>
    <row r="11" spans="1:8">
      <c r="A11" s="9">
        <v>7</v>
      </c>
      <c r="B11" s="48" t="s">
        <v>4</v>
      </c>
      <c r="C11" s="53" t="s">
        <v>12</v>
      </c>
      <c r="D11" s="47" t="s">
        <v>403</v>
      </c>
      <c r="E11" s="28" t="s">
        <v>65</v>
      </c>
      <c r="F11" s="25" t="s">
        <v>398</v>
      </c>
      <c r="G11" s="172">
        <v>400000</v>
      </c>
      <c r="H11" s="170" t="s">
        <v>18</v>
      </c>
    </row>
    <row r="12" spans="1:8">
      <c r="A12" s="9">
        <v>8</v>
      </c>
      <c r="B12" s="48" t="s">
        <v>5</v>
      </c>
      <c r="C12" s="53" t="s">
        <v>20</v>
      </c>
      <c r="D12" s="169" t="s">
        <v>404</v>
      </c>
      <c r="E12" s="4" t="s">
        <v>25</v>
      </c>
      <c r="F12" s="25" t="s">
        <v>398</v>
      </c>
      <c r="G12" s="172">
        <v>200000</v>
      </c>
      <c r="H12" s="170" t="s">
        <v>18</v>
      </c>
    </row>
    <row r="13" spans="1:8">
      <c r="A13" s="9">
        <v>9</v>
      </c>
      <c r="B13" s="50" t="s">
        <v>3</v>
      </c>
      <c r="C13" s="40" t="s">
        <v>7</v>
      </c>
      <c r="D13" s="47" t="s">
        <v>399</v>
      </c>
      <c r="E13" s="27" t="s">
        <v>53</v>
      </c>
      <c r="F13" s="25" t="s">
        <v>398</v>
      </c>
      <c r="G13" s="173">
        <v>6500000</v>
      </c>
      <c r="H13" s="171" t="s">
        <v>32</v>
      </c>
    </row>
    <row r="14" spans="1:8">
      <c r="A14" s="9">
        <v>10</v>
      </c>
      <c r="B14" s="50" t="s">
        <v>8</v>
      </c>
      <c r="C14" s="40" t="s">
        <v>9</v>
      </c>
      <c r="D14" s="47" t="s">
        <v>399</v>
      </c>
      <c r="E14" s="27" t="s">
        <v>53</v>
      </c>
      <c r="F14" s="25" t="s">
        <v>398</v>
      </c>
      <c r="G14" s="173">
        <v>1500000</v>
      </c>
      <c r="H14" s="171" t="s">
        <v>32</v>
      </c>
    </row>
    <row r="15" spans="1:8">
      <c r="A15" s="9">
        <v>11</v>
      </c>
      <c r="B15" s="50" t="s">
        <v>10</v>
      </c>
      <c r="C15" s="40" t="s">
        <v>11</v>
      </c>
      <c r="D15" s="47" t="s">
        <v>399</v>
      </c>
      <c r="E15" s="27" t="s">
        <v>53</v>
      </c>
      <c r="F15" s="25" t="s">
        <v>398</v>
      </c>
      <c r="G15" s="173">
        <v>1500000</v>
      </c>
      <c r="H15" s="171" t="s">
        <v>32</v>
      </c>
    </row>
    <row r="16" spans="1:8">
      <c r="A16" s="9">
        <v>12</v>
      </c>
      <c r="B16" s="50" t="s">
        <v>15</v>
      </c>
      <c r="C16" s="40" t="s">
        <v>21</v>
      </c>
      <c r="D16" s="123" t="s">
        <v>400</v>
      </c>
      <c r="E16" s="45" t="s">
        <v>26</v>
      </c>
      <c r="F16" s="25" t="s">
        <v>398</v>
      </c>
      <c r="G16" s="29">
        <v>300000</v>
      </c>
      <c r="H16" s="26" t="s">
        <v>33</v>
      </c>
    </row>
    <row r="17" spans="1:8">
      <c r="A17" s="9">
        <v>13</v>
      </c>
      <c r="B17" s="46" t="s">
        <v>72</v>
      </c>
      <c r="C17" s="22" t="s">
        <v>73</v>
      </c>
      <c r="D17" s="47" t="s">
        <v>399</v>
      </c>
      <c r="E17" s="27" t="s">
        <v>53</v>
      </c>
      <c r="F17" s="25" t="s">
        <v>398</v>
      </c>
      <c r="G17" s="174">
        <v>150000</v>
      </c>
      <c r="H17" s="152" t="s">
        <v>18</v>
      </c>
    </row>
    <row r="18" spans="1:8">
      <c r="A18" s="9">
        <v>14</v>
      </c>
      <c r="B18" s="46" t="s">
        <v>75</v>
      </c>
      <c r="C18" s="22" t="s">
        <v>76</v>
      </c>
      <c r="D18" s="47" t="s">
        <v>399</v>
      </c>
      <c r="E18" s="27" t="s">
        <v>53</v>
      </c>
      <c r="F18" s="25" t="s">
        <v>398</v>
      </c>
      <c r="G18" s="174">
        <v>1500000</v>
      </c>
      <c r="H18" s="152" t="s">
        <v>18</v>
      </c>
    </row>
    <row r="19" spans="1:8">
      <c r="A19" s="9">
        <v>15</v>
      </c>
      <c r="B19" s="46" t="s">
        <v>78</v>
      </c>
      <c r="C19" s="22" t="s">
        <v>79</v>
      </c>
      <c r="D19" s="47" t="s">
        <v>399</v>
      </c>
      <c r="E19" s="27" t="s">
        <v>53</v>
      </c>
      <c r="F19" s="25" t="s">
        <v>398</v>
      </c>
      <c r="G19" s="174">
        <v>500000</v>
      </c>
      <c r="H19" s="152" t="s">
        <v>18</v>
      </c>
    </row>
    <row r="20" spans="1:8">
      <c r="A20" s="9">
        <v>16</v>
      </c>
      <c r="B20" s="46" t="s">
        <v>81</v>
      </c>
      <c r="C20" s="22" t="s">
        <v>82</v>
      </c>
      <c r="D20" s="47" t="s">
        <v>399</v>
      </c>
      <c r="E20" s="27" t="s">
        <v>53</v>
      </c>
      <c r="F20" s="25" t="s">
        <v>398</v>
      </c>
      <c r="G20" s="173">
        <v>1500000</v>
      </c>
      <c r="H20" s="171" t="s">
        <v>33</v>
      </c>
    </row>
    <row r="21" spans="1:8">
      <c r="A21" s="243" t="s">
        <v>29</v>
      </c>
      <c r="B21" s="244"/>
      <c r="C21" s="245"/>
      <c r="D21" s="15"/>
      <c r="E21" s="15"/>
      <c r="F21" s="15"/>
      <c r="G21" s="16">
        <f>SUM(G5:G20)</f>
        <v>21450000</v>
      </c>
      <c r="H21" s="17"/>
    </row>
    <row r="22" spans="1:8">
      <c r="G22" s="3"/>
    </row>
    <row r="23" spans="1:8">
      <c r="G23" s="3"/>
    </row>
    <row r="24" spans="1:8">
      <c r="G24" s="3"/>
    </row>
    <row r="25" spans="1:8">
      <c r="G25" s="3"/>
    </row>
    <row r="26" spans="1:8">
      <c r="G26" s="3"/>
    </row>
    <row r="27" spans="1:8">
      <c r="G27" s="3"/>
    </row>
    <row r="28" spans="1:8">
      <c r="G28" s="3"/>
    </row>
    <row r="29" spans="1:8">
      <c r="G29" s="3"/>
    </row>
    <row r="30" spans="1:8">
      <c r="G30" s="3"/>
    </row>
    <row r="31" spans="1:8">
      <c r="G31" s="3"/>
    </row>
    <row r="32" spans="1:8">
      <c r="G32" s="3"/>
    </row>
    <row r="33" spans="7:7">
      <c r="G33" s="3"/>
    </row>
    <row r="34" spans="7:7">
      <c r="G34" s="3"/>
    </row>
  </sheetData>
  <mergeCells count="6">
    <mergeCell ref="A21:C21"/>
    <mergeCell ref="A1:H1"/>
    <mergeCell ref="A3:A4"/>
    <mergeCell ref="B3:C3"/>
    <mergeCell ref="D3:E3"/>
    <mergeCell ref="G3:G4"/>
  </mergeCells>
  <pageMargins left="0.70866141732283472" right="0.70866141732283472" top="0.74803149606299213" bottom="0.74803149606299213" header="0.31496062992125984" footer="0.31496062992125984"/>
  <pageSetup paperSize="5" scale="75" orientation="portrait" horizontalDpi="0" verticalDpi="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310C2-62A1-4012-A876-63B70C9344B0}">
  <dimension ref="A1:H29"/>
  <sheetViews>
    <sheetView zoomScale="95" zoomScaleNormal="95" workbookViewId="0">
      <selection activeCell="H18" sqref="H18"/>
    </sheetView>
  </sheetViews>
  <sheetFormatPr defaultColWidth="9" defaultRowHeight="14.5"/>
  <cols>
    <col min="1" max="1" width="4.7265625" customWidth="1"/>
    <col min="3" max="3" width="26.08984375" customWidth="1"/>
    <col min="4" max="4" width="17.08984375" customWidth="1"/>
    <col min="5" max="5" width="16.1796875" customWidth="1"/>
    <col min="6" max="6" width="10.90625" customWidth="1"/>
    <col min="7" max="7" width="14.453125" style="1" customWidth="1"/>
    <col min="8" max="8" width="54.81640625" customWidth="1"/>
    <col min="9" max="9" width="3.7265625" customWidth="1"/>
  </cols>
  <sheetData>
    <row r="1" spans="1:8" ht="18.5" customHeight="1">
      <c r="A1" s="246" t="s">
        <v>28</v>
      </c>
      <c r="B1" s="246"/>
      <c r="C1" s="246"/>
      <c r="D1" s="246"/>
      <c r="E1" s="246"/>
      <c r="F1" s="246"/>
      <c r="G1" s="246"/>
      <c r="H1" s="246"/>
    </row>
    <row r="2" spans="1:8" ht="18.5" customHeight="1">
      <c r="A2" s="62" t="s">
        <v>347</v>
      </c>
      <c r="B2" s="62"/>
      <c r="C2" s="63"/>
      <c r="D2" s="7"/>
      <c r="E2" s="7"/>
      <c r="F2" s="7"/>
      <c r="G2" s="7"/>
      <c r="H2" s="7"/>
    </row>
    <row r="3" spans="1:8" ht="15.5">
      <c r="A3" s="249" t="s">
        <v>0</v>
      </c>
      <c r="B3" s="247" t="s">
        <v>22</v>
      </c>
      <c r="C3" s="248"/>
      <c r="D3" s="247" t="s">
        <v>23</v>
      </c>
      <c r="E3" s="248"/>
      <c r="F3" s="19" t="s">
        <v>42</v>
      </c>
      <c r="G3" s="249" t="s">
        <v>27</v>
      </c>
      <c r="H3" s="13" t="s">
        <v>2</v>
      </c>
    </row>
    <row r="4" spans="1:8" ht="15.5">
      <c r="A4" s="250"/>
      <c r="B4" s="10" t="s">
        <v>1</v>
      </c>
      <c r="C4" s="11" t="s">
        <v>16</v>
      </c>
      <c r="D4" s="12" t="s">
        <v>24</v>
      </c>
      <c r="E4" s="12" t="s">
        <v>16</v>
      </c>
      <c r="F4" s="20" t="s">
        <v>43</v>
      </c>
      <c r="G4" s="250"/>
      <c r="H4" s="14"/>
    </row>
    <row r="5" spans="1:8">
      <c r="A5" s="9">
        <v>1</v>
      </c>
      <c r="B5" s="46" t="s">
        <v>50</v>
      </c>
      <c r="C5" s="22" t="s">
        <v>51</v>
      </c>
      <c r="D5" s="47" t="s">
        <v>349</v>
      </c>
      <c r="E5" s="27" t="s">
        <v>53</v>
      </c>
      <c r="F5" s="25" t="s">
        <v>348</v>
      </c>
      <c r="G5" s="29">
        <v>600000</v>
      </c>
      <c r="H5" s="8" t="s">
        <v>41</v>
      </c>
    </row>
    <row r="6" spans="1:8">
      <c r="A6" s="9">
        <v>2</v>
      </c>
      <c r="B6" s="48" t="s">
        <v>34</v>
      </c>
      <c r="C6" s="53" t="s">
        <v>35</v>
      </c>
      <c r="D6" s="47" t="s">
        <v>350</v>
      </c>
      <c r="E6" s="30" t="s">
        <v>57</v>
      </c>
      <c r="F6" s="25" t="s">
        <v>348</v>
      </c>
      <c r="G6" s="159">
        <v>500000</v>
      </c>
      <c r="H6" s="148" t="s">
        <v>18</v>
      </c>
    </row>
    <row r="7" spans="1:8">
      <c r="A7" s="9">
        <v>3</v>
      </c>
      <c r="B7" s="48" t="s">
        <v>6</v>
      </c>
      <c r="C7" s="53" t="s">
        <v>19</v>
      </c>
      <c r="D7" s="47" t="s">
        <v>350</v>
      </c>
      <c r="E7" s="30" t="s">
        <v>57</v>
      </c>
      <c r="F7" s="25" t="s">
        <v>348</v>
      </c>
      <c r="G7" s="159">
        <v>300000</v>
      </c>
      <c r="H7" s="148" t="s">
        <v>18</v>
      </c>
    </row>
    <row r="8" spans="1:8">
      <c r="A8" s="9">
        <v>4</v>
      </c>
      <c r="B8" s="48" t="s">
        <v>31</v>
      </c>
      <c r="C8" s="53" t="s">
        <v>30</v>
      </c>
      <c r="D8" s="47" t="s">
        <v>351</v>
      </c>
      <c r="E8" s="28" t="s">
        <v>62</v>
      </c>
      <c r="F8" s="25" t="s">
        <v>348</v>
      </c>
      <c r="G8" s="159">
        <v>2000000</v>
      </c>
      <c r="H8" s="148" t="s">
        <v>18</v>
      </c>
    </row>
    <row r="9" spans="1:8">
      <c r="A9" s="9">
        <v>5</v>
      </c>
      <c r="B9" s="50" t="s">
        <v>8</v>
      </c>
      <c r="C9" s="40" t="s">
        <v>9</v>
      </c>
      <c r="D9" s="47" t="s">
        <v>349</v>
      </c>
      <c r="E9" s="27" t="s">
        <v>53</v>
      </c>
      <c r="F9" s="25" t="s">
        <v>348</v>
      </c>
      <c r="G9" s="161">
        <v>1000000</v>
      </c>
      <c r="H9" s="149" t="s">
        <v>32</v>
      </c>
    </row>
    <row r="10" spans="1:8">
      <c r="A10" s="9">
        <v>6</v>
      </c>
      <c r="B10" s="50" t="s">
        <v>15</v>
      </c>
      <c r="C10" s="40" t="s">
        <v>21</v>
      </c>
      <c r="D10" s="123" t="s">
        <v>352</v>
      </c>
      <c r="E10" s="45" t="s">
        <v>26</v>
      </c>
      <c r="F10" s="25" t="s">
        <v>348</v>
      </c>
      <c r="G10" s="161">
        <v>500000</v>
      </c>
      <c r="H10" s="149" t="s">
        <v>33</v>
      </c>
    </row>
    <row r="11" spans="1:8">
      <c r="A11" s="9">
        <v>7</v>
      </c>
      <c r="B11" s="46" t="s">
        <v>72</v>
      </c>
      <c r="C11" s="22" t="s">
        <v>73</v>
      </c>
      <c r="D11" s="47" t="s">
        <v>349</v>
      </c>
      <c r="E11" s="27" t="s">
        <v>53</v>
      </c>
      <c r="F11" s="25" t="s">
        <v>348</v>
      </c>
      <c r="G11" s="161">
        <v>1000000</v>
      </c>
      <c r="H11" s="163" t="s">
        <v>324</v>
      </c>
    </row>
    <row r="12" spans="1:8">
      <c r="A12" s="9">
        <v>8</v>
      </c>
      <c r="B12" s="46" t="s">
        <v>75</v>
      </c>
      <c r="C12" s="22" t="s">
        <v>76</v>
      </c>
      <c r="D12" s="47" t="s">
        <v>349</v>
      </c>
      <c r="E12" s="27" t="s">
        <v>53</v>
      </c>
      <c r="F12" s="25" t="s">
        <v>348</v>
      </c>
      <c r="G12" s="161">
        <v>1000000</v>
      </c>
      <c r="H12" s="163" t="s">
        <v>353</v>
      </c>
    </row>
    <row r="13" spans="1:8">
      <c r="A13" s="9">
        <v>9</v>
      </c>
      <c r="B13" s="46" t="s">
        <v>78</v>
      </c>
      <c r="C13" s="22" t="s">
        <v>79</v>
      </c>
      <c r="D13" s="47" t="s">
        <v>349</v>
      </c>
      <c r="E13" s="27" t="s">
        <v>53</v>
      </c>
      <c r="F13" s="25" t="s">
        <v>348</v>
      </c>
      <c r="G13" s="161">
        <v>1000000</v>
      </c>
      <c r="H13" s="163" t="s">
        <v>326</v>
      </c>
    </row>
    <row r="14" spans="1:8">
      <c r="A14" s="9">
        <v>10</v>
      </c>
      <c r="B14" s="46" t="s">
        <v>81</v>
      </c>
      <c r="C14" s="22" t="s">
        <v>82</v>
      </c>
      <c r="D14" s="47" t="s">
        <v>349</v>
      </c>
      <c r="E14" s="27" t="s">
        <v>53</v>
      </c>
      <c r="F14" s="25" t="s">
        <v>348</v>
      </c>
      <c r="G14" s="161">
        <v>1000000</v>
      </c>
      <c r="H14" s="149" t="s">
        <v>33</v>
      </c>
    </row>
    <row r="15" spans="1:8">
      <c r="A15" s="9">
        <v>11</v>
      </c>
      <c r="B15" s="46" t="s">
        <v>84</v>
      </c>
      <c r="C15" s="22" t="s">
        <v>85</v>
      </c>
      <c r="D15" s="47" t="s">
        <v>349</v>
      </c>
      <c r="E15" s="27" t="s">
        <v>53</v>
      </c>
      <c r="F15" s="25" t="s">
        <v>348</v>
      </c>
      <c r="G15" s="168">
        <v>500000</v>
      </c>
      <c r="H15" s="164" t="s">
        <v>354</v>
      </c>
    </row>
    <row r="16" spans="1:8">
      <c r="A16" s="243" t="s">
        <v>29</v>
      </c>
      <c r="B16" s="244"/>
      <c r="C16" s="245"/>
      <c r="D16" s="15"/>
      <c r="E16" s="15"/>
      <c r="F16" s="15"/>
      <c r="G16" s="16">
        <f>SUM(G5:G15)</f>
        <v>9400000</v>
      </c>
      <c r="H16" s="17"/>
    </row>
    <row r="17" spans="7:7">
      <c r="G17" s="3"/>
    </row>
    <row r="18" spans="7:7">
      <c r="G18" s="3"/>
    </row>
    <row r="19" spans="7:7">
      <c r="G19" s="3"/>
    </row>
    <row r="20" spans="7:7">
      <c r="G20" s="3"/>
    </row>
    <row r="21" spans="7:7">
      <c r="G21" s="3"/>
    </row>
    <row r="22" spans="7:7">
      <c r="G22" s="3"/>
    </row>
    <row r="23" spans="7:7">
      <c r="G23" s="3"/>
    </row>
    <row r="24" spans="7:7">
      <c r="G24" s="3"/>
    </row>
    <row r="25" spans="7:7">
      <c r="G25" s="3"/>
    </row>
    <row r="26" spans="7:7">
      <c r="G26" s="3"/>
    </row>
    <row r="27" spans="7:7">
      <c r="G27" s="3"/>
    </row>
    <row r="28" spans="7:7">
      <c r="G28" s="3"/>
    </row>
    <row r="29" spans="7:7">
      <c r="G29" s="3"/>
    </row>
  </sheetData>
  <mergeCells count="6">
    <mergeCell ref="A16:C16"/>
    <mergeCell ref="A1:H1"/>
    <mergeCell ref="A3:A4"/>
    <mergeCell ref="B3:C3"/>
    <mergeCell ref="D3:E3"/>
    <mergeCell ref="G3:G4"/>
  </mergeCells>
  <pageMargins left="0.70866141732283472" right="0.70866141732283472" top="0.74803149606299213" bottom="0.74803149606299213" header="0.31496062992125984" footer="0.31496062992125984"/>
  <pageSetup paperSize="5" scale="75" orientation="portrait" horizontalDpi="0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9D8E2-9810-42D6-BE1A-A92CCC076F4A}">
  <dimension ref="A1:H31"/>
  <sheetViews>
    <sheetView zoomScale="95" zoomScaleNormal="95" workbookViewId="0">
      <selection activeCell="G14" sqref="G14:H14"/>
    </sheetView>
  </sheetViews>
  <sheetFormatPr defaultColWidth="9" defaultRowHeight="14.5"/>
  <cols>
    <col min="1" max="1" width="4.7265625" customWidth="1"/>
    <col min="3" max="3" width="26.08984375" customWidth="1"/>
    <col min="4" max="4" width="17.08984375" customWidth="1"/>
    <col min="5" max="5" width="16.1796875" customWidth="1"/>
    <col min="6" max="6" width="10.90625" customWidth="1"/>
    <col min="7" max="7" width="14.453125" style="1" customWidth="1"/>
    <col min="8" max="8" width="54.81640625" customWidth="1"/>
    <col min="9" max="9" width="3.7265625" customWidth="1"/>
  </cols>
  <sheetData>
    <row r="1" spans="1:8" ht="18.5" customHeight="1">
      <c r="A1" s="246" t="s">
        <v>28</v>
      </c>
      <c r="B1" s="246"/>
      <c r="C1" s="246"/>
      <c r="D1" s="246"/>
      <c r="E1" s="246"/>
      <c r="F1" s="246"/>
      <c r="G1" s="246"/>
      <c r="H1" s="246"/>
    </row>
    <row r="2" spans="1:8" ht="18.5" customHeight="1">
      <c r="A2" s="62" t="s">
        <v>159</v>
      </c>
      <c r="B2" s="62"/>
      <c r="C2" s="63"/>
      <c r="D2" s="7"/>
      <c r="E2" s="7"/>
      <c r="F2" s="7"/>
      <c r="G2" s="7"/>
      <c r="H2" s="7"/>
    </row>
    <row r="3" spans="1:8" ht="15.5">
      <c r="A3" s="249" t="s">
        <v>0</v>
      </c>
      <c r="B3" s="247" t="s">
        <v>22</v>
      </c>
      <c r="C3" s="248"/>
      <c r="D3" s="247" t="s">
        <v>23</v>
      </c>
      <c r="E3" s="248"/>
      <c r="F3" s="19" t="s">
        <v>42</v>
      </c>
      <c r="G3" s="249" t="s">
        <v>27</v>
      </c>
      <c r="H3" s="13" t="s">
        <v>2</v>
      </c>
    </row>
    <row r="4" spans="1:8" ht="15.5">
      <c r="A4" s="250"/>
      <c r="B4" s="10" t="s">
        <v>1</v>
      </c>
      <c r="C4" s="11" t="s">
        <v>16</v>
      </c>
      <c r="D4" s="12" t="s">
        <v>24</v>
      </c>
      <c r="E4" s="12" t="s">
        <v>16</v>
      </c>
      <c r="F4" s="20" t="s">
        <v>43</v>
      </c>
      <c r="G4" s="250"/>
      <c r="H4" s="14"/>
    </row>
    <row r="5" spans="1:8">
      <c r="A5" s="9">
        <v>1</v>
      </c>
      <c r="B5" s="46" t="s">
        <v>50</v>
      </c>
      <c r="C5" s="22" t="s">
        <v>51</v>
      </c>
      <c r="D5" s="47" t="s">
        <v>165</v>
      </c>
      <c r="E5" s="27" t="s">
        <v>53</v>
      </c>
      <c r="F5" s="25" t="s">
        <v>160</v>
      </c>
      <c r="G5" s="71">
        <v>300000</v>
      </c>
      <c r="H5" s="8" t="s">
        <v>41</v>
      </c>
    </row>
    <row r="6" spans="1:8">
      <c r="A6" s="9">
        <v>2</v>
      </c>
      <c r="B6" s="48" t="s">
        <v>44</v>
      </c>
      <c r="C6" s="53" t="s">
        <v>45</v>
      </c>
      <c r="D6" s="47" t="s">
        <v>165</v>
      </c>
      <c r="E6" s="27" t="s">
        <v>53</v>
      </c>
      <c r="F6" s="25" t="s">
        <v>160</v>
      </c>
      <c r="G6" s="71">
        <v>50000</v>
      </c>
      <c r="H6" s="8" t="s">
        <v>17</v>
      </c>
    </row>
    <row r="7" spans="1:8">
      <c r="A7" s="9">
        <v>3</v>
      </c>
      <c r="B7" s="48" t="s">
        <v>36</v>
      </c>
      <c r="C7" s="53" t="s">
        <v>37</v>
      </c>
      <c r="D7" s="47" t="s">
        <v>391</v>
      </c>
      <c r="E7" s="27" t="s">
        <v>53</v>
      </c>
      <c r="F7" s="25" t="s">
        <v>160</v>
      </c>
      <c r="G7" s="61">
        <v>100000</v>
      </c>
      <c r="H7" s="60" t="s">
        <v>18</v>
      </c>
    </row>
    <row r="8" spans="1:8">
      <c r="A8" s="9">
        <v>4</v>
      </c>
      <c r="B8" s="48" t="s">
        <v>34</v>
      </c>
      <c r="C8" s="53" t="s">
        <v>35</v>
      </c>
      <c r="D8" s="47" t="s">
        <v>167</v>
      </c>
      <c r="E8" s="30" t="s">
        <v>57</v>
      </c>
      <c r="F8" s="25" t="s">
        <v>160</v>
      </c>
      <c r="G8" s="61">
        <v>850000</v>
      </c>
      <c r="H8" s="60" t="s">
        <v>18</v>
      </c>
    </row>
    <row r="9" spans="1:8">
      <c r="A9" s="9">
        <v>5</v>
      </c>
      <c r="B9" s="48" t="s">
        <v>6</v>
      </c>
      <c r="C9" s="53" t="s">
        <v>19</v>
      </c>
      <c r="D9" s="47" t="s">
        <v>167</v>
      </c>
      <c r="E9" s="30" t="s">
        <v>57</v>
      </c>
      <c r="F9" s="25" t="s">
        <v>160</v>
      </c>
      <c r="G9" s="61">
        <v>200000</v>
      </c>
      <c r="H9" s="60" t="s">
        <v>18</v>
      </c>
    </row>
    <row r="10" spans="1:8">
      <c r="A10" s="9">
        <v>6</v>
      </c>
      <c r="B10" s="48" t="s">
        <v>31</v>
      </c>
      <c r="C10" s="53" t="s">
        <v>30</v>
      </c>
      <c r="D10" s="47" t="s">
        <v>168</v>
      </c>
      <c r="E10" s="28" t="s">
        <v>62</v>
      </c>
      <c r="F10" s="25" t="s">
        <v>160</v>
      </c>
      <c r="G10" s="61">
        <v>3000000</v>
      </c>
      <c r="H10" s="60" t="s">
        <v>18</v>
      </c>
    </row>
    <row r="11" spans="1:8">
      <c r="A11" s="9">
        <v>7</v>
      </c>
      <c r="B11" s="48" t="s">
        <v>4</v>
      </c>
      <c r="C11" s="53" t="s">
        <v>12</v>
      </c>
      <c r="D11" s="47" t="s">
        <v>169</v>
      </c>
      <c r="E11" s="28" t="s">
        <v>65</v>
      </c>
      <c r="F11" s="25" t="s">
        <v>160</v>
      </c>
      <c r="G11" s="61">
        <v>500000</v>
      </c>
      <c r="H11" s="60" t="s">
        <v>18</v>
      </c>
    </row>
    <row r="12" spans="1:8">
      <c r="A12" s="9">
        <v>8</v>
      </c>
      <c r="B12" s="48" t="s">
        <v>5</v>
      </c>
      <c r="C12" s="53" t="s">
        <v>20</v>
      </c>
      <c r="D12" s="53" t="s">
        <v>170</v>
      </c>
      <c r="E12" s="4" t="s">
        <v>25</v>
      </c>
      <c r="F12" s="25" t="s">
        <v>160</v>
      </c>
      <c r="G12" s="61">
        <v>85000</v>
      </c>
      <c r="H12" s="60" t="s">
        <v>18</v>
      </c>
    </row>
    <row r="13" spans="1:8">
      <c r="A13" s="9">
        <v>9</v>
      </c>
      <c r="B13" s="50" t="s">
        <v>8</v>
      </c>
      <c r="C13" s="40" t="s">
        <v>9</v>
      </c>
      <c r="D13" s="47" t="s">
        <v>165</v>
      </c>
      <c r="E13" s="27" t="s">
        <v>53</v>
      </c>
      <c r="F13" s="25" t="s">
        <v>160</v>
      </c>
      <c r="G13" s="61">
        <v>1000000</v>
      </c>
      <c r="H13" s="60" t="s">
        <v>124</v>
      </c>
    </row>
    <row r="14" spans="1:8">
      <c r="A14" s="9">
        <v>10</v>
      </c>
      <c r="B14" s="50" t="s">
        <v>15</v>
      </c>
      <c r="C14" s="40" t="s">
        <v>21</v>
      </c>
      <c r="D14" s="54" t="s">
        <v>166</v>
      </c>
      <c r="E14" s="45" t="s">
        <v>26</v>
      </c>
      <c r="F14" s="25" t="s">
        <v>160</v>
      </c>
      <c r="G14" s="71">
        <v>100000</v>
      </c>
      <c r="H14" s="26" t="s">
        <v>33</v>
      </c>
    </row>
    <row r="15" spans="1:8">
      <c r="A15" s="9">
        <v>11</v>
      </c>
      <c r="B15" s="46" t="s">
        <v>81</v>
      </c>
      <c r="C15" s="22" t="s">
        <v>82</v>
      </c>
      <c r="D15" s="47" t="s">
        <v>165</v>
      </c>
      <c r="E15" s="27" t="s">
        <v>53</v>
      </c>
      <c r="F15" s="25" t="s">
        <v>160</v>
      </c>
      <c r="G15" s="61">
        <v>1000000</v>
      </c>
      <c r="H15" s="60" t="s">
        <v>163</v>
      </c>
    </row>
    <row r="16" spans="1:8">
      <c r="A16" s="9">
        <v>12</v>
      </c>
      <c r="B16" s="36" t="s">
        <v>117</v>
      </c>
      <c r="C16" s="55" t="s">
        <v>118</v>
      </c>
      <c r="D16" s="47" t="s">
        <v>165</v>
      </c>
      <c r="E16" s="27" t="s">
        <v>53</v>
      </c>
      <c r="F16" s="25" t="s">
        <v>160</v>
      </c>
      <c r="G16" s="61">
        <v>300000</v>
      </c>
      <c r="H16" s="60" t="s">
        <v>164</v>
      </c>
    </row>
    <row r="17" spans="1:8">
      <c r="A17" s="9">
        <v>13</v>
      </c>
      <c r="B17" s="52" t="s">
        <v>162</v>
      </c>
      <c r="C17" s="33" t="s">
        <v>161</v>
      </c>
      <c r="D17" s="47" t="s">
        <v>165</v>
      </c>
      <c r="E17" s="27" t="s">
        <v>53</v>
      </c>
      <c r="F17" s="25" t="s">
        <v>160</v>
      </c>
      <c r="G17" s="61">
        <v>300000</v>
      </c>
      <c r="H17" s="60" t="s">
        <v>18</v>
      </c>
    </row>
    <row r="18" spans="1:8">
      <c r="A18" s="243" t="s">
        <v>29</v>
      </c>
      <c r="B18" s="244"/>
      <c r="C18" s="245"/>
      <c r="D18" s="15"/>
      <c r="E18" s="15"/>
      <c r="F18" s="15"/>
      <c r="G18" s="16">
        <f>SUM(G5:G17)</f>
        <v>7785000</v>
      </c>
      <c r="H18" s="17"/>
    </row>
    <row r="19" spans="1:8">
      <c r="G19" s="3"/>
    </row>
    <row r="20" spans="1:8">
      <c r="G20" s="3"/>
    </row>
    <row r="21" spans="1:8">
      <c r="G21" s="3"/>
    </row>
    <row r="22" spans="1:8">
      <c r="G22" s="3"/>
    </row>
    <row r="23" spans="1:8">
      <c r="G23" s="3"/>
    </row>
    <row r="24" spans="1:8">
      <c r="G24" s="3"/>
    </row>
    <row r="25" spans="1:8">
      <c r="G25" s="3"/>
    </row>
    <row r="26" spans="1:8">
      <c r="G26" s="3"/>
    </row>
    <row r="27" spans="1:8">
      <c r="G27" s="3"/>
    </row>
    <row r="28" spans="1:8">
      <c r="G28" s="3"/>
    </row>
    <row r="29" spans="1:8">
      <c r="G29" s="3"/>
    </row>
    <row r="30" spans="1:8">
      <c r="G30" s="3"/>
    </row>
    <row r="31" spans="1:8">
      <c r="G31" s="3"/>
    </row>
  </sheetData>
  <mergeCells count="6">
    <mergeCell ref="A18:C18"/>
    <mergeCell ref="A1:H1"/>
    <mergeCell ref="A3:A4"/>
    <mergeCell ref="B3:C3"/>
    <mergeCell ref="D3:E3"/>
    <mergeCell ref="G3:G4"/>
  </mergeCells>
  <pageMargins left="0.70866141732283472" right="0.70866141732283472" top="0.74803149606299213" bottom="0.74803149606299213" header="0.31496062992125984" footer="0.31496062992125984"/>
  <pageSetup paperSize="5" scale="75" orientation="portrait" horizontalDpi="0" verticalDpi="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4A354-6729-4C81-A0EA-0A2AE5610E79}">
  <dimension ref="A1:H33"/>
  <sheetViews>
    <sheetView zoomScale="95" zoomScaleNormal="95" workbookViewId="0">
      <selection activeCell="G15" sqref="G15:H15"/>
    </sheetView>
  </sheetViews>
  <sheetFormatPr defaultColWidth="9" defaultRowHeight="14.5"/>
  <cols>
    <col min="1" max="1" width="4.7265625" customWidth="1"/>
    <col min="3" max="3" width="26.08984375" customWidth="1"/>
    <col min="4" max="4" width="17.08984375" customWidth="1"/>
    <col min="5" max="5" width="16" customWidth="1"/>
    <col min="6" max="6" width="10.90625" customWidth="1"/>
    <col min="7" max="7" width="14.453125" style="1" customWidth="1"/>
    <col min="8" max="8" width="54.81640625" customWidth="1"/>
    <col min="9" max="9" width="3.7265625" customWidth="1"/>
  </cols>
  <sheetData>
    <row r="1" spans="1:8" ht="18.5" customHeight="1">
      <c r="A1" s="246" t="s">
        <v>28</v>
      </c>
      <c r="B1" s="246"/>
      <c r="C1" s="246"/>
      <c r="D1" s="246"/>
      <c r="E1" s="246"/>
      <c r="F1" s="246"/>
      <c r="G1" s="246"/>
      <c r="H1" s="246"/>
    </row>
    <row r="2" spans="1:8" s="65" customFormat="1" ht="18.5" customHeight="1">
      <c r="A2" s="62" t="s">
        <v>142</v>
      </c>
      <c r="B2" s="62"/>
      <c r="C2" s="63"/>
      <c r="D2" s="64"/>
      <c r="E2" s="64"/>
      <c r="F2" s="64"/>
      <c r="G2" s="64"/>
      <c r="H2" s="64"/>
    </row>
    <row r="3" spans="1:8" ht="15.5">
      <c r="A3" s="249" t="s">
        <v>0</v>
      </c>
      <c r="B3" s="247" t="s">
        <v>22</v>
      </c>
      <c r="C3" s="248"/>
      <c r="D3" s="247" t="s">
        <v>23</v>
      </c>
      <c r="E3" s="248"/>
      <c r="F3" s="19" t="s">
        <v>42</v>
      </c>
      <c r="G3" s="249" t="s">
        <v>27</v>
      </c>
      <c r="H3" s="13" t="s">
        <v>2</v>
      </c>
    </row>
    <row r="4" spans="1:8" ht="15.5">
      <c r="A4" s="250"/>
      <c r="B4" s="10" t="s">
        <v>1</v>
      </c>
      <c r="C4" s="11" t="s">
        <v>16</v>
      </c>
      <c r="D4" s="12" t="s">
        <v>24</v>
      </c>
      <c r="E4" s="12" t="s">
        <v>16</v>
      </c>
      <c r="F4" s="20" t="s">
        <v>43</v>
      </c>
      <c r="G4" s="250"/>
      <c r="H4" s="14"/>
    </row>
    <row r="5" spans="1:8">
      <c r="A5" s="9">
        <v>1</v>
      </c>
      <c r="B5" s="46" t="s">
        <v>50</v>
      </c>
      <c r="C5" s="22" t="s">
        <v>51</v>
      </c>
      <c r="D5" s="47" t="s">
        <v>146</v>
      </c>
      <c r="E5" s="27" t="s">
        <v>53</v>
      </c>
      <c r="F5" s="25" t="s">
        <v>141</v>
      </c>
      <c r="G5" s="73">
        <v>300000</v>
      </c>
      <c r="H5" s="8" t="s">
        <v>41</v>
      </c>
    </row>
    <row r="6" spans="1:8">
      <c r="A6" s="9">
        <v>2</v>
      </c>
      <c r="B6" s="48" t="s">
        <v>44</v>
      </c>
      <c r="C6" s="53" t="s">
        <v>45</v>
      </c>
      <c r="D6" s="47" t="s">
        <v>146</v>
      </c>
      <c r="E6" s="27" t="s">
        <v>53</v>
      </c>
      <c r="F6" s="25" t="s">
        <v>141</v>
      </c>
      <c r="G6" s="76">
        <v>70000</v>
      </c>
      <c r="H6" s="8" t="s">
        <v>17</v>
      </c>
    </row>
    <row r="7" spans="1:8">
      <c r="A7" s="9">
        <v>3</v>
      </c>
      <c r="B7" s="48" t="s">
        <v>34</v>
      </c>
      <c r="C7" s="53" t="s">
        <v>35</v>
      </c>
      <c r="D7" s="47" t="s">
        <v>147</v>
      </c>
      <c r="E7" s="30" t="s">
        <v>57</v>
      </c>
      <c r="F7" s="25" t="s">
        <v>141</v>
      </c>
      <c r="G7" s="72">
        <v>1200000</v>
      </c>
      <c r="H7" s="31" t="s">
        <v>58</v>
      </c>
    </row>
    <row r="8" spans="1:8">
      <c r="A8" s="9">
        <v>4</v>
      </c>
      <c r="B8" s="48" t="s">
        <v>6</v>
      </c>
      <c r="C8" s="53" t="s">
        <v>19</v>
      </c>
      <c r="D8" s="47" t="s">
        <v>147</v>
      </c>
      <c r="E8" s="30" t="s">
        <v>57</v>
      </c>
      <c r="F8" s="25" t="s">
        <v>141</v>
      </c>
      <c r="G8" s="72">
        <v>850000</v>
      </c>
      <c r="H8" s="26" t="s">
        <v>59</v>
      </c>
    </row>
    <row r="9" spans="1:8">
      <c r="A9" s="9">
        <v>5</v>
      </c>
      <c r="B9" s="48" t="s">
        <v>31</v>
      </c>
      <c r="C9" s="53" t="s">
        <v>30</v>
      </c>
      <c r="D9" s="47" t="s">
        <v>148</v>
      </c>
      <c r="E9" s="28" t="s">
        <v>62</v>
      </c>
      <c r="F9" s="25" t="s">
        <v>141</v>
      </c>
      <c r="G9" s="72">
        <v>6000000</v>
      </c>
      <c r="H9" s="32" t="s">
        <v>63</v>
      </c>
    </row>
    <row r="10" spans="1:8">
      <c r="A10" s="9">
        <v>6</v>
      </c>
      <c r="B10" s="48" t="s">
        <v>4</v>
      </c>
      <c r="C10" s="53" t="s">
        <v>12</v>
      </c>
      <c r="D10" s="47" t="s">
        <v>149</v>
      </c>
      <c r="E10" s="28" t="s">
        <v>65</v>
      </c>
      <c r="F10" s="25" t="s">
        <v>141</v>
      </c>
      <c r="G10" s="72">
        <v>550000</v>
      </c>
      <c r="H10" s="26" t="s">
        <v>66</v>
      </c>
    </row>
    <row r="11" spans="1:8">
      <c r="A11" s="9">
        <v>7</v>
      </c>
      <c r="B11" s="48" t="s">
        <v>5</v>
      </c>
      <c r="C11" s="53" t="s">
        <v>20</v>
      </c>
      <c r="D11" s="53" t="s">
        <v>150</v>
      </c>
      <c r="E11" s="4" t="s">
        <v>25</v>
      </c>
      <c r="F11" s="25" t="s">
        <v>141</v>
      </c>
      <c r="G11" s="72">
        <v>85000</v>
      </c>
      <c r="H11" s="4" t="s">
        <v>18</v>
      </c>
    </row>
    <row r="12" spans="1:8">
      <c r="A12" s="9">
        <v>8</v>
      </c>
      <c r="B12" s="50" t="s">
        <v>3</v>
      </c>
      <c r="C12" s="40" t="s">
        <v>7</v>
      </c>
      <c r="D12" s="47" t="s">
        <v>146</v>
      </c>
      <c r="E12" s="27" t="s">
        <v>53</v>
      </c>
      <c r="F12" s="25" t="s">
        <v>141</v>
      </c>
      <c r="G12" s="72">
        <v>7000000</v>
      </c>
      <c r="H12" s="26"/>
    </row>
    <row r="13" spans="1:8">
      <c r="A13" s="9">
        <v>9</v>
      </c>
      <c r="B13" s="50" t="s">
        <v>8</v>
      </c>
      <c r="C13" s="40" t="s">
        <v>9</v>
      </c>
      <c r="D13" s="47" t="s">
        <v>146</v>
      </c>
      <c r="E13" s="27" t="s">
        <v>53</v>
      </c>
      <c r="F13" s="25" t="s">
        <v>141</v>
      </c>
      <c r="G13" s="73">
        <f>1500000+2000000</f>
        <v>3500000</v>
      </c>
      <c r="H13" s="26"/>
    </row>
    <row r="14" spans="1:8">
      <c r="A14" s="9">
        <v>10</v>
      </c>
      <c r="B14" s="50" t="s">
        <v>10</v>
      </c>
      <c r="C14" s="40" t="s">
        <v>11</v>
      </c>
      <c r="D14" s="47" t="s">
        <v>146</v>
      </c>
      <c r="E14" s="27" t="s">
        <v>53</v>
      </c>
      <c r="F14" s="25" t="s">
        <v>141</v>
      </c>
      <c r="G14" s="72">
        <v>1800000</v>
      </c>
      <c r="H14" s="26"/>
    </row>
    <row r="15" spans="1:8">
      <c r="A15" s="9">
        <v>11</v>
      </c>
      <c r="B15" s="50" t="s">
        <v>15</v>
      </c>
      <c r="C15" s="40" t="s">
        <v>21</v>
      </c>
      <c r="D15" s="54" t="s">
        <v>151</v>
      </c>
      <c r="E15" s="45" t="s">
        <v>26</v>
      </c>
      <c r="F15" s="25" t="s">
        <v>141</v>
      </c>
      <c r="G15" s="73">
        <v>800000</v>
      </c>
      <c r="H15" s="26" t="s">
        <v>33</v>
      </c>
    </row>
    <row r="16" spans="1:8">
      <c r="A16" s="9">
        <v>12</v>
      </c>
      <c r="B16" s="46" t="s">
        <v>81</v>
      </c>
      <c r="C16" s="22" t="s">
        <v>82</v>
      </c>
      <c r="D16" s="47" t="s">
        <v>146</v>
      </c>
      <c r="E16" s="27" t="s">
        <v>53</v>
      </c>
      <c r="F16" s="25" t="s">
        <v>141</v>
      </c>
      <c r="G16" s="72">
        <v>2000000</v>
      </c>
      <c r="H16" s="26"/>
    </row>
    <row r="17" spans="1:8">
      <c r="A17" s="9">
        <v>13</v>
      </c>
      <c r="B17" s="46" t="s">
        <v>84</v>
      </c>
      <c r="C17" s="22" t="s">
        <v>85</v>
      </c>
      <c r="D17" s="47" t="s">
        <v>146</v>
      </c>
      <c r="E17" s="27" t="s">
        <v>53</v>
      </c>
      <c r="F17" s="25" t="s">
        <v>141</v>
      </c>
      <c r="G17" s="72">
        <v>300000</v>
      </c>
      <c r="H17" s="26"/>
    </row>
    <row r="18" spans="1:8">
      <c r="A18" s="9">
        <v>14</v>
      </c>
      <c r="B18" s="36" t="s">
        <v>117</v>
      </c>
      <c r="C18" s="55" t="s">
        <v>118</v>
      </c>
      <c r="D18" s="47" t="s">
        <v>146</v>
      </c>
      <c r="E18" s="27" t="s">
        <v>53</v>
      </c>
      <c r="F18" s="25" t="s">
        <v>141</v>
      </c>
      <c r="G18" s="72">
        <v>735000</v>
      </c>
      <c r="H18" s="34" t="s">
        <v>135</v>
      </c>
    </row>
    <row r="19" spans="1:8">
      <c r="A19" s="9">
        <v>15</v>
      </c>
      <c r="B19" s="46" t="s">
        <v>143</v>
      </c>
      <c r="C19" s="35" t="s">
        <v>144</v>
      </c>
      <c r="D19" s="47" t="s">
        <v>146</v>
      </c>
      <c r="E19" s="27" t="s">
        <v>53</v>
      </c>
      <c r="F19" s="25" t="s">
        <v>141</v>
      </c>
      <c r="G19" s="72">
        <v>140000</v>
      </c>
      <c r="H19" s="34" t="s">
        <v>145</v>
      </c>
    </row>
    <row r="20" spans="1:8">
      <c r="A20" s="243" t="s">
        <v>29</v>
      </c>
      <c r="B20" s="244"/>
      <c r="C20" s="245"/>
      <c r="D20" s="15"/>
      <c r="E20" s="15"/>
      <c r="F20" s="15"/>
      <c r="G20" s="16">
        <f>SUM(G5:G19)</f>
        <v>25330000</v>
      </c>
      <c r="H20" s="17"/>
    </row>
    <row r="21" spans="1:8">
      <c r="G21" s="3"/>
    </row>
    <row r="22" spans="1:8">
      <c r="G22" s="3"/>
    </row>
    <row r="23" spans="1:8">
      <c r="G23" s="3"/>
    </row>
    <row r="24" spans="1:8">
      <c r="G24" s="3"/>
    </row>
    <row r="25" spans="1:8">
      <c r="G25" s="3"/>
    </row>
    <row r="26" spans="1:8">
      <c r="G26" s="3"/>
    </row>
    <row r="27" spans="1:8">
      <c r="G27" s="3"/>
    </row>
    <row r="28" spans="1:8">
      <c r="G28" s="3"/>
    </row>
    <row r="29" spans="1:8">
      <c r="G29" s="3"/>
    </row>
    <row r="30" spans="1:8">
      <c r="G30" s="3"/>
    </row>
    <row r="31" spans="1:8">
      <c r="G31" s="3"/>
    </row>
    <row r="32" spans="1:8">
      <c r="G32" s="3"/>
    </row>
    <row r="33" spans="7:7">
      <c r="G33" s="3"/>
    </row>
  </sheetData>
  <mergeCells count="6">
    <mergeCell ref="A20:C20"/>
    <mergeCell ref="A1:H1"/>
    <mergeCell ref="A3:A4"/>
    <mergeCell ref="B3:C3"/>
    <mergeCell ref="D3:E3"/>
    <mergeCell ref="G3:G4"/>
  </mergeCells>
  <pageMargins left="0.70866141732283472" right="0.70866141732283472" top="0.74803149606299213" bottom="0.74803149606299213" header="0.31496062992125984" footer="0.31496062992125984"/>
  <pageSetup paperSize="5" scale="75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1D4E5-78FE-4A2D-9ACE-2C11BA80DF75}">
  <dimension ref="A1:H43"/>
  <sheetViews>
    <sheetView zoomScale="95" zoomScaleNormal="95" workbookViewId="0">
      <selection activeCell="J6" sqref="J6"/>
    </sheetView>
  </sheetViews>
  <sheetFormatPr defaultColWidth="9" defaultRowHeight="14.5"/>
  <cols>
    <col min="1" max="1" width="4.7265625" customWidth="1"/>
    <col min="3" max="3" width="26.08984375" customWidth="1"/>
    <col min="4" max="4" width="17.08984375" customWidth="1"/>
    <col min="5" max="5" width="16.1796875" customWidth="1"/>
    <col min="6" max="6" width="10.90625" customWidth="1"/>
    <col min="7" max="7" width="14.453125" style="1" customWidth="1"/>
    <col min="8" max="8" width="54.81640625" customWidth="1"/>
    <col min="9" max="9" width="3.7265625" customWidth="1"/>
  </cols>
  <sheetData>
    <row r="1" spans="1:8" ht="18.5" customHeight="1">
      <c r="A1" s="246" t="s">
        <v>28</v>
      </c>
      <c r="B1" s="246"/>
      <c r="C1" s="246"/>
      <c r="D1" s="246"/>
      <c r="E1" s="246"/>
      <c r="F1" s="246"/>
      <c r="G1" s="246"/>
      <c r="H1" s="246"/>
    </row>
    <row r="2" spans="1:8" ht="18.5" customHeight="1">
      <c r="A2" s="62" t="s">
        <v>236</v>
      </c>
      <c r="B2" s="62"/>
      <c r="C2" s="63"/>
      <c r="D2" s="7"/>
      <c r="E2" s="7"/>
      <c r="F2" s="7"/>
      <c r="G2" s="7"/>
      <c r="H2" s="7"/>
    </row>
    <row r="3" spans="1:8" ht="15.5">
      <c r="A3" s="249" t="s">
        <v>0</v>
      </c>
      <c r="B3" s="247" t="s">
        <v>22</v>
      </c>
      <c r="C3" s="248"/>
      <c r="D3" s="247" t="s">
        <v>23</v>
      </c>
      <c r="E3" s="248"/>
      <c r="F3" s="19" t="s">
        <v>42</v>
      </c>
      <c r="G3" s="249" t="s">
        <v>27</v>
      </c>
      <c r="H3" s="13" t="s">
        <v>2</v>
      </c>
    </row>
    <row r="4" spans="1:8" ht="15.5">
      <c r="A4" s="250"/>
      <c r="B4" s="10" t="s">
        <v>1</v>
      </c>
      <c r="C4" s="11" t="s">
        <v>16</v>
      </c>
      <c r="D4" s="12" t="s">
        <v>24</v>
      </c>
      <c r="E4" s="12" t="s">
        <v>16</v>
      </c>
      <c r="F4" s="20" t="s">
        <v>43</v>
      </c>
      <c r="G4" s="250"/>
      <c r="H4" s="14"/>
    </row>
    <row r="5" spans="1:8">
      <c r="A5" s="9">
        <v>1</v>
      </c>
      <c r="B5" s="46" t="s">
        <v>38</v>
      </c>
      <c r="C5" s="22" t="s">
        <v>46</v>
      </c>
      <c r="D5" s="47" t="s">
        <v>261</v>
      </c>
      <c r="E5" s="24" t="s">
        <v>48</v>
      </c>
      <c r="F5" s="25" t="s">
        <v>235</v>
      </c>
      <c r="G5" s="118">
        <v>18461520</v>
      </c>
      <c r="H5" s="26" t="s">
        <v>622</v>
      </c>
    </row>
    <row r="6" spans="1:8">
      <c r="A6" s="9">
        <v>2</v>
      </c>
      <c r="B6" s="46" t="s">
        <v>50</v>
      </c>
      <c r="C6" s="22" t="s">
        <v>51</v>
      </c>
      <c r="D6" s="47" t="s">
        <v>252</v>
      </c>
      <c r="E6" s="27" t="s">
        <v>53</v>
      </c>
      <c r="F6" s="25" t="s">
        <v>235</v>
      </c>
      <c r="G6" s="118">
        <v>4000000</v>
      </c>
      <c r="H6" s="111" t="s">
        <v>41</v>
      </c>
    </row>
    <row r="7" spans="1:8">
      <c r="A7" s="9">
        <v>3</v>
      </c>
      <c r="B7" s="48" t="s">
        <v>44</v>
      </c>
      <c r="C7" s="53" t="s">
        <v>45</v>
      </c>
      <c r="D7" s="47" t="s">
        <v>252</v>
      </c>
      <c r="E7" s="27" t="s">
        <v>53</v>
      </c>
      <c r="F7" s="25" t="s">
        <v>235</v>
      </c>
      <c r="G7" s="114">
        <v>1500000</v>
      </c>
      <c r="H7" s="111" t="s">
        <v>17</v>
      </c>
    </row>
    <row r="8" spans="1:8">
      <c r="A8" s="9">
        <v>4</v>
      </c>
      <c r="B8" s="48" t="s">
        <v>34</v>
      </c>
      <c r="C8" s="53" t="s">
        <v>35</v>
      </c>
      <c r="D8" s="47" t="s">
        <v>254</v>
      </c>
      <c r="E8" s="30" t="s">
        <v>57</v>
      </c>
      <c r="F8" s="25" t="s">
        <v>235</v>
      </c>
      <c r="G8" s="119">
        <v>3500000</v>
      </c>
      <c r="H8" s="112" t="s">
        <v>18</v>
      </c>
    </row>
    <row r="9" spans="1:8">
      <c r="A9" s="9">
        <v>5</v>
      </c>
      <c r="B9" s="48" t="s">
        <v>6</v>
      </c>
      <c r="C9" s="53" t="s">
        <v>19</v>
      </c>
      <c r="D9" s="47" t="s">
        <v>254</v>
      </c>
      <c r="E9" s="30" t="s">
        <v>57</v>
      </c>
      <c r="F9" s="25" t="s">
        <v>235</v>
      </c>
      <c r="G9" s="119">
        <v>3000000</v>
      </c>
      <c r="H9" s="112" t="s">
        <v>18</v>
      </c>
    </row>
    <row r="10" spans="1:8">
      <c r="A10" s="9">
        <v>6</v>
      </c>
      <c r="B10" s="48" t="s">
        <v>31</v>
      </c>
      <c r="C10" s="53" t="s">
        <v>30</v>
      </c>
      <c r="D10" s="47" t="s">
        <v>255</v>
      </c>
      <c r="E10" s="28" t="s">
        <v>62</v>
      </c>
      <c r="F10" s="25" t="s">
        <v>235</v>
      </c>
      <c r="G10" s="119">
        <v>15000000</v>
      </c>
      <c r="H10" s="112" t="s">
        <v>18</v>
      </c>
    </row>
    <row r="11" spans="1:8">
      <c r="A11" s="9">
        <v>7</v>
      </c>
      <c r="B11" s="48" t="s">
        <v>4</v>
      </c>
      <c r="C11" s="53" t="s">
        <v>12</v>
      </c>
      <c r="D11" s="47" t="s">
        <v>256</v>
      </c>
      <c r="E11" s="28" t="s">
        <v>65</v>
      </c>
      <c r="F11" s="25" t="s">
        <v>235</v>
      </c>
      <c r="G11" s="119">
        <v>3000000</v>
      </c>
      <c r="H11" s="112" t="s">
        <v>18</v>
      </c>
    </row>
    <row r="12" spans="1:8">
      <c r="A12" s="9">
        <v>8</v>
      </c>
      <c r="B12" s="48" t="s">
        <v>5</v>
      </c>
      <c r="C12" s="53" t="s">
        <v>20</v>
      </c>
      <c r="D12" s="86" t="s">
        <v>257</v>
      </c>
      <c r="E12" s="4" t="s">
        <v>25</v>
      </c>
      <c r="F12" s="25" t="s">
        <v>235</v>
      </c>
      <c r="G12" s="119">
        <v>250000</v>
      </c>
      <c r="H12" s="112" t="s">
        <v>18</v>
      </c>
    </row>
    <row r="13" spans="1:8">
      <c r="A13" s="9">
        <v>9</v>
      </c>
      <c r="B13" s="50" t="s">
        <v>3</v>
      </c>
      <c r="C13" s="40" t="s">
        <v>7</v>
      </c>
      <c r="D13" s="47" t="s">
        <v>252</v>
      </c>
      <c r="E13" s="27" t="s">
        <v>53</v>
      </c>
      <c r="F13" s="25" t="s">
        <v>235</v>
      </c>
      <c r="G13" s="119">
        <v>16000000</v>
      </c>
      <c r="H13" s="113" t="s">
        <v>32</v>
      </c>
    </row>
    <row r="14" spans="1:8">
      <c r="A14" s="9">
        <v>10</v>
      </c>
      <c r="B14" s="50" t="s">
        <v>8</v>
      </c>
      <c r="C14" s="40" t="s">
        <v>9</v>
      </c>
      <c r="D14" s="47" t="s">
        <v>252</v>
      </c>
      <c r="E14" s="27" t="s">
        <v>53</v>
      </c>
      <c r="F14" s="25" t="s">
        <v>235</v>
      </c>
      <c r="G14" s="119">
        <v>8000000</v>
      </c>
      <c r="H14" s="113" t="s">
        <v>32</v>
      </c>
    </row>
    <row r="15" spans="1:8">
      <c r="A15" s="9">
        <v>11</v>
      </c>
      <c r="B15" s="50" t="s">
        <v>10</v>
      </c>
      <c r="C15" s="40" t="s">
        <v>11</v>
      </c>
      <c r="D15" s="47" t="s">
        <v>252</v>
      </c>
      <c r="E15" s="27" t="s">
        <v>53</v>
      </c>
      <c r="F15" s="25" t="s">
        <v>235</v>
      </c>
      <c r="G15" s="223">
        <v>15000000</v>
      </c>
      <c r="H15" s="113" t="s">
        <v>32</v>
      </c>
    </row>
    <row r="16" spans="1:8">
      <c r="A16" s="9">
        <v>12</v>
      </c>
      <c r="B16" s="50" t="s">
        <v>13</v>
      </c>
      <c r="C16" s="40" t="s">
        <v>14</v>
      </c>
      <c r="D16" s="47" t="s">
        <v>252</v>
      </c>
      <c r="E16" s="27" t="s">
        <v>53</v>
      </c>
      <c r="F16" s="25" t="s">
        <v>235</v>
      </c>
      <c r="G16" s="223">
        <v>4000000</v>
      </c>
      <c r="H16" s="113" t="s">
        <v>32</v>
      </c>
    </row>
    <row r="17" spans="1:8">
      <c r="A17" s="9">
        <v>13</v>
      </c>
      <c r="B17" s="50" t="s">
        <v>15</v>
      </c>
      <c r="C17" s="40" t="s">
        <v>21</v>
      </c>
      <c r="D17" s="90" t="s">
        <v>253</v>
      </c>
      <c r="E17" s="45" t="s">
        <v>26</v>
      </c>
      <c r="F17" s="25" t="s">
        <v>235</v>
      </c>
      <c r="G17" s="223">
        <v>3000000</v>
      </c>
      <c r="H17" s="113" t="s">
        <v>33</v>
      </c>
    </row>
    <row r="18" spans="1:8">
      <c r="A18" s="9">
        <v>14</v>
      </c>
      <c r="B18" s="46" t="s">
        <v>72</v>
      </c>
      <c r="C18" s="22" t="s">
        <v>73</v>
      </c>
      <c r="D18" s="47" t="s">
        <v>252</v>
      </c>
      <c r="E18" s="27" t="s">
        <v>53</v>
      </c>
      <c r="F18" s="25" t="s">
        <v>235</v>
      </c>
      <c r="G18" s="223">
        <v>800000</v>
      </c>
      <c r="H18" s="112" t="s">
        <v>18</v>
      </c>
    </row>
    <row r="19" spans="1:8">
      <c r="A19" s="9">
        <v>15</v>
      </c>
      <c r="B19" s="46" t="s">
        <v>75</v>
      </c>
      <c r="C19" s="22" t="s">
        <v>76</v>
      </c>
      <c r="D19" s="47" t="s">
        <v>252</v>
      </c>
      <c r="E19" s="27" t="s">
        <v>53</v>
      </c>
      <c r="F19" s="25" t="s">
        <v>235</v>
      </c>
      <c r="G19" s="223">
        <v>10000000</v>
      </c>
      <c r="H19" s="112" t="s">
        <v>18</v>
      </c>
    </row>
    <row r="20" spans="1:8">
      <c r="A20" s="9">
        <v>16</v>
      </c>
      <c r="B20" s="46" t="s">
        <v>78</v>
      </c>
      <c r="C20" s="22" t="s">
        <v>79</v>
      </c>
      <c r="D20" s="47" t="s">
        <v>252</v>
      </c>
      <c r="E20" s="27" t="s">
        <v>53</v>
      </c>
      <c r="F20" s="25" t="s">
        <v>235</v>
      </c>
      <c r="G20" s="223">
        <v>20000</v>
      </c>
      <c r="H20" s="112" t="s">
        <v>18</v>
      </c>
    </row>
    <row r="21" spans="1:8">
      <c r="A21" s="9">
        <v>17</v>
      </c>
      <c r="B21" s="46" t="s">
        <v>81</v>
      </c>
      <c r="C21" s="22" t="s">
        <v>82</v>
      </c>
      <c r="D21" s="47" t="s">
        <v>252</v>
      </c>
      <c r="E21" s="27" t="s">
        <v>53</v>
      </c>
      <c r="F21" s="25" t="s">
        <v>235</v>
      </c>
      <c r="G21" s="223">
        <v>25000000</v>
      </c>
      <c r="H21" s="113" t="s">
        <v>258</v>
      </c>
    </row>
    <row r="22" spans="1:8">
      <c r="A22" s="9">
        <v>18</v>
      </c>
      <c r="B22" s="36" t="s">
        <v>117</v>
      </c>
      <c r="C22" s="55" t="s">
        <v>118</v>
      </c>
      <c r="D22" s="47" t="s">
        <v>252</v>
      </c>
      <c r="E22" s="27" t="s">
        <v>53</v>
      </c>
      <c r="F22" s="25" t="s">
        <v>235</v>
      </c>
      <c r="G22" s="223">
        <v>3000000</v>
      </c>
      <c r="H22" s="112" t="s">
        <v>18</v>
      </c>
    </row>
    <row r="23" spans="1:8">
      <c r="A23" s="9">
        <v>19</v>
      </c>
      <c r="B23" s="52" t="s">
        <v>90</v>
      </c>
      <c r="C23" s="33" t="s">
        <v>237</v>
      </c>
      <c r="D23" s="47" t="s">
        <v>252</v>
      </c>
      <c r="E23" s="27" t="s">
        <v>53</v>
      </c>
      <c r="F23" s="25" t="s">
        <v>235</v>
      </c>
      <c r="G23" s="223">
        <v>10000000</v>
      </c>
      <c r="H23" s="112" t="s">
        <v>18</v>
      </c>
    </row>
    <row r="24" spans="1:8">
      <c r="A24" s="9">
        <v>20</v>
      </c>
      <c r="B24" s="99" t="s">
        <v>238</v>
      </c>
      <c r="C24" s="97" t="s">
        <v>243</v>
      </c>
      <c r="D24" s="47" t="s">
        <v>252</v>
      </c>
      <c r="E24" s="97" t="s">
        <v>53</v>
      </c>
      <c r="F24" s="98" t="s">
        <v>235</v>
      </c>
      <c r="G24" s="121">
        <v>500000</v>
      </c>
      <c r="H24" s="112" t="s">
        <v>18</v>
      </c>
    </row>
    <row r="25" spans="1:8">
      <c r="A25" s="9">
        <v>21</v>
      </c>
      <c r="B25" s="99" t="s">
        <v>239</v>
      </c>
      <c r="C25" s="97" t="s">
        <v>241</v>
      </c>
      <c r="D25" s="47" t="s">
        <v>252</v>
      </c>
      <c r="E25" s="97" t="s">
        <v>53</v>
      </c>
      <c r="F25" s="98" t="s">
        <v>235</v>
      </c>
      <c r="G25" s="121">
        <v>5000000</v>
      </c>
      <c r="H25" s="112" t="s">
        <v>18</v>
      </c>
    </row>
    <row r="26" spans="1:8">
      <c r="A26" s="9">
        <v>22</v>
      </c>
      <c r="B26" s="99" t="s">
        <v>244</v>
      </c>
      <c r="C26" s="97" t="s">
        <v>246</v>
      </c>
      <c r="D26" s="47" t="s">
        <v>252</v>
      </c>
      <c r="E26" s="97" t="s">
        <v>53</v>
      </c>
      <c r="F26" s="98" t="s">
        <v>235</v>
      </c>
      <c r="G26" s="223">
        <v>15000000</v>
      </c>
      <c r="H26" s="112" t="s">
        <v>18</v>
      </c>
    </row>
    <row r="27" spans="1:8">
      <c r="A27" s="9">
        <v>23</v>
      </c>
      <c r="B27" s="99" t="s">
        <v>245</v>
      </c>
      <c r="C27" s="105" t="s">
        <v>247</v>
      </c>
      <c r="D27" s="47" t="s">
        <v>252</v>
      </c>
      <c r="E27" s="97" t="s">
        <v>53</v>
      </c>
      <c r="F27" s="98" t="s">
        <v>235</v>
      </c>
      <c r="G27" s="119">
        <v>2000000</v>
      </c>
      <c r="H27" s="112" t="s">
        <v>18</v>
      </c>
    </row>
    <row r="28" spans="1:8">
      <c r="A28" s="9">
        <v>24</v>
      </c>
      <c r="B28" s="96" t="s">
        <v>248</v>
      </c>
      <c r="C28" s="106" t="s">
        <v>249</v>
      </c>
      <c r="D28" s="47" t="s">
        <v>252</v>
      </c>
      <c r="E28" s="97" t="s">
        <v>53</v>
      </c>
      <c r="F28" s="98" t="s">
        <v>235</v>
      </c>
      <c r="G28" s="119">
        <v>1500000</v>
      </c>
      <c r="H28" s="112" t="s">
        <v>18</v>
      </c>
    </row>
    <row r="29" spans="1:8">
      <c r="A29" s="9">
        <v>25</v>
      </c>
      <c r="B29" s="100" t="s">
        <v>250</v>
      </c>
      <c r="C29" s="107" t="s">
        <v>251</v>
      </c>
      <c r="D29" s="47" t="s">
        <v>252</v>
      </c>
      <c r="E29" s="97" t="s">
        <v>53</v>
      </c>
      <c r="F29" s="98" t="s">
        <v>235</v>
      </c>
      <c r="G29" s="119">
        <v>15000000</v>
      </c>
      <c r="H29" s="112" t="s">
        <v>18</v>
      </c>
    </row>
    <row r="30" spans="1:8">
      <c r="A30" s="251" t="s">
        <v>29</v>
      </c>
      <c r="B30" s="252"/>
      <c r="C30" s="253"/>
      <c r="D30" s="15"/>
      <c r="E30" s="15"/>
      <c r="F30" s="15"/>
      <c r="G30" s="16">
        <f>SUM(G5:G29)</f>
        <v>182531520</v>
      </c>
      <c r="H30" s="17"/>
    </row>
    <row r="31" spans="1:8">
      <c r="G31" s="3"/>
    </row>
    <row r="32" spans="1:8">
      <c r="G32" s="3"/>
    </row>
    <row r="33" spans="7:7">
      <c r="G33" s="3"/>
    </row>
    <row r="34" spans="7:7">
      <c r="G34" s="3"/>
    </row>
    <row r="35" spans="7:7">
      <c r="G35" s="3"/>
    </row>
    <row r="36" spans="7:7">
      <c r="G36" s="3"/>
    </row>
    <row r="37" spans="7:7">
      <c r="G37" s="3"/>
    </row>
    <row r="38" spans="7:7">
      <c r="G38" s="3"/>
    </row>
    <row r="39" spans="7:7">
      <c r="G39" s="3"/>
    </row>
    <row r="40" spans="7:7">
      <c r="G40" s="3"/>
    </row>
    <row r="41" spans="7:7">
      <c r="G41" s="3"/>
    </row>
    <row r="42" spans="7:7">
      <c r="G42" s="3"/>
    </row>
    <row r="43" spans="7:7">
      <c r="G43" s="3"/>
    </row>
  </sheetData>
  <mergeCells count="6">
    <mergeCell ref="A30:C30"/>
    <mergeCell ref="A1:H1"/>
    <mergeCell ref="A3:A4"/>
    <mergeCell ref="B3:C3"/>
    <mergeCell ref="D3:E3"/>
    <mergeCell ref="G3:G4"/>
  </mergeCells>
  <pageMargins left="0.70866141732283472" right="0.70866141732283472" top="0.74803149606299213" bottom="0.74803149606299213" header="0.31496062992125984" footer="0.31496062992125984"/>
  <pageSetup paperSize="5" scale="75" orientation="portrait" horizontalDpi="0" verticalDpi="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F766C-51D9-4BD7-9B8F-C478C4F8A3D4}">
  <dimension ref="A1:H31"/>
  <sheetViews>
    <sheetView zoomScale="95" zoomScaleNormal="95" workbookViewId="0">
      <selection activeCell="E17" sqref="E17"/>
    </sheetView>
  </sheetViews>
  <sheetFormatPr defaultColWidth="9" defaultRowHeight="14.5"/>
  <cols>
    <col min="1" max="1" width="4.7265625" customWidth="1"/>
    <col min="3" max="3" width="26.08984375" customWidth="1"/>
    <col min="4" max="4" width="17.08984375" customWidth="1"/>
    <col min="5" max="5" width="16.1796875" customWidth="1"/>
    <col min="6" max="6" width="10.90625" customWidth="1"/>
    <col min="7" max="7" width="14.453125" style="1" customWidth="1"/>
    <col min="8" max="8" width="54.81640625" customWidth="1"/>
    <col min="9" max="9" width="3.7265625" customWidth="1"/>
  </cols>
  <sheetData>
    <row r="1" spans="1:8" ht="18.5" customHeight="1">
      <c r="A1" s="246" t="s">
        <v>28</v>
      </c>
      <c r="B1" s="246"/>
      <c r="C1" s="246"/>
      <c r="D1" s="246"/>
      <c r="E1" s="246"/>
      <c r="F1" s="246"/>
      <c r="G1" s="246"/>
      <c r="H1" s="246"/>
    </row>
    <row r="2" spans="1:8" ht="18.5" customHeight="1">
      <c r="A2" s="62" t="s">
        <v>412</v>
      </c>
      <c r="B2" s="62"/>
      <c r="C2" s="63"/>
      <c r="D2" s="7"/>
      <c r="E2" s="7"/>
      <c r="F2" s="7"/>
      <c r="G2" s="7"/>
      <c r="H2" s="7"/>
    </row>
    <row r="3" spans="1:8" ht="15.5">
      <c r="A3" s="249" t="s">
        <v>0</v>
      </c>
      <c r="B3" s="247" t="s">
        <v>22</v>
      </c>
      <c r="C3" s="248"/>
      <c r="D3" s="247" t="s">
        <v>23</v>
      </c>
      <c r="E3" s="248"/>
      <c r="F3" s="19" t="s">
        <v>42</v>
      </c>
      <c r="G3" s="249" t="s">
        <v>27</v>
      </c>
      <c r="H3" s="13" t="s">
        <v>2</v>
      </c>
    </row>
    <row r="4" spans="1:8" ht="15.5">
      <c r="A4" s="250"/>
      <c r="B4" s="10" t="s">
        <v>1</v>
      </c>
      <c r="C4" s="11" t="s">
        <v>16</v>
      </c>
      <c r="D4" s="12" t="s">
        <v>24</v>
      </c>
      <c r="E4" s="12" t="s">
        <v>16</v>
      </c>
      <c r="F4" s="20" t="s">
        <v>43</v>
      </c>
      <c r="G4" s="250"/>
      <c r="H4" s="14"/>
    </row>
    <row r="5" spans="1:8">
      <c r="A5" s="9">
        <v>1</v>
      </c>
      <c r="B5" s="46" t="s">
        <v>50</v>
      </c>
      <c r="C5" s="22" t="s">
        <v>51</v>
      </c>
      <c r="D5" s="47" t="s">
        <v>414</v>
      </c>
      <c r="E5" s="27" t="s">
        <v>53</v>
      </c>
      <c r="F5" s="25" t="s">
        <v>413</v>
      </c>
      <c r="G5" s="29">
        <v>1200000</v>
      </c>
      <c r="H5" s="53" t="s">
        <v>41</v>
      </c>
    </row>
    <row r="6" spans="1:8">
      <c r="A6" s="9">
        <v>2</v>
      </c>
      <c r="B6" s="48" t="s">
        <v>44</v>
      </c>
      <c r="C6" s="53" t="s">
        <v>45</v>
      </c>
      <c r="D6" s="47" t="s">
        <v>414</v>
      </c>
      <c r="E6" s="27" t="s">
        <v>53</v>
      </c>
      <c r="F6" s="25" t="s">
        <v>413</v>
      </c>
      <c r="G6" s="29">
        <v>100000</v>
      </c>
      <c r="H6" s="53" t="s">
        <v>17</v>
      </c>
    </row>
    <row r="7" spans="1:8">
      <c r="A7" s="9">
        <v>3</v>
      </c>
      <c r="B7" s="48" t="s">
        <v>34</v>
      </c>
      <c r="C7" s="53" t="s">
        <v>35</v>
      </c>
      <c r="D7" s="47" t="s">
        <v>416</v>
      </c>
      <c r="E7" s="30" t="s">
        <v>57</v>
      </c>
      <c r="F7" s="25" t="s">
        <v>413</v>
      </c>
      <c r="G7" s="172">
        <v>1000000</v>
      </c>
      <c r="H7" s="152" t="s">
        <v>18</v>
      </c>
    </row>
    <row r="8" spans="1:8">
      <c r="A8" s="9">
        <v>4</v>
      </c>
      <c r="B8" s="48" t="s">
        <v>6</v>
      </c>
      <c r="C8" s="53" t="s">
        <v>19</v>
      </c>
      <c r="D8" s="47" t="s">
        <v>416</v>
      </c>
      <c r="E8" s="30" t="s">
        <v>57</v>
      </c>
      <c r="F8" s="25" t="s">
        <v>413</v>
      </c>
      <c r="G8" s="172">
        <v>200000</v>
      </c>
      <c r="H8" s="152" t="s">
        <v>18</v>
      </c>
    </row>
    <row r="9" spans="1:8">
      <c r="A9" s="9">
        <v>5</v>
      </c>
      <c r="B9" s="48" t="s">
        <v>31</v>
      </c>
      <c r="C9" s="53" t="s">
        <v>30</v>
      </c>
      <c r="D9" s="47" t="s">
        <v>417</v>
      </c>
      <c r="E9" s="28" t="s">
        <v>62</v>
      </c>
      <c r="F9" s="25" t="s">
        <v>413</v>
      </c>
      <c r="G9" s="172">
        <v>3500000</v>
      </c>
      <c r="H9" s="152" t="s">
        <v>18</v>
      </c>
    </row>
    <row r="10" spans="1:8">
      <c r="A10" s="9">
        <v>6</v>
      </c>
      <c r="B10" s="50" t="s">
        <v>3</v>
      </c>
      <c r="C10" s="40" t="s">
        <v>7</v>
      </c>
      <c r="D10" s="47" t="s">
        <v>414</v>
      </c>
      <c r="E10" s="27" t="s">
        <v>53</v>
      </c>
      <c r="F10" s="25" t="s">
        <v>413</v>
      </c>
      <c r="G10" s="173">
        <v>5000000</v>
      </c>
      <c r="H10" s="175" t="s">
        <v>32</v>
      </c>
    </row>
    <row r="11" spans="1:8">
      <c r="A11" s="9">
        <v>7</v>
      </c>
      <c r="B11" s="50" t="s">
        <v>8</v>
      </c>
      <c r="C11" s="40" t="s">
        <v>9</v>
      </c>
      <c r="D11" s="47" t="s">
        <v>414</v>
      </c>
      <c r="E11" s="27" t="s">
        <v>53</v>
      </c>
      <c r="F11" s="25" t="s">
        <v>413</v>
      </c>
      <c r="G11" s="173">
        <v>1500000</v>
      </c>
      <c r="H11" s="175" t="s">
        <v>32</v>
      </c>
    </row>
    <row r="12" spans="1:8">
      <c r="A12" s="9">
        <v>8</v>
      </c>
      <c r="B12" s="50" t="s">
        <v>10</v>
      </c>
      <c r="C12" s="40" t="s">
        <v>11</v>
      </c>
      <c r="D12" s="47" t="s">
        <v>414</v>
      </c>
      <c r="E12" s="27" t="s">
        <v>53</v>
      </c>
      <c r="F12" s="25" t="s">
        <v>413</v>
      </c>
      <c r="G12" s="173">
        <v>1000000</v>
      </c>
      <c r="H12" s="175" t="s">
        <v>32</v>
      </c>
    </row>
    <row r="13" spans="1:8">
      <c r="A13" s="9">
        <v>9</v>
      </c>
      <c r="B13" s="50" t="s">
        <v>15</v>
      </c>
      <c r="C13" s="40" t="s">
        <v>21</v>
      </c>
      <c r="D13" s="54" t="s">
        <v>415</v>
      </c>
      <c r="E13" s="78" t="s">
        <v>26</v>
      </c>
      <c r="F13" s="25" t="s">
        <v>413</v>
      </c>
      <c r="G13" s="29">
        <v>200000</v>
      </c>
      <c r="H13" s="26" t="s">
        <v>33</v>
      </c>
    </row>
    <row r="14" spans="1:8">
      <c r="A14" s="9">
        <v>10</v>
      </c>
      <c r="B14" s="46" t="s">
        <v>72</v>
      </c>
      <c r="C14" s="22" t="s">
        <v>73</v>
      </c>
      <c r="D14" s="47" t="s">
        <v>414</v>
      </c>
      <c r="E14" s="27" t="s">
        <v>53</v>
      </c>
      <c r="F14" s="25" t="s">
        <v>413</v>
      </c>
      <c r="G14" s="174">
        <v>300000</v>
      </c>
      <c r="H14" s="152" t="s">
        <v>18</v>
      </c>
    </row>
    <row r="15" spans="1:8">
      <c r="A15" s="9">
        <v>11</v>
      </c>
      <c r="B15" s="46" t="s">
        <v>75</v>
      </c>
      <c r="C15" s="22" t="s">
        <v>76</v>
      </c>
      <c r="D15" s="47" t="s">
        <v>414</v>
      </c>
      <c r="E15" s="27" t="s">
        <v>53</v>
      </c>
      <c r="F15" s="25" t="s">
        <v>413</v>
      </c>
      <c r="G15" s="174">
        <v>1500000</v>
      </c>
      <c r="H15" s="152" t="s">
        <v>18</v>
      </c>
    </row>
    <row r="16" spans="1:8">
      <c r="A16" s="9">
        <v>12</v>
      </c>
      <c r="B16" s="46" t="s">
        <v>78</v>
      </c>
      <c r="C16" s="22" t="s">
        <v>79</v>
      </c>
      <c r="D16" s="47" t="s">
        <v>414</v>
      </c>
      <c r="E16" s="27" t="s">
        <v>53</v>
      </c>
      <c r="F16" s="25" t="s">
        <v>413</v>
      </c>
      <c r="G16" s="174">
        <v>100000</v>
      </c>
      <c r="H16" s="152" t="s">
        <v>18</v>
      </c>
    </row>
    <row r="17" spans="1:8">
      <c r="A17" s="9">
        <v>13</v>
      </c>
      <c r="B17" s="46" t="s">
        <v>81</v>
      </c>
      <c r="C17" s="22" t="s">
        <v>82</v>
      </c>
      <c r="D17" s="47" t="s">
        <v>414</v>
      </c>
      <c r="E17" s="27" t="s">
        <v>53</v>
      </c>
      <c r="F17" s="25" t="s">
        <v>413</v>
      </c>
      <c r="G17" s="173">
        <v>1500000</v>
      </c>
      <c r="H17" s="175" t="s">
        <v>33</v>
      </c>
    </row>
    <row r="18" spans="1:8">
      <c r="A18" s="243" t="s">
        <v>29</v>
      </c>
      <c r="B18" s="244"/>
      <c r="C18" s="245"/>
      <c r="D18" s="15"/>
      <c r="E18" s="15"/>
      <c r="F18" s="15"/>
      <c r="G18" s="16">
        <f>SUM(G5:G17)</f>
        <v>17100000</v>
      </c>
      <c r="H18" s="17"/>
    </row>
    <row r="19" spans="1:8">
      <c r="G19" s="3"/>
    </row>
    <row r="20" spans="1:8">
      <c r="G20" s="3"/>
    </row>
    <row r="21" spans="1:8">
      <c r="G21" s="3"/>
    </row>
    <row r="22" spans="1:8">
      <c r="G22" s="3"/>
    </row>
    <row r="23" spans="1:8">
      <c r="G23" s="3"/>
    </row>
    <row r="24" spans="1:8">
      <c r="G24" s="3"/>
    </row>
    <row r="25" spans="1:8">
      <c r="G25" s="3"/>
    </row>
    <row r="26" spans="1:8">
      <c r="G26" s="3"/>
    </row>
    <row r="27" spans="1:8">
      <c r="G27" s="3"/>
    </row>
    <row r="28" spans="1:8">
      <c r="G28" s="3"/>
    </row>
    <row r="29" spans="1:8">
      <c r="G29" s="3"/>
    </row>
    <row r="30" spans="1:8">
      <c r="G30" s="3"/>
    </row>
    <row r="31" spans="1:8">
      <c r="G31" s="3"/>
    </row>
  </sheetData>
  <mergeCells count="6">
    <mergeCell ref="A18:C18"/>
    <mergeCell ref="A1:H1"/>
    <mergeCell ref="A3:A4"/>
    <mergeCell ref="B3:C3"/>
    <mergeCell ref="D3:E3"/>
    <mergeCell ref="G3:G4"/>
  </mergeCells>
  <pageMargins left="0.70866141732283472" right="0.70866141732283472" top="0.74803149606299213" bottom="0.74803149606299213" header="0.31496062992125984" footer="0.31496062992125984"/>
  <pageSetup paperSize="5" scale="75" orientation="portrait" horizontalDpi="0" verticalDpi="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6FB9D-5B29-4568-9E73-8D396DA73F38}">
  <dimension ref="A1:H36"/>
  <sheetViews>
    <sheetView zoomScale="95" zoomScaleNormal="95" workbookViewId="0">
      <selection activeCell="G16" sqref="G16"/>
    </sheetView>
  </sheetViews>
  <sheetFormatPr defaultColWidth="9" defaultRowHeight="14.5"/>
  <cols>
    <col min="1" max="1" width="4.7265625" customWidth="1"/>
    <col min="3" max="3" width="26.08984375" customWidth="1"/>
    <col min="4" max="4" width="17.08984375" customWidth="1"/>
    <col min="5" max="5" width="16.1796875" customWidth="1"/>
    <col min="6" max="6" width="10.90625" customWidth="1"/>
    <col min="7" max="7" width="15.7265625" style="1" customWidth="1"/>
    <col min="8" max="8" width="54.81640625" customWidth="1"/>
    <col min="9" max="9" width="3.7265625" customWidth="1"/>
  </cols>
  <sheetData>
    <row r="1" spans="1:8" ht="18.5" customHeight="1">
      <c r="A1" s="246" t="s">
        <v>28</v>
      </c>
      <c r="B1" s="246"/>
      <c r="C1" s="246"/>
      <c r="D1" s="246"/>
      <c r="E1" s="246"/>
      <c r="F1" s="246"/>
      <c r="G1" s="246"/>
      <c r="H1" s="246"/>
    </row>
    <row r="2" spans="1:8" ht="18.5" customHeight="1">
      <c r="A2" s="62" t="s">
        <v>612</v>
      </c>
      <c r="B2" s="62"/>
      <c r="C2" s="63"/>
      <c r="D2" s="7"/>
      <c r="E2" s="7"/>
      <c r="F2" s="7"/>
      <c r="G2" s="7"/>
      <c r="H2" s="7"/>
    </row>
    <row r="3" spans="1:8" ht="15.5">
      <c r="A3" s="249" t="s">
        <v>0</v>
      </c>
      <c r="B3" s="247" t="s">
        <v>22</v>
      </c>
      <c r="C3" s="248"/>
      <c r="D3" s="247" t="s">
        <v>23</v>
      </c>
      <c r="E3" s="248"/>
      <c r="F3" s="19" t="s">
        <v>42</v>
      </c>
      <c r="G3" s="249" t="s">
        <v>27</v>
      </c>
      <c r="H3" s="13" t="s">
        <v>2</v>
      </c>
    </row>
    <row r="4" spans="1:8" ht="15.5">
      <c r="A4" s="250"/>
      <c r="B4" s="10" t="s">
        <v>1</v>
      </c>
      <c r="C4" s="11" t="s">
        <v>16</v>
      </c>
      <c r="D4" s="12" t="s">
        <v>24</v>
      </c>
      <c r="E4" s="12" t="s">
        <v>16</v>
      </c>
      <c r="F4" s="20" t="s">
        <v>43</v>
      </c>
      <c r="G4" s="250"/>
      <c r="H4" s="14"/>
    </row>
    <row r="5" spans="1:8">
      <c r="A5" s="9">
        <v>1</v>
      </c>
      <c r="B5" s="46" t="s">
        <v>38</v>
      </c>
      <c r="C5" s="22" t="s">
        <v>46</v>
      </c>
      <c r="D5" s="47" t="s">
        <v>615</v>
      </c>
      <c r="E5" s="24" t="s">
        <v>48</v>
      </c>
      <c r="F5" s="25" t="s">
        <v>611</v>
      </c>
      <c r="G5" s="73">
        <v>2051280</v>
      </c>
      <c r="H5" s="26" t="s">
        <v>622</v>
      </c>
    </row>
    <row r="6" spans="1:8">
      <c r="A6" s="9">
        <v>2</v>
      </c>
      <c r="B6" s="46" t="s">
        <v>50</v>
      </c>
      <c r="C6" s="22" t="s">
        <v>51</v>
      </c>
      <c r="D6" s="47" t="s">
        <v>616</v>
      </c>
      <c r="E6" s="27" t="s">
        <v>53</v>
      </c>
      <c r="F6" s="25" t="s">
        <v>611</v>
      </c>
      <c r="G6" s="73">
        <v>600000</v>
      </c>
      <c r="H6" s="53" t="s">
        <v>41</v>
      </c>
    </row>
    <row r="7" spans="1:8">
      <c r="A7" s="9">
        <v>3</v>
      </c>
      <c r="B7" s="48" t="s">
        <v>44</v>
      </c>
      <c r="C7" s="53" t="s">
        <v>45</v>
      </c>
      <c r="D7" s="47" t="s">
        <v>616</v>
      </c>
      <c r="E7" s="27" t="s">
        <v>53</v>
      </c>
      <c r="F7" s="25" t="s">
        <v>611</v>
      </c>
      <c r="G7" s="73">
        <v>50000</v>
      </c>
      <c r="H7" s="53" t="s">
        <v>17</v>
      </c>
    </row>
    <row r="8" spans="1:8">
      <c r="A8" s="9">
        <v>4</v>
      </c>
      <c r="B8" s="48" t="s">
        <v>36</v>
      </c>
      <c r="C8" s="53" t="s">
        <v>37</v>
      </c>
      <c r="D8" s="47" t="s">
        <v>616</v>
      </c>
      <c r="E8" s="27" t="s">
        <v>53</v>
      </c>
      <c r="F8" s="25" t="s">
        <v>611</v>
      </c>
      <c r="G8" s="211">
        <v>1500000</v>
      </c>
      <c r="H8" s="209" t="s">
        <v>18</v>
      </c>
    </row>
    <row r="9" spans="1:8">
      <c r="A9" s="9">
        <v>5</v>
      </c>
      <c r="B9" s="48" t="s">
        <v>34</v>
      </c>
      <c r="C9" s="53" t="s">
        <v>35</v>
      </c>
      <c r="D9" s="47" t="s">
        <v>618</v>
      </c>
      <c r="E9" s="30" t="s">
        <v>57</v>
      </c>
      <c r="F9" s="25" t="s">
        <v>611</v>
      </c>
      <c r="G9" s="181">
        <v>3500000</v>
      </c>
      <c r="H9" s="209" t="s">
        <v>18</v>
      </c>
    </row>
    <row r="10" spans="1:8">
      <c r="A10" s="9">
        <v>6</v>
      </c>
      <c r="B10" s="48" t="s">
        <v>6</v>
      </c>
      <c r="C10" s="53" t="s">
        <v>19</v>
      </c>
      <c r="D10" s="47" t="s">
        <v>618</v>
      </c>
      <c r="E10" s="30" t="s">
        <v>57</v>
      </c>
      <c r="F10" s="25" t="s">
        <v>611</v>
      </c>
      <c r="G10" s="181">
        <v>2500000</v>
      </c>
      <c r="H10" s="209" t="s">
        <v>18</v>
      </c>
    </row>
    <row r="11" spans="1:8">
      <c r="A11" s="9">
        <v>7</v>
      </c>
      <c r="B11" s="48" t="s">
        <v>31</v>
      </c>
      <c r="C11" s="53" t="s">
        <v>30</v>
      </c>
      <c r="D11" s="47" t="s">
        <v>619</v>
      </c>
      <c r="E11" s="28" t="s">
        <v>62</v>
      </c>
      <c r="F11" s="25" t="s">
        <v>611</v>
      </c>
      <c r="G11" s="211">
        <v>7000000</v>
      </c>
      <c r="H11" s="209" t="s">
        <v>18</v>
      </c>
    </row>
    <row r="12" spans="1:8">
      <c r="A12" s="9">
        <v>8</v>
      </c>
      <c r="B12" s="48" t="s">
        <v>4</v>
      </c>
      <c r="C12" s="53" t="s">
        <v>12</v>
      </c>
      <c r="D12" s="47" t="s">
        <v>620</v>
      </c>
      <c r="E12" s="28" t="s">
        <v>65</v>
      </c>
      <c r="F12" s="25" t="s">
        <v>611</v>
      </c>
      <c r="G12" s="211">
        <v>200000</v>
      </c>
      <c r="H12" s="209" t="s">
        <v>18</v>
      </c>
    </row>
    <row r="13" spans="1:8">
      <c r="A13" s="9">
        <v>9</v>
      </c>
      <c r="B13" s="50" t="s">
        <v>3</v>
      </c>
      <c r="C13" s="40" t="s">
        <v>7</v>
      </c>
      <c r="D13" s="47" t="s">
        <v>616</v>
      </c>
      <c r="E13" s="27" t="s">
        <v>53</v>
      </c>
      <c r="F13" s="25" t="s">
        <v>611</v>
      </c>
      <c r="G13" s="181">
        <v>8000000</v>
      </c>
      <c r="H13" s="209" t="s">
        <v>18</v>
      </c>
    </row>
    <row r="14" spans="1:8">
      <c r="A14" s="9">
        <v>10</v>
      </c>
      <c r="B14" s="50" t="s">
        <v>8</v>
      </c>
      <c r="C14" s="40" t="s">
        <v>9</v>
      </c>
      <c r="D14" s="47" t="s">
        <v>616</v>
      </c>
      <c r="E14" s="27" t="s">
        <v>53</v>
      </c>
      <c r="F14" s="25" t="s">
        <v>611</v>
      </c>
      <c r="G14" s="181">
        <v>14000000</v>
      </c>
      <c r="H14" s="209" t="s">
        <v>18</v>
      </c>
    </row>
    <row r="15" spans="1:8">
      <c r="A15" s="9">
        <v>11</v>
      </c>
      <c r="B15" s="50" t="s">
        <v>10</v>
      </c>
      <c r="C15" s="40" t="s">
        <v>11</v>
      </c>
      <c r="D15" s="47" t="s">
        <v>616</v>
      </c>
      <c r="E15" s="27" t="s">
        <v>53</v>
      </c>
      <c r="F15" s="25" t="s">
        <v>611</v>
      </c>
      <c r="G15" s="181">
        <v>14000000</v>
      </c>
      <c r="H15" s="209" t="s">
        <v>18</v>
      </c>
    </row>
    <row r="16" spans="1:8">
      <c r="A16" s="9">
        <v>12</v>
      </c>
      <c r="B16" s="50" t="s">
        <v>15</v>
      </c>
      <c r="C16" s="40" t="s">
        <v>21</v>
      </c>
      <c r="D16" s="54" t="s">
        <v>617</v>
      </c>
      <c r="E16" s="78" t="s">
        <v>26</v>
      </c>
      <c r="F16" s="25" t="s">
        <v>611</v>
      </c>
      <c r="G16" s="181">
        <v>700000</v>
      </c>
      <c r="H16" s="209" t="s">
        <v>18</v>
      </c>
    </row>
    <row r="17" spans="1:8">
      <c r="A17" s="9">
        <v>13</v>
      </c>
      <c r="B17" s="46" t="s">
        <v>72</v>
      </c>
      <c r="C17" s="22" t="s">
        <v>73</v>
      </c>
      <c r="D17" s="47" t="s">
        <v>616</v>
      </c>
      <c r="E17" s="27" t="s">
        <v>53</v>
      </c>
      <c r="F17" s="25" t="s">
        <v>611</v>
      </c>
      <c r="G17" s="181">
        <v>3000000</v>
      </c>
      <c r="H17" s="209" t="s">
        <v>18</v>
      </c>
    </row>
    <row r="18" spans="1:8">
      <c r="A18" s="9">
        <v>14</v>
      </c>
      <c r="B18" s="46" t="s">
        <v>75</v>
      </c>
      <c r="C18" s="22" t="s">
        <v>76</v>
      </c>
      <c r="D18" s="47" t="s">
        <v>616</v>
      </c>
      <c r="E18" s="27" t="s">
        <v>53</v>
      </c>
      <c r="F18" s="25" t="s">
        <v>611</v>
      </c>
      <c r="G18" s="181">
        <v>6000000</v>
      </c>
      <c r="H18" s="209" t="s">
        <v>18</v>
      </c>
    </row>
    <row r="19" spans="1:8">
      <c r="A19" s="9">
        <v>15</v>
      </c>
      <c r="B19" s="46" t="s">
        <v>78</v>
      </c>
      <c r="C19" s="22" t="s">
        <v>79</v>
      </c>
      <c r="D19" s="47" t="s">
        <v>616</v>
      </c>
      <c r="E19" s="27" t="s">
        <v>53</v>
      </c>
      <c r="F19" s="25" t="s">
        <v>611</v>
      </c>
      <c r="G19" s="181">
        <v>10000</v>
      </c>
      <c r="H19" s="209" t="s">
        <v>18</v>
      </c>
    </row>
    <row r="20" spans="1:8">
      <c r="A20" s="9">
        <v>16</v>
      </c>
      <c r="B20" s="46" t="s">
        <v>81</v>
      </c>
      <c r="C20" s="22" t="s">
        <v>82</v>
      </c>
      <c r="D20" s="47" t="s">
        <v>616</v>
      </c>
      <c r="E20" s="27" t="s">
        <v>53</v>
      </c>
      <c r="F20" s="25" t="s">
        <v>611</v>
      </c>
      <c r="G20" s="181">
        <v>3000000</v>
      </c>
      <c r="H20" s="209" t="s">
        <v>18</v>
      </c>
    </row>
    <row r="21" spans="1:8">
      <c r="A21" s="9">
        <v>17</v>
      </c>
      <c r="B21" s="127" t="s">
        <v>117</v>
      </c>
      <c r="C21" s="97" t="s">
        <v>118</v>
      </c>
      <c r="D21" s="47" t="s">
        <v>616</v>
      </c>
      <c r="E21" s="27" t="s">
        <v>53</v>
      </c>
      <c r="F21" s="25" t="s">
        <v>611</v>
      </c>
      <c r="G21" s="181">
        <v>1500000</v>
      </c>
      <c r="H21" s="209" t="s">
        <v>621</v>
      </c>
    </row>
    <row r="22" spans="1:8">
      <c r="A22" s="9">
        <v>18</v>
      </c>
      <c r="B22" s="127" t="s">
        <v>614</v>
      </c>
      <c r="C22" s="97" t="s">
        <v>613</v>
      </c>
      <c r="D22" s="47" t="s">
        <v>616</v>
      </c>
      <c r="E22" s="27" t="s">
        <v>53</v>
      </c>
      <c r="F22" s="25" t="s">
        <v>611</v>
      </c>
      <c r="G22" s="181">
        <v>7000000</v>
      </c>
      <c r="H22" s="209" t="s">
        <v>18</v>
      </c>
    </row>
    <row r="23" spans="1:8">
      <c r="A23" s="256" t="s">
        <v>29</v>
      </c>
      <c r="B23" s="257"/>
      <c r="C23" s="257"/>
      <c r="D23" s="257"/>
      <c r="E23" s="257"/>
      <c r="F23" s="258"/>
      <c r="G23" s="16">
        <f>SUM(G5:G22)</f>
        <v>74611280</v>
      </c>
      <c r="H23" s="17"/>
    </row>
    <row r="24" spans="1:8">
      <c r="G24" s="3"/>
    </row>
    <row r="25" spans="1:8">
      <c r="G25" s="3"/>
    </row>
    <row r="26" spans="1:8">
      <c r="G26" s="3"/>
    </row>
    <row r="27" spans="1:8">
      <c r="G27" s="3"/>
    </row>
    <row r="28" spans="1:8">
      <c r="G28" s="3"/>
    </row>
    <row r="29" spans="1:8">
      <c r="G29" s="3"/>
    </row>
    <row r="30" spans="1:8">
      <c r="G30" s="3"/>
    </row>
    <row r="31" spans="1:8">
      <c r="G31" s="3"/>
    </row>
    <row r="32" spans="1:8">
      <c r="G32" s="3"/>
    </row>
    <row r="33" spans="7:7">
      <c r="G33" s="3"/>
    </row>
    <row r="34" spans="7:7">
      <c r="G34" s="3"/>
    </row>
    <row r="35" spans="7:7">
      <c r="G35" s="3"/>
    </row>
    <row r="36" spans="7:7">
      <c r="G36" s="3"/>
    </row>
  </sheetData>
  <mergeCells count="6">
    <mergeCell ref="A23:F23"/>
    <mergeCell ref="A1:H1"/>
    <mergeCell ref="A3:A4"/>
    <mergeCell ref="B3:C3"/>
    <mergeCell ref="D3:E3"/>
    <mergeCell ref="G3:G4"/>
  </mergeCells>
  <pageMargins left="0.70866141732283472" right="0.70866141732283472" top="0.74803149606299213" bottom="0.74803149606299213" header="0.31496062992125984" footer="0.31496062992125984"/>
  <pageSetup paperSize="5" scale="75" orientation="portrait" horizontalDpi="0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F1131-1996-435B-BA96-AC9A297360C9}">
  <dimension ref="A1:H31"/>
  <sheetViews>
    <sheetView zoomScale="95" zoomScaleNormal="95" workbookViewId="0">
      <selection activeCell="F14" sqref="F14"/>
    </sheetView>
  </sheetViews>
  <sheetFormatPr defaultColWidth="9" defaultRowHeight="14.5"/>
  <cols>
    <col min="1" max="1" width="4.7265625" customWidth="1"/>
    <col min="3" max="3" width="26.08984375" customWidth="1"/>
    <col min="4" max="4" width="17.08984375" customWidth="1"/>
    <col min="5" max="5" width="16.1796875" customWidth="1"/>
    <col min="6" max="6" width="10.90625" customWidth="1"/>
    <col min="7" max="7" width="14.453125" style="1" customWidth="1"/>
    <col min="8" max="8" width="54.81640625" customWidth="1"/>
    <col min="9" max="9" width="3.7265625" customWidth="1"/>
  </cols>
  <sheetData>
    <row r="1" spans="1:8" ht="18.5" customHeight="1">
      <c r="A1" s="246" t="s">
        <v>28</v>
      </c>
      <c r="B1" s="246"/>
      <c r="C1" s="246"/>
      <c r="D1" s="246"/>
      <c r="E1" s="246"/>
      <c r="F1" s="246"/>
      <c r="G1" s="246"/>
      <c r="H1" s="246"/>
    </row>
    <row r="2" spans="1:8" ht="18.5" customHeight="1">
      <c r="A2" s="62" t="s">
        <v>381</v>
      </c>
      <c r="B2" s="62"/>
      <c r="C2" s="63"/>
      <c r="D2" s="7"/>
      <c r="E2" s="7"/>
      <c r="F2" s="7"/>
      <c r="G2" s="7"/>
      <c r="H2" s="7"/>
    </row>
    <row r="3" spans="1:8" ht="15.5">
      <c r="A3" s="249" t="s">
        <v>0</v>
      </c>
      <c r="B3" s="247" t="s">
        <v>22</v>
      </c>
      <c r="C3" s="248"/>
      <c r="D3" s="247" t="s">
        <v>23</v>
      </c>
      <c r="E3" s="248"/>
      <c r="F3" s="19" t="s">
        <v>42</v>
      </c>
      <c r="G3" s="249" t="s">
        <v>27</v>
      </c>
      <c r="H3" s="13" t="s">
        <v>2</v>
      </c>
    </row>
    <row r="4" spans="1:8" ht="15.5">
      <c r="A4" s="250"/>
      <c r="B4" s="10" t="s">
        <v>1</v>
      </c>
      <c r="C4" s="11" t="s">
        <v>16</v>
      </c>
      <c r="D4" s="12" t="s">
        <v>24</v>
      </c>
      <c r="E4" s="12" t="s">
        <v>16</v>
      </c>
      <c r="F4" s="20" t="s">
        <v>43</v>
      </c>
      <c r="G4" s="250"/>
      <c r="H4" s="14"/>
    </row>
    <row r="5" spans="1:8">
      <c r="A5" s="156">
        <v>1</v>
      </c>
      <c r="B5" s="48" t="s">
        <v>44</v>
      </c>
      <c r="C5" s="53" t="s">
        <v>45</v>
      </c>
      <c r="D5" s="47" t="s">
        <v>383</v>
      </c>
      <c r="E5" s="27" t="s">
        <v>53</v>
      </c>
      <c r="F5" s="25" t="s">
        <v>382</v>
      </c>
      <c r="G5" s="29">
        <v>150000</v>
      </c>
      <c r="H5" s="53" t="s">
        <v>17</v>
      </c>
    </row>
    <row r="6" spans="1:8">
      <c r="A6" s="9">
        <v>2</v>
      </c>
      <c r="B6" s="48" t="s">
        <v>34</v>
      </c>
      <c r="C6" s="53" t="s">
        <v>35</v>
      </c>
      <c r="D6" s="47" t="s">
        <v>384</v>
      </c>
      <c r="E6" s="30" t="s">
        <v>57</v>
      </c>
      <c r="F6" s="25" t="s">
        <v>382</v>
      </c>
      <c r="G6" s="29">
        <v>1000000</v>
      </c>
      <c r="H6" s="31"/>
    </row>
    <row r="7" spans="1:8">
      <c r="A7" s="156">
        <v>3</v>
      </c>
      <c r="B7" s="48" t="s">
        <v>31</v>
      </c>
      <c r="C7" s="53" t="s">
        <v>30</v>
      </c>
      <c r="D7" s="47" t="s">
        <v>385</v>
      </c>
      <c r="E7" s="28" t="s">
        <v>62</v>
      </c>
      <c r="F7" s="25" t="s">
        <v>382</v>
      </c>
      <c r="G7" s="29">
        <v>3500000</v>
      </c>
      <c r="H7" s="32"/>
    </row>
    <row r="8" spans="1:8">
      <c r="A8" s="9">
        <v>4</v>
      </c>
      <c r="B8" s="48" t="s">
        <v>4</v>
      </c>
      <c r="C8" s="53" t="s">
        <v>12</v>
      </c>
      <c r="D8" s="47" t="s">
        <v>386</v>
      </c>
      <c r="E8" s="28" t="s">
        <v>65</v>
      </c>
      <c r="F8" s="25" t="s">
        <v>382</v>
      </c>
      <c r="G8" s="29">
        <v>300000</v>
      </c>
      <c r="H8" s="26"/>
    </row>
    <row r="9" spans="1:8">
      <c r="A9" s="9">
        <v>6</v>
      </c>
      <c r="B9" s="50" t="s">
        <v>3</v>
      </c>
      <c r="C9" s="40" t="s">
        <v>7</v>
      </c>
      <c r="D9" s="47" t="s">
        <v>383</v>
      </c>
      <c r="E9" s="27" t="s">
        <v>53</v>
      </c>
      <c r="F9" s="25" t="s">
        <v>382</v>
      </c>
      <c r="G9" s="29">
        <v>9000000</v>
      </c>
      <c r="H9" s="175" t="s">
        <v>32</v>
      </c>
    </row>
    <row r="10" spans="1:8">
      <c r="A10" s="156">
        <v>7</v>
      </c>
      <c r="B10" s="50" t="s">
        <v>8</v>
      </c>
      <c r="C10" s="40" t="s">
        <v>9</v>
      </c>
      <c r="D10" s="47" t="s">
        <v>383</v>
      </c>
      <c r="E10" s="27" t="s">
        <v>53</v>
      </c>
      <c r="F10" s="25" t="s">
        <v>382</v>
      </c>
      <c r="G10" s="29">
        <v>1000000</v>
      </c>
      <c r="H10" s="26" t="s">
        <v>112</v>
      </c>
    </row>
    <row r="11" spans="1:8">
      <c r="A11" s="9">
        <v>8</v>
      </c>
      <c r="B11" s="50" t="s">
        <v>10</v>
      </c>
      <c r="C11" s="40" t="s">
        <v>11</v>
      </c>
      <c r="D11" s="47" t="s">
        <v>383</v>
      </c>
      <c r="E11" s="27" t="s">
        <v>53</v>
      </c>
      <c r="F11" s="25" t="s">
        <v>382</v>
      </c>
      <c r="G11" s="29">
        <v>1000000</v>
      </c>
      <c r="H11" s="26" t="s">
        <v>112</v>
      </c>
    </row>
    <row r="12" spans="1:8">
      <c r="A12" s="156">
        <v>9</v>
      </c>
      <c r="B12" s="50" t="s">
        <v>15</v>
      </c>
      <c r="C12" s="40" t="s">
        <v>21</v>
      </c>
      <c r="D12" s="54" t="s">
        <v>387</v>
      </c>
      <c r="E12" s="78" t="s">
        <v>26</v>
      </c>
      <c r="F12" s="25" t="s">
        <v>382</v>
      </c>
      <c r="G12" s="29">
        <v>500000</v>
      </c>
      <c r="H12" s="26" t="s">
        <v>33</v>
      </c>
    </row>
    <row r="13" spans="1:8">
      <c r="A13" s="9">
        <v>10</v>
      </c>
      <c r="B13" s="46" t="s">
        <v>72</v>
      </c>
      <c r="C13" s="22" t="s">
        <v>73</v>
      </c>
      <c r="D13" s="47" t="s">
        <v>383</v>
      </c>
      <c r="E13" s="27" t="s">
        <v>53</v>
      </c>
      <c r="F13" s="25" t="s">
        <v>382</v>
      </c>
      <c r="G13" s="29">
        <v>500000</v>
      </c>
      <c r="H13" s="26" t="s">
        <v>74</v>
      </c>
    </row>
    <row r="14" spans="1:8">
      <c r="A14" s="156">
        <v>11</v>
      </c>
      <c r="B14" s="46" t="s">
        <v>75</v>
      </c>
      <c r="C14" s="22" t="s">
        <v>76</v>
      </c>
      <c r="D14" s="47" t="s">
        <v>383</v>
      </c>
      <c r="E14" s="27" t="s">
        <v>53</v>
      </c>
      <c r="F14" s="25" t="s">
        <v>382</v>
      </c>
      <c r="G14" s="29">
        <v>600000</v>
      </c>
      <c r="H14" s="26" t="s">
        <v>77</v>
      </c>
    </row>
    <row r="15" spans="1:8">
      <c r="A15" s="9">
        <v>12</v>
      </c>
      <c r="B15" s="46" t="s">
        <v>78</v>
      </c>
      <c r="C15" s="22" t="s">
        <v>79</v>
      </c>
      <c r="D15" s="47" t="s">
        <v>383</v>
      </c>
      <c r="E15" s="27" t="s">
        <v>53</v>
      </c>
      <c r="F15" s="25" t="s">
        <v>382</v>
      </c>
      <c r="G15" s="29">
        <v>150000</v>
      </c>
      <c r="H15" s="26" t="s">
        <v>80</v>
      </c>
    </row>
    <row r="16" spans="1:8">
      <c r="A16" s="156">
        <v>13</v>
      </c>
      <c r="B16" s="46" t="s">
        <v>81</v>
      </c>
      <c r="C16" s="22" t="s">
        <v>82</v>
      </c>
      <c r="D16" s="47" t="s">
        <v>383</v>
      </c>
      <c r="E16" s="27" t="s">
        <v>53</v>
      </c>
      <c r="F16" s="25" t="s">
        <v>382</v>
      </c>
      <c r="G16" s="29">
        <v>1000000</v>
      </c>
      <c r="H16" s="26"/>
    </row>
    <row r="17" spans="1:8">
      <c r="A17" s="9">
        <v>14</v>
      </c>
      <c r="B17" s="127" t="s">
        <v>117</v>
      </c>
      <c r="C17" s="97" t="s">
        <v>118</v>
      </c>
      <c r="D17" s="47" t="s">
        <v>383</v>
      </c>
      <c r="E17" s="27" t="s">
        <v>53</v>
      </c>
      <c r="F17" s="25" t="s">
        <v>382</v>
      </c>
      <c r="G17" s="29">
        <v>6000000</v>
      </c>
      <c r="H17" s="26"/>
    </row>
    <row r="18" spans="1:8">
      <c r="A18" s="243" t="s">
        <v>29</v>
      </c>
      <c r="B18" s="244"/>
      <c r="C18" s="245"/>
      <c r="D18" s="15"/>
      <c r="E18" s="15"/>
      <c r="F18" s="15"/>
      <c r="G18" s="16">
        <f>SUM(G5:G17)</f>
        <v>24700000</v>
      </c>
      <c r="H18" s="17"/>
    </row>
    <row r="19" spans="1:8">
      <c r="G19" s="3"/>
    </row>
    <row r="20" spans="1:8">
      <c r="G20" s="3"/>
    </row>
    <row r="21" spans="1:8">
      <c r="G21" s="3"/>
    </row>
    <row r="22" spans="1:8">
      <c r="G22" s="3"/>
    </row>
    <row r="23" spans="1:8">
      <c r="G23" s="3"/>
    </row>
    <row r="24" spans="1:8">
      <c r="G24" s="3"/>
    </row>
    <row r="25" spans="1:8">
      <c r="G25" s="3"/>
    </row>
    <row r="26" spans="1:8">
      <c r="G26" s="3"/>
    </row>
    <row r="27" spans="1:8">
      <c r="G27" s="3"/>
    </row>
    <row r="28" spans="1:8">
      <c r="G28" s="3"/>
    </row>
    <row r="29" spans="1:8">
      <c r="G29" s="3"/>
    </row>
    <row r="30" spans="1:8">
      <c r="G30" s="3"/>
    </row>
    <row r="31" spans="1:8">
      <c r="G31" s="3"/>
    </row>
  </sheetData>
  <mergeCells count="6">
    <mergeCell ref="A18:C18"/>
    <mergeCell ref="A1:H1"/>
    <mergeCell ref="A3:A4"/>
    <mergeCell ref="B3:C3"/>
    <mergeCell ref="D3:E3"/>
    <mergeCell ref="G3:G4"/>
  </mergeCells>
  <pageMargins left="0.70866141732283472" right="0.70866141732283472" top="0.74803149606299213" bottom="0.74803149606299213" header="0.31496062992125984" footer="0.31496062992125984"/>
  <pageSetup paperSize="5" scale="75" orientation="portrait" horizontalDpi="0" verticalDpi="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D72BD-7629-4D68-A8C9-1E1219AC833E}">
  <dimension ref="A1:H26"/>
  <sheetViews>
    <sheetView zoomScale="95" zoomScaleNormal="95" workbookViewId="0">
      <selection activeCell="F12" sqref="F12"/>
    </sheetView>
  </sheetViews>
  <sheetFormatPr defaultColWidth="9" defaultRowHeight="14.5"/>
  <cols>
    <col min="1" max="1" width="4.7265625" customWidth="1"/>
    <col min="3" max="3" width="26.08984375" customWidth="1"/>
    <col min="4" max="4" width="17.08984375" customWidth="1"/>
    <col min="5" max="5" width="16.1796875" customWidth="1"/>
    <col min="6" max="6" width="10.90625" customWidth="1"/>
    <col min="7" max="7" width="14.453125" style="1" customWidth="1"/>
    <col min="8" max="8" width="54.81640625" customWidth="1"/>
    <col min="9" max="9" width="3.7265625" customWidth="1"/>
  </cols>
  <sheetData>
    <row r="1" spans="1:8" ht="18.5" customHeight="1">
      <c r="A1" s="246" t="s">
        <v>28</v>
      </c>
      <c r="B1" s="246"/>
      <c r="C1" s="246"/>
      <c r="D1" s="246"/>
      <c r="E1" s="246"/>
      <c r="F1" s="246"/>
      <c r="G1" s="246"/>
      <c r="H1" s="246"/>
    </row>
    <row r="2" spans="1:8" ht="18.5" customHeight="1">
      <c r="A2" s="62" t="s">
        <v>312</v>
      </c>
      <c r="B2" s="62"/>
      <c r="C2" s="63"/>
      <c r="D2" s="7"/>
      <c r="E2" s="7"/>
      <c r="F2" s="7"/>
      <c r="G2" s="7"/>
      <c r="H2" s="7"/>
    </row>
    <row r="3" spans="1:8" ht="15.5">
      <c r="A3" s="249" t="s">
        <v>0</v>
      </c>
      <c r="B3" s="247" t="s">
        <v>22</v>
      </c>
      <c r="C3" s="248"/>
      <c r="D3" s="247" t="s">
        <v>23</v>
      </c>
      <c r="E3" s="248"/>
      <c r="F3" s="19" t="s">
        <v>42</v>
      </c>
      <c r="G3" s="249" t="s">
        <v>27</v>
      </c>
      <c r="H3" s="13" t="s">
        <v>2</v>
      </c>
    </row>
    <row r="4" spans="1:8" ht="15.5">
      <c r="A4" s="250"/>
      <c r="B4" s="10" t="s">
        <v>1</v>
      </c>
      <c r="C4" s="11" t="s">
        <v>16</v>
      </c>
      <c r="D4" s="12" t="s">
        <v>24</v>
      </c>
      <c r="E4" s="12" t="s">
        <v>16</v>
      </c>
      <c r="F4" s="20" t="s">
        <v>43</v>
      </c>
      <c r="G4" s="250"/>
      <c r="H4" s="14"/>
    </row>
    <row r="5" spans="1:8">
      <c r="A5" s="9">
        <v>1</v>
      </c>
      <c r="B5" s="46" t="s">
        <v>50</v>
      </c>
      <c r="C5" s="22" t="s">
        <v>51</v>
      </c>
      <c r="D5" s="47" t="s">
        <v>316</v>
      </c>
      <c r="E5" s="27" t="s">
        <v>53</v>
      </c>
      <c r="F5" s="25" t="s">
        <v>315</v>
      </c>
      <c r="G5" s="29">
        <v>300000</v>
      </c>
      <c r="H5" s="8" t="s">
        <v>41</v>
      </c>
    </row>
    <row r="6" spans="1:8">
      <c r="A6" s="9">
        <v>2</v>
      </c>
      <c r="B6" s="48" t="s">
        <v>44</v>
      </c>
      <c r="C6" s="53" t="s">
        <v>45</v>
      </c>
      <c r="D6" s="47" t="s">
        <v>316</v>
      </c>
      <c r="E6" s="27" t="s">
        <v>53</v>
      </c>
      <c r="F6" s="25" t="s">
        <v>315</v>
      </c>
      <c r="G6" s="29">
        <v>50000</v>
      </c>
      <c r="H6" s="8" t="s">
        <v>17</v>
      </c>
    </row>
    <row r="7" spans="1:8">
      <c r="A7" s="9">
        <v>3</v>
      </c>
      <c r="B7" s="48" t="s">
        <v>34</v>
      </c>
      <c r="C7" s="53" t="s">
        <v>35</v>
      </c>
      <c r="D7" s="47" t="s">
        <v>317</v>
      </c>
      <c r="E7" s="30" t="s">
        <v>57</v>
      </c>
      <c r="F7" s="25" t="s">
        <v>315</v>
      </c>
      <c r="G7" s="142">
        <v>700000</v>
      </c>
      <c r="H7" s="128" t="s">
        <v>289</v>
      </c>
    </row>
    <row r="8" spans="1:8">
      <c r="A8" s="9">
        <v>4</v>
      </c>
      <c r="B8" s="48" t="s">
        <v>6</v>
      </c>
      <c r="C8" s="53" t="s">
        <v>19</v>
      </c>
      <c r="D8" s="47" t="s">
        <v>317</v>
      </c>
      <c r="E8" s="30" t="s">
        <v>57</v>
      </c>
      <c r="F8" s="25" t="s">
        <v>315</v>
      </c>
      <c r="G8" s="142">
        <v>300000</v>
      </c>
      <c r="H8" s="128" t="s">
        <v>290</v>
      </c>
    </row>
    <row r="9" spans="1:8">
      <c r="A9" s="9">
        <v>5</v>
      </c>
      <c r="B9" s="48" t="s">
        <v>31</v>
      </c>
      <c r="C9" s="53" t="s">
        <v>30</v>
      </c>
      <c r="D9" s="47" t="s">
        <v>318</v>
      </c>
      <c r="E9" s="28" t="s">
        <v>62</v>
      </c>
      <c r="F9" s="25" t="s">
        <v>315</v>
      </c>
      <c r="G9" s="142">
        <v>4000000</v>
      </c>
      <c r="H9" s="128" t="s">
        <v>313</v>
      </c>
    </row>
    <row r="10" spans="1:8">
      <c r="A10" s="9">
        <v>6</v>
      </c>
      <c r="B10" s="48" t="s">
        <v>4</v>
      </c>
      <c r="C10" s="53" t="s">
        <v>12</v>
      </c>
      <c r="D10" s="47" t="s">
        <v>319</v>
      </c>
      <c r="E10" s="28" t="s">
        <v>65</v>
      </c>
      <c r="F10" s="25" t="s">
        <v>315</v>
      </c>
      <c r="G10" s="142">
        <v>150000</v>
      </c>
      <c r="H10" s="128" t="s">
        <v>314</v>
      </c>
    </row>
    <row r="11" spans="1:8">
      <c r="A11" s="9">
        <v>7</v>
      </c>
      <c r="B11" s="46" t="s">
        <v>72</v>
      </c>
      <c r="C11" s="22" t="s">
        <v>73</v>
      </c>
      <c r="D11" s="47" t="s">
        <v>316</v>
      </c>
      <c r="E11" s="27" t="s">
        <v>53</v>
      </c>
      <c r="F11" s="25" t="s">
        <v>315</v>
      </c>
      <c r="G11" s="142">
        <v>2000000</v>
      </c>
      <c r="H11" s="128" t="s">
        <v>299</v>
      </c>
    </row>
    <row r="12" spans="1:8">
      <c r="A12" s="9">
        <v>8</v>
      </c>
      <c r="B12" s="46" t="s">
        <v>75</v>
      </c>
      <c r="C12" s="22" t="s">
        <v>76</v>
      </c>
      <c r="D12" s="47" t="s">
        <v>316</v>
      </c>
      <c r="E12" s="27" t="s">
        <v>53</v>
      </c>
      <c r="F12" s="25" t="s">
        <v>315</v>
      </c>
      <c r="G12" s="142">
        <v>200000</v>
      </c>
      <c r="H12" s="128" t="s">
        <v>299</v>
      </c>
    </row>
    <row r="13" spans="1:8">
      <c r="A13" s="243" t="s">
        <v>29</v>
      </c>
      <c r="B13" s="244"/>
      <c r="C13" s="245"/>
      <c r="D13" s="15"/>
      <c r="E13" s="15"/>
      <c r="F13" s="15"/>
      <c r="G13" s="16">
        <f>SUM(G5:G12)</f>
        <v>7700000</v>
      </c>
      <c r="H13" s="17"/>
    </row>
    <row r="14" spans="1:8">
      <c r="G14" s="3"/>
    </row>
    <row r="15" spans="1:8">
      <c r="G15" s="3"/>
    </row>
    <row r="16" spans="1:8">
      <c r="G16" s="3"/>
    </row>
    <row r="17" spans="7:7">
      <c r="G17" s="3"/>
    </row>
    <row r="18" spans="7:7">
      <c r="G18" s="3"/>
    </row>
    <row r="19" spans="7:7">
      <c r="G19" s="3"/>
    </row>
    <row r="20" spans="7:7">
      <c r="G20" s="3"/>
    </row>
    <row r="21" spans="7:7">
      <c r="G21" s="3"/>
    </row>
    <row r="22" spans="7:7">
      <c r="G22" s="3"/>
    </row>
    <row r="23" spans="7:7">
      <c r="G23" s="3"/>
    </row>
    <row r="24" spans="7:7">
      <c r="G24" s="3"/>
    </row>
    <row r="25" spans="7:7">
      <c r="G25" s="3"/>
    </row>
    <row r="26" spans="7:7">
      <c r="G26" s="3"/>
    </row>
  </sheetData>
  <mergeCells count="6">
    <mergeCell ref="A13:C13"/>
    <mergeCell ref="A1:H1"/>
    <mergeCell ref="A3:A4"/>
    <mergeCell ref="B3:C3"/>
    <mergeCell ref="D3:E3"/>
    <mergeCell ref="G3:G4"/>
  </mergeCells>
  <pageMargins left="0.70866141732283472" right="0.70866141732283472" top="0.74803149606299213" bottom="0.74803149606299213" header="0.31496062992125984" footer="0.31496062992125984"/>
  <pageSetup paperSize="5" scale="75" orientation="portrait" horizontalDpi="0" verticalDpi="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E830F-60D2-4D9B-9B65-D916C743B4DC}">
  <dimension ref="A1:H33"/>
  <sheetViews>
    <sheetView zoomScale="95" zoomScaleNormal="95" workbookViewId="0">
      <selection activeCell="H11" sqref="H11"/>
    </sheetView>
  </sheetViews>
  <sheetFormatPr defaultColWidth="9" defaultRowHeight="14.5"/>
  <cols>
    <col min="1" max="1" width="4.7265625" customWidth="1"/>
    <col min="3" max="3" width="26.08984375" customWidth="1"/>
    <col min="4" max="4" width="17.08984375" customWidth="1"/>
    <col min="5" max="5" width="16.1796875" customWidth="1"/>
    <col min="6" max="6" width="10.90625" customWidth="1"/>
    <col min="7" max="7" width="14.453125" style="1" customWidth="1"/>
    <col min="8" max="8" width="54.81640625" customWidth="1"/>
    <col min="9" max="9" width="3.7265625" customWidth="1"/>
  </cols>
  <sheetData>
    <row r="1" spans="1:8" ht="18.5" customHeight="1">
      <c r="A1" s="246" t="s">
        <v>28</v>
      </c>
      <c r="B1" s="246"/>
      <c r="C1" s="246"/>
      <c r="D1" s="246"/>
      <c r="E1" s="246"/>
      <c r="F1" s="246"/>
      <c r="G1" s="246"/>
      <c r="H1" s="246"/>
    </row>
    <row r="2" spans="1:8" ht="18.5" customHeight="1">
      <c r="A2" s="62" t="s">
        <v>565</v>
      </c>
      <c r="B2" s="62"/>
      <c r="C2" s="63"/>
      <c r="D2" s="7"/>
      <c r="E2" s="7"/>
      <c r="F2" s="7"/>
      <c r="G2" s="7"/>
      <c r="H2" s="7"/>
    </row>
    <row r="3" spans="1:8" ht="15.5">
      <c r="A3" s="249" t="s">
        <v>0</v>
      </c>
      <c r="B3" s="247" t="s">
        <v>22</v>
      </c>
      <c r="C3" s="248"/>
      <c r="D3" s="247" t="s">
        <v>23</v>
      </c>
      <c r="E3" s="248"/>
      <c r="F3" s="19" t="s">
        <v>42</v>
      </c>
      <c r="G3" s="249" t="s">
        <v>27</v>
      </c>
      <c r="H3" s="13" t="s">
        <v>2</v>
      </c>
    </row>
    <row r="4" spans="1:8" ht="15.5">
      <c r="A4" s="250"/>
      <c r="B4" s="10" t="s">
        <v>1</v>
      </c>
      <c r="C4" s="11" t="s">
        <v>16</v>
      </c>
      <c r="D4" s="12" t="s">
        <v>24</v>
      </c>
      <c r="E4" s="12" t="s">
        <v>16</v>
      </c>
      <c r="F4" s="20" t="s">
        <v>43</v>
      </c>
      <c r="G4" s="250"/>
      <c r="H4" s="14"/>
    </row>
    <row r="5" spans="1:8">
      <c r="A5" s="9">
        <v>1</v>
      </c>
      <c r="B5" s="46" t="s">
        <v>50</v>
      </c>
      <c r="C5" s="22" t="s">
        <v>51</v>
      </c>
      <c r="D5" s="47" t="s">
        <v>566</v>
      </c>
      <c r="E5" s="27" t="s">
        <v>53</v>
      </c>
      <c r="F5" s="25" t="s">
        <v>564</v>
      </c>
      <c r="G5" s="29">
        <v>600000</v>
      </c>
      <c r="H5" s="53" t="s">
        <v>41</v>
      </c>
    </row>
    <row r="6" spans="1:8">
      <c r="A6" s="9">
        <v>2</v>
      </c>
      <c r="B6" s="48" t="s">
        <v>44</v>
      </c>
      <c r="C6" s="53" t="s">
        <v>45</v>
      </c>
      <c r="D6" s="47" t="s">
        <v>566</v>
      </c>
      <c r="E6" s="27" t="s">
        <v>53</v>
      </c>
      <c r="F6" s="25" t="s">
        <v>564</v>
      </c>
      <c r="G6" s="29">
        <v>250000</v>
      </c>
      <c r="H6" s="53" t="s">
        <v>17</v>
      </c>
    </row>
    <row r="7" spans="1:8">
      <c r="A7" s="9">
        <v>3</v>
      </c>
      <c r="B7" s="48" t="s">
        <v>34</v>
      </c>
      <c r="C7" s="53" t="s">
        <v>35</v>
      </c>
      <c r="D7" s="47" t="s">
        <v>568</v>
      </c>
      <c r="E7" s="30" t="s">
        <v>57</v>
      </c>
      <c r="F7" s="25" t="s">
        <v>564</v>
      </c>
      <c r="G7" s="198">
        <v>600000</v>
      </c>
      <c r="H7" s="152" t="s">
        <v>18</v>
      </c>
    </row>
    <row r="8" spans="1:8">
      <c r="A8" s="9">
        <v>5</v>
      </c>
      <c r="B8" s="48" t="s">
        <v>31</v>
      </c>
      <c r="C8" s="53" t="s">
        <v>30</v>
      </c>
      <c r="D8" s="47" t="s">
        <v>569</v>
      </c>
      <c r="E8" s="28" t="s">
        <v>62</v>
      </c>
      <c r="F8" s="25" t="s">
        <v>564</v>
      </c>
      <c r="G8" s="198">
        <v>4200000</v>
      </c>
      <c r="H8" s="152" t="s">
        <v>18</v>
      </c>
    </row>
    <row r="9" spans="1:8">
      <c r="A9" s="9">
        <v>6</v>
      </c>
      <c r="B9" s="48" t="s">
        <v>4</v>
      </c>
      <c r="C9" s="53" t="s">
        <v>12</v>
      </c>
      <c r="D9" s="47" t="s">
        <v>570</v>
      </c>
      <c r="E9" s="28" t="s">
        <v>65</v>
      </c>
      <c r="F9" s="25" t="s">
        <v>564</v>
      </c>
      <c r="G9" s="198">
        <v>200000</v>
      </c>
      <c r="H9" s="152" t="s">
        <v>18</v>
      </c>
    </row>
    <row r="10" spans="1:8">
      <c r="A10" s="9">
        <v>7</v>
      </c>
      <c r="B10" s="48" t="s">
        <v>5</v>
      </c>
      <c r="C10" s="53" t="s">
        <v>20</v>
      </c>
      <c r="D10" s="53" t="s">
        <v>571</v>
      </c>
      <c r="E10" s="53" t="s">
        <v>25</v>
      </c>
      <c r="F10" s="25" t="s">
        <v>564</v>
      </c>
      <c r="G10" s="198">
        <v>100000</v>
      </c>
      <c r="H10" s="152" t="s">
        <v>18</v>
      </c>
    </row>
    <row r="11" spans="1:8">
      <c r="A11" s="9">
        <v>8</v>
      </c>
      <c r="B11" s="50" t="s">
        <v>3</v>
      </c>
      <c r="C11" s="40" t="s">
        <v>7</v>
      </c>
      <c r="D11" s="47" t="s">
        <v>566</v>
      </c>
      <c r="E11" s="27" t="s">
        <v>53</v>
      </c>
      <c r="F11" s="25" t="s">
        <v>564</v>
      </c>
      <c r="G11" s="198">
        <v>18000000</v>
      </c>
      <c r="H11" s="175" t="s">
        <v>32</v>
      </c>
    </row>
    <row r="12" spans="1:8">
      <c r="A12" s="9">
        <v>9</v>
      </c>
      <c r="B12" s="50" t="s">
        <v>8</v>
      </c>
      <c r="C12" s="40" t="s">
        <v>9</v>
      </c>
      <c r="D12" s="47" t="s">
        <v>566</v>
      </c>
      <c r="E12" s="27" t="s">
        <v>53</v>
      </c>
      <c r="F12" s="25" t="s">
        <v>564</v>
      </c>
      <c r="G12" s="198">
        <v>2500000</v>
      </c>
      <c r="H12" s="175" t="s">
        <v>32</v>
      </c>
    </row>
    <row r="13" spans="1:8">
      <c r="A13" s="9">
        <v>10</v>
      </c>
      <c r="B13" s="50" t="s">
        <v>10</v>
      </c>
      <c r="C13" s="40" t="s">
        <v>11</v>
      </c>
      <c r="D13" s="47" t="s">
        <v>566</v>
      </c>
      <c r="E13" s="27" t="s">
        <v>53</v>
      </c>
      <c r="F13" s="25" t="s">
        <v>564</v>
      </c>
      <c r="G13" s="199">
        <v>2500000</v>
      </c>
      <c r="H13" s="175" t="s">
        <v>32</v>
      </c>
    </row>
    <row r="14" spans="1:8">
      <c r="A14" s="9">
        <v>11</v>
      </c>
      <c r="B14" s="50" t="s">
        <v>15</v>
      </c>
      <c r="C14" s="40" t="s">
        <v>21</v>
      </c>
      <c r="D14" s="54" t="s">
        <v>567</v>
      </c>
      <c r="E14" s="78" t="s">
        <v>26</v>
      </c>
      <c r="F14" s="25" t="s">
        <v>564</v>
      </c>
      <c r="G14" s="200">
        <v>1500000</v>
      </c>
      <c r="H14" s="175" t="s">
        <v>33</v>
      </c>
    </row>
    <row r="15" spans="1:8">
      <c r="A15" s="9">
        <v>12</v>
      </c>
      <c r="B15" s="46" t="s">
        <v>72</v>
      </c>
      <c r="C15" s="22" t="s">
        <v>73</v>
      </c>
      <c r="D15" s="47" t="s">
        <v>566</v>
      </c>
      <c r="E15" s="27" t="s">
        <v>53</v>
      </c>
      <c r="F15" s="25" t="s">
        <v>564</v>
      </c>
      <c r="G15" s="198">
        <v>4000000</v>
      </c>
      <c r="H15" s="197" t="s">
        <v>560</v>
      </c>
    </row>
    <row r="16" spans="1:8">
      <c r="A16" s="9">
        <v>13</v>
      </c>
      <c r="B16" s="46" t="s">
        <v>75</v>
      </c>
      <c r="C16" s="22" t="s">
        <v>76</v>
      </c>
      <c r="D16" s="47" t="s">
        <v>566</v>
      </c>
      <c r="E16" s="27" t="s">
        <v>53</v>
      </c>
      <c r="F16" s="25" t="s">
        <v>564</v>
      </c>
      <c r="G16" s="198">
        <v>2000000</v>
      </c>
      <c r="H16" s="197" t="s">
        <v>560</v>
      </c>
    </row>
    <row r="17" spans="1:8">
      <c r="A17" s="9">
        <v>14</v>
      </c>
      <c r="B17" s="46" t="s">
        <v>78</v>
      </c>
      <c r="C17" s="22" t="s">
        <v>79</v>
      </c>
      <c r="D17" s="47" t="s">
        <v>566</v>
      </c>
      <c r="E17" s="27" t="s">
        <v>53</v>
      </c>
      <c r="F17" s="25" t="s">
        <v>564</v>
      </c>
      <c r="G17" s="198">
        <v>600000</v>
      </c>
      <c r="H17" s="197" t="s">
        <v>560</v>
      </c>
    </row>
    <row r="18" spans="1:8">
      <c r="A18" s="9">
        <v>15</v>
      </c>
      <c r="B18" s="46" t="s">
        <v>81</v>
      </c>
      <c r="C18" s="22" t="s">
        <v>82</v>
      </c>
      <c r="D18" s="47" t="s">
        <v>566</v>
      </c>
      <c r="E18" s="27" t="s">
        <v>53</v>
      </c>
      <c r="F18" s="25" t="s">
        <v>564</v>
      </c>
      <c r="G18" s="198">
        <v>3000000</v>
      </c>
      <c r="H18" s="197" t="s">
        <v>572</v>
      </c>
    </row>
    <row r="19" spans="1:8">
      <c r="A19" s="9">
        <v>16</v>
      </c>
      <c r="B19" s="127" t="s">
        <v>117</v>
      </c>
      <c r="C19" s="97" t="s">
        <v>118</v>
      </c>
      <c r="D19" s="47" t="s">
        <v>530</v>
      </c>
      <c r="E19" s="27" t="s">
        <v>53</v>
      </c>
      <c r="F19" s="25" t="s">
        <v>564</v>
      </c>
      <c r="G19" s="198">
        <v>500000</v>
      </c>
      <c r="H19" s="197" t="s">
        <v>573</v>
      </c>
    </row>
    <row r="20" spans="1:8">
      <c r="A20" s="256" t="s">
        <v>29</v>
      </c>
      <c r="B20" s="257"/>
      <c r="C20" s="257"/>
      <c r="D20" s="257"/>
      <c r="E20" s="257"/>
      <c r="F20" s="258"/>
      <c r="G20" s="16">
        <f>SUM(G5:G19)</f>
        <v>40550000</v>
      </c>
      <c r="H20" s="17"/>
    </row>
    <row r="21" spans="1:8">
      <c r="G21" s="3"/>
    </row>
    <row r="22" spans="1:8">
      <c r="G22" s="3"/>
    </row>
    <row r="23" spans="1:8">
      <c r="G23" s="3"/>
    </row>
    <row r="24" spans="1:8">
      <c r="G24" s="3"/>
    </row>
    <row r="25" spans="1:8">
      <c r="G25" s="3"/>
    </row>
    <row r="26" spans="1:8">
      <c r="G26" s="3"/>
    </row>
    <row r="27" spans="1:8">
      <c r="G27" s="3"/>
    </row>
    <row r="28" spans="1:8">
      <c r="G28" s="3"/>
    </row>
    <row r="29" spans="1:8">
      <c r="G29" s="3"/>
    </row>
    <row r="30" spans="1:8">
      <c r="G30" s="3"/>
    </row>
    <row r="31" spans="1:8">
      <c r="G31" s="3"/>
    </row>
    <row r="32" spans="1:8">
      <c r="G32" s="3"/>
    </row>
    <row r="33" spans="7:7">
      <c r="G33" s="3"/>
    </row>
  </sheetData>
  <mergeCells count="6">
    <mergeCell ref="A20:F20"/>
    <mergeCell ref="A1:H1"/>
    <mergeCell ref="A3:A4"/>
    <mergeCell ref="B3:C3"/>
    <mergeCell ref="D3:E3"/>
    <mergeCell ref="G3:G4"/>
  </mergeCells>
  <pageMargins left="0.70866141732283472" right="0.70866141732283472" top="0.74803149606299213" bottom="0.74803149606299213" header="0.31496062992125984" footer="0.31496062992125984"/>
  <pageSetup paperSize="5" scale="75" orientation="portrait" horizontalDpi="0" verticalDpi="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203F28-064F-4C37-A7D3-466B3F455477}">
  <dimension ref="A1:H31"/>
  <sheetViews>
    <sheetView zoomScale="95" zoomScaleNormal="95" workbookViewId="0">
      <selection activeCell="E19" sqref="E19"/>
    </sheetView>
  </sheetViews>
  <sheetFormatPr defaultColWidth="9" defaultRowHeight="14.5"/>
  <cols>
    <col min="1" max="1" width="4.7265625" customWidth="1"/>
    <col min="3" max="3" width="26.08984375" customWidth="1"/>
    <col min="4" max="4" width="17.08984375" customWidth="1"/>
    <col min="5" max="5" width="16.1796875" customWidth="1"/>
    <col min="6" max="6" width="10.90625" customWidth="1"/>
    <col min="7" max="7" width="14.453125" style="1" customWidth="1"/>
    <col min="8" max="8" width="54.81640625" customWidth="1"/>
    <col min="9" max="9" width="3.7265625" customWidth="1"/>
  </cols>
  <sheetData>
    <row r="1" spans="1:8" ht="18.5" customHeight="1">
      <c r="A1" s="246" t="s">
        <v>28</v>
      </c>
      <c r="B1" s="246"/>
      <c r="C1" s="246"/>
      <c r="D1" s="246"/>
      <c r="E1" s="246"/>
      <c r="F1" s="246"/>
      <c r="G1" s="246"/>
      <c r="H1" s="246"/>
    </row>
    <row r="2" spans="1:8" ht="18.5" customHeight="1">
      <c r="A2" s="62" t="s">
        <v>512</v>
      </c>
      <c r="B2" s="62"/>
      <c r="C2" s="63"/>
      <c r="D2" s="7"/>
      <c r="E2" s="7"/>
      <c r="F2" s="7"/>
      <c r="G2" s="7"/>
      <c r="H2" s="7"/>
    </row>
    <row r="3" spans="1:8" ht="15.5">
      <c r="A3" s="249" t="s">
        <v>0</v>
      </c>
      <c r="B3" s="247" t="s">
        <v>22</v>
      </c>
      <c r="C3" s="248"/>
      <c r="D3" s="247" t="s">
        <v>23</v>
      </c>
      <c r="E3" s="248"/>
      <c r="F3" s="19" t="s">
        <v>42</v>
      </c>
      <c r="G3" s="249" t="s">
        <v>27</v>
      </c>
      <c r="H3" s="13" t="s">
        <v>2</v>
      </c>
    </row>
    <row r="4" spans="1:8" ht="15.5">
      <c r="A4" s="250"/>
      <c r="B4" s="10" t="s">
        <v>1</v>
      </c>
      <c r="C4" s="11" t="s">
        <v>16</v>
      </c>
      <c r="D4" s="12" t="s">
        <v>24</v>
      </c>
      <c r="E4" s="12" t="s">
        <v>16</v>
      </c>
      <c r="F4" s="20" t="s">
        <v>43</v>
      </c>
      <c r="G4" s="250"/>
      <c r="H4" s="14"/>
    </row>
    <row r="5" spans="1:8">
      <c r="A5" s="9">
        <v>1</v>
      </c>
      <c r="B5" s="48" t="s">
        <v>44</v>
      </c>
      <c r="C5" s="53" t="s">
        <v>45</v>
      </c>
      <c r="D5" s="47" t="s">
        <v>514</v>
      </c>
      <c r="E5" s="27" t="s">
        <v>53</v>
      </c>
      <c r="F5" s="25" t="s">
        <v>511</v>
      </c>
      <c r="G5" s="29">
        <v>50000</v>
      </c>
      <c r="H5" s="53" t="s">
        <v>17</v>
      </c>
    </row>
    <row r="6" spans="1:8">
      <c r="A6" s="9">
        <v>2</v>
      </c>
      <c r="B6" s="48" t="s">
        <v>34</v>
      </c>
      <c r="C6" s="53" t="s">
        <v>35</v>
      </c>
      <c r="D6" s="47" t="s">
        <v>516</v>
      </c>
      <c r="E6" s="30" t="s">
        <v>57</v>
      </c>
      <c r="F6" s="25" t="s">
        <v>511</v>
      </c>
      <c r="G6" s="193">
        <v>800000</v>
      </c>
      <c r="H6" s="194" t="s">
        <v>103</v>
      </c>
    </row>
    <row r="7" spans="1:8">
      <c r="A7" s="9">
        <v>3</v>
      </c>
      <c r="B7" s="48" t="s">
        <v>6</v>
      </c>
      <c r="C7" s="53" t="s">
        <v>19</v>
      </c>
      <c r="D7" s="47" t="s">
        <v>516</v>
      </c>
      <c r="E7" s="30" t="s">
        <v>57</v>
      </c>
      <c r="F7" s="25" t="s">
        <v>511</v>
      </c>
      <c r="G7" s="193">
        <v>500000</v>
      </c>
      <c r="H7" s="194" t="s">
        <v>103</v>
      </c>
    </row>
    <row r="8" spans="1:8">
      <c r="A8" s="9">
        <v>4</v>
      </c>
      <c r="B8" s="48" t="s">
        <v>31</v>
      </c>
      <c r="C8" s="53" t="s">
        <v>30</v>
      </c>
      <c r="D8" s="47" t="s">
        <v>517</v>
      </c>
      <c r="E8" s="28" t="s">
        <v>62</v>
      </c>
      <c r="F8" s="25" t="s">
        <v>511</v>
      </c>
      <c r="G8" s="193">
        <v>3500000</v>
      </c>
      <c r="H8" s="194" t="s">
        <v>103</v>
      </c>
    </row>
    <row r="9" spans="1:8">
      <c r="A9" s="9">
        <v>5</v>
      </c>
      <c r="B9" s="48" t="s">
        <v>4</v>
      </c>
      <c r="C9" s="53" t="s">
        <v>12</v>
      </c>
      <c r="D9" s="47" t="s">
        <v>518</v>
      </c>
      <c r="E9" s="28" t="s">
        <v>65</v>
      </c>
      <c r="F9" s="25" t="s">
        <v>511</v>
      </c>
      <c r="G9" s="193">
        <v>1000000</v>
      </c>
      <c r="H9" s="194" t="s">
        <v>103</v>
      </c>
    </row>
    <row r="10" spans="1:8">
      <c r="A10" s="9">
        <v>6</v>
      </c>
      <c r="B10" s="48" t="s">
        <v>5</v>
      </c>
      <c r="C10" s="53" t="s">
        <v>20</v>
      </c>
      <c r="D10" s="53" t="s">
        <v>519</v>
      </c>
      <c r="E10" s="53" t="s">
        <v>25</v>
      </c>
      <c r="F10" s="25" t="s">
        <v>511</v>
      </c>
      <c r="G10" s="193">
        <v>100000</v>
      </c>
      <c r="H10" s="194" t="s">
        <v>103</v>
      </c>
    </row>
    <row r="11" spans="1:8">
      <c r="A11" s="9">
        <v>7</v>
      </c>
      <c r="B11" s="50" t="s">
        <v>3</v>
      </c>
      <c r="C11" s="40" t="s">
        <v>7</v>
      </c>
      <c r="D11" s="47" t="s">
        <v>514</v>
      </c>
      <c r="E11" s="27" t="s">
        <v>53</v>
      </c>
      <c r="F11" s="25" t="s">
        <v>511</v>
      </c>
      <c r="G11" s="193">
        <v>6000000</v>
      </c>
      <c r="H11" s="194" t="s">
        <v>103</v>
      </c>
    </row>
    <row r="12" spans="1:8">
      <c r="A12" s="9">
        <v>8</v>
      </c>
      <c r="B12" s="50" t="s">
        <v>8</v>
      </c>
      <c r="C12" s="40" t="s">
        <v>9</v>
      </c>
      <c r="D12" s="47" t="s">
        <v>514</v>
      </c>
      <c r="E12" s="27" t="s">
        <v>53</v>
      </c>
      <c r="F12" s="25" t="s">
        <v>511</v>
      </c>
      <c r="G12" s="193">
        <v>2000000</v>
      </c>
      <c r="H12" s="194" t="s">
        <v>103</v>
      </c>
    </row>
    <row r="13" spans="1:8">
      <c r="A13" s="9">
        <v>9</v>
      </c>
      <c r="B13" s="50" t="s">
        <v>10</v>
      </c>
      <c r="C13" s="40" t="s">
        <v>11</v>
      </c>
      <c r="D13" s="47" t="s">
        <v>514</v>
      </c>
      <c r="E13" s="27" t="s">
        <v>53</v>
      </c>
      <c r="F13" s="25" t="s">
        <v>511</v>
      </c>
      <c r="G13" s="193">
        <v>1500000</v>
      </c>
      <c r="H13" s="194" t="s">
        <v>103</v>
      </c>
    </row>
    <row r="14" spans="1:8">
      <c r="A14" s="9">
        <v>10</v>
      </c>
      <c r="B14" s="50" t="s">
        <v>15</v>
      </c>
      <c r="C14" s="40" t="s">
        <v>21</v>
      </c>
      <c r="D14" s="54" t="s">
        <v>515</v>
      </c>
      <c r="E14" s="78" t="s">
        <v>26</v>
      </c>
      <c r="F14" s="25" t="s">
        <v>511</v>
      </c>
      <c r="G14" s="193">
        <v>200000</v>
      </c>
      <c r="H14" s="194" t="s">
        <v>103</v>
      </c>
    </row>
    <row r="15" spans="1:8">
      <c r="A15" s="9">
        <v>11</v>
      </c>
      <c r="B15" s="46" t="s">
        <v>72</v>
      </c>
      <c r="C15" s="22" t="s">
        <v>73</v>
      </c>
      <c r="D15" s="47" t="s">
        <v>514</v>
      </c>
      <c r="E15" s="27" t="s">
        <v>53</v>
      </c>
      <c r="F15" s="25" t="s">
        <v>511</v>
      </c>
      <c r="G15" s="193">
        <v>500000</v>
      </c>
      <c r="H15" s="194" t="s">
        <v>103</v>
      </c>
    </row>
    <row r="16" spans="1:8">
      <c r="A16" s="9">
        <v>12</v>
      </c>
      <c r="B16" s="46" t="s">
        <v>78</v>
      </c>
      <c r="C16" s="22" t="s">
        <v>79</v>
      </c>
      <c r="D16" s="47" t="s">
        <v>514</v>
      </c>
      <c r="E16" s="27" t="s">
        <v>53</v>
      </c>
      <c r="F16" s="25" t="s">
        <v>511</v>
      </c>
      <c r="G16" s="193">
        <v>150000</v>
      </c>
      <c r="H16" s="194" t="s">
        <v>103</v>
      </c>
    </row>
    <row r="17" spans="1:8">
      <c r="A17" s="9">
        <v>13</v>
      </c>
      <c r="B17" s="52" t="s">
        <v>90</v>
      </c>
      <c r="C17" s="33" t="s">
        <v>422</v>
      </c>
      <c r="D17" s="47" t="s">
        <v>514</v>
      </c>
      <c r="E17" s="27" t="s">
        <v>53</v>
      </c>
      <c r="F17" s="25" t="s">
        <v>511</v>
      </c>
      <c r="G17" s="193">
        <v>5000000</v>
      </c>
      <c r="H17" s="194" t="s">
        <v>513</v>
      </c>
    </row>
    <row r="18" spans="1:8">
      <c r="A18" s="256" t="s">
        <v>29</v>
      </c>
      <c r="B18" s="257"/>
      <c r="C18" s="257"/>
      <c r="D18" s="257"/>
      <c r="E18" s="257"/>
      <c r="F18" s="258"/>
      <c r="G18" s="16">
        <f>SUM(G5:G17)</f>
        <v>21300000</v>
      </c>
      <c r="H18" s="17"/>
    </row>
    <row r="19" spans="1:8">
      <c r="G19" s="3"/>
    </row>
    <row r="20" spans="1:8">
      <c r="G20" s="3"/>
    </row>
    <row r="21" spans="1:8">
      <c r="G21" s="3"/>
    </row>
    <row r="22" spans="1:8">
      <c r="G22" s="3"/>
    </row>
    <row r="23" spans="1:8">
      <c r="G23" s="3"/>
    </row>
    <row r="24" spans="1:8">
      <c r="G24" s="3"/>
    </row>
    <row r="25" spans="1:8">
      <c r="G25" s="3"/>
    </row>
    <row r="26" spans="1:8">
      <c r="G26" s="3"/>
    </row>
    <row r="27" spans="1:8">
      <c r="G27" s="3"/>
    </row>
    <row r="28" spans="1:8">
      <c r="G28" s="3"/>
    </row>
    <row r="29" spans="1:8">
      <c r="G29" s="3"/>
    </row>
    <row r="30" spans="1:8">
      <c r="G30" s="3"/>
    </row>
    <row r="31" spans="1:8">
      <c r="G31" s="3"/>
    </row>
  </sheetData>
  <mergeCells count="6">
    <mergeCell ref="A18:F18"/>
    <mergeCell ref="A1:H1"/>
    <mergeCell ref="A3:A4"/>
    <mergeCell ref="B3:C3"/>
    <mergeCell ref="D3:E3"/>
    <mergeCell ref="G3:G4"/>
  </mergeCells>
  <pageMargins left="0.70866141732283472" right="0.70866141732283472" top="0.74803149606299213" bottom="0.74803149606299213" header="0.31496062992125984" footer="0.31496062992125984"/>
  <pageSetup paperSize="5" scale="75" orientation="portrait" horizontalDpi="0" verticalDpi="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03120-5CBC-4534-BF42-0A5EE880C9C2}">
  <dimension ref="A1:H33"/>
  <sheetViews>
    <sheetView zoomScale="95" zoomScaleNormal="95" workbookViewId="0">
      <selection activeCell="G17" sqref="G17"/>
    </sheetView>
  </sheetViews>
  <sheetFormatPr defaultColWidth="9" defaultRowHeight="14.5"/>
  <cols>
    <col min="1" max="1" width="4.7265625" customWidth="1"/>
    <col min="3" max="3" width="26.08984375" customWidth="1"/>
    <col min="4" max="4" width="17.08984375" customWidth="1"/>
    <col min="5" max="5" width="16.1796875" customWidth="1"/>
    <col min="6" max="6" width="10.90625" customWidth="1"/>
    <col min="7" max="7" width="14.453125" style="1" customWidth="1"/>
    <col min="8" max="8" width="54.81640625" customWidth="1"/>
    <col min="9" max="9" width="3.7265625" customWidth="1"/>
  </cols>
  <sheetData>
    <row r="1" spans="1:8" ht="18.5" customHeight="1">
      <c r="A1" s="246" t="s">
        <v>28</v>
      </c>
      <c r="B1" s="246"/>
      <c r="C1" s="246"/>
      <c r="D1" s="246"/>
      <c r="E1" s="246"/>
      <c r="F1" s="246"/>
      <c r="G1" s="246"/>
      <c r="H1" s="246"/>
    </row>
    <row r="2" spans="1:8" ht="18.5" customHeight="1">
      <c r="A2" s="62" t="s">
        <v>491</v>
      </c>
      <c r="B2" s="62"/>
      <c r="C2" s="63"/>
      <c r="D2" s="7"/>
      <c r="E2" s="7"/>
      <c r="F2" s="7"/>
      <c r="G2" s="7"/>
      <c r="H2" s="7"/>
    </row>
    <row r="3" spans="1:8" ht="15.5">
      <c r="A3" s="249" t="s">
        <v>0</v>
      </c>
      <c r="B3" s="247" t="s">
        <v>22</v>
      </c>
      <c r="C3" s="248"/>
      <c r="D3" s="247" t="s">
        <v>23</v>
      </c>
      <c r="E3" s="248"/>
      <c r="F3" s="19" t="s">
        <v>42</v>
      </c>
      <c r="G3" s="249" t="s">
        <v>27</v>
      </c>
      <c r="H3" s="13" t="s">
        <v>2</v>
      </c>
    </row>
    <row r="4" spans="1:8" ht="15.5">
      <c r="A4" s="250"/>
      <c r="B4" s="10" t="s">
        <v>1</v>
      </c>
      <c r="C4" s="11" t="s">
        <v>16</v>
      </c>
      <c r="D4" s="12" t="s">
        <v>24</v>
      </c>
      <c r="E4" s="12" t="s">
        <v>16</v>
      </c>
      <c r="F4" s="20" t="s">
        <v>43</v>
      </c>
      <c r="G4" s="250"/>
      <c r="H4" s="14"/>
    </row>
    <row r="5" spans="1:8">
      <c r="A5" s="9">
        <v>1</v>
      </c>
      <c r="B5" s="46" t="s">
        <v>50</v>
      </c>
      <c r="C5" s="22" t="s">
        <v>51</v>
      </c>
      <c r="D5" s="47" t="s">
        <v>495</v>
      </c>
      <c r="E5" s="27" t="s">
        <v>53</v>
      </c>
      <c r="F5" s="25" t="s">
        <v>489</v>
      </c>
      <c r="G5" s="29">
        <v>300000</v>
      </c>
      <c r="H5" s="53" t="s">
        <v>41</v>
      </c>
    </row>
    <row r="6" spans="1:8">
      <c r="A6" s="9">
        <v>2</v>
      </c>
      <c r="B6" s="48" t="s">
        <v>44</v>
      </c>
      <c r="C6" s="53" t="s">
        <v>45</v>
      </c>
      <c r="D6" s="47" t="s">
        <v>495</v>
      </c>
      <c r="E6" s="27" t="s">
        <v>53</v>
      </c>
      <c r="F6" s="25" t="s">
        <v>489</v>
      </c>
      <c r="G6" s="29">
        <v>150000</v>
      </c>
      <c r="H6" s="53" t="s">
        <v>17</v>
      </c>
    </row>
    <row r="7" spans="1:8">
      <c r="A7" s="9">
        <v>3</v>
      </c>
      <c r="B7" s="48" t="s">
        <v>34</v>
      </c>
      <c r="C7" s="53" t="s">
        <v>35</v>
      </c>
      <c r="D7" s="47" t="s">
        <v>497</v>
      </c>
      <c r="E7" s="30" t="s">
        <v>57</v>
      </c>
      <c r="F7" s="25" t="s">
        <v>489</v>
      </c>
      <c r="G7" s="189">
        <v>700000</v>
      </c>
      <c r="H7" s="190" t="s">
        <v>492</v>
      </c>
    </row>
    <row r="8" spans="1:8">
      <c r="A8" s="9">
        <v>4</v>
      </c>
      <c r="B8" s="48" t="s">
        <v>6</v>
      </c>
      <c r="C8" s="53" t="s">
        <v>19</v>
      </c>
      <c r="D8" s="47" t="s">
        <v>497</v>
      </c>
      <c r="E8" s="30" t="s">
        <v>57</v>
      </c>
      <c r="F8" s="25" t="s">
        <v>489</v>
      </c>
      <c r="G8" s="189">
        <v>400000</v>
      </c>
      <c r="H8" s="190" t="s">
        <v>492</v>
      </c>
    </row>
    <row r="9" spans="1:8">
      <c r="A9" s="9">
        <v>5</v>
      </c>
      <c r="B9" s="48" t="s">
        <v>4</v>
      </c>
      <c r="C9" s="53" t="s">
        <v>12</v>
      </c>
      <c r="D9" s="47" t="s">
        <v>498</v>
      </c>
      <c r="E9" s="28" t="s">
        <v>65</v>
      </c>
      <c r="F9" s="25" t="s">
        <v>489</v>
      </c>
      <c r="G9" s="189">
        <v>150000</v>
      </c>
      <c r="H9" s="190" t="s">
        <v>493</v>
      </c>
    </row>
    <row r="10" spans="1:8">
      <c r="A10" s="9">
        <v>6</v>
      </c>
      <c r="B10" s="50" t="s">
        <v>3</v>
      </c>
      <c r="C10" s="40" t="s">
        <v>7</v>
      </c>
      <c r="D10" s="47" t="s">
        <v>495</v>
      </c>
      <c r="E10" s="27" t="s">
        <v>53</v>
      </c>
      <c r="F10" s="25" t="s">
        <v>489</v>
      </c>
      <c r="G10" s="189">
        <v>11000000</v>
      </c>
      <c r="H10" s="190" t="s">
        <v>494</v>
      </c>
    </row>
    <row r="11" spans="1:8">
      <c r="A11" s="9">
        <v>7</v>
      </c>
      <c r="B11" s="50" t="s">
        <v>8</v>
      </c>
      <c r="C11" s="40" t="s">
        <v>9</v>
      </c>
      <c r="D11" s="47" t="s">
        <v>495</v>
      </c>
      <c r="E11" s="27" t="s">
        <v>53</v>
      </c>
      <c r="F11" s="25" t="s">
        <v>489</v>
      </c>
      <c r="G11" s="189">
        <v>1500000</v>
      </c>
      <c r="H11" s="190" t="s">
        <v>494</v>
      </c>
    </row>
    <row r="12" spans="1:8">
      <c r="A12" s="9">
        <v>8</v>
      </c>
      <c r="B12" s="50" t="s">
        <v>10</v>
      </c>
      <c r="C12" s="40" t="s">
        <v>11</v>
      </c>
      <c r="D12" s="47" t="s">
        <v>495</v>
      </c>
      <c r="E12" s="27" t="s">
        <v>53</v>
      </c>
      <c r="F12" s="25" t="s">
        <v>489</v>
      </c>
      <c r="G12" s="189">
        <v>1500000</v>
      </c>
      <c r="H12" s="190" t="s">
        <v>494</v>
      </c>
    </row>
    <row r="13" spans="1:8">
      <c r="A13" s="9">
        <v>9</v>
      </c>
      <c r="B13" s="50" t="s">
        <v>15</v>
      </c>
      <c r="C13" s="40" t="s">
        <v>21</v>
      </c>
      <c r="D13" s="54" t="s">
        <v>496</v>
      </c>
      <c r="E13" s="78" t="s">
        <v>26</v>
      </c>
      <c r="F13" s="25" t="s">
        <v>489</v>
      </c>
      <c r="G13" s="29">
        <v>600000</v>
      </c>
      <c r="H13" s="26" t="s">
        <v>33</v>
      </c>
    </row>
    <row r="14" spans="1:8">
      <c r="A14" s="9">
        <v>10</v>
      </c>
      <c r="B14" s="46" t="s">
        <v>72</v>
      </c>
      <c r="C14" s="22" t="s">
        <v>73</v>
      </c>
      <c r="D14" s="47" t="s">
        <v>495</v>
      </c>
      <c r="E14" s="27" t="s">
        <v>53</v>
      </c>
      <c r="F14" s="25" t="s">
        <v>489</v>
      </c>
      <c r="G14" s="189">
        <v>400000</v>
      </c>
      <c r="H14" s="190" t="s">
        <v>494</v>
      </c>
    </row>
    <row r="15" spans="1:8">
      <c r="A15" s="9">
        <v>11</v>
      </c>
      <c r="B15" s="46" t="s">
        <v>75</v>
      </c>
      <c r="C15" s="22" t="s">
        <v>76</v>
      </c>
      <c r="D15" s="47" t="s">
        <v>495</v>
      </c>
      <c r="E15" s="27" t="s">
        <v>53</v>
      </c>
      <c r="F15" s="25" t="s">
        <v>489</v>
      </c>
      <c r="G15" s="189">
        <v>1500000</v>
      </c>
      <c r="H15" s="190" t="s">
        <v>494</v>
      </c>
    </row>
    <row r="16" spans="1:8">
      <c r="A16" s="9">
        <v>12</v>
      </c>
      <c r="B16" s="46" t="s">
        <v>78</v>
      </c>
      <c r="C16" s="22" t="s">
        <v>79</v>
      </c>
      <c r="D16" s="47" t="s">
        <v>495</v>
      </c>
      <c r="E16" s="27" t="s">
        <v>53</v>
      </c>
      <c r="F16" s="25" t="s">
        <v>489</v>
      </c>
      <c r="G16" s="189">
        <v>100000</v>
      </c>
      <c r="H16" s="190" t="s">
        <v>494</v>
      </c>
    </row>
    <row r="17" spans="1:8">
      <c r="A17" s="9">
        <v>13</v>
      </c>
      <c r="B17" s="46" t="s">
        <v>81</v>
      </c>
      <c r="C17" s="22" t="s">
        <v>82</v>
      </c>
      <c r="D17" s="47" t="s">
        <v>495</v>
      </c>
      <c r="E17" s="27" t="s">
        <v>53</v>
      </c>
      <c r="F17" s="25" t="s">
        <v>489</v>
      </c>
      <c r="G17" s="189">
        <v>2500000</v>
      </c>
      <c r="H17" s="190" t="s">
        <v>494</v>
      </c>
    </row>
    <row r="18" spans="1:8">
      <c r="A18" s="9">
        <v>14</v>
      </c>
      <c r="B18" s="46" t="s">
        <v>84</v>
      </c>
      <c r="C18" s="22" t="s">
        <v>85</v>
      </c>
      <c r="D18" s="47" t="s">
        <v>495</v>
      </c>
      <c r="E18" s="27" t="s">
        <v>53</v>
      </c>
      <c r="F18" s="25" t="s">
        <v>489</v>
      </c>
      <c r="G18" s="189">
        <v>100000</v>
      </c>
      <c r="H18" s="190" t="s">
        <v>494</v>
      </c>
    </row>
    <row r="19" spans="1:8">
      <c r="A19" s="9">
        <v>15</v>
      </c>
      <c r="B19" s="127" t="s">
        <v>117</v>
      </c>
      <c r="C19" s="97" t="s">
        <v>118</v>
      </c>
      <c r="D19" s="47" t="s">
        <v>495</v>
      </c>
      <c r="E19" s="27" t="s">
        <v>53</v>
      </c>
      <c r="F19" s="25" t="s">
        <v>489</v>
      </c>
      <c r="G19" s="189">
        <v>350000</v>
      </c>
      <c r="H19" s="190" t="s">
        <v>494</v>
      </c>
    </row>
    <row r="20" spans="1:8">
      <c r="A20" s="256" t="s">
        <v>29</v>
      </c>
      <c r="B20" s="257"/>
      <c r="C20" s="257"/>
      <c r="D20" s="257"/>
      <c r="E20" s="257"/>
      <c r="F20" s="258"/>
      <c r="G20" s="16">
        <f>SUM(G5:G19)</f>
        <v>21250000</v>
      </c>
      <c r="H20" s="17"/>
    </row>
    <row r="21" spans="1:8">
      <c r="G21" s="3"/>
    </row>
    <row r="22" spans="1:8">
      <c r="G22" s="3"/>
    </row>
    <row r="23" spans="1:8">
      <c r="G23" s="3"/>
    </row>
    <row r="24" spans="1:8">
      <c r="G24" s="3"/>
    </row>
    <row r="25" spans="1:8">
      <c r="G25" s="3"/>
    </row>
    <row r="26" spans="1:8">
      <c r="G26" s="3"/>
    </row>
    <row r="27" spans="1:8">
      <c r="G27" s="3"/>
    </row>
    <row r="28" spans="1:8">
      <c r="G28" s="3"/>
    </row>
    <row r="29" spans="1:8">
      <c r="G29" s="3"/>
    </row>
    <row r="30" spans="1:8">
      <c r="G30" s="3"/>
    </row>
    <row r="31" spans="1:8">
      <c r="G31" s="3"/>
    </row>
    <row r="32" spans="1:8">
      <c r="G32" s="3"/>
    </row>
    <row r="33" spans="7:7">
      <c r="G33" s="3"/>
    </row>
  </sheetData>
  <mergeCells count="6">
    <mergeCell ref="A20:F20"/>
    <mergeCell ref="A1:H1"/>
    <mergeCell ref="A3:A4"/>
    <mergeCell ref="B3:C3"/>
    <mergeCell ref="D3:E3"/>
    <mergeCell ref="G3:G4"/>
  </mergeCells>
  <pageMargins left="0.70866141732283472" right="0.70866141732283472" top="0.74803149606299213" bottom="0.74803149606299213" header="0.31496062992125984" footer="0.31496062992125984"/>
  <pageSetup paperSize="5" scale="75" orientation="portrait" horizontalDpi="0" verticalDpi="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D3E9F-3E17-4999-A44D-6F5C6153C232}">
  <dimension ref="A1:H30"/>
  <sheetViews>
    <sheetView zoomScale="95" zoomScaleNormal="95" workbookViewId="0">
      <selection activeCell="E8" sqref="E8"/>
    </sheetView>
  </sheetViews>
  <sheetFormatPr defaultColWidth="9" defaultRowHeight="14.5"/>
  <cols>
    <col min="1" max="1" width="4.7265625" customWidth="1"/>
    <col min="3" max="3" width="26.08984375" customWidth="1"/>
    <col min="4" max="4" width="17.08984375" customWidth="1"/>
    <col min="5" max="5" width="16.1796875" customWidth="1"/>
    <col min="6" max="6" width="10.90625" customWidth="1"/>
    <col min="7" max="7" width="14.453125" style="1" customWidth="1"/>
    <col min="8" max="8" width="54.81640625" customWidth="1"/>
    <col min="9" max="9" width="3.7265625" customWidth="1"/>
  </cols>
  <sheetData>
    <row r="1" spans="1:8" ht="18.5" customHeight="1">
      <c r="A1" s="246" t="s">
        <v>28</v>
      </c>
      <c r="B1" s="246"/>
      <c r="C1" s="246"/>
      <c r="D1" s="246"/>
      <c r="E1" s="246"/>
      <c r="F1" s="246"/>
      <c r="G1" s="246"/>
      <c r="H1" s="246"/>
    </row>
    <row r="2" spans="1:8" ht="18.5" customHeight="1">
      <c r="A2" s="62" t="s">
        <v>419</v>
      </c>
      <c r="B2" s="62"/>
      <c r="C2" s="63"/>
      <c r="D2" s="7"/>
      <c r="E2" s="7"/>
      <c r="F2" s="7"/>
      <c r="G2" s="7"/>
      <c r="H2" s="7"/>
    </row>
    <row r="3" spans="1:8" ht="15.5">
      <c r="A3" s="249" t="s">
        <v>0</v>
      </c>
      <c r="B3" s="247" t="s">
        <v>22</v>
      </c>
      <c r="C3" s="248"/>
      <c r="D3" s="247" t="s">
        <v>23</v>
      </c>
      <c r="E3" s="248"/>
      <c r="F3" s="19" t="s">
        <v>42</v>
      </c>
      <c r="G3" s="249" t="s">
        <v>27</v>
      </c>
      <c r="H3" s="13" t="s">
        <v>2</v>
      </c>
    </row>
    <row r="4" spans="1:8" ht="15.5">
      <c r="A4" s="250"/>
      <c r="B4" s="10" t="s">
        <v>1</v>
      </c>
      <c r="C4" s="11" t="s">
        <v>16</v>
      </c>
      <c r="D4" s="12" t="s">
        <v>24</v>
      </c>
      <c r="E4" s="12" t="s">
        <v>16</v>
      </c>
      <c r="F4" s="20" t="s">
        <v>43</v>
      </c>
      <c r="G4" s="250"/>
      <c r="H4" s="14"/>
    </row>
    <row r="5" spans="1:8">
      <c r="A5" s="9">
        <v>2</v>
      </c>
      <c r="B5" s="46" t="s">
        <v>50</v>
      </c>
      <c r="C5" s="22" t="s">
        <v>51</v>
      </c>
      <c r="D5" s="47" t="s">
        <v>625</v>
      </c>
      <c r="E5" s="27" t="s">
        <v>53</v>
      </c>
      <c r="F5" s="25" t="s">
        <v>418</v>
      </c>
      <c r="G5" s="29">
        <v>300000</v>
      </c>
      <c r="H5" s="53" t="s">
        <v>41</v>
      </c>
    </row>
    <row r="6" spans="1:8">
      <c r="A6" s="9">
        <v>3</v>
      </c>
      <c r="B6" s="48" t="s">
        <v>44</v>
      </c>
      <c r="C6" s="53" t="s">
        <v>45</v>
      </c>
      <c r="D6" s="47" t="s">
        <v>625</v>
      </c>
      <c r="E6" s="27" t="s">
        <v>53</v>
      </c>
      <c r="F6" s="25" t="s">
        <v>418</v>
      </c>
      <c r="G6" s="29">
        <v>50000</v>
      </c>
      <c r="H6" s="53" t="s">
        <v>17</v>
      </c>
    </row>
    <row r="7" spans="1:8">
      <c r="A7" s="9">
        <v>5</v>
      </c>
      <c r="B7" s="48" t="s">
        <v>34</v>
      </c>
      <c r="C7" s="53" t="s">
        <v>35</v>
      </c>
      <c r="D7" s="47" t="s">
        <v>627</v>
      </c>
      <c r="E7" s="30" t="s">
        <v>57</v>
      </c>
      <c r="F7" s="25" t="s">
        <v>418</v>
      </c>
      <c r="G7" s="172">
        <v>450000</v>
      </c>
      <c r="H7" s="152" t="s">
        <v>18</v>
      </c>
    </row>
    <row r="8" spans="1:8">
      <c r="A8" s="9">
        <v>6</v>
      </c>
      <c r="B8" s="48" t="s">
        <v>6</v>
      </c>
      <c r="C8" s="53" t="s">
        <v>19</v>
      </c>
      <c r="D8" s="47" t="s">
        <v>627</v>
      </c>
      <c r="E8" s="30" t="s">
        <v>57</v>
      </c>
      <c r="F8" s="25" t="s">
        <v>418</v>
      </c>
      <c r="G8" s="172">
        <v>300000</v>
      </c>
      <c r="H8" s="152" t="s">
        <v>18</v>
      </c>
    </row>
    <row r="9" spans="1:8">
      <c r="A9" s="9">
        <v>7</v>
      </c>
      <c r="B9" s="48" t="s">
        <v>31</v>
      </c>
      <c r="C9" s="53" t="s">
        <v>30</v>
      </c>
      <c r="D9" s="47" t="s">
        <v>628</v>
      </c>
      <c r="E9" s="28" t="s">
        <v>62</v>
      </c>
      <c r="F9" s="25" t="s">
        <v>418</v>
      </c>
      <c r="G9" s="172">
        <v>2000000</v>
      </c>
      <c r="H9" s="152" t="s">
        <v>18</v>
      </c>
    </row>
    <row r="10" spans="1:8">
      <c r="A10" s="9">
        <v>10</v>
      </c>
      <c r="B10" s="50" t="s">
        <v>3</v>
      </c>
      <c r="C10" s="40" t="s">
        <v>7</v>
      </c>
      <c r="D10" s="47" t="s">
        <v>625</v>
      </c>
      <c r="E10" s="27" t="s">
        <v>53</v>
      </c>
      <c r="F10" s="25" t="s">
        <v>418</v>
      </c>
      <c r="G10" s="173">
        <v>7000000</v>
      </c>
      <c r="H10" s="175" t="s">
        <v>32</v>
      </c>
    </row>
    <row r="11" spans="1:8">
      <c r="A11" s="9">
        <v>11</v>
      </c>
      <c r="B11" s="50" t="s">
        <v>8</v>
      </c>
      <c r="C11" s="40" t="s">
        <v>9</v>
      </c>
      <c r="D11" s="47" t="s">
        <v>625</v>
      </c>
      <c r="E11" s="27" t="s">
        <v>53</v>
      </c>
      <c r="F11" s="25" t="s">
        <v>418</v>
      </c>
      <c r="G11" s="173">
        <v>1400000</v>
      </c>
      <c r="H11" s="175" t="s">
        <v>32</v>
      </c>
    </row>
    <row r="12" spans="1:8">
      <c r="A12" s="9">
        <v>12</v>
      </c>
      <c r="B12" s="50" t="s">
        <v>10</v>
      </c>
      <c r="C12" s="40" t="s">
        <v>11</v>
      </c>
      <c r="D12" s="47" t="s">
        <v>625</v>
      </c>
      <c r="E12" s="27" t="s">
        <v>53</v>
      </c>
      <c r="F12" s="25" t="s">
        <v>418</v>
      </c>
      <c r="G12" s="173">
        <v>1150000</v>
      </c>
      <c r="H12" s="175" t="s">
        <v>32</v>
      </c>
    </row>
    <row r="13" spans="1:8">
      <c r="A13" s="9">
        <v>14</v>
      </c>
      <c r="B13" s="50" t="s">
        <v>15</v>
      </c>
      <c r="C13" s="40" t="s">
        <v>21</v>
      </c>
      <c r="D13" s="54" t="s">
        <v>626</v>
      </c>
      <c r="E13" s="78" t="s">
        <v>26</v>
      </c>
      <c r="F13" s="25" t="s">
        <v>418</v>
      </c>
      <c r="G13" s="29">
        <v>350000</v>
      </c>
      <c r="H13" s="26" t="s">
        <v>33</v>
      </c>
    </row>
    <row r="14" spans="1:8">
      <c r="A14" s="9">
        <v>15</v>
      </c>
      <c r="B14" s="46" t="s">
        <v>72</v>
      </c>
      <c r="C14" s="22" t="s">
        <v>73</v>
      </c>
      <c r="D14" s="47" t="s">
        <v>625</v>
      </c>
      <c r="E14" s="27" t="s">
        <v>53</v>
      </c>
      <c r="F14" s="25" t="s">
        <v>418</v>
      </c>
      <c r="G14" s="174">
        <v>500000</v>
      </c>
      <c r="H14" s="152" t="s">
        <v>18</v>
      </c>
    </row>
    <row r="15" spans="1:8">
      <c r="A15" s="9">
        <v>16</v>
      </c>
      <c r="B15" s="46" t="s">
        <v>75</v>
      </c>
      <c r="C15" s="22" t="s">
        <v>76</v>
      </c>
      <c r="D15" s="47" t="s">
        <v>625</v>
      </c>
      <c r="E15" s="27" t="s">
        <v>53</v>
      </c>
      <c r="F15" s="25" t="s">
        <v>418</v>
      </c>
      <c r="G15" s="174">
        <v>800000</v>
      </c>
      <c r="H15" s="152" t="s">
        <v>18</v>
      </c>
    </row>
    <row r="16" spans="1:8">
      <c r="A16" s="9">
        <v>17</v>
      </c>
      <c r="B16" s="46" t="s">
        <v>78</v>
      </c>
      <c r="C16" s="22" t="s">
        <v>79</v>
      </c>
      <c r="D16" s="47" t="s">
        <v>625</v>
      </c>
      <c r="E16" s="27" t="s">
        <v>53</v>
      </c>
      <c r="F16" s="25" t="s">
        <v>418</v>
      </c>
      <c r="G16" s="174">
        <v>50000</v>
      </c>
      <c r="H16" s="152" t="s">
        <v>18</v>
      </c>
    </row>
    <row r="17" spans="1:8">
      <c r="A17" s="243" t="s">
        <v>29</v>
      </c>
      <c r="B17" s="244"/>
      <c r="C17" s="245"/>
      <c r="D17" s="15"/>
      <c r="E17" s="15"/>
      <c r="F17" s="15"/>
      <c r="G17" s="16">
        <f>SUM(G5:G16)</f>
        <v>14350000</v>
      </c>
      <c r="H17" s="17"/>
    </row>
    <row r="18" spans="1:8">
      <c r="G18" s="3"/>
    </row>
    <row r="19" spans="1:8">
      <c r="G19" s="3"/>
    </row>
    <row r="20" spans="1:8">
      <c r="G20" s="3"/>
    </row>
    <row r="21" spans="1:8">
      <c r="G21" s="3"/>
    </row>
    <row r="22" spans="1:8">
      <c r="G22" s="3"/>
    </row>
    <row r="23" spans="1:8">
      <c r="G23" s="3"/>
    </row>
    <row r="24" spans="1:8">
      <c r="G24" s="3"/>
    </row>
    <row r="25" spans="1:8">
      <c r="G25" s="3"/>
    </row>
    <row r="26" spans="1:8">
      <c r="G26" s="3"/>
    </row>
    <row r="27" spans="1:8">
      <c r="G27" s="3"/>
    </row>
    <row r="28" spans="1:8">
      <c r="G28" s="3"/>
    </row>
    <row r="29" spans="1:8">
      <c r="G29" s="3"/>
    </row>
    <row r="30" spans="1:8">
      <c r="G30" s="3"/>
    </row>
  </sheetData>
  <mergeCells count="6">
    <mergeCell ref="A17:C17"/>
    <mergeCell ref="A1:H1"/>
    <mergeCell ref="A3:A4"/>
    <mergeCell ref="B3:C3"/>
    <mergeCell ref="D3:E3"/>
    <mergeCell ref="G3:G4"/>
  </mergeCells>
  <pageMargins left="0.70866141732283472" right="0.70866141732283472" top="0.74803149606299213" bottom="0.74803149606299213" header="0.31496062992125984" footer="0.31496062992125984"/>
  <pageSetup paperSize="5" scale="75" orientation="portrait" horizontalDpi="0" verticalDpi="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D3A2B-F21A-4BB7-B333-8476FD696EDF}">
  <dimension ref="A1:H30"/>
  <sheetViews>
    <sheetView zoomScale="95" zoomScaleNormal="95" workbookViewId="0">
      <selection activeCell="E18" sqref="E18"/>
    </sheetView>
  </sheetViews>
  <sheetFormatPr defaultColWidth="9" defaultRowHeight="14.5"/>
  <cols>
    <col min="1" max="1" width="4.7265625" customWidth="1"/>
    <col min="3" max="3" width="26.08984375" customWidth="1"/>
    <col min="4" max="4" width="17.08984375" customWidth="1"/>
    <col min="5" max="5" width="16.1796875" customWidth="1"/>
    <col min="6" max="6" width="10.90625" customWidth="1"/>
    <col min="7" max="7" width="14.453125" style="1" customWidth="1"/>
    <col min="8" max="8" width="54.81640625" customWidth="1"/>
    <col min="9" max="9" width="3.7265625" customWidth="1"/>
  </cols>
  <sheetData>
    <row r="1" spans="1:8" ht="18.5" customHeight="1">
      <c r="A1" s="246" t="s">
        <v>28</v>
      </c>
      <c r="B1" s="246"/>
      <c r="C1" s="246"/>
      <c r="D1" s="246"/>
      <c r="E1" s="246"/>
      <c r="F1" s="246"/>
      <c r="G1" s="246"/>
      <c r="H1" s="246"/>
    </row>
    <row r="2" spans="1:8" ht="18.5" customHeight="1">
      <c r="A2" s="62" t="s">
        <v>227</v>
      </c>
      <c r="B2" s="62"/>
      <c r="C2" s="63"/>
      <c r="D2" s="7"/>
      <c r="E2" s="7"/>
      <c r="F2" s="7"/>
      <c r="G2" s="7"/>
      <c r="H2" s="7"/>
    </row>
    <row r="3" spans="1:8" ht="15.5">
      <c r="A3" s="249" t="s">
        <v>0</v>
      </c>
      <c r="B3" s="247" t="s">
        <v>22</v>
      </c>
      <c r="C3" s="248"/>
      <c r="D3" s="247" t="s">
        <v>23</v>
      </c>
      <c r="E3" s="248"/>
      <c r="F3" s="19" t="s">
        <v>42</v>
      </c>
      <c r="G3" s="249" t="s">
        <v>27</v>
      </c>
      <c r="H3" s="13" t="s">
        <v>2</v>
      </c>
    </row>
    <row r="4" spans="1:8" ht="15.5">
      <c r="A4" s="250"/>
      <c r="B4" s="10" t="s">
        <v>1</v>
      </c>
      <c r="C4" s="11" t="s">
        <v>16</v>
      </c>
      <c r="D4" s="12" t="s">
        <v>24</v>
      </c>
      <c r="E4" s="12" t="s">
        <v>16</v>
      </c>
      <c r="F4" s="20" t="s">
        <v>43</v>
      </c>
      <c r="G4" s="250"/>
      <c r="H4" s="14"/>
    </row>
    <row r="5" spans="1:8">
      <c r="A5" s="9">
        <v>1</v>
      </c>
      <c r="B5" s="46" t="s">
        <v>50</v>
      </c>
      <c r="C5" s="22" t="s">
        <v>51</v>
      </c>
      <c r="D5" s="47" t="s">
        <v>230</v>
      </c>
      <c r="E5" s="27" t="s">
        <v>53</v>
      </c>
      <c r="F5" s="25" t="s">
        <v>226</v>
      </c>
      <c r="G5" s="29">
        <v>300000</v>
      </c>
      <c r="H5" s="8" t="s">
        <v>41</v>
      </c>
    </row>
    <row r="6" spans="1:8">
      <c r="A6" s="9">
        <v>2</v>
      </c>
      <c r="B6" s="48" t="s">
        <v>44</v>
      </c>
      <c r="C6" s="53" t="s">
        <v>45</v>
      </c>
      <c r="D6" s="47" t="s">
        <v>230</v>
      </c>
      <c r="E6" s="27" t="s">
        <v>53</v>
      </c>
      <c r="F6" s="25" t="s">
        <v>226</v>
      </c>
      <c r="G6" s="29">
        <v>1000000</v>
      </c>
      <c r="H6" s="8" t="s">
        <v>17</v>
      </c>
    </row>
    <row r="7" spans="1:8">
      <c r="A7" s="9">
        <v>3</v>
      </c>
      <c r="B7" s="48" t="s">
        <v>34</v>
      </c>
      <c r="C7" s="53" t="s">
        <v>35</v>
      </c>
      <c r="D7" s="47" t="s">
        <v>232</v>
      </c>
      <c r="E7" s="30" t="s">
        <v>57</v>
      </c>
      <c r="F7" s="25" t="s">
        <v>226</v>
      </c>
      <c r="G7" s="2">
        <v>1000000</v>
      </c>
      <c r="H7" s="86" t="s">
        <v>18</v>
      </c>
    </row>
    <row r="8" spans="1:8">
      <c r="A8" s="9">
        <v>4</v>
      </c>
      <c r="B8" s="48" t="s">
        <v>6</v>
      </c>
      <c r="C8" s="53" t="s">
        <v>19</v>
      </c>
      <c r="D8" s="47" t="s">
        <v>232</v>
      </c>
      <c r="E8" s="30" t="s">
        <v>57</v>
      </c>
      <c r="F8" s="25" t="s">
        <v>226</v>
      </c>
      <c r="G8" s="2">
        <v>200000</v>
      </c>
      <c r="H8" s="86" t="s">
        <v>18</v>
      </c>
    </row>
    <row r="9" spans="1:8">
      <c r="A9" s="9">
        <v>5</v>
      </c>
      <c r="B9" s="48" t="s">
        <v>31</v>
      </c>
      <c r="C9" s="53" t="s">
        <v>30</v>
      </c>
      <c r="D9" s="47" t="s">
        <v>233</v>
      </c>
      <c r="E9" s="28" t="s">
        <v>62</v>
      </c>
      <c r="F9" s="25" t="s">
        <v>226</v>
      </c>
      <c r="G9" s="2">
        <v>1000000</v>
      </c>
      <c r="H9" s="86" t="s">
        <v>18</v>
      </c>
    </row>
    <row r="10" spans="1:8">
      <c r="A10" s="9">
        <v>6</v>
      </c>
      <c r="B10" s="48" t="s">
        <v>4</v>
      </c>
      <c r="C10" s="53" t="s">
        <v>12</v>
      </c>
      <c r="D10" s="47" t="s">
        <v>234</v>
      </c>
      <c r="E10" s="28" t="s">
        <v>65</v>
      </c>
      <c r="F10" s="25" t="s">
        <v>226</v>
      </c>
      <c r="G10" s="2">
        <v>300000</v>
      </c>
      <c r="H10" s="86" t="s">
        <v>18</v>
      </c>
    </row>
    <row r="11" spans="1:8">
      <c r="A11" s="9">
        <v>7</v>
      </c>
      <c r="B11" s="50" t="s">
        <v>3</v>
      </c>
      <c r="C11" s="40" t="s">
        <v>7</v>
      </c>
      <c r="D11" s="47" t="s">
        <v>230</v>
      </c>
      <c r="E11" s="27" t="s">
        <v>53</v>
      </c>
      <c r="F11" s="25" t="s">
        <v>226</v>
      </c>
      <c r="G11" s="229">
        <v>2500000</v>
      </c>
      <c r="H11" s="236" t="s">
        <v>623</v>
      </c>
    </row>
    <row r="12" spans="1:8">
      <c r="A12" s="9">
        <v>8</v>
      </c>
      <c r="B12" s="50" t="s">
        <v>8</v>
      </c>
      <c r="C12" s="40" t="s">
        <v>9</v>
      </c>
      <c r="D12" s="47" t="s">
        <v>230</v>
      </c>
      <c r="E12" s="27" t="s">
        <v>53</v>
      </c>
      <c r="F12" s="25" t="s">
        <v>226</v>
      </c>
      <c r="G12" s="229">
        <v>2500000</v>
      </c>
      <c r="H12" s="236" t="s">
        <v>623</v>
      </c>
    </row>
    <row r="13" spans="1:8">
      <c r="A13" s="9">
        <v>10</v>
      </c>
      <c r="B13" s="50" t="s">
        <v>15</v>
      </c>
      <c r="C13" s="40" t="s">
        <v>21</v>
      </c>
      <c r="D13" s="54" t="s">
        <v>231</v>
      </c>
      <c r="E13" s="45" t="s">
        <v>26</v>
      </c>
      <c r="F13" s="25" t="s">
        <v>226</v>
      </c>
      <c r="G13" s="229">
        <v>200000</v>
      </c>
      <c r="H13" s="26" t="s">
        <v>624</v>
      </c>
    </row>
    <row r="14" spans="1:8">
      <c r="A14" s="9">
        <v>11</v>
      </c>
      <c r="B14" s="46" t="s">
        <v>72</v>
      </c>
      <c r="C14" s="22" t="s">
        <v>73</v>
      </c>
      <c r="D14" s="47" t="s">
        <v>230</v>
      </c>
      <c r="E14" s="27" t="s">
        <v>53</v>
      </c>
      <c r="F14" s="25" t="s">
        <v>226</v>
      </c>
      <c r="G14" s="91">
        <v>700000</v>
      </c>
      <c r="H14" s="86" t="s">
        <v>18</v>
      </c>
    </row>
    <row r="15" spans="1:8">
      <c r="A15" s="9">
        <v>12</v>
      </c>
      <c r="B15" s="46" t="s">
        <v>75</v>
      </c>
      <c r="C15" s="22" t="s">
        <v>76</v>
      </c>
      <c r="D15" s="47" t="s">
        <v>230</v>
      </c>
      <c r="E15" s="27" t="s">
        <v>53</v>
      </c>
      <c r="F15" s="25" t="s">
        <v>226</v>
      </c>
      <c r="G15" s="91">
        <v>100000</v>
      </c>
      <c r="H15" s="86" t="s">
        <v>18</v>
      </c>
    </row>
    <row r="16" spans="1:8">
      <c r="A16" s="9">
        <v>13</v>
      </c>
      <c r="B16" s="46" t="s">
        <v>78</v>
      </c>
      <c r="C16" s="22" t="s">
        <v>79</v>
      </c>
      <c r="D16" s="47" t="s">
        <v>230</v>
      </c>
      <c r="E16" s="27" t="s">
        <v>53</v>
      </c>
      <c r="F16" s="25" t="s">
        <v>226</v>
      </c>
      <c r="G16" s="91">
        <v>100000</v>
      </c>
      <c r="H16" s="86" t="s">
        <v>18</v>
      </c>
    </row>
    <row r="17" spans="1:8">
      <c r="A17" s="243" t="s">
        <v>29</v>
      </c>
      <c r="B17" s="244"/>
      <c r="C17" s="245"/>
      <c r="D17" s="15"/>
      <c r="E17" s="15"/>
      <c r="F17" s="15"/>
      <c r="G17" s="16">
        <f>SUM(G5:G16)</f>
        <v>9900000</v>
      </c>
      <c r="H17" s="17"/>
    </row>
    <row r="18" spans="1:8">
      <c r="G18" s="3"/>
    </row>
    <row r="19" spans="1:8">
      <c r="G19" s="3"/>
    </row>
    <row r="20" spans="1:8">
      <c r="G20" s="3"/>
    </row>
    <row r="21" spans="1:8">
      <c r="G21" s="3"/>
    </row>
    <row r="22" spans="1:8">
      <c r="G22" s="3"/>
    </row>
    <row r="23" spans="1:8">
      <c r="G23" s="3"/>
    </row>
    <row r="24" spans="1:8">
      <c r="G24" s="3"/>
    </row>
    <row r="25" spans="1:8">
      <c r="G25" s="3"/>
    </row>
    <row r="26" spans="1:8">
      <c r="G26" s="3"/>
    </row>
    <row r="27" spans="1:8">
      <c r="G27" s="3"/>
    </row>
    <row r="28" spans="1:8">
      <c r="G28" s="3"/>
    </row>
    <row r="29" spans="1:8">
      <c r="G29" s="3"/>
    </row>
    <row r="30" spans="1:8">
      <c r="G30" s="3"/>
    </row>
  </sheetData>
  <mergeCells count="6">
    <mergeCell ref="A17:C17"/>
    <mergeCell ref="A1:H1"/>
    <mergeCell ref="A3:A4"/>
    <mergeCell ref="B3:C3"/>
    <mergeCell ref="D3:E3"/>
    <mergeCell ref="G3:G4"/>
  </mergeCells>
  <pageMargins left="0.70866141732283472" right="0.70866141732283472" top="0.74803149606299213" bottom="0.74803149606299213" header="0.31496062992125984" footer="0.31496062992125984"/>
  <pageSetup paperSize="5" scale="75" orientation="portrait" horizontalDpi="0" verticalDpi="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25793-954E-4960-851E-C6D238567D6A}">
  <dimension ref="A1:H31"/>
  <sheetViews>
    <sheetView zoomScale="95" zoomScaleNormal="95" workbookViewId="0">
      <selection activeCell="E16" sqref="E16"/>
    </sheetView>
  </sheetViews>
  <sheetFormatPr defaultColWidth="9" defaultRowHeight="14.5"/>
  <cols>
    <col min="1" max="1" width="4.7265625" customWidth="1"/>
    <col min="3" max="3" width="26.08984375" customWidth="1"/>
    <col min="4" max="4" width="17.08984375" customWidth="1"/>
    <col min="5" max="5" width="16.1796875" customWidth="1"/>
    <col min="6" max="6" width="10.90625" customWidth="1"/>
    <col min="7" max="7" width="14.453125" style="1" customWidth="1"/>
    <col min="8" max="8" width="54.81640625" customWidth="1"/>
    <col min="9" max="9" width="3.7265625" customWidth="1"/>
  </cols>
  <sheetData>
    <row r="1" spans="1:8" ht="18.5" customHeight="1">
      <c r="A1" s="246" t="s">
        <v>28</v>
      </c>
      <c r="B1" s="246"/>
      <c r="C1" s="246"/>
      <c r="D1" s="246"/>
      <c r="E1" s="246"/>
      <c r="F1" s="246"/>
      <c r="G1" s="246"/>
      <c r="H1" s="246"/>
    </row>
    <row r="2" spans="1:8" ht="18.5" customHeight="1">
      <c r="A2" s="62" t="s">
        <v>355</v>
      </c>
      <c r="B2" s="62"/>
      <c r="C2" s="63"/>
      <c r="D2" s="7"/>
      <c r="E2" s="7"/>
      <c r="F2" s="7"/>
      <c r="G2" s="7"/>
      <c r="H2" s="7"/>
    </row>
    <row r="3" spans="1:8" ht="15.5">
      <c r="A3" s="249" t="s">
        <v>0</v>
      </c>
      <c r="B3" s="247" t="s">
        <v>22</v>
      </c>
      <c r="C3" s="248"/>
      <c r="D3" s="247" t="s">
        <v>23</v>
      </c>
      <c r="E3" s="248"/>
      <c r="F3" s="19" t="s">
        <v>42</v>
      </c>
      <c r="G3" s="249" t="s">
        <v>27</v>
      </c>
      <c r="H3" s="13" t="s">
        <v>2</v>
      </c>
    </row>
    <row r="4" spans="1:8" ht="15.5">
      <c r="A4" s="250"/>
      <c r="B4" s="10" t="s">
        <v>1</v>
      </c>
      <c r="C4" s="11" t="s">
        <v>16</v>
      </c>
      <c r="D4" s="12" t="s">
        <v>24</v>
      </c>
      <c r="E4" s="12" t="s">
        <v>16</v>
      </c>
      <c r="F4" s="20" t="s">
        <v>43</v>
      </c>
      <c r="G4" s="250"/>
      <c r="H4" s="14"/>
    </row>
    <row r="5" spans="1:8">
      <c r="A5" s="9">
        <v>1</v>
      </c>
      <c r="B5" s="46" t="s">
        <v>50</v>
      </c>
      <c r="C5" s="22" t="s">
        <v>51</v>
      </c>
      <c r="D5" s="47" t="s">
        <v>357</v>
      </c>
      <c r="E5" s="27" t="s">
        <v>53</v>
      </c>
      <c r="F5" s="25" t="s">
        <v>356</v>
      </c>
      <c r="G5" s="29">
        <v>300000</v>
      </c>
      <c r="H5" s="53" t="s">
        <v>41</v>
      </c>
    </row>
    <row r="6" spans="1:8">
      <c r="A6" s="9">
        <v>2</v>
      </c>
      <c r="B6" s="48" t="s">
        <v>34</v>
      </c>
      <c r="C6" s="53" t="s">
        <v>35</v>
      </c>
      <c r="D6" s="47" t="s">
        <v>358</v>
      </c>
      <c r="E6" s="30" t="s">
        <v>57</v>
      </c>
      <c r="F6" s="25" t="s">
        <v>356</v>
      </c>
      <c r="G6" s="159">
        <v>770000</v>
      </c>
      <c r="H6" s="160" t="s">
        <v>18</v>
      </c>
    </row>
    <row r="7" spans="1:8">
      <c r="A7" s="9">
        <v>3</v>
      </c>
      <c r="B7" s="48" t="s">
        <v>6</v>
      </c>
      <c r="C7" s="53" t="s">
        <v>19</v>
      </c>
      <c r="D7" s="47" t="s">
        <v>358</v>
      </c>
      <c r="E7" s="30" t="s">
        <v>57</v>
      </c>
      <c r="F7" s="25" t="s">
        <v>356</v>
      </c>
      <c r="G7" s="159">
        <v>150000</v>
      </c>
      <c r="H7" s="160" t="s">
        <v>18</v>
      </c>
    </row>
    <row r="8" spans="1:8">
      <c r="A8" s="9">
        <v>4</v>
      </c>
      <c r="B8" s="48" t="s">
        <v>4</v>
      </c>
      <c r="C8" s="53" t="s">
        <v>12</v>
      </c>
      <c r="D8" s="47" t="s">
        <v>359</v>
      </c>
      <c r="E8" s="28" t="s">
        <v>65</v>
      </c>
      <c r="F8" s="25" t="s">
        <v>356</v>
      </c>
      <c r="G8" s="159">
        <v>500000</v>
      </c>
      <c r="H8" s="160" t="s">
        <v>18</v>
      </c>
    </row>
    <row r="9" spans="1:8">
      <c r="A9" s="9">
        <v>5</v>
      </c>
      <c r="B9" s="50" t="s">
        <v>3</v>
      </c>
      <c r="C9" s="40" t="s">
        <v>7</v>
      </c>
      <c r="D9" s="47" t="s">
        <v>357</v>
      </c>
      <c r="E9" s="27" t="s">
        <v>53</v>
      </c>
      <c r="F9" s="25" t="s">
        <v>356</v>
      </c>
      <c r="G9" s="161">
        <v>5000000</v>
      </c>
      <c r="H9" s="162" t="s">
        <v>32</v>
      </c>
    </row>
    <row r="10" spans="1:8">
      <c r="A10" s="9">
        <v>6</v>
      </c>
      <c r="B10" s="50" t="s">
        <v>8</v>
      </c>
      <c r="C10" s="40" t="s">
        <v>9</v>
      </c>
      <c r="D10" s="47" t="s">
        <v>357</v>
      </c>
      <c r="E10" s="27" t="s">
        <v>53</v>
      </c>
      <c r="F10" s="25" t="s">
        <v>356</v>
      </c>
      <c r="G10" s="161">
        <v>1000000</v>
      </c>
      <c r="H10" s="162" t="s">
        <v>32</v>
      </c>
    </row>
    <row r="11" spans="1:8">
      <c r="A11" s="9">
        <v>7</v>
      </c>
      <c r="B11" s="50" t="s">
        <v>10</v>
      </c>
      <c r="C11" s="40" t="s">
        <v>11</v>
      </c>
      <c r="D11" s="47" t="s">
        <v>357</v>
      </c>
      <c r="E11" s="27" t="s">
        <v>53</v>
      </c>
      <c r="F11" s="25" t="s">
        <v>356</v>
      </c>
      <c r="G11" s="161">
        <v>2000000</v>
      </c>
      <c r="H11" s="162" t="s">
        <v>32</v>
      </c>
    </row>
    <row r="12" spans="1:8">
      <c r="A12" s="9">
        <v>8</v>
      </c>
      <c r="B12" s="50" t="s">
        <v>15</v>
      </c>
      <c r="C12" s="40" t="s">
        <v>21</v>
      </c>
      <c r="D12" s="54" t="s">
        <v>360</v>
      </c>
      <c r="E12" s="78" t="s">
        <v>26</v>
      </c>
      <c r="F12" s="25" t="s">
        <v>356</v>
      </c>
      <c r="G12" s="29">
        <v>550000</v>
      </c>
      <c r="H12" s="26" t="s">
        <v>33</v>
      </c>
    </row>
    <row r="13" spans="1:8">
      <c r="A13" s="9">
        <v>9</v>
      </c>
      <c r="B13" s="46" t="s">
        <v>72</v>
      </c>
      <c r="C13" s="22" t="s">
        <v>73</v>
      </c>
      <c r="D13" s="47" t="s">
        <v>357</v>
      </c>
      <c r="E13" s="27" t="s">
        <v>53</v>
      </c>
      <c r="F13" s="25" t="s">
        <v>356</v>
      </c>
      <c r="G13" s="161">
        <v>500000</v>
      </c>
      <c r="H13" s="162" t="s">
        <v>343</v>
      </c>
    </row>
    <row r="14" spans="1:8">
      <c r="A14" s="9">
        <v>10</v>
      </c>
      <c r="B14" s="46" t="s">
        <v>75</v>
      </c>
      <c r="C14" s="22" t="s">
        <v>76</v>
      </c>
      <c r="D14" s="47" t="s">
        <v>357</v>
      </c>
      <c r="E14" s="27" t="s">
        <v>53</v>
      </c>
      <c r="F14" s="25" t="s">
        <v>356</v>
      </c>
      <c r="G14" s="161">
        <v>900000</v>
      </c>
      <c r="H14" s="162" t="s">
        <v>344</v>
      </c>
    </row>
    <row r="15" spans="1:8">
      <c r="A15" s="9">
        <v>11</v>
      </c>
      <c r="B15" s="46" t="s">
        <v>78</v>
      </c>
      <c r="C15" s="22" t="s">
        <v>79</v>
      </c>
      <c r="D15" s="47" t="s">
        <v>357</v>
      </c>
      <c r="E15" s="27" t="s">
        <v>53</v>
      </c>
      <c r="F15" s="25" t="s">
        <v>356</v>
      </c>
      <c r="G15" s="161">
        <v>150000</v>
      </c>
      <c r="H15" s="162" t="s">
        <v>345</v>
      </c>
    </row>
    <row r="16" spans="1:8">
      <c r="A16" s="9">
        <v>12</v>
      </c>
      <c r="B16" s="46" t="s">
        <v>81</v>
      </c>
      <c r="C16" s="22" t="s">
        <v>82</v>
      </c>
      <c r="D16" s="47" t="s">
        <v>357</v>
      </c>
      <c r="E16" s="27" t="s">
        <v>53</v>
      </c>
      <c r="F16" s="25" t="s">
        <v>356</v>
      </c>
      <c r="G16" s="161">
        <v>800000</v>
      </c>
      <c r="H16" s="162" t="s">
        <v>361</v>
      </c>
    </row>
    <row r="17" spans="1:8">
      <c r="A17" s="9">
        <v>13</v>
      </c>
      <c r="B17" s="52" t="s">
        <v>162</v>
      </c>
      <c r="C17" s="33" t="s">
        <v>161</v>
      </c>
      <c r="D17" s="47" t="s">
        <v>357</v>
      </c>
      <c r="E17" s="27" t="s">
        <v>53</v>
      </c>
      <c r="F17" s="25" t="s">
        <v>356</v>
      </c>
      <c r="G17" s="161">
        <v>750000</v>
      </c>
      <c r="H17" s="162" t="s">
        <v>362</v>
      </c>
    </row>
    <row r="18" spans="1:8">
      <c r="A18" s="243" t="s">
        <v>29</v>
      </c>
      <c r="B18" s="244"/>
      <c r="C18" s="245"/>
      <c r="D18" s="15"/>
      <c r="E18" s="15"/>
      <c r="F18" s="15"/>
      <c r="G18" s="16">
        <f>SUM(G5:G17)</f>
        <v>13370000</v>
      </c>
      <c r="H18" s="17"/>
    </row>
    <row r="19" spans="1:8">
      <c r="G19" s="3"/>
    </row>
    <row r="20" spans="1:8">
      <c r="G20" s="3"/>
    </row>
    <row r="21" spans="1:8">
      <c r="G21" s="3"/>
    </row>
    <row r="22" spans="1:8">
      <c r="G22" s="3"/>
    </row>
    <row r="23" spans="1:8">
      <c r="G23" s="3"/>
    </row>
    <row r="24" spans="1:8">
      <c r="G24" s="3"/>
    </row>
    <row r="25" spans="1:8">
      <c r="G25" s="3"/>
    </row>
    <row r="26" spans="1:8">
      <c r="G26" s="3"/>
    </row>
    <row r="27" spans="1:8">
      <c r="G27" s="3"/>
    </row>
    <row r="28" spans="1:8">
      <c r="G28" s="3"/>
    </row>
    <row r="29" spans="1:8">
      <c r="G29" s="3"/>
    </row>
    <row r="30" spans="1:8">
      <c r="G30" s="3"/>
    </row>
    <row r="31" spans="1:8">
      <c r="G31" s="3"/>
    </row>
  </sheetData>
  <mergeCells count="6">
    <mergeCell ref="A18:C18"/>
    <mergeCell ref="A1:H1"/>
    <mergeCell ref="A3:A4"/>
    <mergeCell ref="B3:C3"/>
    <mergeCell ref="D3:E3"/>
    <mergeCell ref="G3:G4"/>
  </mergeCells>
  <pageMargins left="0.70866141732283472" right="0.70866141732283472" top="0.74803149606299213" bottom="0.74803149606299213" header="0.31496062992125984" footer="0.31496062992125984"/>
  <pageSetup paperSize="5" scale="75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9CCAA5-55A4-4B5B-AA02-A8B752489D88}">
  <dimension ref="A1:H39"/>
  <sheetViews>
    <sheetView zoomScale="95" zoomScaleNormal="95" workbookViewId="0">
      <selection activeCell="F16" sqref="F16"/>
    </sheetView>
  </sheetViews>
  <sheetFormatPr defaultColWidth="9" defaultRowHeight="14.5"/>
  <cols>
    <col min="1" max="1" width="4.7265625" customWidth="1"/>
    <col min="3" max="3" width="26.08984375" customWidth="1"/>
    <col min="4" max="4" width="17.08984375" customWidth="1"/>
    <col min="5" max="5" width="16.1796875" customWidth="1"/>
    <col min="6" max="6" width="10.90625" customWidth="1"/>
    <col min="7" max="7" width="14.453125" style="1" customWidth="1"/>
    <col min="8" max="8" width="54.81640625" customWidth="1"/>
    <col min="9" max="9" width="3.7265625" customWidth="1"/>
  </cols>
  <sheetData>
    <row r="1" spans="1:8" ht="18.5" customHeight="1">
      <c r="A1" s="246" t="s">
        <v>28</v>
      </c>
      <c r="B1" s="246"/>
      <c r="C1" s="246"/>
      <c r="D1" s="246"/>
      <c r="E1" s="246"/>
      <c r="F1" s="246"/>
      <c r="G1" s="246"/>
      <c r="H1" s="246"/>
    </row>
    <row r="2" spans="1:8" ht="18.5" customHeight="1">
      <c r="A2" s="62" t="s">
        <v>279</v>
      </c>
      <c r="B2" s="62"/>
      <c r="C2" s="63"/>
      <c r="D2" s="7"/>
      <c r="E2" s="7"/>
      <c r="F2" s="7"/>
      <c r="G2" s="7"/>
      <c r="H2" s="7"/>
    </row>
    <row r="3" spans="1:8" ht="15.5">
      <c r="A3" s="249" t="s">
        <v>0</v>
      </c>
      <c r="B3" s="247" t="s">
        <v>22</v>
      </c>
      <c r="C3" s="248"/>
      <c r="D3" s="247" t="s">
        <v>23</v>
      </c>
      <c r="E3" s="248"/>
      <c r="F3" s="19" t="s">
        <v>42</v>
      </c>
      <c r="G3" s="249" t="s">
        <v>27</v>
      </c>
      <c r="H3" s="13" t="s">
        <v>2</v>
      </c>
    </row>
    <row r="4" spans="1:8" ht="15.5">
      <c r="A4" s="255"/>
      <c r="B4" s="10" t="s">
        <v>1</v>
      </c>
      <c r="C4" s="11" t="s">
        <v>16</v>
      </c>
      <c r="D4" s="10" t="s">
        <v>24</v>
      </c>
      <c r="E4" s="10" t="s">
        <v>16</v>
      </c>
      <c r="F4" s="129" t="s">
        <v>43</v>
      </c>
      <c r="G4" s="255"/>
      <c r="H4" s="130"/>
    </row>
    <row r="5" spans="1:8">
      <c r="A5" s="122">
        <v>1</v>
      </c>
      <c r="B5" s="124" t="s">
        <v>38</v>
      </c>
      <c r="C5" s="126" t="s">
        <v>46</v>
      </c>
      <c r="D5" s="124" t="s">
        <v>307</v>
      </c>
      <c r="E5" s="126" t="s">
        <v>48</v>
      </c>
      <c r="F5" s="139" t="s">
        <v>282</v>
      </c>
      <c r="G5" s="125">
        <v>14894880</v>
      </c>
      <c r="H5" s="26" t="s">
        <v>622</v>
      </c>
    </row>
    <row r="6" spans="1:8">
      <c r="A6" s="122">
        <v>2</v>
      </c>
      <c r="B6" s="124" t="s">
        <v>50</v>
      </c>
      <c r="C6" s="126" t="s">
        <v>51</v>
      </c>
      <c r="D6" s="138" t="s">
        <v>281</v>
      </c>
      <c r="E6" s="97" t="s">
        <v>53</v>
      </c>
      <c r="F6" s="139" t="s">
        <v>282</v>
      </c>
      <c r="G6" s="125">
        <v>2000000</v>
      </c>
      <c r="H6" s="141" t="s">
        <v>41</v>
      </c>
    </row>
    <row r="7" spans="1:8">
      <c r="A7" s="122">
        <v>3</v>
      </c>
      <c r="B7" s="132" t="s">
        <v>44</v>
      </c>
      <c r="C7" s="141" t="s">
        <v>45</v>
      </c>
      <c r="D7" s="138" t="s">
        <v>281</v>
      </c>
      <c r="E7" s="97" t="s">
        <v>53</v>
      </c>
      <c r="F7" s="139" t="s">
        <v>282</v>
      </c>
      <c r="G7" s="125">
        <v>3000000</v>
      </c>
      <c r="H7" s="141" t="s">
        <v>17</v>
      </c>
    </row>
    <row r="8" spans="1:8">
      <c r="A8" s="122">
        <v>4</v>
      </c>
      <c r="B8" s="132" t="s">
        <v>34</v>
      </c>
      <c r="C8" s="141" t="s">
        <v>35</v>
      </c>
      <c r="D8" s="124" t="s">
        <v>304</v>
      </c>
      <c r="E8" s="133" t="s">
        <v>57</v>
      </c>
      <c r="F8" s="139" t="s">
        <v>282</v>
      </c>
      <c r="G8" s="142">
        <v>3000000</v>
      </c>
      <c r="H8" s="141" t="s">
        <v>289</v>
      </c>
    </row>
    <row r="9" spans="1:8">
      <c r="A9" s="122">
        <v>5</v>
      </c>
      <c r="B9" s="132" t="s">
        <v>6</v>
      </c>
      <c r="C9" s="141" t="s">
        <v>19</v>
      </c>
      <c r="D9" s="124" t="s">
        <v>304</v>
      </c>
      <c r="E9" s="133" t="s">
        <v>57</v>
      </c>
      <c r="F9" s="139" t="s">
        <v>282</v>
      </c>
      <c r="G9" s="142">
        <v>1200000</v>
      </c>
      <c r="H9" s="141" t="s">
        <v>290</v>
      </c>
    </row>
    <row r="10" spans="1:8">
      <c r="A10" s="122">
        <v>6</v>
      </c>
      <c r="B10" s="132" t="s">
        <v>31</v>
      </c>
      <c r="C10" s="141" t="s">
        <v>30</v>
      </c>
      <c r="D10" s="124" t="s">
        <v>305</v>
      </c>
      <c r="E10" s="134" t="s">
        <v>62</v>
      </c>
      <c r="F10" s="139" t="s">
        <v>282</v>
      </c>
      <c r="G10" s="142">
        <f>19000000+3000000</f>
        <v>22000000</v>
      </c>
      <c r="H10" s="141" t="s">
        <v>291</v>
      </c>
    </row>
    <row r="11" spans="1:8">
      <c r="A11" s="122">
        <v>7</v>
      </c>
      <c r="B11" s="132" t="s">
        <v>4</v>
      </c>
      <c r="C11" s="141" t="s">
        <v>12</v>
      </c>
      <c r="D11" s="124" t="s">
        <v>306</v>
      </c>
      <c r="E11" s="134" t="s">
        <v>65</v>
      </c>
      <c r="F11" s="139" t="s">
        <v>282</v>
      </c>
      <c r="G11" s="142">
        <f>800000+300000</f>
        <v>1100000</v>
      </c>
      <c r="H11" s="141" t="s">
        <v>292</v>
      </c>
    </row>
    <row r="12" spans="1:8">
      <c r="A12" s="122">
        <v>8</v>
      </c>
      <c r="B12" s="132" t="s">
        <v>5</v>
      </c>
      <c r="C12" s="141" t="s">
        <v>20</v>
      </c>
      <c r="D12" s="141" t="s">
        <v>303</v>
      </c>
      <c r="E12" s="141" t="s">
        <v>25</v>
      </c>
      <c r="F12" s="139" t="s">
        <v>282</v>
      </c>
      <c r="G12" s="143">
        <v>200000</v>
      </c>
      <c r="H12" s="141" t="s">
        <v>293</v>
      </c>
    </row>
    <row r="13" spans="1:8">
      <c r="A13" s="122">
        <v>9</v>
      </c>
      <c r="B13" s="135" t="s">
        <v>3</v>
      </c>
      <c r="C13" s="137" t="s">
        <v>7</v>
      </c>
      <c r="D13" s="138" t="s">
        <v>281</v>
      </c>
      <c r="E13" s="97" t="s">
        <v>53</v>
      </c>
      <c r="F13" s="139" t="s">
        <v>282</v>
      </c>
      <c r="G13" s="142">
        <f>9000000+5000000</f>
        <v>14000000</v>
      </c>
      <c r="H13" s="141" t="s">
        <v>294</v>
      </c>
    </row>
    <row r="14" spans="1:8">
      <c r="A14" s="122">
        <v>10</v>
      </c>
      <c r="B14" s="135" t="s">
        <v>8</v>
      </c>
      <c r="C14" s="137" t="s">
        <v>9</v>
      </c>
      <c r="D14" s="138" t="s">
        <v>281</v>
      </c>
      <c r="E14" s="97" t="s">
        <v>53</v>
      </c>
      <c r="F14" s="139" t="s">
        <v>282</v>
      </c>
      <c r="G14" s="125">
        <v>21000000</v>
      </c>
      <c r="H14" s="141" t="s">
        <v>297</v>
      </c>
    </row>
    <row r="15" spans="1:8">
      <c r="A15" s="122">
        <v>11</v>
      </c>
      <c r="B15" s="135" t="s">
        <v>10</v>
      </c>
      <c r="C15" s="137" t="s">
        <v>11</v>
      </c>
      <c r="D15" s="138" t="s">
        <v>281</v>
      </c>
      <c r="E15" s="97" t="s">
        <v>53</v>
      </c>
      <c r="F15" s="139" t="s">
        <v>282</v>
      </c>
      <c r="G15" s="142">
        <f>4000000+5000000</f>
        <v>9000000</v>
      </c>
      <c r="H15" s="141" t="s">
        <v>295</v>
      </c>
    </row>
    <row r="16" spans="1:8">
      <c r="A16" s="122">
        <v>12</v>
      </c>
      <c r="B16" s="135" t="s">
        <v>13</v>
      </c>
      <c r="C16" s="137" t="s">
        <v>14</v>
      </c>
      <c r="D16" s="138" t="s">
        <v>281</v>
      </c>
      <c r="E16" s="97" t="s">
        <v>53</v>
      </c>
      <c r="F16" s="139" t="s">
        <v>282</v>
      </c>
      <c r="G16" s="142">
        <f>5000000+5000000</f>
        <v>10000000</v>
      </c>
      <c r="H16" s="141" t="s">
        <v>296</v>
      </c>
    </row>
    <row r="17" spans="1:8">
      <c r="A17" s="122">
        <v>13</v>
      </c>
      <c r="B17" s="135" t="s">
        <v>15</v>
      </c>
      <c r="C17" s="137" t="s">
        <v>21</v>
      </c>
      <c r="D17" s="138" t="s">
        <v>302</v>
      </c>
      <c r="E17" s="137" t="s">
        <v>26</v>
      </c>
      <c r="F17" s="139" t="s">
        <v>282</v>
      </c>
      <c r="G17" s="142">
        <f>3000000</f>
        <v>3000000</v>
      </c>
      <c r="H17" s="141" t="s">
        <v>298</v>
      </c>
    </row>
    <row r="18" spans="1:8">
      <c r="A18" s="122">
        <v>14</v>
      </c>
      <c r="B18" s="124" t="s">
        <v>72</v>
      </c>
      <c r="C18" s="126" t="s">
        <v>73</v>
      </c>
      <c r="D18" s="138" t="s">
        <v>281</v>
      </c>
      <c r="E18" s="97" t="s">
        <v>53</v>
      </c>
      <c r="F18" s="139" t="s">
        <v>282</v>
      </c>
      <c r="G18" s="142">
        <v>5000000</v>
      </c>
      <c r="H18" s="141" t="s">
        <v>299</v>
      </c>
    </row>
    <row r="19" spans="1:8">
      <c r="A19" s="122">
        <v>15</v>
      </c>
      <c r="B19" s="124" t="s">
        <v>75</v>
      </c>
      <c r="C19" s="126" t="s">
        <v>76</v>
      </c>
      <c r="D19" s="138" t="s">
        <v>281</v>
      </c>
      <c r="E19" s="97" t="s">
        <v>53</v>
      </c>
      <c r="F19" s="139" t="s">
        <v>282</v>
      </c>
      <c r="G19" s="142">
        <v>5000000</v>
      </c>
      <c r="H19" s="141" t="s">
        <v>299</v>
      </c>
    </row>
    <row r="20" spans="1:8">
      <c r="A20" s="122">
        <v>16</v>
      </c>
      <c r="B20" s="124" t="s">
        <v>78</v>
      </c>
      <c r="C20" s="126" t="s">
        <v>79</v>
      </c>
      <c r="D20" s="138" t="s">
        <v>281</v>
      </c>
      <c r="E20" s="97" t="s">
        <v>53</v>
      </c>
      <c r="F20" s="139" t="s">
        <v>282</v>
      </c>
      <c r="G20" s="142">
        <v>300000</v>
      </c>
      <c r="H20" s="141" t="s">
        <v>299</v>
      </c>
    </row>
    <row r="21" spans="1:8">
      <c r="A21" s="122">
        <v>17</v>
      </c>
      <c r="B21" s="127" t="s">
        <v>117</v>
      </c>
      <c r="C21" s="97" t="s">
        <v>118</v>
      </c>
      <c r="D21" s="138" t="s">
        <v>281</v>
      </c>
      <c r="E21" s="97" t="s">
        <v>53</v>
      </c>
      <c r="F21" s="139" t="s">
        <v>282</v>
      </c>
      <c r="G21" s="142">
        <f>80*35000</f>
        <v>2800000</v>
      </c>
      <c r="H21" s="141" t="s">
        <v>300</v>
      </c>
    </row>
    <row r="22" spans="1:8">
      <c r="A22" s="122">
        <v>18</v>
      </c>
      <c r="B22" s="127" t="s">
        <v>284</v>
      </c>
      <c r="C22" s="137" t="s">
        <v>285</v>
      </c>
      <c r="D22" s="138" t="s">
        <v>281</v>
      </c>
      <c r="E22" s="97" t="s">
        <v>53</v>
      </c>
      <c r="F22" s="139" t="s">
        <v>282</v>
      </c>
      <c r="G22" s="142">
        <v>2000000</v>
      </c>
      <c r="H22" s="141" t="s">
        <v>287</v>
      </c>
    </row>
    <row r="23" spans="1:8">
      <c r="A23" s="122">
        <v>19</v>
      </c>
      <c r="B23" s="127" t="s">
        <v>90</v>
      </c>
      <c r="C23" s="137" t="s">
        <v>286</v>
      </c>
      <c r="D23" s="138" t="s">
        <v>281</v>
      </c>
      <c r="E23" s="97" t="s">
        <v>53</v>
      </c>
      <c r="F23" s="139" t="s">
        <v>282</v>
      </c>
      <c r="G23" s="142">
        <v>2000000</v>
      </c>
      <c r="H23" s="141" t="s">
        <v>288</v>
      </c>
    </row>
    <row r="24" spans="1:8">
      <c r="A24" s="122">
        <v>20</v>
      </c>
      <c r="B24" s="131" t="s">
        <v>143</v>
      </c>
      <c r="C24" s="137" t="s">
        <v>280</v>
      </c>
      <c r="D24" s="138" t="s">
        <v>281</v>
      </c>
      <c r="E24" s="137" t="s">
        <v>53</v>
      </c>
      <c r="F24" s="139" t="s">
        <v>282</v>
      </c>
      <c r="G24" s="144">
        <f>6000000</f>
        <v>6000000</v>
      </c>
      <c r="H24" s="140" t="s">
        <v>283</v>
      </c>
    </row>
    <row r="25" spans="1:8">
      <c r="A25" s="122">
        <v>21</v>
      </c>
      <c r="B25" s="127" t="s">
        <v>244</v>
      </c>
      <c r="C25" s="141" t="s">
        <v>246</v>
      </c>
      <c r="D25" s="138" t="s">
        <v>281</v>
      </c>
      <c r="E25" s="97" t="s">
        <v>53</v>
      </c>
      <c r="F25" s="139" t="s">
        <v>282</v>
      </c>
      <c r="G25" s="142">
        <v>5000000</v>
      </c>
      <c r="H25" s="141" t="s">
        <v>301</v>
      </c>
    </row>
    <row r="26" spans="1:8">
      <c r="A26" s="254" t="s">
        <v>29</v>
      </c>
      <c r="B26" s="252"/>
      <c r="C26" s="253"/>
      <c r="D26" s="15"/>
      <c r="E26" s="15"/>
      <c r="F26" s="15"/>
      <c r="G26" s="16">
        <f>SUM(G5:G25)</f>
        <v>132494880</v>
      </c>
      <c r="H26" s="17"/>
    </row>
    <row r="27" spans="1:8">
      <c r="G27" s="3"/>
    </row>
    <row r="28" spans="1:8">
      <c r="G28" s="3"/>
    </row>
    <row r="29" spans="1:8">
      <c r="G29" s="3"/>
    </row>
    <row r="30" spans="1:8">
      <c r="G30" s="3"/>
    </row>
    <row r="31" spans="1:8">
      <c r="G31" s="3"/>
    </row>
    <row r="32" spans="1:8">
      <c r="G32" s="3"/>
    </row>
    <row r="33" spans="7:7">
      <c r="G33" s="3"/>
    </row>
    <row r="34" spans="7:7">
      <c r="G34" s="3"/>
    </row>
    <row r="35" spans="7:7">
      <c r="G35" s="3"/>
    </row>
    <row r="36" spans="7:7">
      <c r="G36" s="3"/>
    </row>
    <row r="37" spans="7:7">
      <c r="G37" s="3"/>
    </row>
    <row r="38" spans="7:7">
      <c r="G38" s="3"/>
    </row>
    <row r="39" spans="7:7">
      <c r="G39" s="3"/>
    </row>
  </sheetData>
  <mergeCells count="6">
    <mergeCell ref="A26:C26"/>
    <mergeCell ref="A1:H1"/>
    <mergeCell ref="A3:A4"/>
    <mergeCell ref="B3:C3"/>
    <mergeCell ref="D3:E3"/>
    <mergeCell ref="G3:G4"/>
  </mergeCells>
  <pageMargins left="0.70866141732283472" right="0.70866141732283472" top="0.74803149606299213" bottom="0.74803149606299213" header="0.31496062992125984" footer="0.31496062992125984"/>
  <pageSetup paperSize="5" scale="75" orientation="portrait" horizontalDpi="0" verticalDpi="0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7E55E-548B-4F00-9DC3-F450AA5A3B18}">
  <dimension ref="A1:H31"/>
  <sheetViews>
    <sheetView zoomScale="95" zoomScaleNormal="95" workbookViewId="0">
      <selection activeCell="H6" sqref="H6"/>
    </sheetView>
  </sheetViews>
  <sheetFormatPr defaultColWidth="9" defaultRowHeight="14.5"/>
  <cols>
    <col min="1" max="1" width="4.7265625" customWidth="1"/>
    <col min="3" max="3" width="26.08984375" customWidth="1"/>
    <col min="4" max="4" width="17.08984375" customWidth="1"/>
    <col min="5" max="5" width="16.1796875" customWidth="1"/>
    <col min="6" max="6" width="10.90625" customWidth="1"/>
    <col min="7" max="7" width="14.453125" style="1" customWidth="1"/>
    <col min="8" max="8" width="54.81640625" customWidth="1"/>
    <col min="9" max="9" width="3.7265625" customWidth="1"/>
  </cols>
  <sheetData>
    <row r="1" spans="1:8" ht="18.5" customHeight="1">
      <c r="A1" s="246" t="s">
        <v>28</v>
      </c>
      <c r="B1" s="246"/>
      <c r="C1" s="246"/>
      <c r="D1" s="246"/>
      <c r="E1" s="246"/>
      <c r="F1" s="246"/>
      <c r="G1" s="246"/>
      <c r="H1" s="246"/>
    </row>
    <row r="2" spans="1:8" ht="18.5" customHeight="1">
      <c r="A2" s="62" t="s">
        <v>521</v>
      </c>
      <c r="B2" s="62"/>
      <c r="C2" s="63"/>
      <c r="D2" s="7"/>
      <c r="E2" s="7"/>
      <c r="F2" s="7"/>
      <c r="G2" s="7"/>
      <c r="H2" s="7"/>
    </row>
    <row r="3" spans="1:8" ht="15.5">
      <c r="A3" s="249" t="s">
        <v>0</v>
      </c>
      <c r="B3" s="247" t="s">
        <v>22</v>
      </c>
      <c r="C3" s="248"/>
      <c r="D3" s="247" t="s">
        <v>23</v>
      </c>
      <c r="E3" s="248"/>
      <c r="F3" s="19" t="s">
        <v>42</v>
      </c>
      <c r="G3" s="249" t="s">
        <v>27</v>
      </c>
      <c r="H3" s="13" t="s">
        <v>2</v>
      </c>
    </row>
    <row r="4" spans="1:8" ht="15.5">
      <c r="A4" s="250"/>
      <c r="B4" s="10" t="s">
        <v>1</v>
      </c>
      <c r="C4" s="11" t="s">
        <v>16</v>
      </c>
      <c r="D4" s="12" t="s">
        <v>24</v>
      </c>
      <c r="E4" s="12" t="s">
        <v>16</v>
      </c>
      <c r="F4" s="20" t="s">
        <v>43</v>
      </c>
      <c r="G4" s="250"/>
      <c r="H4" s="14"/>
    </row>
    <row r="5" spans="1:8">
      <c r="A5" s="9">
        <v>1</v>
      </c>
      <c r="B5" s="48" t="s">
        <v>44</v>
      </c>
      <c r="C5" s="53" t="s">
        <v>45</v>
      </c>
      <c r="D5" s="47" t="s">
        <v>522</v>
      </c>
      <c r="E5" s="27" t="s">
        <v>53</v>
      </c>
      <c r="F5" s="25" t="s">
        <v>520</v>
      </c>
      <c r="G5" s="29">
        <v>50000</v>
      </c>
      <c r="H5" s="53" t="s">
        <v>17</v>
      </c>
    </row>
    <row r="6" spans="1:8">
      <c r="A6" s="9">
        <v>2</v>
      </c>
      <c r="B6" s="48" t="s">
        <v>34</v>
      </c>
      <c r="C6" s="53" t="s">
        <v>35</v>
      </c>
      <c r="D6" s="47" t="s">
        <v>523</v>
      </c>
      <c r="E6" s="30" t="s">
        <v>57</v>
      </c>
      <c r="F6" s="25" t="s">
        <v>520</v>
      </c>
      <c r="G6" s="193">
        <v>1000000</v>
      </c>
      <c r="H6" s="194" t="s">
        <v>103</v>
      </c>
    </row>
    <row r="7" spans="1:8">
      <c r="A7" s="9">
        <v>3</v>
      </c>
      <c r="B7" s="48" t="s">
        <v>6</v>
      </c>
      <c r="C7" s="53" t="s">
        <v>19</v>
      </c>
      <c r="D7" s="47" t="s">
        <v>523</v>
      </c>
      <c r="E7" s="30" t="s">
        <v>57</v>
      </c>
      <c r="F7" s="25" t="s">
        <v>520</v>
      </c>
      <c r="G7" s="193">
        <v>400000</v>
      </c>
      <c r="H7" s="194" t="s">
        <v>103</v>
      </c>
    </row>
    <row r="8" spans="1:8">
      <c r="A8" s="9">
        <v>4</v>
      </c>
      <c r="B8" s="48" t="s">
        <v>31</v>
      </c>
      <c r="C8" s="53" t="s">
        <v>30</v>
      </c>
      <c r="D8" s="47" t="s">
        <v>525</v>
      </c>
      <c r="E8" s="28" t="s">
        <v>62</v>
      </c>
      <c r="F8" s="25" t="s">
        <v>520</v>
      </c>
      <c r="G8" s="193">
        <v>3200000</v>
      </c>
      <c r="H8" s="194" t="s">
        <v>103</v>
      </c>
    </row>
    <row r="9" spans="1:8">
      <c r="A9" s="9">
        <v>5</v>
      </c>
      <c r="B9" s="48" t="s">
        <v>4</v>
      </c>
      <c r="C9" s="53" t="s">
        <v>12</v>
      </c>
      <c r="D9" s="47" t="s">
        <v>526</v>
      </c>
      <c r="E9" s="28" t="s">
        <v>65</v>
      </c>
      <c r="F9" s="25" t="s">
        <v>520</v>
      </c>
      <c r="G9" s="193">
        <v>350000</v>
      </c>
      <c r="H9" s="194" t="s">
        <v>103</v>
      </c>
    </row>
    <row r="10" spans="1:8">
      <c r="A10" s="9">
        <v>6</v>
      </c>
      <c r="B10" s="48" t="s">
        <v>5</v>
      </c>
      <c r="C10" s="53" t="s">
        <v>20</v>
      </c>
      <c r="D10" s="53" t="s">
        <v>519</v>
      </c>
      <c r="E10" s="53" t="s">
        <v>25</v>
      </c>
      <c r="F10" s="25" t="s">
        <v>520</v>
      </c>
      <c r="G10" s="193">
        <v>100000</v>
      </c>
      <c r="H10" s="194" t="s">
        <v>103</v>
      </c>
    </row>
    <row r="11" spans="1:8">
      <c r="A11" s="9">
        <v>7</v>
      </c>
      <c r="B11" s="50" t="s">
        <v>3</v>
      </c>
      <c r="C11" s="40" t="s">
        <v>7</v>
      </c>
      <c r="D11" s="47" t="s">
        <v>522</v>
      </c>
      <c r="E11" s="27" t="s">
        <v>53</v>
      </c>
      <c r="F11" s="25" t="s">
        <v>520</v>
      </c>
      <c r="G11" s="193">
        <v>14900000</v>
      </c>
      <c r="H11" s="194" t="s">
        <v>32</v>
      </c>
    </row>
    <row r="12" spans="1:8">
      <c r="A12" s="9">
        <v>8</v>
      </c>
      <c r="B12" s="50" t="s">
        <v>8</v>
      </c>
      <c r="C12" s="40" t="s">
        <v>9</v>
      </c>
      <c r="D12" s="47" t="s">
        <v>522</v>
      </c>
      <c r="E12" s="27" t="s">
        <v>53</v>
      </c>
      <c r="F12" s="25" t="s">
        <v>520</v>
      </c>
      <c r="G12" s="193">
        <v>4000000</v>
      </c>
      <c r="H12" s="194" t="s">
        <v>32</v>
      </c>
    </row>
    <row r="13" spans="1:8">
      <c r="A13" s="9">
        <v>9</v>
      </c>
      <c r="B13" s="50" t="s">
        <v>10</v>
      </c>
      <c r="C13" s="40" t="s">
        <v>11</v>
      </c>
      <c r="D13" s="47" t="s">
        <v>522</v>
      </c>
      <c r="E13" s="27" t="s">
        <v>53</v>
      </c>
      <c r="F13" s="25" t="s">
        <v>520</v>
      </c>
      <c r="G13" s="193">
        <v>3800000</v>
      </c>
      <c r="H13" s="194" t="s">
        <v>32</v>
      </c>
    </row>
    <row r="14" spans="1:8">
      <c r="A14" s="9">
        <v>10</v>
      </c>
      <c r="B14" s="50" t="s">
        <v>15</v>
      </c>
      <c r="C14" s="40" t="s">
        <v>21</v>
      </c>
      <c r="D14" s="54" t="s">
        <v>524</v>
      </c>
      <c r="E14" s="78" t="s">
        <v>26</v>
      </c>
      <c r="F14" s="25" t="s">
        <v>520</v>
      </c>
      <c r="G14" s="193">
        <v>600000</v>
      </c>
      <c r="H14" s="194" t="s">
        <v>32</v>
      </c>
    </row>
    <row r="15" spans="1:8">
      <c r="A15" s="9">
        <v>11</v>
      </c>
      <c r="B15" s="46" t="s">
        <v>72</v>
      </c>
      <c r="C15" s="22" t="s">
        <v>73</v>
      </c>
      <c r="D15" s="47" t="s">
        <v>522</v>
      </c>
      <c r="E15" s="27" t="s">
        <v>53</v>
      </c>
      <c r="F15" s="25" t="s">
        <v>520</v>
      </c>
      <c r="G15" s="193">
        <v>180000</v>
      </c>
      <c r="H15" s="194" t="s">
        <v>103</v>
      </c>
    </row>
    <row r="16" spans="1:8">
      <c r="A16" s="9">
        <v>12</v>
      </c>
      <c r="B16" s="46" t="s">
        <v>75</v>
      </c>
      <c r="C16" s="22" t="s">
        <v>76</v>
      </c>
      <c r="D16" s="47" t="s">
        <v>522</v>
      </c>
      <c r="E16" s="27" t="s">
        <v>53</v>
      </c>
      <c r="F16" s="25" t="s">
        <v>520</v>
      </c>
      <c r="G16" s="193">
        <v>5000</v>
      </c>
      <c r="H16" s="194" t="s">
        <v>103</v>
      </c>
    </row>
    <row r="17" spans="1:8">
      <c r="A17" s="9">
        <v>13</v>
      </c>
      <c r="B17" s="46" t="s">
        <v>78</v>
      </c>
      <c r="C17" s="22" t="s">
        <v>79</v>
      </c>
      <c r="D17" s="47" t="s">
        <v>522</v>
      </c>
      <c r="E17" s="27" t="s">
        <v>53</v>
      </c>
      <c r="F17" s="25" t="s">
        <v>520</v>
      </c>
      <c r="G17" s="193">
        <v>500000</v>
      </c>
      <c r="H17" s="194" t="s">
        <v>103</v>
      </c>
    </row>
    <row r="18" spans="1:8">
      <c r="A18" s="256" t="s">
        <v>29</v>
      </c>
      <c r="B18" s="257"/>
      <c r="C18" s="257"/>
      <c r="D18" s="257"/>
      <c r="E18" s="257"/>
      <c r="F18" s="258"/>
      <c r="G18" s="16">
        <f>SUM(G5:G17)</f>
        <v>29085000</v>
      </c>
      <c r="H18" s="17"/>
    </row>
    <row r="19" spans="1:8">
      <c r="G19" s="3"/>
    </row>
    <row r="20" spans="1:8">
      <c r="G20" s="3"/>
    </row>
    <row r="21" spans="1:8">
      <c r="G21" s="3"/>
    </row>
    <row r="22" spans="1:8">
      <c r="G22" s="3"/>
    </row>
    <row r="23" spans="1:8">
      <c r="G23" s="3"/>
    </row>
    <row r="24" spans="1:8">
      <c r="G24" s="3"/>
    </row>
    <row r="25" spans="1:8">
      <c r="G25" s="3"/>
    </row>
    <row r="26" spans="1:8">
      <c r="G26" s="3"/>
    </row>
    <row r="27" spans="1:8">
      <c r="G27" s="3"/>
    </row>
    <row r="28" spans="1:8">
      <c r="G28" s="3"/>
    </row>
    <row r="29" spans="1:8">
      <c r="G29" s="3"/>
    </row>
    <row r="30" spans="1:8">
      <c r="G30" s="3"/>
    </row>
    <row r="31" spans="1:8">
      <c r="G31" s="3"/>
    </row>
  </sheetData>
  <mergeCells count="6">
    <mergeCell ref="A18:F18"/>
    <mergeCell ref="A1:H1"/>
    <mergeCell ref="A3:A4"/>
    <mergeCell ref="B3:C3"/>
    <mergeCell ref="D3:E3"/>
    <mergeCell ref="G3:G4"/>
  </mergeCells>
  <pageMargins left="0.70866141732283472" right="0.70866141732283472" top="0.74803149606299213" bottom="0.74803149606299213" header="0.31496062992125984" footer="0.31496062992125984"/>
  <pageSetup paperSize="5" scale="75" orientation="portrait" horizontalDpi="0" verticalDpi="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E3F25-5FC4-4451-A54B-0A75C9571E51}">
  <dimension ref="A1:H31"/>
  <sheetViews>
    <sheetView zoomScale="95" zoomScaleNormal="95" workbookViewId="0">
      <selection activeCell="F19" sqref="F19"/>
    </sheetView>
  </sheetViews>
  <sheetFormatPr defaultColWidth="9" defaultRowHeight="14.5"/>
  <cols>
    <col min="1" max="1" width="4.7265625" customWidth="1"/>
    <col min="3" max="3" width="26.08984375" customWidth="1"/>
    <col min="4" max="4" width="17.08984375" customWidth="1"/>
    <col min="5" max="5" width="16.1796875" customWidth="1"/>
    <col min="6" max="6" width="10.90625" customWidth="1"/>
    <col min="7" max="7" width="14.453125" style="1" customWidth="1"/>
    <col min="8" max="8" width="54.81640625" customWidth="1"/>
    <col min="9" max="9" width="3.7265625" customWidth="1"/>
  </cols>
  <sheetData>
    <row r="1" spans="1:8" ht="18.5" customHeight="1">
      <c r="A1" s="246" t="s">
        <v>28</v>
      </c>
      <c r="B1" s="246"/>
      <c r="C1" s="246"/>
      <c r="D1" s="246"/>
      <c r="E1" s="246"/>
      <c r="F1" s="246"/>
      <c r="G1" s="246"/>
      <c r="H1" s="246"/>
    </row>
    <row r="2" spans="1:8" ht="18.5" customHeight="1">
      <c r="A2" s="62" t="s">
        <v>268</v>
      </c>
      <c r="B2" s="62"/>
      <c r="C2" s="63"/>
      <c r="D2" s="7"/>
      <c r="E2" s="7"/>
      <c r="F2" s="7"/>
      <c r="G2" s="7"/>
      <c r="H2" s="7"/>
    </row>
    <row r="3" spans="1:8" ht="15.5">
      <c r="A3" s="249" t="s">
        <v>0</v>
      </c>
      <c r="B3" s="247" t="s">
        <v>22</v>
      </c>
      <c r="C3" s="248"/>
      <c r="D3" s="247" t="s">
        <v>23</v>
      </c>
      <c r="E3" s="248"/>
      <c r="F3" s="19" t="s">
        <v>42</v>
      </c>
      <c r="G3" s="249" t="s">
        <v>27</v>
      </c>
      <c r="H3" s="13" t="s">
        <v>2</v>
      </c>
    </row>
    <row r="4" spans="1:8" ht="15.5">
      <c r="A4" s="250"/>
      <c r="B4" s="10" t="s">
        <v>1</v>
      </c>
      <c r="C4" s="11" t="s">
        <v>16</v>
      </c>
      <c r="D4" s="12" t="s">
        <v>24</v>
      </c>
      <c r="E4" s="12" t="s">
        <v>16</v>
      </c>
      <c r="F4" s="20" t="s">
        <v>43</v>
      </c>
      <c r="G4" s="250"/>
      <c r="H4" s="14"/>
    </row>
    <row r="5" spans="1:8">
      <c r="A5" s="9">
        <v>1</v>
      </c>
      <c r="B5" s="46" t="s">
        <v>50</v>
      </c>
      <c r="C5" s="22" t="s">
        <v>51</v>
      </c>
      <c r="D5" s="47" t="s">
        <v>269</v>
      </c>
      <c r="E5" s="27" t="s">
        <v>53</v>
      </c>
      <c r="F5" s="25" t="s">
        <v>267</v>
      </c>
      <c r="G5" s="101">
        <v>300000</v>
      </c>
      <c r="H5" s="53" t="s">
        <v>41</v>
      </c>
    </row>
    <row r="6" spans="1:8">
      <c r="A6" s="9">
        <v>2</v>
      </c>
      <c r="B6" s="48" t="s">
        <v>44</v>
      </c>
      <c r="C6" s="53" t="s">
        <v>45</v>
      </c>
      <c r="D6" s="47" t="s">
        <v>269</v>
      </c>
      <c r="E6" s="27" t="s">
        <v>53</v>
      </c>
      <c r="F6" s="25" t="s">
        <v>267</v>
      </c>
      <c r="G6" s="102">
        <v>50000</v>
      </c>
      <c r="H6" s="53" t="s">
        <v>17</v>
      </c>
    </row>
    <row r="7" spans="1:8">
      <c r="A7" s="9">
        <v>3</v>
      </c>
      <c r="B7" s="48" t="s">
        <v>34</v>
      </c>
      <c r="C7" s="53" t="s">
        <v>35</v>
      </c>
      <c r="D7" s="47" t="s">
        <v>270</v>
      </c>
      <c r="E7" s="30" t="s">
        <v>57</v>
      </c>
      <c r="F7" s="25" t="s">
        <v>267</v>
      </c>
      <c r="G7" s="108">
        <v>250000</v>
      </c>
      <c r="H7" s="103" t="s">
        <v>18</v>
      </c>
    </row>
    <row r="8" spans="1:8">
      <c r="A8" s="9">
        <v>4</v>
      </c>
      <c r="B8" s="48" t="s">
        <v>6</v>
      </c>
      <c r="C8" s="53" t="s">
        <v>19</v>
      </c>
      <c r="D8" s="47" t="s">
        <v>270</v>
      </c>
      <c r="E8" s="30" t="s">
        <v>57</v>
      </c>
      <c r="F8" s="25" t="s">
        <v>267</v>
      </c>
      <c r="G8" s="109">
        <v>300000</v>
      </c>
      <c r="H8" s="103" t="s">
        <v>18</v>
      </c>
    </row>
    <row r="9" spans="1:8">
      <c r="A9" s="9">
        <v>5</v>
      </c>
      <c r="B9" s="48" t="s">
        <v>31</v>
      </c>
      <c r="C9" s="53" t="s">
        <v>30</v>
      </c>
      <c r="D9" s="47" t="s">
        <v>271</v>
      </c>
      <c r="E9" s="28" t="s">
        <v>62</v>
      </c>
      <c r="F9" s="25" t="s">
        <v>267</v>
      </c>
      <c r="G9" s="109">
        <v>3000000</v>
      </c>
      <c r="H9" s="103" t="s">
        <v>18</v>
      </c>
    </row>
    <row r="10" spans="1:8">
      <c r="A10" s="9">
        <v>6</v>
      </c>
      <c r="B10" s="50" t="s">
        <v>3</v>
      </c>
      <c r="C10" s="40" t="s">
        <v>7</v>
      </c>
      <c r="D10" s="47" t="s">
        <v>269</v>
      </c>
      <c r="E10" s="27" t="s">
        <v>53</v>
      </c>
      <c r="F10" s="25" t="s">
        <v>267</v>
      </c>
      <c r="G10" s="109">
        <v>8000000</v>
      </c>
      <c r="H10" s="104" t="s">
        <v>32</v>
      </c>
    </row>
    <row r="11" spans="1:8">
      <c r="A11" s="9">
        <v>7</v>
      </c>
      <c r="B11" s="50" t="s">
        <v>8</v>
      </c>
      <c r="C11" s="40" t="s">
        <v>9</v>
      </c>
      <c r="D11" s="47" t="s">
        <v>269</v>
      </c>
      <c r="E11" s="27" t="s">
        <v>53</v>
      </c>
      <c r="F11" s="25" t="s">
        <v>267</v>
      </c>
      <c r="G11" s="109">
        <v>1500000</v>
      </c>
      <c r="H11" s="104" t="s">
        <v>32</v>
      </c>
    </row>
    <row r="12" spans="1:8">
      <c r="A12" s="9">
        <v>8</v>
      </c>
      <c r="B12" s="50" t="s">
        <v>10</v>
      </c>
      <c r="C12" s="40" t="s">
        <v>11</v>
      </c>
      <c r="D12" s="47" t="s">
        <v>269</v>
      </c>
      <c r="E12" s="27" t="s">
        <v>53</v>
      </c>
      <c r="F12" s="25" t="s">
        <v>267</v>
      </c>
      <c r="G12" s="109">
        <v>2000000</v>
      </c>
      <c r="H12" s="104" t="s">
        <v>32</v>
      </c>
    </row>
    <row r="13" spans="1:8">
      <c r="A13" s="9">
        <v>9</v>
      </c>
      <c r="B13" s="50" t="s">
        <v>15</v>
      </c>
      <c r="C13" s="40" t="s">
        <v>21</v>
      </c>
      <c r="D13" s="90" t="s">
        <v>272</v>
      </c>
      <c r="E13" s="45" t="s">
        <v>26</v>
      </c>
      <c r="F13" s="25" t="s">
        <v>267</v>
      </c>
      <c r="G13" s="109">
        <v>1500000</v>
      </c>
      <c r="H13" s="104" t="s">
        <v>32</v>
      </c>
    </row>
    <row r="14" spans="1:8">
      <c r="A14" s="9">
        <v>10</v>
      </c>
      <c r="B14" s="46" t="s">
        <v>72</v>
      </c>
      <c r="C14" s="22" t="s">
        <v>73</v>
      </c>
      <c r="D14" s="47" t="s">
        <v>269</v>
      </c>
      <c r="E14" s="27" t="s">
        <v>53</v>
      </c>
      <c r="F14" s="25" t="s">
        <v>267</v>
      </c>
      <c r="G14" s="109">
        <v>800000</v>
      </c>
      <c r="H14" s="103" t="s">
        <v>18</v>
      </c>
    </row>
    <row r="15" spans="1:8">
      <c r="A15" s="9">
        <v>11</v>
      </c>
      <c r="B15" s="46" t="s">
        <v>75</v>
      </c>
      <c r="C15" s="22" t="s">
        <v>76</v>
      </c>
      <c r="D15" s="47" t="s">
        <v>269</v>
      </c>
      <c r="E15" s="27" t="s">
        <v>53</v>
      </c>
      <c r="F15" s="25" t="s">
        <v>267</v>
      </c>
      <c r="G15" s="109">
        <v>700000</v>
      </c>
      <c r="H15" s="103" t="s">
        <v>18</v>
      </c>
    </row>
    <row r="16" spans="1:8">
      <c r="A16" s="9">
        <v>12</v>
      </c>
      <c r="B16" s="46" t="s">
        <v>78</v>
      </c>
      <c r="C16" s="22" t="s">
        <v>79</v>
      </c>
      <c r="D16" s="47" t="s">
        <v>269</v>
      </c>
      <c r="E16" s="27" t="s">
        <v>53</v>
      </c>
      <c r="F16" s="25" t="s">
        <v>267</v>
      </c>
      <c r="G16" s="110">
        <v>100000</v>
      </c>
      <c r="H16" s="103" t="s">
        <v>18</v>
      </c>
    </row>
    <row r="17" spans="1:8">
      <c r="A17" s="9">
        <v>13</v>
      </c>
      <c r="B17" s="46" t="s">
        <v>81</v>
      </c>
      <c r="C17" s="22" t="s">
        <v>82</v>
      </c>
      <c r="D17" s="47" t="s">
        <v>269</v>
      </c>
      <c r="E17" s="27" t="s">
        <v>53</v>
      </c>
      <c r="F17" s="25" t="s">
        <v>267</v>
      </c>
      <c r="G17" s="102">
        <v>2000000</v>
      </c>
      <c r="H17" s="104" t="s">
        <v>258</v>
      </c>
    </row>
    <row r="18" spans="1:8">
      <c r="A18" s="251" t="s">
        <v>29</v>
      </c>
      <c r="B18" s="252"/>
      <c r="C18" s="253"/>
      <c r="D18" s="15"/>
      <c r="E18" s="15"/>
      <c r="F18" s="15"/>
      <c r="G18" s="16">
        <f>SUM(G5:G17)</f>
        <v>20500000</v>
      </c>
      <c r="H18" s="17"/>
    </row>
    <row r="19" spans="1:8">
      <c r="G19" s="3"/>
    </row>
    <row r="20" spans="1:8">
      <c r="G20" s="3"/>
    </row>
    <row r="21" spans="1:8">
      <c r="G21" s="3"/>
    </row>
    <row r="22" spans="1:8">
      <c r="G22" s="3"/>
    </row>
    <row r="23" spans="1:8">
      <c r="G23" s="3"/>
    </row>
    <row r="24" spans="1:8">
      <c r="G24" s="3"/>
    </row>
    <row r="25" spans="1:8">
      <c r="G25" s="3"/>
    </row>
    <row r="26" spans="1:8">
      <c r="G26" s="3"/>
    </row>
    <row r="27" spans="1:8">
      <c r="G27" s="3"/>
    </row>
    <row r="28" spans="1:8">
      <c r="G28" s="3"/>
    </row>
    <row r="29" spans="1:8">
      <c r="G29" s="3"/>
    </row>
    <row r="30" spans="1:8">
      <c r="G30" s="3"/>
    </row>
    <row r="31" spans="1:8">
      <c r="G31" s="3"/>
    </row>
  </sheetData>
  <mergeCells count="6">
    <mergeCell ref="A18:C18"/>
    <mergeCell ref="A1:H1"/>
    <mergeCell ref="A3:A4"/>
    <mergeCell ref="B3:C3"/>
    <mergeCell ref="D3:E3"/>
    <mergeCell ref="G3:G4"/>
  </mergeCells>
  <pageMargins left="0.70866141732283472" right="0.70866141732283472" top="0.74803149606299213" bottom="0.74803149606299213" header="0.31496062992125984" footer="0.31496062992125984"/>
  <pageSetup paperSize="5" scale="75" orientation="portrait" horizontalDpi="0" verticalDpi="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A116D-2F96-4338-817E-54316109E546}">
  <dimension ref="A1:H33"/>
  <sheetViews>
    <sheetView zoomScale="95" zoomScaleNormal="95" workbookViewId="0">
      <selection activeCell="G14" sqref="G14"/>
    </sheetView>
  </sheetViews>
  <sheetFormatPr defaultColWidth="9" defaultRowHeight="14.5"/>
  <cols>
    <col min="1" max="1" width="4.7265625" customWidth="1"/>
    <col min="3" max="3" width="26.08984375" customWidth="1"/>
    <col min="4" max="4" width="17.08984375" customWidth="1"/>
    <col min="5" max="5" width="16.1796875" customWidth="1"/>
    <col min="6" max="6" width="10.90625" customWidth="1"/>
    <col min="7" max="7" width="14.453125" style="1" customWidth="1"/>
    <col min="8" max="8" width="54.81640625" customWidth="1"/>
    <col min="9" max="9" width="3.7265625" customWidth="1"/>
  </cols>
  <sheetData>
    <row r="1" spans="1:8" ht="18.5" customHeight="1">
      <c r="A1" s="246" t="s">
        <v>28</v>
      </c>
      <c r="B1" s="246"/>
      <c r="C1" s="246"/>
      <c r="D1" s="246"/>
      <c r="E1" s="246"/>
      <c r="F1" s="246"/>
      <c r="G1" s="246"/>
      <c r="H1" s="246"/>
    </row>
    <row r="2" spans="1:8" ht="18.5" customHeight="1">
      <c r="A2" s="62" t="s">
        <v>574</v>
      </c>
      <c r="B2" s="62"/>
      <c r="C2" s="63"/>
      <c r="D2" s="7"/>
      <c r="E2" s="7"/>
      <c r="F2" s="7"/>
      <c r="G2" s="7"/>
      <c r="H2" s="7"/>
    </row>
    <row r="3" spans="1:8" ht="15.5">
      <c r="A3" s="249" t="s">
        <v>0</v>
      </c>
      <c r="B3" s="247" t="s">
        <v>22</v>
      </c>
      <c r="C3" s="248"/>
      <c r="D3" s="247" t="s">
        <v>23</v>
      </c>
      <c r="E3" s="248"/>
      <c r="F3" s="19" t="s">
        <v>42</v>
      </c>
      <c r="G3" s="249" t="s">
        <v>27</v>
      </c>
      <c r="H3" s="13" t="s">
        <v>2</v>
      </c>
    </row>
    <row r="4" spans="1:8" ht="15.5">
      <c r="A4" s="250"/>
      <c r="B4" s="10" t="s">
        <v>1</v>
      </c>
      <c r="C4" s="11" t="s">
        <v>16</v>
      </c>
      <c r="D4" s="12" t="s">
        <v>24</v>
      </c>
      <c r="E4" s="12" t="s">
        <v>16</v>
      </c>
      <c r="F4" s="20" t="s">
        <v>43</v>
      </c>
      <c r="G4" s="250"/>
      <c r="H4" s="14"/>
    </row>
    <row r="5" spans="1:8">
      <c r="A5" s="9">
        <v>1</v>
      </c>
      <c r="B5" s="46" t="s">
        <v>50</v>
      </c>
      <c r="C5" s="22" t="s">
        <v>51</v>
      </c>
      <c r="D5" s="47" t="s">
        <v>576</v>
      </c>
      <c r="E5" s="27" t="s">
        <v>53</v>
      </c>
      <c r="F5" s="25" t="s">
        <v>575</v>
      </c>
      <c r="G5" s="29">
        <v>300000</v>
      </c>
      <c r="H5" s="53" t="s">
        <v>41</v>
      </c>
    </row>
    <row r="6" spans="1:8">
      <c r="A6" s="9">
        <v>2</v>
      </c>
      <c r="B6" s="48" t="s">
        <v>44</v>
      </c>
      <c r="C6" s="53" t="s">
        <v>45</v>
      </c>
      <c r="D6" s="47" t="s">
        <v>576</v>
      </c>
      <c r="E6" s="27" t="s">
        <v>53</v>
      </c>
      <c r="F6" s="25" t="s">
        <v>575</v>
      </c>
      <c r="G6" s="29">
        <v>200000</v>
      </c>
      <c r="H6" s="53" t="s">
        <v>17</v>
      </c>
    </row>
    <row r="7" spans="1:8">
      <c r="A7" s="9">
        <v>3</v>
      </c>
      <c r="B7" s="48" t="s">
        <v>34</v>
      </c>
      <c r="C7" s="53" t="s">
        <v>35</v>
      </c>
      <c r="D7" s="47" t="s">
        <v>578</v>
      </c>
      <c r="E7" s="30" t="s">
        <v>57</v>
      </c>
      <c r="F7" s="25" t="s">
        <v>575</v>
      </c>
      <c r="G7" s="203">
        <v>450000</v>
      </c>
      <c r="H7" s="152" t="s">
        <v>18</v>
      </c>
    </row>
    <row r="8" spans="1:8">
      <c r="A8" s="9">
        <v>4</v>
      </c>
      <c r="B8" s="48" t="s">
        <v>6</v>
      </c>
      <c r="C8" s="53" t="s">
        <v>19</v>
      </c>
      <c r="D8" s="47" t="s">
        <v>578</v>
      </c>
      <c r="E8" s="30" t="s">
        <v>57</v>
      </c>
      <c r="F8" s="25" t="s">
        <v>575</v>
      </c>
      <c r="G8" s="203">
        <f>275000+125000</f>
        <v>400000</v>
      </c>
      <c r="H8" s="152" t="s">
        <v>18</v>
      </c>
    </row>
    <row r="9" spans="1:8">
      <c r="A9" s="9">
        <v>5</v>
      </c>
      <c r="B9" s="48" t="s">
        <v>31</v>
      </c>
      <c r="C9" s="53" t="s">
        <v>30</v>
      </c>
      <c r="D9" s="47" t="s">
        <v>579</v>
      </c>
      <c r="E9" s="28" t="s">
        <v>62</v>
      </c>
      <c r="F9" s="25" t="s">
        <v>575</v>
      </c>
      <c r="G9" s="203">
        <v>3500000</v>
      </c>
      <c r="H9" s="152" t="s">
        <v>18</v>
      </c>
    </row>
    <row r="10" spans="1:8">
      <c r="A10" s="9">
        <v>6</v>
      </c>
      <c r="B10" s="48" t="s">
        <v>4</v>
      </c>
      <c r="C10" s="53" t="s">
        <v>12</v>
      </c>
      <c r="D10" s="47" t="s">
        <v>580</v>
      </c>
      <c r="E10" s="28" t="s">
        <v>65</v>
      </c>
      <c r="F10" s="25" t="s">
        <v>575</v>
      </c>
      <c r="G10" s="203">
        <v>200000</v>
      </c>
      <c r="H10" s="152" t="s">
        <v>18</v>
      </c>
    </row>
    <row r="11" spans="1:8">
      <c r="A11" s="9">
        <v>7</v>
      </c>
      <c r="B11" s="50" t="s">
        <v>3</v>
      </c>
      <c r="C11" s="40" t="s">
        <v>7</v>
      </c>
      <c r="D11" s="47" t="s">
        <v>576</v>
      </c>
      <c r="E11" s="27" t="s">
        <v>53</v>
      </c>
      <c r="F11" s="25" t="s">
        <v>575</v>
      </c>
      <c r="G11" s="204">
        <v>18450000</v>
      </c>
      <c r="H11" s="175" t="s">
        <v>32</v>
      </c>
    </row>
    <row r="12" spans="1:8">
      <c r="A12" s="9">
        <v>8</v>
      </c>
      <c r="B12" s="50" t="s">
        <v>8</v>
      </c>
      <c r="C12" s="40" t="s">
        <v>9</v>
      </c>
      <c r="D12" s="47" t="s">
        <v>576</v>
      </c>
      <c r="E12" s="27" t="s">
        <v>53</v>
      </c>
      <c r="F12" s="25" t="s">
        <v>575</v>
      </c>
      <c r="G12" s="204">
        <v>2500000</v>
      </c>
      <c r="H12" s="175" t="s">
        <v>32</v>
      </c>
    </row>
    <row r="13" spans="1:8">
      <c r="A13" s="9">
        <v>9</v>
      </c>
      <c r="B13" s="50" t="s">
        <v>10</v>
      </c>
      <c r="C13" s="40" t="s">
        <v>11</v>
      </c>
      <c r="D13" s="47" t="s">
        <v>576</v>
      </c>
      <c r="E13" s="27" t="s">
        <v>53</v>
      </c>
      <c r="F13" s="25" t="s">
        <v>575</v>
      </c>
      <c r="G13" s="204">
        <v>2500000</v>
      </c>
      <c r="H13" s="175" t="s">
        <v>32</v>
      </c>
    </row>
    <row r="14" spans="1:8">
      <c r="A14" s="9">
        <v>10</v>
      </c>
      <c r="B14" s="50" t="s">
        <v>15</v>
      </c>
      <c r="C14" s="40" t="s">
        <v>21</v>
      </c>
      <c r="D14" s="54" t="s">
        <v>577</v>
      </c>
      <c r="E14" s="78" t="s">
        <v>26</v>
      </c>
      <c r="F14" s="25" t="s">
        <v>575</v>
      </c>
      <c r="G14" s="200">
        <v>1600000</v>
      </c>
      <c r="H14" s="175" t="s">
        <v>33</v>
      </c>
    </row>
    <row r="15" spans="1:8">
      <c r="A15" s="9">
        <v>11</v>
      </c>
      <c r="B15" s="46" t="s">
        <v>72</v>
      </c>
      <c r="C15" s="22" t="s">
        <v>73</v>
      </c>
      <c r="D15" s="47" t="s">
        <v>576</v>
      </c>
      <c r="E15" s="27" t="s">
        <v>53</v>
      </c>
      <c r="F15" s="25" t="s">
        <v>575</v>
      </c>
      <c r="G15" s="205">
        <v>6000000</v>
      </c>
      <c r="H15" s="197" t="s">
        <v>560</v>
      </c>
    </row>
    <row r="16" spans="1:8">
      <c r="A16" s="9">
        <v>12</v>
      </c>
      <c r="B16" s="46" t="s">
        <v>75</v>
      </c>
      <c r="C16" s="22" t="s">
        <v>76</v>
      </c>
      <c r="D16" s="47" t="s">
        <v>576</v>
      </c>
      <c r="E16" s="27" t="s">
        <v>53</v>
      </c>
      <c r="F16" s="25" t="s">
        <v>575</v>
      </c>
      <c r="G16" s="205">
        <v>1000000</v>
      </c>
      <c r="H16" s="197" t="s">
        <v>560</v>
      </c>
    </row>
    <row r="17" spans="1:8">
      <c r="A17" s="9">
        <v>13</v>
      </c>
      <c r="B17" s="46" t="s">
        <v>78</v>
      </c>
      <c r="C17" s="22" t="s">
        <v>79</v>
      </c>
      <c r="D17" s="47" t="s">
        <v>576</v>
      </c>
      <c r="E17" s="27" t="s">
        <v>53</v>
      </c>
      <c r="F17" s="25" t="s">
        <v>575</v>
      </c>
      <c r="G17" s="205">
        <v>20000</v>
      </c>
      <c r="H17" s="197" t="s">
        <v>560</v>
      </c>
    </row>
    <row r="18" spans="1:8">
      <c r="A18" s="9">
        <v>14</v>
      </c>
      <c r="B18" s="46" t="s">
        <v>81</v>
      </c>
      <c r="C18" s="22" t="s">
        <v>82</v>
      </c>
      <c r="D18" s="47" t="s">
        <v>576</v>
      </c>
      <c r="E18" s="27" t="s">
        <v>53</v>
      </c>
      <c r="F18" s="25" t="s">
        <v>575</v>
      </c>
      <c r="G18" s="203">
        <v>3000000</v>
      </c>
      <c r="H18" s="197" t="s">
        <v>572</v>
      </c>
    </row>
    <row r="19" spans="1:8">
      <c r="A19" s="9">
        <v>15</v>
      </c>
      <c r="B19" s="127" t="s">
        <v>117</v>
      </c>
      <c r="C19" s="97" t="s">
        <v>118</v>
      </c>
      <c r="D19" s="47" t="s">
        <v>576</v>
      </c>
      <c r="E19" s="27" t="s">
        <v>53</v>
      </c>
      <c r="F19" s="25" t="s">
        <v>575</v>
      </c>
      <c r="G19" s="204">
        <v>500000</v>
      </c>
      <c r="H19" s="197" t="s">
        <v>573</v>
      </c>
    </row>
    <row r="20" spans="1:8">
      <c r="A20" s="243" t="s">
        <v>29</v>
      </c>
      <c r="B20" s="244"/>
      <c r="C20" s="245"/>
      <c r="D20" s="15"/>
      <c r="E20" s="15"/>
      <c r="F20" s="15"/>
      <c r="G20" s="16">
        <f>SUM(G5:G19)</f>
        <v>40620000</v>
      </c>
      <c r="H20" s="17"/>
    </row>
    <row r="21" spans="1:8">
      <c r="G21" s="3"/>
    </row>
    <row r="22" spans="1:8">
      <c r="G22" s="3"/>
    </row>
    <row r="23" spans="1:8">
      <c r="G23" s="3"/>
    </row>
    <row r="24" spans="1:8">
      <c r="G24" s="3"/>
    </row>
    <row r="25" spans="1:8">
      <c r="G25" s="3"/>
    </row>
    <row r="26" spans="1:8">
      <c r="G26" s="3"/>
    </row>
    <row r="27" spans="1:8">
      <c r="G27" s="3"/>
    </row>
    <row r="28" spans="1:8">
      <c r="G28" s="3"/>
    </row>
    <row r="29" spans="1:8">
      <c r="G29" s="3"/>
    </row>
    <row r="30" spans="1:8">
      <c r="G30" s="3"/>
    </row>
    <row r="31" spans="1:8">
      <c r="G31" s="3"/>
    </row>
    <row r="32" spans="1:8">
      <c r="G32" s="3"/>
    </row>
    <row r="33" spans="7:7">
      <c r="G33" s="3"/>
    </row>
  </sheetData>
  <mergeCells count="6">
    <mergeCell ref="A20:C20"/>
    <mergeCell ref="A1:H1"/>
    <mergeCell ref="A3:A4"/>
    <mergeCell ref="B3:C3"/>
    <mergeCell ref="D3:E3"/>
    <mergeCell ref="G3:G4"/>
  </mergeCells>
  <pageMargins left="0.70866141732283472" right="0.70866141732283472" top="0.74803149606299213" bottom="0.74803149606299213" header="0.31496062992125984" footer="0.31496062992125984"/>
  <pageSetup paperSize="5" scale="75" orientation="portrait" horizontalDpi="0" verticalDpi="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3B91EF-81B1-4AC0-8508-5C3122BA6CE1}">
  <dimension ref="A1:H32"/>
  <sheetViews>
    <sheetView zoomScale="95" zoomScaleNormal="95" workbookViewId="0">
      <selection activeCell="A18" sqref="A18:XFD18"/>
    </sheetView>
  </sheetViews>
  <sheetFormatPr defaultColWidth="9" defaultRowHeight="14.5"/>
  <cols>
    <col min="1" max="1" width="4.7265625" customWidth="1"/>
    <col min="3" max="3" width="26.08984375" customWidth="1"/>
    <col min="4" max="4" width="17.08984375" customWidth="1"/>
    <col min="5" max="5" width="16.1796875" customWidth="1"/>
    <col min="6" max="6" width="10.90625" customWidth="1"/>
    <col min="7" max="7" width="14.453125" style="1" customWidth="1"/>
    <col min="8" max="8" width="54.81640625" customWidth="1"/>
    <col min="9" max="9" width="3.7265625" customWidth="1"/>
  </cols>
  <sheetData>
    <row r="1" spans="1:8" ht="18.5" customHeight="1">
      <c r="A1" s="246" t="s">
        <v>28</v>
      </c>
      <c r="B1" s="246"/>
      <c r="C1" s="246"/>
      <c r="D1" s="246"/>
      <c r="E1" s="246"/>
      <c r="F1" s="246"/>
      <c r="G1" s="246"/>
      <c r="H1" s="246"/>
    </row>
    <row r="2" spans="1:8" ht="18.5" customHeight="1">
      <c r="A2" s="62" t="s">
        <v>273</v>
      </c>
      <c r="B2" s="62"/>
      <c r="C2" s="63"/>
      <c r="D2" s="7"/>
      <c r="E2" s="7"/>
      <c r="F2" s="7"/>
      <c r="G2" s="7"/>
      <c r="H2" s="7"/>
    </row>
    <row r="3" spans="1:8" ht="15.5">
      <c r="A3" s="249" t="s">
        <v>0</v>
      </c>
      <c r="B3" s="247" t="s">
        <v>22</v>
      </c>
      <c r="C3" s="248"/>
      <c r="D3" s="247" t="s">
        <v>23</v>
      </c>
      <c r="E3" s="248"/>
      <c r="F3" s="19" t="s">
        <v>42</v>
      </c>
      <c r="G3" s="249" t="s">
        <v>27</v>
      </c>
      <c r="H3" s="13" t="s">
        <v>2</v>
      </c>
    </row>
    <row r="4" spans="1:8" ht="15.5">
      <c r="A4" s="250"/>
      <c r="B4" s="10" t="s">
        <v>1</v>
      </c>
      <c r="C4" s="11" t="s">
        <v>16</v>
      </c>
      <c r="D4" s="12" t="s">
        <v>24</v>
      </c>
      <c r="E4" s="12" t="s">
        <v>16</v>
      </c>
      <c r="F4" s="20" t="s">
        <v>43</v>
      </c>
      <c r="G4" s="250"/>
      <c r="H4" s="14"/>
    </row>
    <row r="5" spans="1:8">
      <c r="A5" s="9">
        <v>2</v>
      </c>
      <c r="B5" s="48" t="s">
        <v>44</v>
      </c>
      <c r="C5" s="53" t="s">
        <v>45</v>
      </c>
      <c r="D5" s="47" t="s">
        <v>275</v>
      </c>
      <c r="E5" s="27" t="s">
        <v>53</v>
      </c>
      <c r="F5" s="25" t="s">
        <v>274</v>
      </c>
      <c r="G5" s="114">
        <v>50000</v>
      </c>
      <c r="H5" s="111" t="s">
        <v>17</v>
      </c>
    </row>
    <row r="6" spans="1:8">
      <c r="A6" s="9">
        <v>3</v>
      </c>
      <c r="B6" s="48" t="s">
        <v>34</v>
      </c>
      <c r="C6" s="53" t="s">
        <v>35</v>
      </c>
      <c r="D6" s="47" t="s">
        <v>276</v>
      </c>
      <c r="E6" s="30" t="s">
        <v>57</v>
      </c>
      <c r="F6" s="25" t="s">
        <v>274</v>
      </c>
      <c r="G6" s="115">
        <v>300000</v>
      </c>
      <c r="H6" s="112" t="s">
        <v>18</v>
      </c>
    </row>
    <row r="7" spans="1:8">
      <c r="A7" s="9">
        <v>4</v>
      </c>
      <c r="B7" s="48" t="s">
        <v>6</v>
      </c>
      <c r="C7" s="53" t="s">
        <v>19</v>
      </c>
      <c r="D7" s="47" t="s">
        <v>276</v>
      </c>
      <c r="E7" s="30" t="s">
        <v>57</v>
      </c>
      <c r="F7" s="25" t="s">
        <v>274</v>
      </c>
      <c r="G7" s="115">
        <v>300000</v>
      </c>
      <c r="H7" s="112" t="s">
        <v>18</v>
      </c>
    </row>
    <row r="8" spans="1:8">
      <c r="A8" s="9">
        <v>5</v>
      </c>
      <c r="B8" s="48" t="s">
        <v>31</v>
      </c>
      <c r="C8" s="53" t="s">
        <v>30</v>
      </c>
      <c r="D8" s="47" t="s">
        <v>277</v>
      </c>
      <c r="E8" s="28" t="s">
        <v>62</v>
      </c>
      <c r="F8" s="25" t="s">
        <v>274</v>
      </c>
      <c r="G8" s="115">
        <v>3000000</v>
      </c>
      <c r="H8" s="112" t="s">
        <v>18</v>
      </c>
    </row>
    <row r="9" spans="1:8">
      <c r="A9" s="9">
        <v>6</v>
      </c>
      <c r="B9" s="50" t="s">
        <v>3</v>
      </c>
      <c r="C9" s="40" t="s">
        <v>7</v>
      </c>
      <c r="D9" s="47" t="s">
        <v>275</v>
      </c>
      <c r="E9" s="27" t="s">
        <v>53</v>
      </c>
      <c r="F9" s="25" t="s">
        <v>274</v>
      </c>
      <c r="G9" s="115">
        <v>8000000</v>
      </c>
      <c r="H9" s="113" t="s">
        <v>32</v>
      </c>
    </row>
    <row r="10" spans="1:8">
      <c r="A10" s="9">
        <v>7</v>
      </c>
      <c r="B10" s="50" t="s">
        <v>8</v>
      </c>
      <c r="C10" s="40" t="s">
        <v>9</v>
      </c>
      <c r="D10" s="47" t="s">
        <v>275</v>
      </c>
      <c r="E10" s="27" t="s">
        <v>53</v>
      </c>
      <c r="F10" s="25" t="s">
        <v>274</v>
      </c>
      <c r="G10" s="115">
        <v>1500000</v>
      </c>
      <c r="H10" s="113" t="s">
        <v>32</v>
      </c>
    </row>
    <row r="11" spans="1:8">
      <c r="A11" s="9">
        <v>8</v>
      </c>
      <c r="B11" s="50" t="s">
        <v>10</v>
      </c>
      <c r="C11" s="40" t="s">
        <v>11</v>
      </c>
      <c r="D11" s="47" t="s">
        <v>275</v>
      </c>
      <c r="E11" s="27" t="s">
        <v>53</v>
      </c>
      <c r="F11" s="25" t="s">
        <v>274</v>
      </c>
      <c r="G11" s="115">
        <v>2000000</v>
      </c>
      <c r="H11" s="113" t="s">
        <v>32</v>
      </c>
    </row>
    <row r="12" spans="1:8">
      <c r="A12" s="9">
        <v>9</v>
      </c>
      <c r="B12" s="50" t="s">
        <v>13</v>
      </c>
      <c r="C12" s="40" t="s">
        <v>14</v>
      </c>
      <c r="D12" s="47" t="s">
        <v>275</v>
      </c>
      <c r="E12" s="27" t="s">
        <v>53</v>
      </c>
      <c r="F12" s="25" t="s">
        <v>274</v>
      </c>
      <c r="G12" s="116">
        <v>500000</v>
      </c>
      <c r="H12" s="113" t="s">
        <v>32</v>
      </c>
    </row>
    <row r="13" spans="1:8">
      <c r="A13" s="9">
        <v>10</v>
      </c>
      <c r="B13" s="50" t="s">
        <v>15</v>
      </c>
      <c r="C13" s="40" t="s">
        <v>21</v>
      </c>
      <c r="D13" s="54" t="s">
        <v>278</v>
      </c>
      <c r="E13" s="78" t="s">
        <v>26</v>
      </c>
      <c r="F13" s="25" t="s">
        <v>274</v>
      </c>
      <c r="G13" s="115">
        <v>1500000</v>
      </c>
      <c r="H13" s="113" t="s">
        <v>32</v>
      </c>
    </row>
    <row r="14" spans="1:8">
      <c r="A14" s="9">
        <v>11</v>
      </c>
      <c r="B14" s="46" t="s">
        <v>72</v>
      </c>
      <c r="C14" s="22" t="s">
        <v>73</v>
      </c>
      <c r="D14" s="47" t="s">
        <v>275</v>
      </c>
      <c r="E14" s="27" t="s">
        <v>53</v>
      </c>
      <c r="F14" s="25" t="s">
        <v>274</v>
      </c>
      <c r="G14" s="115">
        <v>1000000</v>
      </c>
      <c r="H14" s="112" t="s">
        <v>18</v>
      </c>
    </row>
    <row r="15" spans="1:8">
      <c r="A15" s="9">
        <v>12</v>
      </c>
      <c r="B15" s="46" t="s">
        <v>75</v>
      </c>
      <c r="C15" s="22" t="s">
        <v>76</v>
      </c>
      <c r="D15" s="47" t="s">
        <v>275</v>
      </c>
      <c r="E15" s="27" t="s">
        <v>53</v>
      </c>
      <c r="F15" s="25" t="s">
        <v>274</v>
      </c>
      <c r="G15" s="115">
        <v>1000000</v>
      </c>
      <c r="H15" s="112" t="s">
        <v>18</v>
      </c>
    </row>
    <row r="16" spans="1:8">
      <c r="A16" s="9">
        <v>13</v>
      </c>
      <c r="B16" s="46" t="s">
        <v>78</v>
      </c>
      <c r="C16" s="22" t="s">
        <v>79</v>
      </c>
      <c r="D16" s="47" t="s">
        <v>275</v>
      </c>
      <c r="E16" s="27" t="s">
        <v>53</v>
      </c>
      <c r="F16" s="25" t="s">
        <v>274</v>
      </c>
      <c r="G16" s="115">
        <v>1000000</v>
      </c>
      <c r="H16" s="112" t="s">
        <v>18</v>
      </c>
    </row>
    <row r="17" spans="1:8">
      <c r="A17" s="9">
        <v>14</v>
      </c>
      <c r="B17" s="46" t="s">
        <v>81</v>
      </c>
      <c r="C17" s="22" t="s">
        <v>82</v>
      </c>
      <c r="D17" s="47" t="s">
        <v>275</v>
      </c>
      <c r="E17" s="27" t="s">
        <v>53</v>
      </c>
      <c r="F17" s="25" t="s">
        <v>274</v>
      </c>
      <c r="G17" s="114">
        <v>1500000</v>
      </c>
      <c r="H17" s="113" t="s">
        <v>258</v>
      </c>
    </row>
    <row r="18" spans="1:8">
      <c r="A18" s="9">
        <v>16</v>
      </c>
      <c r="B18" s="99" t="s">
        <v>240</v>
      </c>
      <c r="C18" s="105" t="s">
        <v>242</v>
      </c>
      <c r="D18" s="47" t="s">
        <v>275</v>
      </c>
      <c r="E18" s="27" t="s">
        <v>53</v>
      </c>
      <c r="F18" s="25" t="s">
        <v>274</v>
      </c>
      <c r="G18" s="117">
        <v>1000000</v>
      </c>
      <c r="H18" s="112" t="s">
        <v>18</v>
      </c>
    </row>
    <row r="19" spans="1:8">
      <c r="A19" s="251" t="s">
        <v>29</v>
      </c>
      <c r="B19" s="252"/>
      <c r="C19" s="253"/>
      <c r="D19" s="15"/>
      <c r="E19" s="15"/>
      <c r="F19" s="15"/>
      <c r="G19" s="16">
        <f>SUM(G5:G18)</f>
        <v>22650000</v>
      </c>
      <c r="H19" s="17"/>
    </row>
    <row r="20" spans="1:8">
      <c r="G20" s="3"/>
    </row>
    <row r="21" spans="1:8">
      <c r="G21" s="3"/>
    </row>
    <row r="22" spans="1:8">
      <c r="G22" s="3"/>
    </row>
    <row r="23" spans="1:8">
      <c r="G23" s="3"/>
    </row>
    <row r="24" spans="1:8">
      <c r="G24" s="3"/>
    </row>
    <row r="25" spans="1:8">
      <c r="G25" s="3"/>
    </row>
    <row r="26" spans="1:8">
      <c r="G26" s="3"/>
    </row>
    <row r="27" spans="1:8">
      <c r="G27" s="3"/>
    </row>
    <row r="28" spans="1:8">
      <c r="G28" s="3"/>
    </row>
    <row r="29" spans="1:8">
      <c r="G29" s="3"/>
    </row>
    <row r="30" spans="1:8">
      <c r="G30" s="3"/>
    </row>
    <row r="31" spans="1:8">
      <c r="G31" s="3"/>
    </row>
    <row r="32" spans="1:8">
      <c r="G32" s="3"/>
    </row>
  </sheetData>
  <mergeCells count="6">
    <mergeCell ref="A19:C19"/>
    <mergeCell ref="A1:H1"/>
    <mergeCell ref="A3:A4"/>
    <mergeCell ref="B3:C3"/>
    <mergeCell ref="D3:E3"/>
    <mergeCell ref="G3:G4"/>
  </mergeCells>
  <pageMargins left="0.70866141732283472" right="0.70866141732283472" top="0.74803149606299213" bottom="0.74803149606299213" header="0.31496062992125984" footer="0.31496062992125984"/>
  <pageSetup paperSize="5" scale="75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A554A-8642-4F04-B7F4-099ADE0DF9F6}">
  <dimension ref="A1:H38"/>
  <sheetViews>
    <sheetView zoomScale="95" zoomScaleNormal="95" workbookViewId="0">
      <selection activeCell="H10" sqref="H10"/>
    </sheetView>
  </sheetViews>
  <sheetFormatPr defaultColWidth="9" defaultRowHeight="14.5"/>
  <cols>
    <col min="1" max="1" width="4.7265625" customWidth="1"/>
    <col min="3" max="3" width="26.08984375" customWidth="1"/>
    <col min="4" max="4" width="17.08984375" customWidth="1"/>
    <col min="5" max="5" width="16.1796875" customWidth="1"/>
    <col min="6" max="6" width="10.90625" customWidth="1"/>
    <col min="7" max="7" width="14.453125" style="1" customWidth="1"/>
    <col min="8" max="8" width="54.81640625" customWidth="1"/>
    <col min="9" max="9" width="3.7265625" customWidth="1"/>
  </cols>
  <sheetData>
    <row r="1" spans="1:8" ht="18.5" customHeight="1">
      <c r="A1" s="246" t="s">
        <v>28</v>
      </c>
      <c r="B1" s="246"/>
      <c r="C1" s="246"/>
      <c r="D1" s="246"/>
      <c r="E1" s="246"/>
      <c r="F1" s="246"/>
      <c r="G1" s="246"/>
      <c r="H1" s="246"/>
    </row>
    <row r="2" spans="1:8" ht="18.5" customHeight="1">
      <c r="A2" s="62" t="s">
        <v>320</v>
      </c>
      <c r="B2" s="62"/>
      <c r="C2" s="63"/>
      <c r="D2" s="7"/>
      <c r="E2" s="7"/>
      <c r="F2" s="7"/>
      <c r="G2" s="7"/>
      <c r="H2" s="7"/>
    </row>
    <row r="3" spans="1:8" ht="15.5">
      <c r="A3" s="249" t="s">
        <v>0</v>
      </c>
      <c r="B3" s="247" t="s">
        <v>22</v>
      </c>
      <c r="C3" s="248"/>
      <c r="D3" s="247" t="s">
        <v>23</v>
      </c>
      <c r="E3" s="248"/>
      <c r="F3" s="19" t="s">
        <v>42</v>
      </c>
      <c r="G3" s="249" t="s">
        <v>27</v>
      </c>
      <c r="H3" s="13" t="s">
        <v>2</v>
      </c>
    </row>
    <row r="4" spans="1:8" ht="15.5">
      <c r="A4" s="250"/>
      <c r="B4" s="10" t="s">
        <v>1</v>
      </c>
      <c r="C4" s="11" t="s">
        <v>16</v>
      </c>
      <c r="D4" s="12" t="s">
        <v>24</v>
      </c>
      <c r="E4" s="12" t="s">
        <v>16</v>
      </c>
      <c r="F4" s="20" t="s">
        <v>43</v>
      </c>
      <c r="G4" s="250"/>
      <c r="H4" s="14"/>
    </row>
    <row r="5" spans="1:8">
      <c r="A5" s="9">
        <v>1</v>
      </c>
      <c r="B5" s="46" t="s">
        <v>38</v>
      </c>
      <c r="C5" s="22" t="s">
        <v>46</v>
      </c>
      <c r="D5" s="47" t="s">
        <v>330</v>
      </c>
      <c r="E5" s="24" t="s">
        <v>48</v>
      </c>
      <c r="F5" s="25" t="s">
        <v>329</v>
      </c>
      <c r="G5" s="153">
        <v>14358960</v>
      </c>
      <c r="H5" s="26" t="s">
        <v>622</v>
      </c>
    </row>
    <row r="6" spans="1:8">
      <c r="A6" s="9">
        <v>2</v>
      </c>
      <c r="B6" s="46" t="s">
        <v>50</v>
      </c>
      <c r="C6" s="22" t="s">
        <v>51</v>
      </c>
      <c r="D6" s="47" t="s">
        <v>331</v>
      </c>
      <c r="E6" s="27" t="s">
        <v>53</v>
      </c>
      <c r="F6" s="25" t="s">
        <v>329</v>
      </c>
      <c r="G6" s="153">
        <v>3000000</v>
      </c>
      <c r="H6" s="210" t="s">
        <v>41</v>
      </c>
    </row>
    <row r="7" spans="1:8">
      <c r="A7" s="9">
        <v>3</v>
      </c>
      <c r="B7" s="48" t="s">
        <v>44</v>
      </c>
      <c r="C7" s="53" t="s">
        <v>45</v>
      </c>
      <c r="D7" s="47" t="s">
        <v>331</v>
      </c>
      <c r="E7" s="27" t="s">
        <v>53</v>
      </c>
      <c r="F7" s="25" t="s">
        <v>329</v>
      </c>
      <c r="G7" s="153">
        <v>2500000</v>
      </c>
      <c r="H7" s="210" t="s">
        <v>17</v>
      </c>
    </row>
    <row r="8" spans="1:8">
      <c r="A8" s="9">
        <v>4</v>
      </c>
      <c r="B8" s="48" t="s">
        <v>34</v>
      </c>
      <c r="C8" s="53" t="s">
        <v>35</v>
      </c>
      <c r="D8" s="47" t="s">
        <v>334</v>
      </c>
      <c r="E8" s="30" t="s">
        <v>57</v>
      </c>
      <c r="F8" s="25" t="s">
        <v>329</v>
      </c>
      <c r="G8" s="154">
        <v>4000000</v>
      </c>
      <c r="H8" s="150" t="s">
        <v>18</v>
      </c>
    </row>
    <row r="9" spans="1:8">
      <c r="A9" s="9">
        <v>5</v>
      </c>
      <c r="B9" s="48" t="s">
        <v>6</v>
      </c>
      <c r="C9" s="53" t="s">
        <v>19</v>
      </c>
      <c r="D9" s="47" t="s">
        <v>334</v>
      </c>
      <c r="E9" s="30" t="s">
        <v>57</v>
      </c>
      <c r="F9" s="25" t="s">
        <v>329</v>
      </c>
      <c r="G9" s="154">
        <v>1500000</v>
      </c>
      <c r="H9" s="150" t="s">
        <v>18</v>
      </c>
    </row>
    <row r="10" spans="1:8">
      <c r="A10" s="9">
        <v>6</v>
      </c>
      <c r="B10" s="48" t="s">
        <v>31</v>
      </c>
      <c r="C10" s="53" t="s">
        <v>30</v>
      </c>
      <c r="D10" s="47" t="s">
        <v>335</v>
      </c>
      <c r="E10" s="28" t="s">
        <v>62</v>
      </c>
      <c r="F10" s="25" t="s">
        <v>329</v>
      </c>
      <c r="G10" s="154">
        <v>13600000</v>
      </c>
      <c r="H10" s="150" t="s">
        <v>18</v>
      </c>
    </row>
    <row r="11" spans="1:8">
      <c r="A11" s="9">
        <v>7</v>
      </c>
      <c r="B11" s="48" t="s">
        <v>4</v>
      </c>
      <c r="C11" s="53" t="s">
        <v>12</v>
      </c>
      <c r="D11" s="47" t="s">
        <v>336</v>
      </c>
      <c r="E11" s="28" t="s">
        <v>65</v>
      </c>
      <c r="F11" s="25" t="s">
        <v>329</v>
      </c>
      <c r="G11" s="154">
        <v>1500000</v>
      </c>
      <c r="H11" s="150" t="s">
        <v>18</v>
      </c>
    </row>
    <row r="12" spans="1:8">
      <c r="A12" s="9">
        <v>8</v>
      </c>
      <c r="B12" s="48" t="s">
        <v>5</v>
      </c>
      <c r="C12" s="53" t="s">
        <v>20</v>
      </c>
      <c r="D12" s="53" t="s">
        <v>333</v>
      </c>
      <c r="E12" s="53" t="s">
        <v>25</v>
      </c>
      <c r="F12" s="25" t="s">
        <v>329</v>
      </c>
      <c r="G12" s="154">
        <v>200000</v>
      </c>
      <c r="H12" s="150" t="s">
        <v>18</v>
      </c>
    </row>
    <row r="13" spans="1:8">
      <c r="A13" s="9">
        <v>9</v>
      </c>
      <c r="B13" s="50" t="s">
        <v>3</v>
      </c>
      <c r="C13" s="40" t="s">
        <v>7</v>
      </c>
      <c r="D13" s="47" t="s">
        <v>331</v>
      </c>
      <c r="E13" s="27" t="s">
        <v>53</v>
      </c>
      <c r="F13" s="25" t="s">
        <v>329</v>
      </c>
      <c r="G13" s="154">
        <v>20000000</v>
      </c>
      <c r="H13" s="151" t="s">
        <v>32</v>
      </c>
    </row>
    <row r="14" spans="1:8">
      <c r="A14" s="9">
        <v>10</v>
      </c>
      <c r="B14" s="50" t="s">
        <v>8</v>
      </c>
      <c r="C14" s="40" t="s">
        <v>9</v>
      </c>
      <c r="D14" s="47" t="s">
        <v>331</v>
      </c>
      <c r="E14" s="27" t="s">
        <v>53</v>
      </c>
      <c r="F14" s="25" t="s">
        <v>329</v>
      </c>
      <c r="G14" s="154">
        <v>8000000</v>
      </c>
      <c r="H14" s="151" t="s">
        <v>32</v>
      </c>
    </row>
    <row r="15" spans="1:8">
      <c r="A15" s="9">
        <v>11</v>
      </c>
      <c r="B15" s="50" t="s">
        <v>10</v>
      </c>
      <c r="C15" s="40" t="s">
        <v>11</v>
      </c>
      <c r="D15" s="47" t="s">
        <v>331</v>
      </c>
      <c r="E15" s="27" t="s">
        <v>53</v>
      </c>
      <c r="F15" s="25" t="s">
        <v>329</v>
      </c>
      <c r="G15" s="154">
        <v>8000000</v>
      </c>
      <c r="H15" s="151" t="s">
        <v>32</v>
      </c>
    </row>
    <row r="16" spans="1:8">
      <c r="A16" s="9">
        <v>12</v>
      </c>
      <c r="B16" s="50" t="s">
        <v>13</v>
      </c>
      <c r="C16" s="40" t="s">
        <v>14</v>
      </c>
      <c r="D16" s="47" t="s">
        <v>331</v>
      </c>
      <c r="E16" s="27" t="s">
        <v>53</v>
      </c>
      <c r="F16" s="25" t="s">
        <v>329</v>
      </c>
      <c r="G16" s="154">
        <v>5000000</v>
      </c>
      <c r="H16" s="151" t="s">
        <v>32</v>
      </c>
    </row>
    <row r="17" spans="1:8">
      <c r="A17" s="9">
        <v>13</v>
      </c>
      <c r="B17" s="50" t="s">
        <v>15</v>
      </c>
      <c r="C17" s="40" t="s">
        <v>21</v>
      </c>
      <c r="D17" s="54" t="s">
        <v>332</v>
      </c>
      <c r="E17" s="78" t="s">
        <v>26</v>
      </c>
      <c r="F17" s="25" t="s">
        <v>329</v>
      </c>
      <c r="G17" s="154">
        <v>5000000</v>
      </c>
      <c r="H17" s="151" t="s">
        <v>33</v>
      </c>
    </row>
    <row r="18" spans="1:8">
      <c r="A18" s="9">
        <v>14</v>
      </c>
      <c r="B18" s="46" t="s">
        <v>72</v>
      </c>
      <c r="C18" s="22" t="s">
        <v>73</v>
      </c>
      <c r="D18" s="47" t="s">
        <v>331</v>
      </c>
      <c r="E18" s="27" t="s">
        <v>53</v>
      </c>
      <c r="F18" s="25" t="s">
        <v>329</v>
      </c>
      <c r="G18" s="154">
        <v>1500000</v>
      </c>
      <c r="H18" s="152" t="s">
        <v>324</v>
      </c>
    </row>
    <row r="19" spans="1:8">
      <c r="A19" s="9">
        <v>15</v>
      </c>
      <c r="B19" s="46" t="s">
        <v>75</v>
      </c>
      <c r="C19" s="22" t="s">
        <v>76</v>
      </c>
      <c r="D19" s="47" t="s">
        <v>331</v>
      </c>
      <c r="E19" s="27" t="s">
        <v>53</v>
      </c>
      <c r="F19" s="25" t="s">
        <v>329</v>
      </c>
      <c r="G19" s="154">
        <v>4000000</v>
      </c>
      <c r="H19" s="152" t="s">
        <v>325</v>
      </c>
    </row>
    <row r="20" spans="1:8">
      <c r="A20" s="9">
        <v>16</v>
      </c>
      <c r="B20" s="46" t="s">
        <v>78</v>
      </c>
      <c r="C20" s="22" t="s">
        <v>79</v>
      </c>
      <c r="D20" s="47" t="s">
        <v>331</v>
      </c>
      <c r="E20" s="27" t="s">
        <v>53</v>
      </c>
      <c r="F20" s="25" t="s">
        <v>329</v>
      </c>
      <c r="G20" s="154">
        <v>1000000</v>
      </c>
      <c r="H20" s="152" t="s">
        <v>326</v>
      </c>
    </row>
    <row r="21" spans="1:8">
      <c r="A21" s="9">
        <v>17</v>
      </c>
      <c r="B21" s="46" t="s">
        <v>81</v>
      </c>
      <c r="C21" s="22" t="s">
        <v>82</v>
      </c>
      <c r="D21" s="47" t="s">
        <v>331</v>
      </c>
      <c r="E21" s="27" t="s">
        <v>53</v>
      </c>
      <c r="F21" s="25" t="s">
        <v>329</v>
      </c>
      <c r="G21" s="154">
        <v>5000000</v>
      </c>
      <c r="H21" s="151" t="s">
        <v>322</v>
      </c>
    </row>
    <row r="22" spans="1:8">
      <c r="A22" s="9">
        <v>18</v>
      </c>
      <c r="B22" s="46" t="s">
        <v>84</v>
      </c>
      <c r="C22" s="22" t="s">
        <v>85</v>
      </c>
      <c r="D22" s="47" t="s">
        <v>331</v>
      </c>
      <c r="E22" s="27" t="s">
        <v>53</v>
      </c>
      <c r="F22" s="25" t="s">
        <v>329</v>
      </c>
      <c r="G22" s="154">
        <v>1500000</v>
      </c>
      <c r="H22" s="151" t="s">
        <v>323</v>
      </c>
    </row>
    <row r="23" spans="1:8">
      <c r="A23" s="9">
        <v>19</v>
      </c>
      <c r="B23" s="146" t="s">
        <v>143</v>
      </c>
      <c r="C23" s="145" t="s">
        <v>280</v>
      </c>
      <c r="D23" s="47" t="s">
        <v>331</v>
      </c>
      <c r="E23" s="27" t="s">
        <v>53</v>
      </c>
      <c r="F23" s="25" t="s">
        <v>329</v>
      </c>
      <c r="G23" s="155">
        <v>6000000</v>
      </c>
      <c r="H23" s="149" t="s">
        <v>327</v>
      </c>
    </row>
    <row r="24" spans="1:8">
      <c r="A24" s="9">
        <v>20</v>
      </c>
      <c r="B24" s="147" t="s">
        <v>162</v>
      </c>
      <c r="C24" s="145" t="s">
        <v>321</v>
      </c>
      <c r="D24" s="47" t="s">
        <v>331</v>
      </c>
      <c r="E24" s="27" t="s">
        <v>53</v>
      </c>
      <c r="F24" s="25" t="s">
        <v>329</v>
      </c>
      <c r="G24" s="220">
        <v>8300000</v>
      </c>
      <c r="H24" s="149" t="s">
        <v>328</v>
      </c>
    </row>
    <row r="25" spans="1:8">
      <c r="A25" s="243" t="s">
        <v>29</v>
      </c>
      <c r="B25" s="244"/>
      <c r="C25" s="245"/>
      <c r="D25" s="15"/>
      <c r="E25" s="15"/>
      <c r="F25" s="15"/>
      <c r="G25" s="221">
        <f>SUM(G5:G24)</f>
        <v>113958960</v>
      </c>
      <c r="H25" s="17"/>
    </row>
    <row r="26" spans="1:8">
      <c r="G26" s="3"/>
    </row>
    <row r="27" spans="1:8">
      <c r="G27" s="3"/>
    </row>
    <row r="28" spans="1:8">
      <c r="G28" s="3"/>
    </row>
    <row r="29" spans="1:8">
      <c r="G29" s="3"/>
    </row>
    <row r="30" spans="1:8">
      <c r="G30" s="3"/>
    </row>
    <row r="31" spans="1:8">
      <c r="G31" s="3"/>
    </row>
    <row r="32" spans="1:8">
      <c r="G32" s="3"/>
    </row>
    <row r="33" spans="7:7">
      <c r="G33" s="3"/>
    </row>
    <row r="34" spans="7:7">
      <c r="G34" s="3"/>
    </row>
    <row r="35" spans="7:7">
      <c r="G35" s="3"/>
    </row>
    <row r="36" spans="7:7">
      <c r="G36" s="3"/>
    </row>
    <row r="37" spans="7:7">
      <c r="G37" s="3"/>
    </row>
    <row r="38" spans="7:7">
      <c r="G38" s="3"/>
    </row>
  </sheetData>
  <mergeCells count="6">
    <mergeCell ref="A25:C25"/>
    <mergeCell ref="A1:H1"/>
    <mergeCell ref="A3:A4"/>
    <mergeCell ref="B3:C3"/>
    <mergeCell ref="D3:E3"/>
    <mergeCell ref="G3:G4"/>
  </mergeCells>
  <pageMargins left="0.70866141732283472" right="0.70866141732283472" top="0.74803149606299213" bottom="0.74803149606299213" header="0.31496062992125984" footer="0.31496062992125984"/>
  <pageSetup paperSize="5" scale="75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B98173-DEC1-4367-8473-ECF5E01AB35B}">
  <dimension ref="A1:H37"/>
  <sheetViews>
    <sheetView zoomScale="95" zoomScaleNormal="95" workbookViewId="0">
      <selection activeCell="E11" sqref="E11"/>
    </sheetView>
  </sheetViews>
  <sheetFormatPr defaultColWidth="9" defaultRowHeight="14.5"/>
  <cols>
    <col min="1" max="1" width="4.7265625" customWidth="1"/>
    <col min="3" max="3" width="26.08984375" customWidth="1"/>
    <col min="4" max="4" width="17.08984375" customWidth="1"/>
    <col min="5" max="5" width="16.1796875" customWidth="1"/>
    <col min="6" max="6" width="10.90625" customWidth="1"/>
    <col min="7" max="7" width="14.453125" style="1" customWidth="1"/>
    <col min="8" max="8" width="54.81640625" customWidth="1"/>
    <col min="9" max="9" width="3.7265625" customWidth="1"/>
  </cols>
  <sheetData>
    <row r="1" spans="1:8" ht="18.5" customHeight="1">
      <c r="A1" s="246" t="s">
        <v>28</v>
      </c>
      <c r="B1" s="246"/>
      <c r="C1" s="246"/>
      <c r="D1" s="246"/>
      <c r="E1" s="246"/>
      <c r="F1" s="246"/>
      <c r="G1" s="246"/>
      <c r="H1" s="246"/>
    </row>
    <row r="2" spans="1:8" ht="18.5" customHeight="1">
      <c r="A2" s="62" t="s">
        <v>364</v>
      </c>
      <c r="B2" s="62"/>
      <c r="C2" s="63"/>
      <c r="D2" s="7"/>
      <c r="E2" s="7"/>
      <c r="F2" s="7"/>
      <c r="G2" s="7"/>
      <c r="H2" s="7"/>
    </row>
    <row r="3" spans="1:8" ht="15.5">
      <c r="A3" s="249" t="s">
        <v>0</v>
      </c>
      <c r="B3" s="247" t="s">
        <v>22</v>
      </c>
      <c r="C3" s="248"/>
      <c r="D3" s="247" t="s">
        <v>23</v>
      </c>
      <c r="E3" s="248"/>
      <c r="F3" s="19" t="s">
        <v>42</v>
      </c>
      <c r="G3" s="249" t="s">
        <v>27</v>
      </c>
      <c r="H3" s="13" t="s">
        <v>2</v>
      </c>
    </row>
    <row r="4" spans="1:8" ht="15.5">
      <c r="A4" s="250"/>
      <c r="B4" s="10" t="s">
        <v>1</v>
      </c>
      <c r="C4" s="11" t="s">
        <v>16</v>
      </c>
      <c r="D4" s="12" t="s">
        <v>24</v>
      </c>
      <c r="E4" s="12" t="s">
        <v>16</v>
      </c>
      <c r="F4" s="20" t="s">
        <v>43</v>
      </c>
      <c r="G4" s="250"/>
      <c r="H4" s="14"/>
    </row>
    <row r="5" spans="1:8">
      <c r="A5" s="9">
        <v>1</v>
      </c>
      <c r="B5" s="46" t="s">
        <v>38</v>
      </c>
      <c r="C5" s="22" t="s">
        <v>46</v>
      </c>
      <c r="D5" s="47" t="s">
        <v>367</v>
      </c>
      <c r="E5" s="24" t="s">
        <v>48</v>
      </c>
      <c r="F5" s="25" t="s">
        <v>363</v>
      </c>
      <c r="G5" s="29">
        <v>18461520</v>
      </c>
      <c r="H5" s="26" t="s">
        <v>622</v>
      </c>
    </row>
    <row r="6" spans="1:8">
      <c r="A6" s="9">
        <v>2</v>
      </c>
      <c r="B6" s="46" t="s">
        <v>50</v>
      </c>
      <c r="C6" s="22" t="s">
        <v>51</v>
      </c>
      <c r="D6" s="47" t="s">
        <v>368</v>
      </c>
      <c r="E6" s="27" t="s">
        <v>53</v>
      </c>
      <c r="F6" s="25" t="s">
        <v>363</v>
      </c>
      <c r="G6" s="29">
        <v>1250000</v>
      </c>
      <c r="H6" s="8" t="s">
        <v>41</v>
      </c>
    </row>
    <row r="7" spans="1:8">
      <c r="A7" s="9">
        <v>3</v>
      </c>
      <c r="B7" s="48" t="s">
        <v>44</v>
      </c>
      <c r="C7" s="53" t="s">
        <v>45</v>
      </c>
      <c r="D7" s="47" t="s">
        <v>368</v>
      </c>
      <c r="E7" s="27" t="s">
        <v>53</v>
      </c>
      <c r="F7" s="25" t="s">
        <v>363</v>
      </c>
      <c r="G7" s="29">
        <v>1000000</v>
      </c>
      <c r="H7" s="8" t="s">
        <v>17</v>
      </c>
    </row>
    <row r="8" spans="1:8">
      <c r="A8" s="9">
        <v>4</v>
      </c>
      <c r="B8" s="48" t="s">
        <v>36</v>
      </c>
      <c r="C8" s="53" t="s">
        <v>37</v>
      </c>
      <c r="D8" s="47" t="s">
        <v>391</v>
      </c>
      <c r="E8" s="27" t="s">
        <v>53</v>
      </c>
      <c r="F8" s="25" t="s">
        <v>363</v>
      </c>
      <c r="G8" s="29">
        <v>1000000</v>
      </c>
      <c r="H8" s="26"/>
    </row>
    <row r="9" spans="1:8">
      <c r="A9" s="9">
        <v>5</v>
      </c>
      <c r="B9" s="48" t="s">
        <v>34</v>
      </c>
      <c r="C9" s="53" t="s">
        <v>35</v>
      </c>
      <c r="D9" s="47" t="s">
        <v>370</v>
      </c>
      <c r="E9" s="30" t="s">
        <v>57</v>
      </c>
      <c r="F9" s="25" t="s">
        <v>363</v>
      </c>
      <c r="G9" s="165">
        <v>6000000</v>
      </c>
      <c r="H9" s="31"/>
    </row>
    <row r="10" spans="1:8">
      <c r="A10" s="9">
        <v>6</v>
      </c>
      <c r="B10" s="48" t="s">
        <v>6</v>
      </c>
      <c r="C10" s="53" t="s">
        <v>19</v>
      </c>
      <c r="D10" s="47" t="s">
        <v>370</v>
      </c>
      <c r="E10" s="30" t="s">
        <v>57</v>
      </c>
      <c r="F10" s="25" t="s">
        <v>363</v>
      </c>
      <c r="G10" s="165">
        <v>1000000</v>
      </c>
      <c r="H10" s="26"/>
    </row>
    <row r="11" spans="1:8">
      <c r="A11" s="9">
        <v>7</v>
      </c>
      <c r="B11" s="48" t="s">
        <v>31</v>
      </c>
      <c r="C11" s="53" t="s">
        <v>30</v>
      </c>
      <c r="D11" s="47" t="s">
        <v>371</v>
      </c>
      <c r="E11" s="28" t="s">
        <v>62</v>
      </c>
      <c r="F11" s="25" t="s">
        <v>363</v>
      </c>
      <c r="G11" s="165">
        <v>20000000</v>
      </c>
      <c r="H11" s="32"/>
    </row>
    <row r="12" spans="1:8">
      <c r="A12" s="9">
        <v>8</v>
      </c>
      <c r="B12" s="48" t="s">
        <v>4</v>
      </c>
      <c r="C12" s="53" t="s">
        <v>12</v>
      </c>
      <c r="D12" s="47" t="s">
        <v>372</v>
      </c>
      <c r="E12" s="28" t="s">
        <v>65</v>
      </c>
      <c r="F12" s="25" t="s">
        <v>363</v>
      </c>
      <c r="G12" s="165">
        <v>3000000</v>
      </c>
      <c r="H12" s="26"/>
    </row>
    <row r="13" spans="1:8">
      <c r="A13" s="9">
        <v>9</v>
      </c>
      <c r="B13" s="50" t="s">
        <v>3</v>
      </c>
      <c r="C13" s="40" t="s">
        <v>7</v>
      </c>
      <c r="D13" s="47" t="s">
        <v>368</v>
      </c>
      <c r="E13" s="27" t="s">
        <v>53</v>
      </c>
      <c r="F13" s="25" t="s">
        <v>363</v>
      </c>
      <c r="G13" s="165">
        <v>8000000</v>
      </c>
      <c r="H13" s="26"/>
    </row>
    <row r="14" spans="1:8">
      <c r="A14" s="9">
        <v>10</v>
      </c>
      <c r="B14" s="50" t="s">
        <v>8</v>
      </c>
      <c r="C14" s="40" t="s">
        <v>9</v>
      </c>
      <c r="D14" s="47" t="s">
        <v>368</v>
      </c>
      <c r="E14" s="27" t="s">
        <v>53</v>
      </c>
      <c r="F14" s="25" t="s">
        <v>363</v>
      </c>
      <c r="G14" s="165">
        <v>5000000</v>
      </c>
      <c r="H14" s="26"/>
    </row>
    <row r="15" spans="1:8">
      <c r="A15" s="9">
        <v>11</v>
      </c>
      <c r="B15" s="50" t="s">
        <v>10</v>
      </c>
      <c r="C15" s="40" t="s">
        <v>11</v>
      </c>
      <c r="D15" s="47" t="s">
        <v>368</v>
      </c>
      <c r="E15" s="27" t="s">
        <v>53</v>
      </c>
      <c r="F15" s="25" t="s">
        <v>363</v>
      </c>
      <c r="G15" s="165">
        <v>3000000</v>
      </c>
      <c r="H15" s="26"/>
    </row>
    <row r="16" spans="1:8">
      <c r="A16" s="9">
        <v>12</v>
      </c>
      <c r="B16" s="50" t="s">
        <v>15</v>
      </c>
      <c r="C16" s="40" t="s">
        <v>21</v>
      </c>
      <c r="D16" s="54" t="s">
        <v>369</v>
      </c>
      <c r="E16" s="45" t="s">
        <v>26</v>
      </c>
      <c r="F16" s="25" t="s">
        <v>363</v>
      </c>
      <c r="G16" s="29">
        <v>1100000</v>
      </c>
      <c r="H16" s="26" t="s">
        <v>33</v>
      </c>
    </row>
    <row r="17" spans="1:8">
      <c r="A17" s="9">
        <v>13</v>
      </c>
      <c r="B17" s="46" t="s">
        <v>72</v>
      </c>
      <c r="C17" s="22" t="s">
        <v>73</v>
      </c>
      <c r="D17" s="47" t="s">
        <v>368</v>
      </c>
      <c r="E17" s="27" t="s">
        <v>53</v>
      </c>
      <c r="F17" s="25" t="s">
        <v>363</v>
      </c>
      <c r="G17" s="165">
        <v>5000000</v>
      </c>
      <c r="H17" s="26"/>
    </row>
    <row r="18" spans="1:8">
      <c r="A18" s="9">
        <v>14</v>
      </c>
      <c r="B18" s="46" t="s">
        <v>75</v>
      </c>
      <c r="C18" s="22" t="s">
        <v>76</v>
      </c>
      <c r="D18" s="47" t="s">
        <v>368</v>
      </c>
      <c r="E18" s="27" t="s">
        <v>53</v>
      </c>
      <c r="F18" s="25" t="s">
        <v>363</v>
      </c>
      <c r="G18" s="165">
        <v>10000000</v>
      </c>
      <c r="H18" s="26"/>
    </row>
    <row r="19" spans="1:8">
      <c r="A19" s="9">
        <v>15</v>
      </c>
      <c r="B19" s="46" t="s">
        <v>78</v>
      </c>
      <c r="C19" s="22" t="s">
        <v>79</v>
      </c>
      <c r="D19" s="47" t="s">
        <v>368</v>
      </c>
      <c r="E19" s="27" t="s">
        <v>53</v>
      </c>
      <c r="F19" s="25" t="s">
        <v>363</v>
      </c>
      <c r="G19" s="165">
        <v>500000</v>
      </c>
      <c r="H19" s="26"/>
    </row>
    <row r="20" spans="1:8">
      <c r="A20" s="9">
        <v>16</v>
      </c>
      <c r="B20" s="46" t="s">
        <v>81</v>
      </c>
      <c r="C20" s="22" t="s">
        <v>82</v>
      </c>
      <c r="D20" s="47" t="s">
        <v>368</v>
      </c>
      <c r="E20" s="27" t="s">
        <v>53</v>
      </c>
      <c r="F20" s="25" t="s">
        <v>363</v>
      </c>
      <c r="G20" s="165">
        <v>15000000</v>
      </c>
      <c r="H20" s="26"/>
    </row>
    <row r="21" spans="1:8">
      <c r="A21" s="9">
        <v>17</v>
      </c>
      <c r="B21" s="46" t="s">
        <v>84</v>
      </c>
      <c r="C21" s="22" t="s">
        <v>85</v>
      </c>
      <c r="D21" s="47" t="s">
        <v>368</v>
      </c>
      <c r="E21" s="27" t="s">
        <v>53</v>
      </c>
      <c r="F21" s="25" t="s">
        <v>363</v>
      </c>
      <c r="G21" s="165">
        <v>500000</v>
      </c>
      <c r="H21" s="26"/>
    </row>
    <row r="22" spans="1:8">
      <c r="A22" s="9">
        <v>18</v>
      </c>
      <c r="B22" s="127" t="s">
        <v>117</v>
      </c>
      <c r="C22" s="97" t="s">
        <v>118</v>
      </c>
      <c r="D22" s="47" t="s">
        <v>368</v>
      </c>
      <c r="E22" s="27" t="s">
        <v>53</v>
      </c>
      <c r="F22" s="25" t="s">
        <v>363</v>
      </c>
      <c r="G22" s="165">
        <v>10000000</v>
      </c>
      <c r="H22" s="26"/>
    </row>
    <row r="23" spans="1:8">
      <c r="A23" s="9">
        <v>19</v>
      </c>
      <c r="B23" s="52" t="s">
        <v>365</v>
      </c>
      <c r="C23" s="166" t="s">
        <v>366</v>
      </c>
      <c r="D23" s="47" t="s">
        <v>368</v>
      </c>
      <c r="E23" s="27" t="s">
        <v>53</v>
      </c>
      <c r="F23" s="25" t="s">
        <v>363</v>
      </c>
      <c r="G23" s="29">
        <v>5000000</v>
      </c>
      <c r="H23" s="34"/>
    </row>
    <row r="24" spans="1:8">
      <c r="A24" s="243" t="s">
        <v>29</v>
      </c>
      <c r="B24" s="244"/>
      <c r="C24" s="245"/>
      <c r="D24" s="15"/>
      <c r="E24" s="15"/>
      <c r="F24" s="15"/>
      <c r="G24" s="16">
        <f>SUM(G5:G23)</f>
        <v>114811520</v>
      </c>
      <c r="H24" s="17"/>
    </row>
    <row r="25" spans="1:8">
      <c r="G25" s="3"/>
    </row>
    <row r="26" spans="1:8">
      <c r="G26" s="3"/>
    </row>
    <row r="27" spans="1:8">
      <c r="G27" s="3"/>
    </row>
    <row r="28" spans="1:8">
      <c r="G28" s="3"/>
    </row>
    <row r="29" spans="1:8">
      <c r="G29" s="3"/>
    </row>
    <row r="30" spans="1:8">
      <c r="G30" s="3"/>
    </row>
    <row r="31" spans="1:8">
      <c r="G31" s="3"/>
    </row>
    <row r="32" spans="1:8">
      <c r="G32" s="3"/>
    </row>
    <row r="33" spans="7:7">
      <c r="G33" s="3"/>
    </row>
    <row r="34" spans="7:7">
      <c r="G34" s="3"/>
    </row>
    <row r="35" spans="7:7">
      <c r="G35" s="3"/>
    </row>
    <row r="36" spans="7:7">
      <c r="G36" s="3"/>
    </row>
    <row r="37" spans="7:7">
      <c r="G37" s="3"/>
    </row>
  </sheetData>
  <mergeCells count="6">
    <mergeCell ref="A24:C24"/>
    <mergeCell ref="A1:H1"/>
    <mergeCell ref="A3:A4"/>
    <mergeCell ref="B3:C3"/>
    <mergeCell ref="D3:E3"/>
    <mergeCell ref="G3:G4"/>
  </mergeCells>
  <pageMargins left="0.70866141732283472" right="0.70866141732283472" top="0.74803149606299213" bottom="0.74803149606299213" header="0.31496062992125984" footer="0.31496062992125984"/>
  <pageSetup paperSize="5" scale="75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C16C62-661C-466C-BB3B-F68A005717AF}">
  <dimension ref="A1:H31"/>
  <sheetViews>
    <sheetView topLeftCell="A16" zoomScale="95" zoomScaleNormal="95" workbookViewId="0">
      <selection activeCell="A28" sqref="A28:H31"/>
    </sheetView>
  </sheetViews>
  <sheetFormatPr defaultColWidth="9" defaultRowHeight="14.5"/>
  <cols>
    <col min="1" max="1" width="4.7265625" customWidth="1"/>
    <col min="2" max="2" width="17.54296875" customWidth="1"/>
    <col min="3" max="3" width="26.08984375" customWidth="1"/>
    <col min="4" max="4" width="17.08984375" customWidth="1"/>
    <col min="5" max="5" width="16.1796875" customWidth="1"/>
    <col min="6" max="6" width="10.90625" customWidth="1"/>
    <col min="7" max="7" width="14.453125" style="1" customWidth="1"/>
    <col min="8" max="8" width="54.81640625" customWidth="1"/>
    <col min="9" max="9" width="3.7265625" customWidth="1"/>
  </cols>
  <sheetData>
    <row r="1" spans="1:8" ht="18.5" customHeight="1">
      <c r="A1" s="246" t="s">
        <v>28</v>
      </c>
      <c r="B1" s="246"/>
      <c r="C1" s="246"/>
      <c r="D1" s="246"/>
      <c r="E1" s="246"/>
      <c r="F1" s="246"/>
      <c r="G1" s="246"/>
      <c r="H1" s="246"/>
    </row>
    <row r="2" spans="1:8" ht="18.5" customHeight="1">
      <c r="A2" s="62" t="s">
        <v>389</v>
      </c>
      <c r="B2" s="62"/>
      <c r="C2" s="63"/>
      <c r="D2" s="7"/>
      <c r="E2" s="7"/>
      <c r="F2" s="7"/>
      <c r="G2" s="7"/>
      <c r="H2" s="7"/>
    </row>
    <row r="3" spans="1:8" ht="15.5">
      <c r="A3" s="249" t="s">
        <v>0</v>
      </c>
      <c r="B3" s="247" t="s">
        <v>22</v>
      </c>
      <c r="C3" s="248"/>
      <c r="D3" s="247" t="s">
        <v>23</v>
      </c>
      <c r="E3" s="248"/>
      <c r="F3" s="19" t="s">
        <v>42</v>
      </c>
      <c r="G3" s="249" t="s">
        <v>27</v>
      </c>
      <c r="H3" s="13" t="s">
        <v>2</v>
      </c>
    </row>
    <row r="4" spans="1:8" ht="15.5">
      <c r="A4" s="250"/>
      <c r="B4" s="10" t="s">
        <v>1</v>
      </c>
      <c r="C4" s="11" t="s">
        <v>16</v>
      </c>
      <c r="D4" s="12" t="s">
        <v>24</v>
      </c>
      <c r="E4" s="12" t="s">
        <v>16</v>
      </c>
      <c r="F4" s="20" t="s">
        <v>43</v>
      </c>
      <c r="G4" s="250"/>
      <c r="H4" s="14"/>
    </row>
    <row r="5" spans="1:8">
      <c r="A5" s="9">
        <v>1</v>
      </c>
      <c r="B5" s="46" t="s">
        <v>38</v>
      </c>
      <c r="C5" s="22" t="s">
        <v>46</v>
      </c>
      <c r="D5" s="47" t="s">
        <v>390</v>
      </c>
      <c r="E5" s="24" t="s">
        <v>48</v>
      </c>
      <c r="F5" s="25" t="s">
        <v>388</v>
      </c>
      <c r="G5" s="29">
        <v>14358960</v>
      </c>
      <c r="H5" s="26" t="s">
        <v>622</v>
      </c>
    </row>
    <row r="6" spans="1:8">
      <c r="A6" s="9">
        <v>2</v>
      </c>
      <c r="B6" s="46" t="s">
        <v>50</v>
      </c>
      <c r="C6" s="22" t="s">
        <v>51</v>
      </c>
      <c r="D6" s="47" t="s">
        <v>391</v>
      </c>
      <c r="E6" s="27" t="s">
        <v>53</v>
      </c>
      <c r="F6" s="25" t="s">
        <v>388</v>
      </c>
      <c r="G6" s="29">
        <v>1500000</v>
      </c>
      <c r="H6" s="8" t="s">
        <v>41</v>
      </c>
    </row>
    <row r="7" spans="1:8">
      <c r="A7" s="9">
        <v>3</v>
      </c>
      <c r="B7" s="48" t="s">
        <v>44</v>
      </c>
      <c r="C7" s="53" t="s">
        <v>45</v>
      </c>
      <c r="D7" s="47" t="s">
        <v>391</v>
      </c>
      <c r="E7" s="27" t="s">
        <v>53</v>
      </c>
      <c r="F7" s="25" t="s">
        <v>388</v>
      </c>
      <c r="G7" s="29">
        <v>3000000</v>
      </c>
      <c r="H7" s="8" t="s">
        <v>17</v>
      </c>
    </row>
    <row r="8" spans="1:8">
      <c r="A8" s="9">
        <v>4</v>
      </c>
      <c r="B8" s="48" t="s">
        <v>36</v>
      </c>
      <c r="C8" s="53" t="s">
        <v>37</v>
      </c>
      <c r="D8" s="47" t="s">
        <v>391</v>
      </c>
      <c r="E8" s="27" t="s">
        <v>53</v>
      </c>
      <c r="F8" s="25" t="s">
        <v>388</v>
      </c>
      <c r="G8" s="167">
        <v>720000</v>
      </c>
      <c r="H8" s="26" t="s">
        <v>55</v>
      </c>
    </row>
    <row r="9" spans="1:8">
      <c r="A9" s="9">
        <v>5</v>
      </c>
      <c r="B9" s="48" t="s">
        <v>34</v>
      </c>
      <c r="C9" s="53" t="s">
        <v>35</v>
      </c>
      <c r="D9" s="47" t="s">
        <v>393</v>
      </c>
      <c r="E9" s="30" t="s">
        <v>57</v>
      </c>
      <c r="F9" s="25" t="s">
        <v>388</v>
      </c>
      <c r="G9" s="167">
        <v>2560000</v>
      </c>
      <c r="H9" s="31" t="s">
        <v>58</v>
      </c>
    </row>
    <row r="10" spans="1:8">
      <c r="A10" s="9">
        <v>6</v>
      </c>
      <c r="B10" s="48" t="s">
        <v>6</v>
      </c>
      <c r="C10" s="53" t="s">
        <v>19</v>
      </c>
      <c r="D10" s="47" t="s">
        <v>393</v>
      </c>
      <c r="E10" s="30" t="s">
        <v>57</v>
      </c>
      <c r="F10" s="25" t="s">
        <v>388</v>
      </c>
      <c r="G10" s="167">
        <v>3850000</v>
      </c>
      <c r="H10" s="26" t="s">
        <v>59</v>
      </c>
    </row>
    <row r="11" spans="1:8">
      <c r="A11" s="9">
        <v>7</v>
      </c>
      <c r="B11" s="48" t="s">
        <v>31</v>
      </c>
      <c r="C11" s="53" t="s">
        <v>30</v>
      </c>
      <c r="D11" s="47" t="s">
        <v>394</v>
      </c>
      <c r="E11" s="28" t="s">
        <v>62</v>
      </c>
      <c r="F11" s="25" t="s">
        <v>388</v>
      </c>
      <c r="G11" s="167">
        <v>13900000</v>
      </c>
      <c r="H11" s="32" t="s">
        <v>63</v>
      </c>
    </row>
    <row r="12" spans="1:8">
      <c r="A12" s="9">
        <v>8</v>
      </c>
      <c r="B12" s="48" t="s">
        <v>4</v>
      </c>
      <c r="C12" s="53" t="s">
        <v>12</v>
      </c>
      <c r="D12" s="47" t="s">
        <v>396</v>
      </c>
      <c r="E12" s="28" t="s">
        <v>65</v>
      </c>
      <c r="F12" s="25" t="s">
        <v>388</v>
      </c>
      <c r="G12" s="167">
        <v>2300000</v>
      </c>
      <c r="H12" s="26" t="s">
        <v>66</v>
      </c>
    </row>
    <row r="13" spans="1:8">
      <c r="A13" s="9">
        <v>9</v>
      </c>
      <c r="B13" s="48" t="s">
        <v>5</v>
      </c>
      <c r="C13" s="53" t="s">
        <v>20</v>
      </c>
      <c r="D13" s="53" t="s">
        <v>395</v>
      </c>
      <c r="E13" s="4" t="s">
        <v>25</v>
      </c>
      <c r="F13" s="25" t="s">
        <v>388</v>
      </c>
      <c r="G13" s="167">
        <v>260000</v>
      </c>
      <c r="H13" s="4" t="s">
        <v>18</v>
      </c>
    </row>
    <row r="14" spans="1:8">
      <c r="A14" s="9">
        <v>10</v>
      </c>
      <c r="B14" s="50" t="s">
        <v>3</v>
      </c>
      <c r="C14" s="40" t="s">
        <v>7</v>
      </c>
      <c r="D14" s="47" t="s">
        <v>391</v>
      </c>
      <c r="E14" s="27" t="s">
        <v>53</v>
      </c>
      <c r="F14" s="25" t="s">
        <v>388</v>
      </c>
      <c r="G14" s="29">
        <v>22500000</v>
      </c>
      <c r="H14" s="26" t="s">
        <v>67</v>
      </c>
    </row>
    <row r="15" spans="1:8">
      <c r="A15" s="9">
        <v>11</v>
      </c>
      <c r="B15" s="50" t="s">
        <v>8</v>
      </c>
      <c r="C15" s="40" t="s">
        <v>9</v>
      </c>
      <c r="D15" s="47" t="s">
        <v>391</v>
      </c>
      <c r="E15" s="27" t="s">
        <v>53</v>
      </c>
      <c r="F15" s="25" t="s">
        <v>388</v>
      </c>
      <c r="G15" s="29">
        <v>7500000</v>
      </c>
      <c r="H15" s="26" t="s">
        <v>68</v>
      </c>
    </row>
    <row r="16" spans="1:8">
      <c r="A16" s="9">
        <v>12</v>
      </c>
      <c r="B16" s="50" t="s">
        <v>10</v>
      </c>
      <c r="C16" s="40" t="s">
        <v>11</v>
      </c>
      <c r="D16" s="47" t="s">
        <v>391</v>
      </c>
      <c r="E16" s="27" t="s">
        <v>53</v>
      </c>
      <c r="F16" s="25" t="s">
        <v>388</v>
      </c>
      <c r="G16" s="29">
        <v>9000000</v>
      </c>
      <c r="H16" s="26" t="s">
        <v>69</v>
      </c>
    </row>
    <row r="17" spans="1:8">
      <c r="A17" s="9">
        <v>13</v>
      </c>
      <c r="B17" s="50" t="s">
        <v>13</v>
      </c>
      <c r="C17" s="40" t="s">
        <v>14</v>
      </c>
      <c r="D17" s="47" t="s">
        <v>391</v>
      </c>
      <c r="E17" s="27" t="s">
        <v>53</v>
      </c>
      <c r="F17" s="25" t="s">
        <v>388</v>
      </c>
      <c r="G17" s="29">
        <v>8000000</v>
      </c>
      <c r="H17" s="26" t="s">
        <v>70</v>
      </c>
    </row>
    <row r="18" spans="1:8">
      <c r="A18" s="9">
        <v>14</v>
      </c>
      <c r="B18" s="50" t="s">
        <v>15</v>
      </c>
      <c r="C18" s="40" t="s">
        <v>21</v>
      </c>
      <c r="D18" s="54" t="s">
        <v>392</v>
      </c>
      <c r="E18" s="45" t="s">
        <v>26</v>
      </c>
      <c r="F18" s="25" t="s">
        <v>388</v>
      </c>
      <c r="G18" s="29">
        <v>625000</v>
      </c>
      <c r="H18" s="26" t="s">
        <v>33</v>
      </c>
    </row>
    <row r="19" spans="1:8">
      <c r="A19" s="9">
        <v>15</v>
      </c>
      <c r="B19" s="46" t="s">
        <v>72</v>
      </c>
      <c r="C19" s="22" t="s">
        <v>73</v>
      </c>
      <c r="D19" s="47" t="s">
        <v>391</v>
      </c>
      <c r="E19" s="27" t="s">
        <v>53</v>
      </c>
      <c r="F19" s="25" t="s">
        <v>388</v>
      </c>
      <c r="G19" s="29">
        <v>7094292</v>
      </c>
      <c r="H19" s="26" t="s">
        <v>74</v>
      </c>
    </row>
    <row r="20" spans="1:8">
      <c r="A20" s="9">
        <v>16</v>
      </c>
      <c r="B20" s="46" t="s">
        <v>75</v>
      </c>
      <c r="C20" s="22" t="s">
        <v>76</v>
      </c>
      <c r="D20" s="47" t="s">
        <v>391</v>
      </c>
      <c r="E20" s="27" t="s">
        <v>53</v>
      </c>
      <c r="F20" s="25" t="s">
        <v>388</v>
      </c>
      <c r="G20" s="29">
        <v>5293125</v>
      </c>
      <c r="H20" s="26" t="s">
        <v>77</v>
      </c>
    </row>
    <row r="21" spans="1:8">
      <c r="A21" s="9">
        <v>17</v>
      </c>
      <c r="B21" s="46" t="s">
        <v>78</v>
      </c>
      <c r="C21" s="22" t="s">
        <v>79</v>
      </c>
      <c r="D21" s="47" t="s">
        <v>391</v>
      </c>
      <c r="E21" s="27" t="s">
        <v>53</v>
      </c>
      <c r="F21" s="25" t="s">
        <v>388</v>
      </c>
      <c r="G21" s="29">
        <v>338976</v>
      </c>
      <c r="H21" s="26" t="s">
        <v>80</v>
      </c>
    </row>
    <row r="22" spans="1:8">
      <c r="A22" s="9">
        <v>18</v>
      </c>
      <c r="B22" s="46" t="s">
        <v>81</v>
      </c>
      <c r="C22" s="22" t="s">
        <v>82</v>
      </c>
      <c r="D22" s="47" t="s">
        <v>391</v>
      </c>
      <c r="E22" s="27" t="s">
        <v>53</v>
      </c>
      <c r="F22" s="25" t="s">
        <v>388</v>
      </c>
      <c r="G22" s="29">
        <v>7500000</v>
      </c>
      <c r="H22" s="26" t="s">
        <v>83</v>
      </c>
    </row>
    <row r="23" spans="1:8">
      <c r="A23" s="9">
        <v>19</v>
      </c>
      <c r="B23" s="127" t="s">
        <v>117</v>
      </c>
      <c r="C23" s="97" t="s">
        <v>118</v>
      </c>
      <c r="D23" s="47" t="s">
        <v>391</v>
      </c>
      <c r="E23" s="27" t="s">
        <v>53</v>
      </c>
      <c r="F23" s="25" t="s">
        <v>388</v>
      </c>
      <c r="G23" s="29">
        <v>3710000</v>
      </c>
      <c r="H23" s="26" t="s">
        <v>86</v>
      </c>
    </row>
    <row r="24" spans="1:8">
      <c r="A24" s="9">
        <v>20</v>
      </c>
      <c r="B24" s="224" t="s">
        <v>143</v>
      </c>
      <c r="C24" s="225" t="s">
        <v>144</v>
      </c>
      <c r="D24" s="226" t="s">
        <v>391</v>
      </c>
      <c r="E24" s="227" t="s">
        <v>53</v>
      </c>
      <c r="F24" s="228" t="s">
        <v>388</v>
      </c>
      <c r="G24" s="229">
        <v>2312496</v>
      </c>
      <c r="H24" s="230" t="s">
        <v>686</v>
      </c>
    </row>
    <row r="25" spans="1:8">
      <c r="A25" s="243" t="s">
        <v>29</v>
      </c>
      <c r="B25" s="244"/>
      <c r="C25" s="245"/>
      <c r="D25" s="15"/>
      <c r="E25" s="15"/>
      <c r="F25" s="15"/>
      <c r="G25" s="16">
        <f>SUM(G5:G24)</f>
        <v>116322849</v>
      </c>
      <c r="H25" s="17"/>
    </row>
    <row r="26" spans="1:8">
      <c r="G26" s="3"/>
    </row>
    <row r="27" spans="1:8">
      <c r="G27" s="3"/>
    </row>
    <row r="28" spans="1:8" ht="15.5">
      <c r="A28" s="249" t="s">
        <v>0</v>
      </c>
      <c r="B28" s="247" t="s">
        <v>22</v>
      </c>
      <c r="C28" s="248"/>
      <c r="D28" s="247" t="s">
        <v>23</v>
      </c>
      <c r="E28" s="248"/>
      <c r="F28" s="19" t="s">
        <v>42</v>
      </c>
      <c r="G28" s="249" t="s">
        <v>27</v>
      </c>
      <c r="H28" s="13" t="s">
        <v>2</v>
      </c>
    </row>
    <row r="29" spans="1:8" ht="15.5">
      <c r="A29" s="250"/>
      <c r="B29" s="10" t="s">
        <v>1</v>
      </c>
      <c r="C29" s="11" t="s">
        <v>16</v>
      </c>
      <c r="D29" s="12" t="s">
        <v>24</v>
      </c>
      <c r="E29" s="12" t="s">
        <v>16</v>
      </c>
      <c r="F29" s="20" t="s">
        <v>43</v>
      </c>
      <c r="G29" s="250"/>
      <c r="H29" s="14"/>
    </row>
    <row r="30" spans="1:8">
      <c r="A30" s="9">
        <v>1</v>
      </c>
      <c r="B30" s="46" t="s">
        <v>689</v>
      </c>
      <c r="C30" s="22" t="s">
        <v>688</v>
      </c>
      <c r="D30" s="226" t="s">
        <v>391</v>
      </c>
      <c r="E30" s="227" t="s">
        <v>53</v>
      </c>
      <c r="F30" s="25" t="s">
        <v>388</v>
      </c>
      <c r="G30" s="29">
        <v>148224000</v>
      </c>
      <c r="H30" s="26" t="s">
        <v>690</v>
      </c>
    </row>
    <row r="31" spans="1:8">
      <c r="A31" s="243" t="s">
        <v>29</v>
      </c>
      <c r="B31" s="244"/>
      <c r="C31" s="245"/>
      <c r="D31" s="15"/>
      <c r="E31" s="15"/>
      <c r="F31" s="15"/>
      <c r="G31" s="16">
        <f>SUM(G30:G30)</f>
        <v>148224000</v>
      </c>
      <c r="H31" s="17"/>
    </row>
  </sheetData>
  <mergeCells count="11">
    <mergeCell ref="A25:C25"/>
    <mergeCell ref="A1:H1"/>
    <mergeCell ref="A3:A4"/>
    <mergeCell ref="B3:C3"/>
    <mergeCell ref="D3:E3"/>
    <mergeCell ref="G3:G4"/>
    <mergeCell ref="A28:A29"/>
    <mergeCell ref="B28:C28"/>
    <mergeCell ref="D28:E28"/>
    <mergeCell ref="G28:G29"/>
    <mergeCell ref="A31:C31"/>
  </mergeCells>
  <pageMargins left="0.70866141732283472" right="0.70866141732283472" top="0.74803149606299213" bottom="0.74803149606299213" header="0.31496062992125984" footer="0.31496062992125984"/>
  <pageSetup paperSize="5" scale="75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77826-0A8A-4FD2-8C30-7F940472E1DA}">
  <dimension ref="A1:H42"/>
  <sheetViews>
    <sheetView zoomScale="95" zoomScaleNormal="95" workbookViewId="0">
      <selection activeCell="G12" sqref="G12"/>
    </sheetView>
  </sheetViews>
  <sheetFormatPr defaultColWidth="9" defaultRowHeight="14.5"/>
  <cols>
    <col min="1" max="1" width="4.7265625" customWidth="1"/>
    <col min="3" max="3" width="26.08984375" customWidth="1"/>
    <col min="4" max="4" width="17.08984375" customWidth="1"/>
    <col min="5" max="5" width="16.1796875" customWidth="1"/>
    <col min="6" max="6" width="10.90625" customWidth="1"/>
    <col min="7" max="7" width="14.453125" style="1" customWidth="1"/>
    <col min="8" max="8" width="54.81640625" customWidth="1"/>
    <col min="9" max="9" width="3.7265625" customWidth="1"/>
  </cols>
  <sheetData>
    <row r="1" spans="1:8" ht="18.5" customHeight="1">
      <c r="A1" s="246" t="s">
        <v>28</v>
      </c>
      <c r="B1" s="246"/>
      <c r="C1" s="246"/>
      <c r="D1" s="246"/>
      <c r="E1" s="246"/>
      <c r="F1" s="246"/>
      <c r="G1" s="246"/>
      <c r="H1" s="246"/>
    </row>
    <row r="2" spans="1:8" ht="18.5" customHeight="1">
      <c r="A2" s="62" t="s">
        <v>420</v>
      </c>
      <c r="B2" s="62"/>
      <c r="C2" s="63"/>
      <c r="D2" s="7"/>
      <c r="E2" s="7"/>
      <c r="F2" s="7"/>
      <c r="G2" s="7"/>
      <c r="H2" s="7"/>
    </row>
    <row r="3" spans="1:8" ht="15.5">
      <c r="A3" s="249" t="s">
        <v>0</v>
      </c>
      <c r="B3" s="247" t="s">
        <v>22</v>
      </c>
      <c r="C3" s="248"/>
      <c r="D3" s="247" t="s">
        <v>23</v>
      </c>
      <c r="E3" s="248"/>
      <c r="F3" s="19" t="s">
        <v>42</v>
      </c>
      <c r="G3" s="249" t="s">
        <v>27</v>
      </c>
      <c r="H3" s="13" t="s">
        <v>2</v>
      </c>
    </row>
    <row r="4" spans="1:8" ht="15.5">
      <c r="A4" s="250"/>
      <c r="B4" s="10" t="s">
        <v>1</v>
      </c>
      <c r="C4" s="11" t="s">
        <v>16</v>
      </c>
      <c r="D4" s="12" t="s">
        <v>24</v>
      </c>
      <c r="E4" s="12" t="s">
        <v>16</v>
      </c>
      <c r="F4" s="20" t="s">
        <v>43</v>
      </c>
      <c r="G4" s="250"/>
      <c r="H4" s="14"/>
    </row>
    <row r="5" spans="1:8">
      <c r="A5" s="9">
        <v>1</v>
      </c>
      <c r="B5" s="46" t="s">
        <v>38</v>
      </c>
      <c r="C5" s="22" t="s">
        <v>46</v>
      </c>
      <c r="D5" s="47" t="s">
        <v>430</v>
      </c>
      <c r="E5" s="24" t="s">
        <v>48</v>
      </c>
      <c r="F5" s="25" t="s">
        <v>421</v>
      </c>
      <c r="G5" s="178">
        <v>16410240</v>
      </c>
      <c r="H5" s="26" t="s">
        <v>622</v>
      </c>
    </row>
    <row r="6" spans="1:8">
      <c r="A6" s="9">
        <v>2</v>
      </c>
      <c r="B6" s="46" t="s">
        <v>50</v>
      </c>
      <c r="C6" s="22" t="s">
        <v>51</v>
      </c>
      <c r="D6" s="47" t="s">
        <v>431</v>
      </c>
      <c r="E6" s="27" t="s">
        <v>53</v>
      </c>
      <c r="F6" s="25" t="s">
        <v>421</v>
      </c>
      <c r="G6" s="179">
        <v>1500000</v>
      </c>
      <c r="H6" s="170" t="s">
        <v>41</v>
      </c>
    </row>
    <row r="7" spans="1:8">
      <c r="A7" s="9">
        <v>3</v>
      </c>
      <c r="B7" s="48" t="s">
        <v>44</v>
      </c>
      <c r="C7" s="53" t="s">
        <v>45</v>
      </c>
      <c r="D7" s="47" t="s">
        <v>431</v>
      </c>
      <c r="E7" s="27" t="s">
        <v>53</v>
      </c>
      <c r="F7" s="25" t="s">
        <v>421</v>
      </c>
      <c r="G7" s="179">
        <v>2000000</v>
      </c>
      <c r="H7" s="170" t="s">
        <v>17</v>
      </c>
    </row>
    <row r="8" spans="1:8">
      <c r="A8" s="9">
        <v>4</v>
      </c>
      <c r="B8" s="48" t="s">
        <v>36</v>
      </c>
      <c r="C8" s="53" t="s">
        <v>37</v>
      </c>
      <c r="D8" s="47" t="s">
        <v>431</v>
      </c>
      <c r="E8" s="27" t="s">
        <v>53</v>
      </c>
      <c r="F8" s="25" t="s">
        <v>421</v>
      </c>
      <c r="G8" s="178">
        <v>1000000</v>
      </c>
      <c r="H8" s="170" t="s">
        <v>18</v>
      </c>
    </row>
    <row r="9" spans="1:8">
      <c r="A9" s="9">
        <v>5</v>
      </c>
      <c r="B9" s="48" t="s">
        <v>34</v>
      </c>
      <c r="C9" s="53" t="s">
        <v>35</v>
      </c>
      <c r="D9" s="47" t="s">
        <v>432</v>
      </c>
      <c r="E9" s="30" t="s">
        <v>57</v>
      </c>
      <c r="F9" s="25" t="s">
        <v>421</v>
      </c>
      <c r="G9" s="179">
        <v>3000000</v>
      </c>
      <c r="H9" s="170" t="s">
        <v>18</v>
      </c>
    </row>
    <row r="10" spans="1:8">
      <c r="A10" s="9">
        <v>6</v>
      </c>
      <c r="B10" s="48" t="s">
        <v>6</v>
      </c>
      <c r="C10" s="53" t="s">
        <v>19</v>
      </c>
      <c r="D10" s="47" t="s">
        <v>432</v>
      </c>
      <c r="E10" s="30" t="s">
        <v>57</v>
      </c>
      <c r="F10" s="25" t="s">
        <v>421</v>
      </c>
      <c r="G10" s="179">
        <v>2000000</v>
      </c>
      <c r="H10" s="170" t="s">
        <v>18</v>
      </c>
    </row>
    <row r="11" spans="1:8">
      <c r="A11" s="9">
        <v>7</v>
      </c>
      <c r="B11" s="48" t="s">
        <v>31</v>
      </c>
      <c r="C11" s="53" t="s">
        <v>30</v>
      </c>
      <c r="D11" s="47" t="s">
        <v>433</v>
      </c>
      <c r="E11" s="28" t="s">
        <v>62</v>
      </c>
      <c r="F11" s="25" t="s">
        <v>421</v>
      </c>
      <c r="G11" s="179">
        <v>20000000</v>
      </c>
      <c r="H11" s="170" t="s">
        <v>18</v>
      </c>
    </row>
    <row r="12" spans="1:8">
      <c r="A12" s="9">
        <v>8</v>
      </c>
      <c r="B12" s="48" t="s">
        <v>4</v>
      </c>
      <c r="C12" s="53" t="s">
        <v>12</v>
      </c>
      <c r="D12" s="47" t="s">
        <v>434</v>
      </c>
      <c r="E12" s="28" t="s">
        <v>65</v>
      </c>
      <c r="F12" s="25" t="s">
        <v>421</v>
      </c>
      <c r="G12" s="179">
        <v>3500000</v>
      </c>
      <c r="H12" s="170" t="s">
        <v>18</v>
      </c>
    </row>
    <row r="13" spans="1:8">
      <c r="A13" s="9">
        <v>9</v>
      </c>
      <c r="B13" s="48" t="s">
        <v>5</v>
      </c>
      <c r="C13" s="53" t="s">
        <v>20</v>
      </c>
      <c r="D13" s="53" t="s">
        <v>435</v>
      </c>
      <c r="E13" s="53" t="s">
        <v>25</v>
      </c>
      <c r="F13" s="25" t="s">
        <v>421</v>
      </c>
      <c r="G13" s="179">
        <v>500000</v>
      </c>
      <c r="H13" s="170" t="s">
        <v>18</v>
      </c>
    </row>
    <row r="14" spans="1:8">
      <c r="A14" s="9">
        <v>10</v>
      </c>
      <c r="B14" s="50" t="s">
        <v>3</v>
      </c>
      <c r="C14" s="40" t="s">
        <v>7</v>
      </c>
      <c r="D14" s="47" t="s">
        <v>431</v>
      </c>
      <c r="E14" s="27" t="s">
        <v>53</v>
      </c>
      <c r="F14" s="25" t="s">
        <v>421</v>
      </c>
      <c r="G14" s="179">
        <v>8000000</v>
      </c>
      <c r="H14" s="171" t="s">
        <v>32</v>
      </c>
    </row>
    <row r="15" spans="1:8">
      <c r="A15" s="9">
        <v>11</v>
      </c>
      <c r="B15" s="50" t="s">
        <v>8</v>
      </c>
      <c r="C15" s="40" t="s">
        <v>9</v>
      </c>
      <c r="D15" s="47" t="s">
        <v>431</v>
      </c>
      <c r="E15" s="27" t="s">
        <v>53</v>
      </c>
      <c r="F15" s="25" t="s">
        <v>421</v>
      </c>
      <c r="G15" s="179">
        <v>8000000</v>
      </c>
      <c r="H15" s="171" t="s">
        <v>32</v>
      </c>
    </row>
    <row r="16" spans="1:8">
      <c r="A16" s="9">
        <v>12</v>
      </c>
      <c r="B16" s="50" t="s">
        <v>10</v>
      </c>
      <c r="C16" s="40" t="s">
        <v>11</v>
      </c>
      <c r="D16" s="47" t="s">
        <v>431</v>
      </c>
      <c r="E16" s="27" t="s">
        <v>53</v>
      </c>
      <c r="F16" s="25" t="s">
        <v>421</v>
      </c>
      <c r="G16" s="179">
        <v>6000000</v>
      </c>
      <c r="H16" s="171" t="s">
        <v>32</v>
      </c>
    </row>
    <row r="17" spans="1:8">
      <c r="A17" s="9">
        <v>13</v>
      </c>
      <c r="B17" s="50" t="s">
        <v>13</v>
      </c>
      <c r="C17" s="40" t="s">
        <v>14</v>
      </c>
      <c r="D17" s="47" t="s">
        <v>431</v>
      </c>
      <c r="E17" s="27" t="s">
        <v>53</v>
      </c>
      <c r="F17" s="25" t="s">
        <v>421</v>
      </c>
      <c r="G17" s="179">
        <v>5000000</v>
      </c>
      <c r="H17" s="171" t="s">
        <v>32</v>
      </c>
    </row>
    <row r="18" spans="1:8">
      <c r="A18" s="9">
        <v>14</v>
      </c>
      <c r="B18" s="50" t="s">
        <v>15</v>
      </c>
      <c r="C18" s="40" t="s">
        <v>21</v>
      </c>
      <c r="D18" s="54" t="s">
        <v>436</v>
      </c>
      <c r="E18" s="78" t="s">
        <v>26</v>
      </c>
      <c r="F18" s="25" t="s">
        <v>421</v>
      </c>
      <c r="G18" s="174">
        <v>150000</v>
      </c>
      <c r="H18" s="171" t="s">
        <v>33</v>
      </c>
    </row>
    <row r="19" spans="1:8">
      <c r="A19" s="9">
        <v>15</v>
      </c>
      <c r="B19" s="46" t="s">
        <v>72</v>
      </c>
      <c r="C19" s="22" t="s">
        <v>73</v>
      </c>
      <c r="D19" s="47" t="s">
        <v>431</v>
      </c>
      <c r="E19" s="27" t="s">
        <v>53</v>
      </c>
      <c r="F19" s="25" t="s">
        <v>421</v>
      </c>
      <c r="G19" s="174">
        <v>6000000</v>
      </c>
      <c r="H19" s="177" t="s">
        <v>426</v>
      </c>
    </row>
    <row r="20" spans="1:8">
      <c r="A20" s="9">
        <v>16</v>
      </c>
      <c r="B20" s="46" t="s">
        <v>75</v>
      </c>
      <c r="C20" s="22" t="s">
        <v>76</v>
      </c>
      <c r="D20" s="47" t="s">
        <v>431</v>
      </c>
      <c r="E20" s="27" t="s">
        <v>53</v>
      </c>
      <c r="F20" s="25" t="s">
        <v>421</v>
      </c>
      <c r="G20" s="174">
        <v>4000000</v>
      </c>
      <c r="H20" s="177" t="s">
        <v>426</v>
      </c>
    </row>
    <row r="21" spans="1:8">
      <c r="A21" s="9">
        <v>17</v>
      </c>
      <c r="B21" s="46" t="s">
        <v>78</v>
      </c>
      <c r="C21" s="22" t="s">
        <v>79</v>
      </c>
      <c r="D21" s="47" t="s">
        <v>431</v>
      </c>
      <c r="E21" s="27" t="s">
        <v>53</v>
      </c>
      <c r="F21" s="25" t="s">
        <v>421</v>
      </c>
      <c r="G21" s="174">
        <v>10000</v>
      </c>
      <c r="H21" s="177" t="s">
        <v>426</v>
      </c>
    </row>
    <row r="22" spans="1:8">
      <c r="A22" s="9">
        <v>18</v>
      </c>
      <c r="B22" s="46" t="s">
        <v>81</v>
      </c>
      <c r="C22" s="22" t="s">
        <v>82</v>
      </c>
      <c r="D22" s="47" t="s">
        <v>431</v>
      </c>
      <c r="E22" s="27" t="s">
        <v>53</v>
      </c>
      <c r="F22" s="25" t="s">
        <v>421</v>
      </c>
      <c r="G22" s="174">
        <v>30000000</v>
      </c>
      <c r="H22" s="177" t="s">
        <v>426</v>
      </c>
    </row>
    <row r="23" spans="1:8">
      <c r="A23" s="9">
        <v>19</v>
      </c>
      <c r="B23" s="46" t="s">
        <v>84</v>
      </c>
      <c r="C23" s="22" t="s">
        <v>85</v>
      </c>
      <c r="D23" s="47" t="s">
        <v>431</v>
      </c>
      <c r="E23" s="27" t="s">
        <v>53</v>
      </c>
      <c r="F23" s="25" t="s">
        <v>421</v>
      </c>
      <c r="G23" s="174">
        <v>1000000</v>
      </c>
      <c r="H23" s="177" t="s">
        <v>426</v>
      </c>
    </row>
    <row r="24" spans="1:8">
      <c r="A24" s="9">
        <v>20</v>
      </c>
      <c r="B24" s="52" t="s">
        <v>162</v>
      </c>
      <c r="C24" s="33" t="s">
        <v>161</v>
      </c>
      <c r="D24" s="47" t="s">
        <v>431</v>
      </c>
      <c r="E24" s="27" t="s">
        <v>53</v>
      </c>
      <c r="F24" s="25" t="s">
        <v>421</v>
      </c>
      <c r="G24" s="174">
        <v>2000000</v>
      </c>
      <c r="H24" s="177" t="s">
        <v>426</v>
      </c>
    </row>
    <row r="25" spans="1:8">
      <c r="A25" s="9">
        <v>21</v>
      </c>
      <c r="B25" s="52" t="s">
        <v>90</v>
      </c>
      <c r="C25" s="33" t="s">
        <v>422</v>
      </c>
      <c r="D25" s="47" t="s">
        <v>431</v>
      </c>
      <c r="E25" s="27" t="s">
        <v>53</v>
      </c>
      <c r="F25" s="25" t="s">
        <v>421</v>
      </c>
      <c r="G25" s="174">
        <v>10000000</v>
      </c>
      <c r="H25" s="171" t="s">
        <v>427</v>
      </c>
    </row>
    <row r="26" spans="1:8">
      <c r="A26" s="9">
        <v>22</v>
      </c>
      <c r="B26" s="176" t="s">
        <v>210</v>
      </c>
      <c r="C26" s="180" t="s">
        <v>423</v>
      </c>
      <c r="D26" s="47" t="s">
        <v>431</v>
      </c>
      <c r="E26" s="27" t="s">
        <v>53</v>
      </c>
      <c r="F26" s="25" t="s">
        <v>421</v>
      </c>
      <c r="G26" s="174">
        <v>600000</v>
      </c>
      <c r="H26" s="177" t="s">
        <v>426</v>
      </c>
    </row>
    <row r="27" spans="1:8">
      <c r="A27" s="9">
        <v>23</v>
      </c>
      <c r="B27" s="176" t="s">
        <v>424</v>
      </c>
      <c r="C27" s="180" t="s">
        <v>425</v>
      </c>
      <c r="D27" s="47" t="s">
        <v>431</v>
      </c>
      <c r="E27" s="27" t="s">
        <v>53</v>
      </c>
      <c r="F27" s="25" t="s">
        <v>421</v>
      </c>
      <c r="G27" s="174">
        <v>4000000</v>
      </c>
      <c r="H27" s="171" t="s">
        <v>428</v>
      </c>
    </row>
    <row r="28" spans="1:8">
      <c r="A28" s="9">
        <v>24</v>
      </c>
      <c r="B28" s="176" t="s">
        <v>143</v>
      </c>
      <c r="C28" s="180" t="s">
        <v>280</v>
      </c>
      <c r="D28" s="47" t="s">
        <v>431</v>
      </c>
      <c r="E28" s="27" t="s">
        <v>53</v>
      </c>
      <c r="F28" s="25" t="s">
        <v>421</v>
      </c>
      <c r="G28" s="174">
        <v>5000000</v>
      </c>
      <c r="H28" s="171" t="s">
        <v>429</v>
      </c>
    </row>
    <row r="29" spans="1:8">
      <c r="A29" s="243" t="s">
        <v>29</v>
      </c>
      <c r="B29" s="244"/>
      <c r="C29" s="245"/>
      <c r="D29" s="15"/>
      <c r="E29" s="15"/>
      <c r="F29" s="15"/>
      <c r="G29" s="16">
        <f>SUM(G5:G28)</f>
        <v>139670240</v>
      </c>
      <c r="H29" s="17"/>
    </row>
    <row r="30" spans="1:8">
      <c r="G30" s="3"/>
    </row>
    <row r="31" spans="1:8">
      <c r="G31" s="3"/>
    </row>
    <row r="32" spans="1:8">
      <c r="G32" s="3"/>
    </row>
    <row r="33" spans="7:7">
      <c r="G33" s="3"/>
    </row>
    <row r="34" spans="7:7">
      <c r="G34" s="3"/>
    </row>
    <row r="35" spans="7:7">
      <c r="G35" s="3"/>
    </row>
    <row r="36" spans="7:7">
      <c r="G36" s="3"/>
    </row>
    <row r="37" spans="7:7">
      <c r="G37" s="3"/>
    </row>
    <row r="38" spans="7:7">
      <c r="G38" s="3"/>
    </row>
    <row r="39" spans="7:7">
      <c r="G39" s="3"/>
    </row>
    <row r="40" spans="7:7">
      <c r="G40" s="3"/>
    </row>
    <row r="41" spans="7:7">
      <c r="G41" s="3"/>
    </row>
    <row r="42" spans="7:7">
      <c r="G42" s="3"/>
    </row>
  </sheetData>
  <mergeCells count="6">
    <mergeCell ref="A29:C29"/>
    <mergeCell ref="A1:H1"/>
    <mergeCell ref="A3:A4"/>
    <mergeCell ref="B3:C3"/>
    <mergeCell ref="D3:E3"/>
    <mergeCell ref="G3:G4"/>
  </mergeCells>
  <pageMargins left="0.70866141732283472" right="0.70866141732283472" top="0.74803149606299213" bottom="0.74803149606299213" header="0.31496062992125984" footer="0.31496062992125984"/>
  <pageSetup paperSize="5" scale="75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53</vt:i4>
      </vt:variant>
    </vt:vector>
  </HeadingPairs>
  <TitlesOfParts>
    <vt:vector size="53" baseType="lpstr">
      <vt:lpstr>REKAP</vt:lpstr>
      <vt:lpstr>001</vt:lpstr>
      <vt:lpstr>002</vt:lpstr>
      <vt:lpstr>003</vt:lpstr>
      <vt:lpstr>004</vt:lpstr>
      <vt:lpstr>005</vt:lpstr>
      <vt:lpstr>006</vt:lpstr>
      <vt:lpstr>007</vt:lpstr>
      <vt:lpstr>008</vt:lpstr>
      <vt:lpstr>009</vt:lpstr>
      <vt:lpstr>010</vt:lpstr>
      <vt:lpstr>011</vt:lpstr>
      <vt:lpstr>012</vt:lpstr>
      <vt:lpstr>013</vt:lpstr>
      <vt:lpstr>014</vt:lpstr>
      <vt:lpstr>015</vt:lpstr>
      <vt:lpstr>016</vt:lpstr>
      <vt:lpstr>017</vt:lpstr>
      <vt:lpstr>018</vt:lpstr>
      <vt:lpstr>019</vt:lpstr>
      <vt:lpstr>020</vt:lpstr>
      <vt:lpstr>021</vt:lpstr>
      <vt:lpstr>022</vt:lpstr>
      <vt:lpstr>023</vt:lpstr>
      <vt:lpstr>024</vt:lpstr>
      <vt:lpstr>025</vt:lpstr>
      <vt:lpstr>026</vt:lpstr>
      <vt:lpstr>027</vt:lpstr>
      <vt:lpstr>028</vt:lpstr>
      <vt:lpstr>029</vt:lpstr>
      <vt:lpstr>030</vt:lpstr>
      <vt:lpstr>031</vt:lpstr>
      <vt:lpstr>032</vt:lpstr>
      <vt:lpstr>033</vt:lpstr>
      <vt:lpstr>034</vt:lpstr>
      <vt:lpstr>035</vt:lpstr>
      <vt:lpstr>036</vt:lpstr>
      <vt:lpstr>037</vt:lpstr>
      <vt:lpstr>038</vt:lpstr>
      <vt:lpstr>039</vt:lpstr>
      <vt:lpstr>040</vt:lpstr>
      <vt:lpstr>041</vt:lpstr>
      <vt:lpstr>042</vt:lpstr>
      <vt:lpstr>043</vt:lpstr>
      <vt:lpstr>044</vt:lpstr>
      <vt:lpstr>045</vt:lpstr>
      <vt:lpstr>046</vt:lpstr>
      <vt:lpstr>047</vt:lpstr>
      <vt:lpstr>048</vt:lpstr>
      <vt:lpstr>049</vt:lpstr>
      <vt:lpstr>050</vt:lpstr>
      <vt:lpstr>051</vt:lpstr>
      <vt:lpstr>052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AAK</dc:creator>
  <cp:lastModifiedBy>ASUS</cp:lastModifiedBy>
  <cp:lastPrinted>2022-12-30T02:47:13Z</cp:lastPrinted>
  <dcterms:created xsi:type="dcterms:W3CDTF">2022-01-07T10:21:00Z</dcterms:created>
  <dcterms:modified xsi:type="dcterms:W3CDTF">2022-12-30T04:26:31Z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0B6304F47AD445B09AC9C0F185AE90DC</vt:lpwstr>
  </property>
  <property fmtid="{D5CDD505-2E9C-101B-9397-08002B2CF9AE}" pid="3" name="KSOProductBuildVer">
    <vt:lpwstr>1033-11.2.0.11029</vt:lpwstr>
  </property>
</Properties>
</file>