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ejjy M. Rimanoza\Desktop\"/>
    </mc:Choice>
  </mc:AlternateContent>
  <xr:revisionPtr revIDLastSave="0" documentId="13_ncr:1_{8E450865-7240-4BEC-BFE2-7FDD09E500A2}" xr6:coauthVersionLast="47" xr6:coauthVersionMax="47" xr10:uidLastSave="{00000000-0000-0000-0000-000000000000}"/>
  <bookViews>
    <workbookView xWindow="-108" yWindow="-108" windowWidth="23256" windowHeight="12456" firstSheet="6" activeTab="9" xr2:uid="{00000000-000D-0000-FFFF-FFFF00000000}"/>
  </bookViews>
  <sheets>
    <sheet name="NILAI BSC CABANG (2)" sheetId="72" state="hidden" r:id="rId1"/>
    <sheet name="DRF CAB" sheetId="123" state="hidden" r:id="rId2"/>
    <sheet name="GHB" sheetId="110" state="hidden" r:id="rId3"/>
    <sheet name="DUS" sheetId="102" state="hidden" r:id="rId4"/>
    <sheet name="KRD" sheetId="105" state="hidden" r:id="rId5"/>
    <sheet name="DAK" sheetId="91" state="hidden" r:id="rId6"/>
    <sheet name="BOBOT" sheetId="133" r:id="rId7"/>
    <sheet name="TW II" sheetId="85" r:id="rId8"/>
    <sheet name="TW III" sheetId="132" r:id="rId9"/>
    <sheet name="TW IV" sheetId="134" r:id="rId10"/>
    <sheet name="HKM" sheetId="88" state="hidden" r:id="rId11"/>
  </sheets>
  <definedNames>
    <definedName name="_xlnm.Print_Area" localSheetId="5">DAK!$A$1:$S$47</definedName>
    <definedName name="_xlnm.Print_Area" localSheetId="1">'DRF CAB'!$A$1:$S$43</definedName>
    <definedName name="_xlnm.Print_Area" localSheetId="3">DUS!$A$1:$S$43</definedName>
    <definedName name="_xlnm.Print_Area" localSheetId="2">GHB!$A$1:$S$47</definedName>
    <definedName name="_xlnm.Print_Area" localSheetId="10">HKM!$A$1:$S$40</definedName>
    <definedName name="_xlnm.Print_Area" localSheetId="4">KRD!$A$1:$S$46</definedName>
    <definedName name="_xlnm.Print_Area" localSheetId="7">'TW II'!$B$3:$S$42</definedName>
    <definedName name="_xlnm.Print_Area" localSheetId="8">'TW III'!$B$3:$S$42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34" l="1"/>
  <c r="M18" i="134"/>
  <c r="U32" i="134" l="1"/>
  <c r="Q32" i="134"/>
  <c r="N32" i="134"/>
  <c r="L32" i="134" s="1"/>
  <c r="U22" i="134"/>
  <c r="Q22" i="134"/>
  <c r="N22" i="134"/>
  <c r="L22" i="134" s="1"/>
  <c r="F33" i="134"/>
  <c r="H44" i="134"/>
  <c r="U31" i="134"/>
  <c r="Q31" i="134"/>
  <c r="N31" i="134"/>
  <c r="L31" i="134" s="1"/>
  <c r="U30" i="134"/>
  <c r="M30" i="134"/>
  <c r="O30" i="134" s="1"/>
  <c r="F29" i="134"/>
  <c r="U28" i="134"/>
  <c r="Q28" i="134"/>
  <c r="N28" i="134"/>
  <c r="L28" i="134" s="1"/>
  <c r="U27" i="134"/>
  <c r="Q27" i="134"/>
  <c r="N27" i="134"/>
  <c r="L27" i="134" s="1"/>
  <c r="U26" i="134"/>
  <c r="Q26" i="134"/>
  <c r="N26" i="134"/>
  <c r="L26" i="134" s="1"/>
  <c r="F25" i="134"/>
  <c r="U24" i="134"/>
  <c r="Q24" i="134"/>
  <c r="N24" i="134"/>
  <c r="L24" i="134" s="1"/>
  <c r="U23" i="134"/>
  <c r="Q23" i="134"/>
  <c r="N23" i="134"/>
  <c r="L23" i="134" s="1"/>
  <c r="U21" i="134"/>
  <c r="Q21" i="134"/>
  <c r="N21" i="134"/>
  <c r="L21" i="134" s="1"/>
  <c r="U20" i="134"/>
  <c r="Q20" i="134"/>
  <c r="N20" i="134"/>
  <c r="L20" i="134" s="1"/>
  <c r="F19" i="134"/>
  <c r="U18" i="134"/>
  <c r="Q18" i="134"/>
  <c r="N18" i="134"/>
  <c r="U17" i="134"/>
  <c r="Q17" i="134"/>
  <c r="N17" i="134"/>
  <c r="H42" i="132"/>
  <c r="F31" i="132"/>
  <c r="U30" i="132"/>
  <c r="Q30" i="132"/>
  <c r="N30" i="132"/>
  <c r="L30" i="132"/>
  <c r="U29" i="132"/>
  <c r="M29" i="132"/>
  <c r="O29" i="132" s="1"/>
  <c r="F28" i="132"/>
  <c r="U27" i="132"/>
  <c r="Q27" i="132"/>
  <c r="N27" i="132"/>
  <c r="L27" i="132"/>
  <c r="U26" i="132"/>
  <c r="Q26" i="132"/>
  <c r="N26" i="132"/>
  <c r="L26" i="132"/>
  <c r="U25" i="132"/>
  <c r="Q25" i="132"/>
  <c r="N25" i="132"/>
  <c r="L25" i="132"/>
  <c r="F24" i="132"/>
  <c r="U23" i="132"/>
  <c r="Q23" i="132"/>
  <c r="N23" i="132"/>
  <c r="L23" i="132"/>
  <c r="U22" i="132"/>
  <c r="Q22" i="132"/>
  <c r="N22" i="132"/>
  <c r="L22" i="132"/>
  <c r="U21" i="132"/>
  <c r="Q21" i="132"/>
  <c r="N21" i="132"/>
  <c r="L21" i="132"/>
  <c r="U20" i="132"/>
  <c r="Q20" i="132"/>
  <c r="N20" i="132"/>
  <c r="L20" i="132"/>
  <c r="F19" i="132"/>
  <c r="U18" i="132"/>
  <c r="Q18" i="132"/>
  <c r="N18" i="132"/>
  <c r="L18" i="132"/>
  <c r="U17" i="132"/>
  <c r="Q17" i="132"/>
  <c r="N17" i="132"/>
  <c r="L17" i="132"/>
  <c r="F32" i="132" l="1"/>
  <c r="F34" i="134"/>
  <c r="Q30" i="134"/>
  <c r="N30" i="134"/>
  <c r="Q29" i="132"/>
  <c r="O32" i="132" s="1"/>
  <c r="G41" i="132" s="1"/>
  <c r="N41" i="132" s="1"/>
  <c r="N42" i="132" s="1"/>
  <c r="N29" i="132"/>
  <c r="H42" i="85"/>
  <c r="F31" i="85"/>
  <c r="U30" i="85"/>
  <c r="Q30" i="85"/>
  <c r="N30" i="85"/>
  <c r="U29" i="85"/>
  <c r="M29" i="85"/>
  <c r="O29" i="85" s="1"/>
  <c r="F28" i="85"/>
  <c r="U27" i="85"/>
  <c r="Q27" i="85"/>
  <c r="N27" i="85"/>
  <c r="U26" i="85"/>
  <c r="Q26" i="85"/>
  <c r="N26" i="85"/>
  <c r="U25" i="85"/>
  <c r="Q25" i="85"/>
  <c r="N25" i="85"/>
  <c r="F24" i="85"/>
  <c r="U23" i="85"/>
  <c r="Q23" i="85"/>
  <c r="N23" i="85"/>
  <c r="U22" i="85"/>
  <c r="Q22" i="85"/>
  <c r="N22" i="85"/>
  <c r="U21" i="85"/>
  <c r="Q21" i="85"/>
  <c r="N21" i="85"/>
  <c r="U20" i="85"/>
  <c r="Q20" i="85"/>
  <c r="N20" i="85"/>
  <c r="F19" i="85"/>
  <c r="U18" i="85"/>
  <c r="Q18" i="85"/>
  <c r="N18" i="85"/>
  <c r="U17" i="85"/>
  <c r="Q17" i="85"/>
  <c r="N17" i="85"/>
  <c r="O34" i="134" l="1"/>
  <c r="G43" i="134" s="1"/>
  <c r="N43" i="134" s="1"/>
  <c r="N44" i="134" s="1"/>
  <c r="F32" i="85"/>
  <c r="N29" i="85"/>
  <c r="Q29" i="85"/>
  <c r="O32" i="85" s="1"/>
  <c r="G41" i="85" s="1"/>
  <c r="N41" i="85" s="1"/>
  <c r="N42" i="85" s="1"/>
  <c r="F23" i="91" l="1"/>
  <c r="F34" i="91" l="1"/>
  <c r="F17" i="91"/>
  <c r="F31" i="91"/>
  <c r="M28" i="88" l="1"/>
  <c r="O28" i="88" s="1"/>
  <c r="M27" i="88"/>
  <c r="O27" i="88" s="1"/>
  <c r="Q27" i="88" l="1"/>
  <c r="N27" i="88"/>
  <c r="Q28" i="88"/>
  <c r="N28" i="88"/>
  <c r="M32" i="91"/>
  <c r="M33" i="91"/>
  <c r="O33" i="91" l="1"/>
  <c r="N33" i="91" s="1"/>
  <c r="O32" i="91"/>
  <c r="N32" i="91" s="1"/>
  <c r="Q32" i="91" l="1"/>
  <c r="Q33" i="91"/>
  <c r="M30" i="110" l="1"/>
  <c r="O30" i="110" s="1"/>
  <c r="M20" i="110"/>
  <c r="O20" i="110" s="1"/>
  <c r="M19" i="110"/>
  <c r="O19" i="110" s="1"/>
  <c r="M18" i="110"/>
  <c r="O18" i="110" s="1"/>
  <c r="Q30" i="110" l="1"/>
  <c r="N30" i="110"/>
  <c r="Q20" i="110"/>
  <c r="N20" i="110"/>
  <c r="Q19" i="110"/>
  <c r="N19" i="110"/>
  <c r="Q18" i="110"/>
  <c r="N18" i="110"/>
  <c r="U29" i="110" l="1"/>
  <c r="U30" i="110"/>
  <c r="U28" i="110"/>
  <c r="U23" i="110"/>
  <c r="U24" i="110"/>
  <c r="U25" i="110"/>
  <c r="U26" i="110"/>
  <c r="U22" i="110"/>
  <c r="U17" i="110"/>
  <c r="U18" i="110"/>
  <c r="U19" i="110"/>
  <c r="U20" i="110"/>
  <c r="U16" i="110"/>
  <c r="F31" i="110"/>
  <c r="F21" i="110"/>
  <c r="F26" i="105" l="1"/>
  <c r="H45" i="91" l="1"/>
  <c r="M30" i="91"/>
  <c r="O30" i="91" s="1"/>
  <c r="M29" i="91"/>
  <c r="O29" i="91" s="1"/>
  <c r="M26" i="91"/>
  <c r="O26" i="91" s="1"/>
  <c r="M25" i="91"/>
  <c r="O25" i="91" s="1"/>
  <c r="M24" i="91"/>
  <c r="O24" i="91" s="1"/>
  <c r="M22" i="91"/>
  <c r="O22" i="91" s="1"/>
  <c r="M21" i="91"/>
  <c r="O21" i="91" s="1"/>
  <c r="M20" i="91"/>
  <c r="O20" i="91" s="1"/>
  <c r="M19" i="91"/>
  <c r="O19" i="91" s="1"/>
  <c r="M18" i="91"/>
  <c r="O18" i="91" s="1"/>
  <c r="M16" i="91"/>
  <c r="O16" i="91" s="1"/>
  <c r="F35" i="91" l="1"/>
  <c r="Q21" i="91"/>
  <c r="N21" i="91"/>
  <c r="Q22" i="91"/>
  <c r="N22" i="91"/>
  <c r="Q24" i="91"/>
  <c r="N24" i="91"/>
  <c r="N25" i="91"/>
  <c r="Q25" i="91"/>
  <c r="Q26" i="91"/>
  <c r="N26" i="91"/>
  <c r="N16" i="91"/>
  <c r="Q16" i="91"/>
  <c r="O35" i="91" s="1"/>
  <c r="Q29" i="91"/>
  <c r="N29" i="91"/>
  <c r="N30" i="91"/>
  <c r="Q30" i="91"/>
  <c r="Q18" i="91"/>
  <c r="N18" i="91"/>
  <c r="Q19" i="91"/>
  <c r="N19" i="91"/>
  <c r="Q20" i="91"/>
  <c r="N20" i="91"/>
  <c r="G44" i="91" l="1"/>
  <c r="N44" i="91" s="1"/>
  <c r="N45" i="91" s="1"/>
  <c r="F29" i="88" l="1"/>
  <c r="M33" i="105"/>
  <c r="O33" i="105" s="1"/>
  <c r="M32" i="105"/>
  <c r="O32" i="105" s="1"/>
  <c r="Q32" i="105" l="1"/>
  <c r="N32" i="105"/>
  <c r="Q33" i="105"/>
  <c r="N33" i="105"/>
  <c r="U36" i="88" l="1"/>
  <c r="U35" i="88"/>
  <c r="U34" i="88"/>
  <c r="U33" i="88"/>
  <c r="U32" i="88"/>
  <c r="U31" i="88"/>
  <c r="U30" i="88"/>
  <c r="U29" i="88"/>
  <c r="U27" i="88"/>
  <c r="U26" i="88"/>
  <c r="U25" i="88"/>
  <c r="U24" i="88"/>
  <c r="U23" i="88"/>
  <c r="U22" i="88"/>
  <c r="U21" i="88"/>
  <c r="U20" i="88"/>
  <c r="U19" i="88"/>
  <c r="U18" i="88"/>
  <c r="U17" i="88"/>
  <c r="U16" i="88"/>
  <c r="U31" i="105"/>
  <c r="U32" i="105"/>
  <c r="U33" i="105"/>
  <c r="U29" i="105"/>
  <c r="U30" i="105"/>
  <c r="U28" i="105"/>
  <c r="U27" i="105"/>
  <c r="U26" i="105"/>
  <c r="U25" i="105"/>
  <c r="U23" i="105"/>
  <c r="U22" i="105"/>
  <c r="U21" i="105"/>
  <c r="U20" i="105"/>
  <c r="U19" i="105"/>
  <c r="U18" i="105"/>
  <c r="U17" i="105"/>
  <c r="U16" i="105"/>
  <c r="U34" i="102"/>
  <c r="U32" i="102"/>
  <c r="U31" i="102"/>
  <c r="U30" i="102"/>
  <c r="U29" i="102"/>
  <c r="U28" i="102"/>
  <c r="U27" i="102"/>
  <c r="U25" i="102"/>
  <c r="U24" i="102"/>
  <c r="U23" i="102"/>
  <c r="U22" i="102"/>
  <c r="U21" i="102"/>
  <c r="U20" i="102"/>
  <c r="U18" i="102"/>
  <c r="U17" i="102"/>
  <c r="U16" i="102"/>
  <c r="U37" i="110"/>
  <c r="U35" i="110"/>
  <c r="U34" i="110"/>
  <c r="U33" i="110"/>
  <c r="U32" i="110"/>
  <c r="U31" i="110"/>
  <c r="U27" i="110"/>
  <c r="U21" i="110"/>
  <c r="F26" i="102" l="1"/>
  <c r="M25" i="102"/>
  <c r="O25" i="102" s="1"/>
  <c r="M24" i="102"/>
  <c r="O24" i="102" s="1"/>
  <c r="M16" i="102"/>
  <c r="O16" i="102" s="1"/>
  <c r="M17" i="102"/>
  <c r="O17" i="102" s="1"/>
  <c r="M18" i="102"/>
  <c r="O18" i="102" s="1"/>
  <c r="N18" i="102" s="1"/>
  <c r="M19" i="102"/>
  <c r="O19" i="102" s="1"/>
  <c r="N19" i="102" s="1"/>
  <c r="N17" i="102" l="1"/>
  <c r="Q17" i="102"/>
  <c r="Q25" i="102"/>
  <c r="N25" i="102"/>
  <c r="N24" i="102"/>
  <c r="Q24" i="102"/>
  <c r="Q19" i="102"/>
  <c r="Q16" i="102"/>
  <c r="N16" i="102"/>
  <c r="Q18" i="102"/>
  <c r="O29" i="123" l="1"/>
  <c r="Q29" i="123" s="1"/>
  <c r="M29" i="123"/>
  <c r="M28" i="123"/>
  <c r="O28" i="123" s="1"/>
  <c r="M24" i="123"/>
  <c r="O24" i="123" s="1"/>
  <c r="M23" i="123"/>
  <c r="O23" i="123" s="1"/>
  <c r="Q23" i="123" s="1"/>
  <c r="F30" i="123"/>
  <c r="M18" i="105"/>
  <c r="O18" i="105" s="1"/>
  <c r="N18" i="105" s="1"/>
  <c r="Q28" i="123" l="1"/>
  <c r="N28" i="123"/>
  <c r="N29" i="123"/>
  <c r="Q24" i="123"/>
  <c r="N24" i="123"/>
  <c r="N23" i="123"/>
  <c r="Q18" i="105"/>
  <c r="F21" i="123" l="1"/>
  <c r="M20" i="123"/>
  <c r="O20" i="123" s="1"/>
  <c r="N20" i="123" s="1"/>
  <c r="M19" i="123"/>
  <c r="O19" i="123" s="1"/>
  <c r="N19" i="123" s="1"/>
  <c r="M18" i="123"/>
  <c r="O18" i="123" s="1"/>
  <c r="N18" i="123" s="1"/>
  <c r="H43" i="123"/>
  <c r="F32" i="123"/>
  <c r="M31" i="123"/>
  <c r="O31" i="123" s="1"/>
  <c r="N31" i="123" s="1"/>
  <c r="M27" i="123"/>
  <c r="O27" i="123" s="1"/>
  <c r="N27" i="123" s="1"/>
  <c r="F26" i="123"/>
  <c r="M25" i="123"/>
  <c r="O25" i="123" s="1"/>
  <c r="M22" i="123"/>
  <c r="O22" i="123" s="1"/>
  <c r="N22" i="123" s="1"/>
  <c r="M17" i="123"/>
  <c r="O17" i="123" s="1"/>
  <c r="N17" i="123" s="1"/>
  <c r="U16" i="123"/>
  <c r="M16" i="123"/>
  <c r="O16" i="123" s="1"/>
  <c r="N16" i="123" s="1"/>
  <c r="M29" i="105"/>
  <c r="O29" i="105" s="1"/>
  <c r="N29" i="105" s="1"/>
  <c r="M28" i="105"/>
  <c r="O28" i="105" s="1"/>
  <c r="N28" i="105" s="1"/>
  <c r="M25" i="105"/>
  <c r="O25" i="105" s="1"/>
  <c r="N25" i="105" s="1"/>
  <c r="M24" i="105"/>
  <c r="O24" i="105" s="1"/>
  <c r="N24" i="105" s="1"/>
  <c r="F19" i="105"/>
  <c r="M17" i="105"/>
  <c r="O17" i="105" s="1"/>
  <c r="N17" i="105" s="1"/>
  <c r="Q25" i="123" l="1"/>
  <c r="N25" i="123"/>
  <c r="Q31" i="123"/>
  <c r="F33" i="123"/>
  <c r="Q20" i="123"/>
  <c r="Q19" i="123"/>
  <c r="Q18" i="123"/>
  <c r="Q27" i="123"/>
  <c r="Q16" i="123"/>
  <c r="Q17" i="123"/>
  <c r="Q22" i="123"/>
  <c r="Q29" i="105"/>
  <c r="Q28" i="105"/>
  <c r="Q25" i="105"/>
  <c r="Q24" i="105"/>
  <c r="Q17" i="105"/>
  <c r="H45" i="105"/>
  <c r="F34" i="105"/>
  <c r="F31" i="105"/>
  <c r="M30" i="105"/>
  <c r="O30" i="105" s="1"/>
  <c r="N30" i="105" s="1"/>
  <c r="M27" i="105"/>
  <c r="O27" i="105" s="1"/>
  <c r="N27" i="105" s="1"/>
  <c r="M23" i="105"/>
  <c r="O23" i="105" s="1"/>
  <c r="N23" i="105" s="1"/>
  <c r="M22" i="105"/>
  <c r="O22" i="105" s="1"/>
  <c r="M21" i="105"/>
  <c r="O21" i="105" s="1"/>
  <c r="N21" i="105" s="1"/>
  <c r="M20" i="105"/>
  <c r="O20" i="105" s="1"/>
  <c r="N20" i="105" s="1"/>
  <c r="M16" i="105"/>
  <c r="O16" i="105" s="1"/>
  <c r="N16" i="105" s="1"/>
  <c r="H45" i="110"/>
  <c r="F34" i="110"/>
  <c r="M33" i="110"/>
  <c r="O33" i="110" s="1"/>
  <c r="N33" i="110" s="1"/>
  <c r="M32" i="110"/>
  <c r="O32" i="110" s="1"/>
  <c r="N32" i="110" s="1"/>
  <c r="M29" i="110"/>
  <c r="O29" i="110" s="1"/>
  <c r="M28" i="110"/>
  <c r="O28" i="110" s="1"/>
  <c r="N28" i="110" s="1"/>
  <c r="F27" i="110"/>
  <c r="M26" i="110"/>
  <c r="O26" i="110" s="1"/>
  <c r="M25" i="110"/>
  <c r="O25" i="110" s="1"/>
  <c r="N25" i="110" s="1"/>
  <c r="M24" i="110"/>
  <c r="O24" i="110" s="1"/>
  <c r="M23" i="110"/>
  <c r="O23" i="110" s="1"/>
  <c r="M22" i="110"/>
  <c r="O22" i="110" s="1"/>
  <c r="N22" i="110" s="1"/>
  <c r="M17" i="110"/>
  <c r="O17" i="110" s="1"/>
  <c r="M16" i="110"/>
  <c r="O16" i="110" s="1"/>
  <c r="N16" i="110" s="1"/>
  <c r="M25" i="88"/>
  <c r="O25" i="88" s="1"/>
  <c r="N25" i="88" s="1"/>
  <c r="M22" i="88"/>
  <c r="O22" i="88" s="1"/>
  <c r="N22" i="88" s="1"/>
  <c r="M20" i="88"/>
  <c r="O20" i="88" s="1"/>
  <c r="N20" i="88" s="1"/>
  <c r="M19" i="88"/>
  <c r="O19" i="88" s="1"/>
  <c r="H40" i="88"/>
  <c r="F26" i="88"/>
  <c r="M24" i="88"/>
  <c r="O24" i="88" s="1"/>
  <c r="N24" i="88" s="1"/>
  <c r="F23" i="88"/>
  <c r="M21" i="88"/>
  <c r="O21" i="88" s="1"/>
  <c r="M18" i="88"/>
  <c r="O18" i="88" s="1"/>
  <c r="N18" i="88" s="1"/>
  <c r="F17" i="88"/>
  <c r="M16" i="88"/>
  <c r="O16" i="88" s="1"/>
  <c r="N16" i="88" s="1"/>
  <c r="M23" i="102"/>
  <c r="O23" i="102" s="1"/>
  <c r="N23" i="102" s="1"/>
  <c r="M22" i="102"/>
  <c r="O22" i="102" s="1"/>
  <c r="N22" i="102" s="1"/>
  <c r="F21" i="102"/>
  <c r="M20" i="102"/>
  <c r="O20" i="102" s="1"/>
  <c r="N20" i="102" s="1"/>
  <c r="M30" i="102"/>
  <c r="O30" i="102" s="1"/>
  <c r="N30" i="102" s="1"/>
  <c r="M28" i="102"/>
  <c r="O28" i="102" s="1"/>
  <c r="M27" i="102"/>
  <c r="O27" i="102" s="1"/>
  <c r="N27" i="102" s="1"/>
  <c r="H42" i="102"/>
  <c r="F31" i="102"/>
  <c r="F29" i="102"/>
  <c r="Q17" i="110" l="1"/>
  <c r="N17" i="110"/>
  <c r="Q26" i="110"/>
  <c r="N26" i="110"/>
  <c r="N24" i="110"/>
  <c r="Q24" i="110"/>
  <c r="Q29" i="110"/>
  <c r="N29" i="110"/>
  <c r="Q23" i="110"/>
  <c r="N23" i="110"/>
  <c r="F35" i="110"/>
  <c r="Q22" i="105"/>
  <c r="N22" i="105"/>
  <c r="Q28" i="102"/>
  <c r="N28" i="102"/>
  <c r="Q21" i="88"/>
  <c r="N21" i="88"/>
  <c r="Q19" i="88"/>
  <c r="N19" i="88"/>
  <c r="O33" i="123"/>
  <c r="G42" i="123" s="1"/>
  <c r="N42" i="123" s="1"/>
  <c r="N43" i="123" s="1"/>
  <c r="Q20" i="105"/>
  <c r="F35" i="105"/>
  <c r="Q23" i="105"/>
  <c r="Q27" i="105"/>
  <c r="Q16" i="105"/>
  <c r="Q21" i="105"/>
  <c r="Q30" i="105"/>
  <c r="Q33" i="110"/>
  <c r="Q22" i="110"/>
  <c r="Q28" i="110"/>
  <c r="Q16" i="110"/>
  <c r="Q25" i="110"/>
  <c r="Q32" i="110"/>
  <c r="Q25" i="88"/>
  <c r="Q22" i="88"/>
  <c r="Q20" i="88"/>
  <c r="F30" i="88"/>
  <c r="Q24" i="88"/>
  <c r="Q16" i="88"/>
  <c r="Q18" i="88"/>
  <c r="Q22" i="102"/>
  <c r="Q23" i="102"/>
  <c r="Q20" i="102"/>
  <c r="Q27" i="102"/>
  <c r="F32" i="102"/>
  <c r="Q30" i="102"/>
  <c r="O30" i="88" l="1"/>
  <c r="O35" i="105"/>
  <c r="G44" i="105" s="1"/>
  <c r="N44" i="105" s="1"/>
  <c r="N45" i="105" s="1"/>
  <c r="O35" i="110"/>
  <c r="G44" i="110" s="1"/>
  <c r="N44" i="110" s="1"/>
  <c r="N45" i="110" s="1"/>
  <c r="G39" i="88"/>
  <c r="N39" i="88" s="1"/>
  <c r="N40" i="88" s="1"/>
  <c r="O32" i="102"/>
  <c r="G41" i="102" s="1"/>
  <c r="N41" i="102" s="1"/>
  <c r="N42" i="102" s="1"/>
  <c r="H72" i="72" l="1"/>
  <c r="F58" i="72"/>
  <c r="N57" i="72"/>
  <c r="P57" i="72" s="1"/>
  <c r="N56" i="72"/>
  <c r="P56" i="72" s="1"/>
  <c r="N55" i="72"/>
  <c r="P55" i="72" s="1"/>
  <c r="N54" i="72"/>
  <c r="P54" i="72" s="1"/>
  <c r="F45" i="72"/>
  <c r="N44" i="72"/>
  <c r="P44" i="72" s="1"/>
  <c r="F42" i="72"/>
  <c r="N41" i="72"/>
  <c r="P41" i="72" s="1"/>
  <c r="N40" i="72"/>
  <c r="P40" i="72" s="1"/>
  <c r="N39" i="72"/>
  <c r="P39" i="72" s="1"/>
  <c r="N37" i="72"/>
  <c r="P37" i="72" s="1"/>
  <c r="N36" i="72"/>
  <c r="P36" i="72" s="1"/>
  <c r="N35" i="72"/>
  <c r="P35" i="72" s="1"/>
  <c r="N34" i="72"/>
  <c r="P34" i="72" s="1"/>
  <c r="N33" i="72"/>
  <c r="P33" i="72" s="1"/>
  <c r="N32" i="72"/>
  <c r="P32" i="72" s="1"/>
  <c r="F30" i="72"/>
  <c r="N29" i="72"/>
  <c r="P29" i="72" s="1"/>
  <c r="N28" i="72"/>
  <c r="P28" i="72" s="1"/>
  <c r="N27" i="72"/>
  <c r="P27" i="72" s="1"/>
  <c r="F25" i="72"/>
  <c r="N24" i="72"/>
  <c r="P24" i="72" s="1"/>
  <c r="N23" i="72"/>
  <c r="P23" i="72" s="1"/>
  <c r="N22" i="72"/>
  <c r="P22" i="72" s="1"/>
  <c r="N21" i="72"/>
  <c r="P21" i="72" s="1"/>
  <c r="N20" i="72"/>
  <c r="P20" i="72" s="1"/>
  <c r="N19" i="72"/>
  <c r="P19" i="72" s="1"/>
  <c r="N18" i="72"/>
  <c r="P18" i="72" s="1"/>
  <c r="F46" i="72" l="1"/>
  <c r="N58" i="72"/>
  <c r="G71" i="72" s="1"/>
  <c r="N46" i="72"/>
  <c r="G70" i="72" l="1"/>
  <c r="L70" i="72" s="1"/>
  <c r="L72" i="72" s="1"/>
  <c r="N60" i="72"/>
</calcChain>
</file>

<file path=xl/sharedStrings.xml><?xml version="1.0" encoding="utf-8"?>
<sst xmlns="http://schemas.openxmlformats.org/spreadsheetml/2006/main" count="1391" uniqueCount="538">
  <si>
    <t xml:space="preserve">PENILAIAN KINERJA - PEMIMPIN CABANG </t>
  </si>
  <si>
    <t>CABANG</t>
  </si>
  <si>
    <t>: A. YANI BANJARMASIN</t>
  </si>
  <si>
    <t>PERIODE</t>
  </si>
  <si>
    <t xml:space="preserve">NAMA </t>
  </si>
  <si>
    <t>: ..........</t>
  </si>
  <si>
    <t>MEI</t>
  </si>
  <si>
    <t>NPP</t>
  </si>
  <si>
    <t>: .........</t>
  </si>
  <si>
    <t>JABATAN</t>
  </si>
  <si>
    <t>: PEMIMPIN CABANG</t>
  </si>
  <si>
    <t>BAGIAN A  : STRATEGY OBJECTIVE (SO) &amp; KEY PERFORMANCE INDICATOR</t>
  </si>
  <si>
    <t>Petunjuk : Kolom (e), (f) &amp; ( i )  diisi Pemimpin Cabang</t>
  </si>
  <si>
    <t>PERSPETIVE</t>
  </si>
  <si>
    <t>STRATEGY OBJECTIVE</t>
  </si>
  <si>
    <t>Key Performance Indicator</t>
  </si>
  <si>
    <t>Realisasi    (%)</t>
  </si>
  <si>
    <t>Nilai Level</t>
  </si>
  <si>
    <t xml:space="preserve">Nilai </t>
  </si>
  <si>
    <t>Bobot    (%)</t>
  </si>
  <si>
    <t>Target &amp; Ukuran</t>
  </si>
  <si>
    <t>Thd. Tahun Lalu</t>
  </si>
  <si>
    <t xml:space="preserve">Thd. Target </t>
  </si>
  <si>
    <t>Terbobot</t>
  </si>
  <si>
    <t>( a )</t>
  </si>
  <si>
    <t>( b )</t>
  </si>
  <si>
    <t>( c )</t>
  </si>
  <si>
    <t>( d )</t>
  </si>
  <si>
    <t>( e )</t>
  </si>
  <si>
    <t>( f )</t>
  </si>
  <si>
    <t>( h )</t>
  </si>
  <si>
    <t>( i )</t>
  </si>
  <si>
    <t>( j )</t>
  </si>
  <si>
    <t>KEUANGAN</t>
  </si>
  <si>
    <t xml:space="preserve">A. MENINGKATKAN RENTABILITAS </t>
  </si>
  <si>
    <t xml:space="preserve">     Laba </t>
  </si>
  <si>
    <t>Performance</t>
  </si>
  <si>
    <t>Bobot</t>
  </si>
  <si>
    <t xml:space="preserve">     ROA</t>
  </si>
  <si>
    <t>Total</t>
  </si>
  <si>
    <t xml:space="preserve">     FBI</t>
  </si>
  <si>
    <t xml:space="preserve">     NIM</t>
  </si>
  <si>
    <t xml:space="preserve">     BOPO</t>
  </si>
  <si>
    <t xml:space="preserve">     NPL</t>
  </si>
  <si>
    <t xml:space="preserve">     LDR</t>
  </si>
  <si>
    <t>CUSTOMER</t>
  </si>
  <si>
    <t>B. MENINGKATKAN KEPUASAN NASABAH</t>
  </si>
  <si>
    <t xml:space="preserve">     NILAI MRI / SURVEY SERVICE EXCELLENT</t>
  </si>
  <si>
    <t xml:space="preserve">     MARKET SHARE KREDIT</t>
  </si>
  <si>
    <t xml:space="preserve">     MARKET SHARE DANA</t>
  </si>
  <si>
    <t>INTERNAL BISNIS PROSES</t>
  </si>
  <si>
    <t xml:space="preserve">C. MENINGKATKAN BISNIS </t>
  </si>
  <si>
    <t xml:space="preserve">     KREDIT PRODUKTIF (NOMINAL)</t>
  </si>
  <si>
    <t xml:space="preserve">     KREDIT KONSUMTIF (NOMINAL)</t>
  </si>
  <si>
    <t xml:space="preserve">     KREDIT UMKM (NOMINAL)</t>
  </si>
  <si>
    <t xml:space="preserve">     KREDIT GIRO (NOMINAL)</t>
  </si>
  <si>
    <t xml:space="preserve">     KREDIT TABUNGAN (NOMINAL)</t>
  </si>
  <si>
    <t xml:space="preserve">     KREDIT DEPOSITO (NOMINAL)</t>
  </si>
  <si>
    <t>D. MENINGKATKAN GCG</t>
  </si>
  <si>
    <t>ZERO FRAUD  (JUMLAH KEJADIAN)</t>
  </si>
  <si>
    <t>SANKSI  (JUMLAH KEJADIAN)</t>
  </si>
  <si>
    <t xml:space="preserve">SURAT PERINGATAN /SP  </t>
  </si>
  <si>
    <t>LEARNING &amp; GROWTH</t>
  </si>
  <si>
    <t>E. PENINGKATAN PRODUKTIFITAS</t>
  </si>
  <si>
    <t>PRODUKTIFITAS PEGAWAI</t>
  </si>
  <si>
    <t>JUMLAH BOBOT - KPI</t>
  </si>
  <si>
    <t>Total Nilai Terbobot Key Performance Indicator  (KPI)</t>
  </si>
  <si>
    <t>( k )</t>
  </si>
  <si>
    <t xml:space="preserve">BAGIAN B  : STRATEGY OBJECTIVE (SO) &amp; PERFORMANCE INDICATOR </t>
  </si>
  <si>
    <t>Petunjuk : Kolom ( f ) &amp; ( i ) diisi Pemimpin Cabang</t>
  </si>
  <si>
    <t>PERSPECTIVE</t>
  </si>
  <si>
    <t>Performance Indicator</t>
  </si>
  <si>
    <t>MENINGKATKAN CONTROL TERHADAP BAWAHAN</t>
  </si>
  <si>
    <t xml:space="preserve">KETEPATAN WAKTU PENYAMPAIAN LAPORAN </t>
  </si>
  <si>
    <t>JUMLAH PENYELESAIAN CLEANSING DATA (TARGET DAO)</t>
  </si>
  <si>
    <t xml:space="preserve">MENINDAKLANJUTI TEMUAN </t>
  </si>
  <si>
    <t>KETEPATAN WAKTU PENYELESAIAN TEMUAN</t>
  </si>
  <si>
    <t>MENINGKATKAN KOORDINASI DAN SUPPORT KEPADA PIHAK INTERNAL DAN EKSTERNAL)</t>
  </si>
  <si>
    <t>KETEPATAN WAKTU PENYAMPAIAN PERMINTAAN DATA</t>
  </si>
  <si>
    <t>JUMLAH BOBOT - PI</t>
  </si>
  <si>
    <t>Total Nilai Terbobot Performance Indicator  (PI)</t>
  </si>
  <si>
    <t xml:space="preserve">Nilai Performance KPI dan PI </t>
  </si>
  <si>
    <t>(k )</t>
  </si>
  <si>
    <t>( l )</t>
  </si>
  <si>
    <t>BAGIAN B  : TOTAL PERFORMANCE CABANG &amp; KRITERIA</t>
  </si>
  <si>
    <t>T O T A L   P E R F O R M A N C E   C A B A N G</t>
  </si>
  <si>
    <t>PERFORMANCE</t>
  </si>
  <si>
    <t>NILAI</t>
  </si>
  <si>
    <t>PORSI (%)</t>
  </si>
  <si>
    <t>TOTAL PERFORMANCE LEVEL</t>
  </si>
  <si>
    <t>1.</t>
  </si>
  <si>
    <t>TOTAL NILAI PERFORMANCE KPI</t>
  </si>
  <si>
    <t>( m )</t>
  </si>
  <si>
    <t>2.</t>
  </si>
  <si>
    <t>TOTAL NILAI PERFORMANCE PI</t>
  </si>
  <si>
    <t>KRITERIA PERFORMANCE</t>
  </si>
  <si>
    <t>( n )</t>
  </si>
  <si>
    <t>TAHUN</t>
  </si>
  <si>
    <t>Status</t>
  </si>
  <si>
    <t>%</t>
  </si>
  <si>
    <t xml:space="preserve">PENILAIAN KINERJA - DIVISI </t>
  </si>
  <si>
    <t>DIVISI</t>
  </si>
  <si>
    <t>: USAHA SYARIAH</t>
  </si>
  <si>
    <t>T O T A L   P E R F O R M A N C E   D I V I S I</t>
  </si>
  <si>
    <t>Realisasi</t>
  </si>
  <si>
    <t>: HUKUM</t>
  </si>
  <si>
    <t>TARGET</t>
  </si>
  <si>
    <t>: TRIWULAN I</t>
  </si>
  <si>
    <t>: 2022</t>
  </si>
  <si>
    <t>FINANSIAL</t>
  </si>
  <si>
    <t xml:space="preserve">: </t>
  </si>
  <si>
    <t>SASARAN STRATEGIS (OBJEKTIF)</t>
  </si>
  <si>
    <t>UKURAN</t>
  </si>
  <si>
    <t>INISIATIF STRATEGI</t>
  </si>
  <si>
    <t>(f)</t>
  </si>
  <si>
    <t>(g )</t>
  </si>
  <si>
    <t>JUMLAH BOBOT</t>
  </si>
  <si>
    <t>TOTAL NILAI</t>
  </si>
  <si>
    <t>MATRIK PENILAIAN</t>
  </si>
  <si>
    <t>PENCAPAIAN (%)</t>
  </si>
  <si>
    <t>Petunjuk : Kolom (b s/d g)  diisi Kepala Divisi</t>
  </si>
  <si>
    <t>People Capabilities</t>
  </si>
  <si>
    <t>Rp</t>
  </si>
  <si>
    <t>F4. Optimalisasi Sumber Pendanaan</t>
  </si>
  <si>
    <t>Pendanaan melalui Funding Mix</t>
  </si>
  <si>
    <t>F4.1. Meningkatkan perolehan dana pihak ketiga</t>
  </si>
  <si>
    <t>DPK Meningkat Sesuai RBC</t>
  </si>
  <si>
    <t>Perbaikan proses restrukturisasi</t>
  </si>
  <si>
    <t>Tersedia SOP Restrukturisasi dalam rangka pelaksanaan POJK 17/2021 pada bulan (Progress %)</t>
  </si>
  <si>
    <t>Perbaikan kebijakan kredit/pembiayaan bermasalah</t>
  </si>
  <si>
    <t>Tersedia Penyempurnaan Kebijakan Kredit/Pembiayaan Bermasalah pada bulan (Progress %)</t>
  </si>
  <si>
    <t>LG1. People Capacity Development</t>
  </si>
  <si>
    <t>I2. Efektivitas Kebijakan Kredit/Pembiayaan Bermasalah</t>
  </si>
  <si>
    <t>I1.  Process Excellence</t>
  </si>
  <si>
    <t>Kompetensi pegawai</t>
  </si>
  <si>
    <t>Pelatihan untuk pegawai DUS minimal 2 pelatihan per pegawai</t>
  </si>
  <si>
    <t>Memberikan pelatihan  kepada pegawai DUS</t>
  </si>
  <si>
    <t xml:space="preserve">I1.1. Menyusun SOP Restrukturisasi dalam rangka perpanjangan stimulus restrukturisasi </t>
  </si>
  <si>
    <t>I1.2. Menyusun dan/atau memperbarui kebijakan kredit/pembiayaan bermasalah</t>
  </si>
  <si>
    <t>F1. Optimalisasi Sumber Pendanaan</t>
  </si>
  <si>
    <t>Meningkatkan NOA Pembiayaan</t>
  </si>
  <si>
    <t>Penambahan NOA baru (sesuai RBC)</t>
  </si>
  <si>
    <t>C1.1. Mengembangkan produk baru</t>
  </si>
  <si>
    <t>Meningkatkan NOA DPK</t>
  </si>
  <si>
    <t>DPK meningkat (Target RBC)</t>
  </si>
  <si>
    <t>F3. Optimalisasi Fee Based Income</t>
  </si>
  <si>
    <t>C1. Customer Acquisition</t>
  </si>
  <si>
    <t>I1. Process Excellence</t>
  </si>
  <si>
    <t>Proses produk Bank Kalsel yang menyesuaikan dengan Core Banking baru</t>
  </si>
  <si>
    <t>F1. Efisiensi biaya Perkara</t>
  </si>
  <si>
    <t>Biaya ABR (Arbitrase Business Result)</t>
  </si>
  <si>
    <t>Efisiensi biaya ABR minimal 5%</t>
  </si>
  <si>
    <t>C1. Penyelesaian Perkara</t>
  </si>
  <si>
    <t>Penyelesaian Perkara yang diajukan</t>
  </si>
  <si>
    <t>C2. Sosialisasi bidang hukum (Law awareness)</t>
  </si>
  <si>
    <t>Peningkatan pengetahuan pegawai dalam bidang hukum</t>
  </si>
  <si>
    <t>Banyaknya perkara yang diselesaikan (perkara masuk / perkara selesai)</t>
  </si>
  <si>
    <t>Banyaknya pegawai yang telah memiliki pengetahuan bidang hukum (jumlah)</t>
  </si>
  <si>
    <t xml:space="preserve">Nilai rata-rata assessment bidang hukum minimal 70 dari 100 </t>
  </si>
  <si>
    <t>C3. Law Enforcement</t>
  </si>
  <si>
    <t>Mendukung Penyusunan BPP Unit Kerja</t>
  </si>
  <si>
    <t>Banyaknya BPP yang mendapat opini Hukum (berkas masuk / selesai)</t>
  </si>
  <si>
    <t>Banyaknya Legal Drafting yang mendapat opini Hukum (berkas masuk / selesai)</t>
  </si>
  <si>
    <t>Mendukung kelancaran unit kerja</t>
  </si>
  <si>
    <t>C4. Opini pada Legal Drafting</t>
  </si>
  <si>
    <t>Kerjasama Lawyer</t>
  </si>
  <si>
    <t>Banyaknya Lawyer yang bekerjasama dengan bank Kalsel (jumlah)</t>
  </si>
  <si>
    <t xml:space="preserve">F1.1. Menjaga efisiensi penggunaan biaya ABR </t>
  </si>
  <si>
    <t>C1.1. Menyelesaikan perkara sesuai rencana</t>
  </si>
  <si>
    <t xml:space="preserve">C2.1. Melakukan sosialisasi bidang hukung kepada:
a) Frontliners
b) Loan Administration
c) RM Kredit </t>
  </si>
  <si>
    <t>C3.1. Melakukan assessment bidang hukum kepada pegawai peserta sosialisasi bidang hukum</t>
  </si>
  <si>
    <t>C4.1. Memberikan opini hukum terhadap penyusunan BPP yang dilakukan oleh unit kerja lain</t>
  </si>
  <si>
    <t>C5.1. Memberikan opini hukum terhadap Legal Drafting yang diajukan oleh unit kerja (misalnya perjanjian kerjasama)</t>
  </si>
  <si>
    <t>I1.1. Menawarkan kerja sama kepada Lawyer untuk kepentingan Bank Kalsel</t>
  </si>
  <si>
    <t>I1. Kerjasama dengan Lawyer</t>
  </si>
  <si>
    <t>I2. Perbaikan proses</t>
  </si>
  <si>
    <t xml:space="preserve"> SLA layanan hukum </t>
  </si>
  <si>
    <t>Pencapaian SLA proses tanggapan divisi hukum terhadap permintaan unit kerja  (berkas masuk / selesai)</t>
  </si>
  <si>
    <t>I2.1. Memberi tanggapan atas permintaan unit kerja sesuai SLA.</t>
  </si>
  <si>
    <t>Nilai MRI Bank Kalsel/ Rerata Nilai Survey Internal</t>
  </si>
  <si>
    <t>C1. Efektivitas Layanan Kantor Cabang</t>
  </si>
  <si>
    <t>URAIAN</t>
  </si>
  <si>
    <t>SATUAN</t>
  </si>
  <si>
    <t>Penyelesaian NPL</t>
  </si>
  <si>
    <t>F1. Pertumbuhan Kredit</t>
  </si>
  <si>
    <t>a) Menyalurkan kredit yang sehat.
b) Monitoring penyaluran kredit.
c) Mensupervisi Kantor Cabang dalam rangka penyaluran kredit</t>
  </si>
  <si>
    <t>: KREDIT</t>
  </si>
  <si>
    <t>NOA Kredit</t>
  </si>
  <si>
    <t>NOA Kredit tumbuh   (Target RBC)</t>
  </si>
  <si>
    <t>F2. Pertumbuhan Kredit Konsumtif</t>
  </si>
  <si>
    <t>VOA Kredit Konsumtif</t>
  </si>
  <si>
    <t>Kredit FLPP</t>
  </si>
  <si>
    <t>Optimalisasi penyerapan potensi ASN sebesar 75%</t>
  </si>
  <si>
    <t>Penyaluran kredit FLPP Sebesar kuota</t>
  </si>
  <si>
    <t>VOA kredit non Konsumtif</t>
  </si>
  <si>
    <t>C1. Customer Acquistion</t>
  </si>
  <si>
    <t>C2. Customer Retention</t>
  </si>
  <si>
    <t>NOA/ Revenue Kredit</t>
  </si>
  <si>
    <t>NOA /Revenue Kredit Konsumtif tumbuh (target RBC)</t>
  </si>
  <si>
    <t>NOA /Revenue Kredit Produktif tumbuh (target RBC)</t>
  </si>
  <si>
    <t>C3. Market Share</t>
  </si>
  <si>
    <t>Share Rasio UMKM</t>
  </si>
  <si>
    <t>Share rasio UMKM sebesar 20% dari total portfolio (target RBC)</t>
  </si>
  <si>
    <t>C4. Service Excellence</t>
  </si>
  <si>
    <t>F2.1. Menyalurkan kredit konsumtif khususnya segmen fixed income</t>
  </si>
  <si>
    <t>C1.1. Membiayai proyek strategis daerah dan nasional</t>
  </si>
  <si>
    <t>C2.1. Mengoptimalkan potensi loan demand pada Debitur Exiisting</t>
  </si>
  <si>
    <t>C3.1. Menyalurkan kredit KUR sesuai kouta</t>
  </si>
  <si>
    <t>Pencapaian SLA proses kredit meningkat dari xx% menjadi yy%</t>
  </si>
  <si>
    <t>Digitalisasi Proses Kredit</t>
  </si>
  <si>
    <t>Tersedia SOP Kredit yang telah disempurnakan pada bulan xx (% progress)</t>
  </si>
  <si>
    <t>I2. Operational Excellence</t>
  </si>
  <si>
    <t>I1.1. Membuat tools monitoring SLA proses kredit</t>
  </si>
  <si>
    <t>I1.2. Menyempurnakan dan menyesuaikan SOP dalam rangka stimulus ekspansi kredit</t>
  </si>
  <si>
    <t xml:space="preserve">Kualitas pelaporan </t>
  </si>
  <si>
    <t>PENILAIAN KINERJA - KEPALA CABANG</t>
  </si>
  <si>
    <t>Petunjuk : Kolom (b s/d g)  diisi Kepala Cabang</t>
  </si>
  <si>
    <t>a) Menyalurkan kredit yang sehat.
b) Monitoring penyaluran kredit.
c) Mensupervisi nasabah kredit.</t>
  </si>
  <si>
    <t>F3. Optimalisasi Sumber Pendanaan</t>
  </si>
  <si>
    <t>F4. Kualitas Pembiayaan</t>
  </si>
  <si>
    <t>F3.1. Meningkatkan perolehan dana pihak ketiga</t>
  </si>
  <si>
    <t>F4.1. Melaksanakan penyelesaian Kredit/Pembiayaan</t>
  </si>
  <si>
    <t>Ranking 1  kategori Walk-in Channel / Rerata naik (%) dari tahun lalu</t>
  </si>
  <si>
    <t>C1.1. Pengawasan roleplay &amp; realplay</t>
  </si>
  <si>
    <t>SLA Pencairan Kredit</t>
  </si>
  <si>
    <t>I1.1. Monitoring tools  SLA proses kredit</t>
  </si>
  <si>
    <t>Pelatihan untuk pegawai Kantor Cabang minimal 2 pelatihan per pegawai</t>
  </si>
  <si>
    <t>Memberikan pelatihan  kepada pegawai Kantor Cabang</t>
  </si>
  <si>
    <t>F1. Efektivitas biaya Opex IT</t>
  </si>
  <si>
    <t>F2. Efektivitas biaya Capex IT</t>
  </si>
  <si>
    <t>SLA Jaringan Komunikasi</t>
  </si>
  <si>
    <t>I1. Peningkatan Layanan kepada Unit kerja terkait</t>
  </si>
  <si>
    <t>I3. Peningkatan Layanan Server kepada Unit kerja terkait</t>
  </si>
  <si>
    <t>:  TEKNOLOGI SISTEM INFORMASI</t>
  </si>
  <si>
    <t>C2. Customer Acquistion</t>
  </si>
  <si>
    <t>VOA Kredit Konstruksi (target RBC)</t>
  </si>
  <si>
    <t>C2.1. Membiayai proyek strategis daerah dan nasional</t>
  </si>
  <si>
    <t>C3.1. Mengoptimalkan potensi loan demand pada Debitur Exiisting</t>
  </si>
  <si>
    <t>C3. Customer Retention</t>
  </si>
  <si>
    <t>I2. Kualiatas pelaporan</t>
  </si>
  <si>
    <t>C2.1. Monitoring pelaporan</t>
  </si>
  <si>
    <t>Nominal sanksi pelaporan</t>
  </si>
  <si>
    <t>Jumlah reversal</t>
  </si>
  <si>
    <t>Menjaga komposisi dana murah</t>
  </si>
  <si>
    <t>Pencapaian CASA sesuai target RBC</t>
  </si>
  <si>
    <t xml:space="preserve">% Realisasi pelatihan </t>
  </si>
  <si>
    <t xml:space="preserve">Monitoring penyelenggaraan pelatihan sesuai permintaan unit kerja atau kamus kompetensi </t>
  </si>
  <si>
    <t>TOTAL NILAI PERFORMANCE</t>
  </si>
  <si>
    <t>INTERNAL BUSINESS PROSES</t>
  </si>
  <si>
    <t>KEY PERPROMANCE INDICATOR (KPI)</t>
  </si>
  <si>
    <t>(k)</t>
  </si>
  <si>
    <t>VOA Pembiayaan</t>
  </si>
  <si>
    <t>VOA Pembiayaan Konsumtif</t>
  </si>
  <si>
    <t>Pembiayaan FLPP</t>
  </si>
  <si>
    <t>VOA Pembiayaan tumbuh (Target RBC)</t>
  </si>
  <si>
    <t>Optimalisasi penyerapan potensi Fix Income</t>
  </si>
  <si>
    <t>F2. Pertumbuhan Pembiayaan</t>
  </si>
  <si>
    <t>F3. Pertumbuhan Pembiayaan Konsumtif</t>
  </si>
  <si>
    <t>F1. Meningkatkan Shareholder value</t>
  </si>
  <si>
    <t>Laba Syariah</t>
  </si>
  <si>
    <t>Laba tercapai (target RBC)</t>
  </si>
  <si>
    <t>F3.1. Menyalurkan Pembiayaan konsumtif khususnya segmen fixed income</t>
  </si>
  <si>
    <t>F1.1 Optimalisasi ekspansi pembiayaan yang sehat</t>
  </si>
  <si>
    <t>a) Menyalurkan pembiayaan yang sehat.
b) Monitoring penyaluran pembiayaan.
c) Mensupervisi Kantor Cabang dalam rangka penyaluran pembiayaan</t>
  </si>
  <si>
    <t>C2. Market Share</t>
  </si>
  <si>
    <t>C2.1. Menyalurkan pembiayan PUR sesuai kouta</t>
  </si>
  <si>
    <t>C2.2. Menciptakan program/ event literasi keuangan untuk sekolah-sekolah</t>
  </si>
  <si>
    <t>Sesuai target RBC 2022 (Nominal NPL)</t>
  </si>
  <si>
    <t>PELANGGAN</t>
  </si>
  <si>
    <t>C1. Project BI Fast</t>
  </si>
  <si>
    <t>C2. Project Ready Cash</t>
  </si>
  <si>
    <t>INTERNAL PROSES</t>
  </si>
  <si>
    <t>&lt;80%</t>
  </si>
  <si>
    <t>80% s/d &lt;90%</t>
  </si>
  <si>
    <t>90% s/d 100%</t>
  </si>
  <si>
    <t>&gt;100% s/d 110%</t>
  </si>
  <si>
    <t>&gt;110%</t>
  </si>
  <si>
    <t>% progres</t>
  </si>
  <si>
    <t>Tidak ada pegawai yang mengikuti pelatihan</t>
  </si>
  <si>
    <t>Pengurangan tenaga kerja bidang operasional di seluruh cabang</t>
  </si>
  <si>
    <t>Pengurangan tenaga kerja bidanga operasional diseluruh cabang total 34 orang TW.II, dan permintaan sudah disampaikan kepada Divisi HC</t>
  </si>
  <si>
    <t>orang</t>
  </si>
  <si>
    <t>F1.1 Melakukan sentralisasi beberapa pekerjaan</t>
  </si>
  <si>
    <t>C1. Core Banking untuk Sentralisasi Operasional</t>
  </si>
  <si>
    <t>Penggunaan Fungsi Core Banking untuk sentralisasi pajak, aplikasi bantu IA, Sentral Kliring, Sentral Pelaporan</t>
  </si>
  <si>
    <t>Terbentuk sentralisasi pajak pada TW II</t>
  </si>
  <si>
    <t>C1.1. Melakukan sentralisasi pekerjaan</t>
  </si>
  <si>
    <t>% Coaching &amp; Counseling</t>
  </si>
  <si>
    <t>melaksanakan coaching &amp; counseling</t>
  </si>
  <si>
    <t>Tidak ada sanksi pegawai</t>
  </si>
  <si>
    <t>Bedah ketentuan, bedah buku, refresh ketentuan</t>
  </si>
  <si>
    <t>Efisiensi Penggunaan Biaya Opex IT yang direalisasikan</t>
  </si>
  <si>
    <t>Penggunaan biaya Opex IT yang telah  direalisasikan</t>
  </si>
  <si>
    <t>&gt; 90% s.d 100%</t>
  </si>
  <si>
    <t>&gt; 85% s.d 90%</t>
  </si>
  <si>
    <t>80% s.d 85%</t>
  </si>
  <si>
    <t>&lt; 80%</t>
  </si>
  <si>
    <t>Efisiensi Penggunaan Biaya Capex IT yang direalisasikan</t>
  </si>
  <si>
    <t>Penggunaan biaya Capex IT yang telah direalisasikan</t>
  </si>
  <si>
    <t>Waktu Penyelesaian BI Fast di sisi IT sesuai RBB</t>
  </si>
  <si>
    <t>Waktu Penyelesaian Ready Cash di sisi IT sesuai RBB</t>
  </si>
  <si>
    <t>C3. Project Aplikasi Pipeline</t>
  </si>
  <si>
    <t>Waktu Penyelesaian Aplikasi Pipeline di sisi IT sesuai RBB</t>
  </si>
  <si>
    <t>Pencapaian SLA Jaringan Komunikasi</t>
  </si>
  <si>
    <t>&lt; 90%</t>
  </si>
  <si>
    <t xml:space="preserve"> 90% s/d &lt; 95%</t>
  </si>
  <si>
    <t>95% s/d 99,99%</t>
  </si>
  <si>
    <t>95% - 99,99% dengan adanya kenaikan &lt;= 0,5% dari TW sebelumnya</t>
  </si>
  <si>
    <t>95% - 99,99% dengan adanya kenaikan &gt; 0,5% dari TW sebelumnya, atau 100%</t>
  </si>
  <si>
    <t>Rata-rata persentase downtime Mobile Banking maksimal 0,05%</t>
  </si>
  <si>
    <t>&lt; 99%</t>
  </si>
  <si>
    <t xml:space="preserve"> 99% s/d &lt; 99,9%</t>
  </si>
  <si>
    <t>99,90% s/d 99,99%</t>
  </si>
  <si>
    <t>99,90% - 99,99% dengan adanya kenaikan &lt;= 0,05% dari TW sebelumnya</t>
  </si>
  <si>
    <t>Kinerja Server Core Banking System</t>
  </si>
  <si>
    <t xml:space="preserve">Downtime Server Core Banking System maksimal 0,05% </t>
  </si>
  <si>
    <t>F1. Efisiensi Tenaga Kerja</t>
  </si>
  <si>
    <t>F1.1 Pengurangan Tenaga Kerja bidang Operasional</t>
  </si>
  <si>
    <t>Realisasi pengurangan &lt;30 orang</t>
  </si>
  <si>
    <t>Realisasi 30 orang</t>
  </si>
  <si>
    <t>Realisasi pengurangan 34 orang</t>
  </si>
  <si>
    <t>realisasi pengurangan 40 orang</t>
  </si>
  <si>
    <t>realisasi pengurangan &gt;40 orang</t>
  </si>
  <si>
    <t>implementasi maksimal 1 item</t>
  </si>
  <si>
    <t>implementasi 2 item sampai juni</t>
  </si>
  <si>
    <t>implemntasi 4 item akhir Juni</t>
  </si>
  <si>
    <t xml:space="preserve">implemntasi 4 item tanggal 15 Juni </t>
  </si>
  <si>
    <t>implemntasi 4 item bulan Mei</t>
  </si>
  <si>
    <t>C2. Kualitas pelaporan</t>
  </si>
  <si>
    <t>Kualitas pelaporan LBUT</t>
  </si>
  <si>
    <t>peningkatan Proses VALIDASI ktp, Jenis Kelamin, Tanggal Lahir</t>
  </si>
  <si>
    <t>% realisasi</t>
  </si>
  <si>
    <t>C2.1. Penyusunan aplikasi validasi</t>
  </si>
  <si>
    <t>C2.1. Peningkatan kualitas laporan LBUT</t>
  </si>
  <si>
    <t>tidak dilakukan validasi</t>
  </si>
  <si>
    <t>validasi dilakukan 1x /bulan</t>
  </si>
  <si>
    <t>validasi dilakukan 2x /bulan</t>
  </si>
  <si>
    <t>validasi dilakukan 4x /bulan</t>
  </si>
  <si>
    <t>validasi dilakukan 6x /bulan</t>
  </si>
  <si>
    <t>Kualitas pelaporan SLIK</t>
  </si>
  <si>
    <t>C2.2. Penyusunan aplikasi validasi</t>
  </si>
  <si>
    <t>C2.2 Peningkatan kualitas laporan SLIK</t>
  </si>
  <si>
    <t>C3. Kualitas Laporan Keuangan</t>
  </si>
  <si>
    <t xml:space="preserve">Penyampaian profil kinerja bulanan </t>
  </si>
  <si>
    <t>Penyampaian profil kinerja bulanan secara tepat waktu dan benar kepada Div.Perencanaan</t>
  </si>
  <si>
    <t>hari</t>
  </si>
  <si>
    <t>C3.1 Penyampaian profil kinerja bulanan secara tepat waktu</t>
  </si>
  <si>
    <t>disampaikan diatas tanggal 20 selama 7 kali</t>
  </si>
  <si>
    <t>disampaikan diatas tanggal 10 sebanyak 5 kali</t>
  </si>
  <si>
    <t>disampaikan paling lambat tanggal 10 sebanyak 10 kali, dengan 5 kali koreksi</t>
  </si>
  <si>
    <t>disampaikan paling lambat tanggal 10 sebanyak 11 kali, dengan 3 kali koreksi</t>
  </si>
  <si>
    <t>disampaikan paling lambat tanggal 10 sebanyak 12 kali, dengan tanpai koreksi</t>
  </si>
  <si>
    <t>laporan keuangan Auditted 2021</t>
  </si>
  <si>
    <t>Penyelesaian lap.keuangan auditted lebih cepat dari target (tgl.20 Feb 22)</t>
  </si>
  <si>
    <t>C3.2.Percepatan panyelesaian lap.keuangan auditted dari target</t>
  </si>
  <si>
    <t>realisasi setelah pebruari 2022</t>
  </si>
  <si>
    <t>Realisasi setelah tanggal 15 Pebruari 2022</t>
  </si>
  <si>
    <t>realisasi sesuai PKS dengan KAP</t>
  </si>
  <si>
    <t>Realisasi sebelum tanggal 15 Pebruari 2022</t>
  </si>
  <si>
    <t>realisasi 1 bulan sebelum tanggal PKS dengan KAP</t>
  </si>
  <si>
    <t>I1. Pemenuhan Pedoman dan Ketentuan</t>
  </si>
  <si>
    <t>Penerbitan Ketentuan Akuntansi &amp; Oprasional</t>
  </si>
  <si>
    <t>Penyelesaian ketentuan (Target Tw.II 22)</t>
  </si>
  <si>
    <t>% progress</t>
  </si>
  <si>
    <t>I1.1 FKetentuan nilai material amortisasi dan accural pembiayaan Syariah</t>
  </si>
  <si>
    <t>Belum Selesai</t>
  </si>
  <si>
    <t>Sudah dimasukkan ke MRK dan belum disetujui Direksi</t>
  </si>
  <si>
    <t>Sudah dimasukkan ke MRK dan sudah setujui Direksi</t>
  </si>
  <si>
    <t>Sudah disosialisasikan</t>
  </si>
  <si>
    <t>Sudah disosialisasikan dan diimplementasikan</t>
  </si>
  <si>
    <t>I1.2 Ketentuan e voucer transaksi tunai dan non tunai</t>
  </si>
  <si>
    <t>Buku Pedoman Akuntansi</t>
  </si>
  <si>
    <t>Pemenuhan BP COA Konven dan Syariah pada TW IV</t>
  </si>
  <si>
    <t>I1.3 BP Chart Of Account (COA) konven dan syariah</t>
  </si>
  <si>
    <t>I1.1 BP Chart Of Account (COA) konven dan syariah</t>
  </si>
  <si>
    <t>Pemenuhan BP Penggunaan Dana pada TW IV</t>
  </si>
  <si>
    <t>I1.4 Buku Pedoman Penggunaan Dana</t>
  </si>
  <si>
    <t>I1.2 Buku Pedoman Penggunaan Dana</t>
  </si>
  <si>
    <t>Pemenuhan BP Fixed Asset pada TW III</t>
  </si>
  <si>
    <t>I1.5 Buku Pedoman Fixed Asset</t>
  </si>
  <si>
    <t>I1.3 Buku Pedoman Fixed Asset</t>
  </si>
  <si>
    <t>Buku Pedoman Cabang</t>
  </si>
  <si>
    <t>Pemenuhan BP Teller pada TW III</t>
  </si>
  <si>
    <t>I1.6 Buku Pedoman Teller</t>
  </si>
  <si>
    <t>I1.4 Buku Pedoman Teller</t>
  </si>
  <si>
    <t>Buku Pedoman Perpajakan</t>
  </si>
  <si>
    <t>Pemenuhan BP Perpajakan pada TW IV</t>
  </si>
  <si>
    <t>I1.7 Buku Pedoman Perpajakan</t>
  </si>
  <si>
    <t>I1.5 Buku Pedoman Perpajakan</t>
  </si>
  <si>
    <t>LG1.2 Kompetensi pegawai</t>
  </si>
  <si>
    <t>Melakukan pelatihan kepada cabang kurang 3 kali setahun</t>
  </si>
  <si>
    <t>Melakukan pelatihan kepada cabang kurang 5 kali setahun</t>
  </si>
  <si>
    <t>Melakukan pelatihan kepada cabang 5 kali setahun</t>
  </si>
  <si>
    <t>Melakukan pelatihan kepada cabang 7 kali setahun</t>
  </si>
  <si>
    <t>Melakukan pelatihan kepada cabang 10 kali setahun</t>
  </si>
  <si>
    <t>Total Kredit (RBC)</t>
  </si>
  <si>
    <t>NOA  kredit (Tumbuh)</t>
  </si>
  <si>
    <t xml:space="preserve"> (Target RBC)</t>
  </si>
  <si>
    <t xml:space="preserve">Total Kredit Konsumtif </t>
  </si>
  <si>
    <t>Total Kredit UMK</t>
  </si>
  <si>
    <t>Total Kredit Komersial &amp; Korporat</t>
  </si>
  <si>
    <t>NOA kredit konsumtif tumbuh (target RBC)</t>
  </si>
  <si>
    <t>NOA kredit prduktif tumbuh (target RBC)</t>
  </si>
  <si>
    <t xml:space="preserve">    FPD</t>
  </si>
  <si>
    <t>Meningkatkan pencapaian SLA proses kredit (komersial  &amp; korporat)</t>
  </si>
  <si>
    <t>Penyempurnaan Proses Kredit (Update Pedoman)</t>
  </si>
  <si>
    <t>Bisnis Proses baru Pembiayaan UMKM</t>
  </si>
  <si>
    <t>Pelaksanaan CNC</t>
  </si>
  <si>
    <t>Sanksi</t>
  </si>
  <si>
    <t>LG2. People Development</t>
  </si>
  <si>
    <t>&gt; 100%</t>
  </si>
  <si>
    <t>Uptime Mobile Banking</t>
  </si>
  <si>
    <t>99,90% - 99,99% dengan adanya kenaikan &gt; 0,05% dari TW sebelumnya, atau 100%</t>
  </si>
  <si>
    <t>Kadiv Kabag</t>
  </si>
  <si>
    <t>Staf</t>
  </si>
  <si>
    <t>&lt;70% yang dapat dibuktikan melalui HCIS</t>
  </si>
  <si>
    <t>70% s/d &lt;80% yang dapat dibuktikan melalui HCIS</t>
  </si>
  <si>
    <t>80% s/d &lt;90% yang dapat dibuktikan melalui HCIS</t>
  </si>
  <si>
    <t>90% s/d &lt;100% yang dapat dibuktikan melalui HCIS</t>
  </si>
  <si>
    <t>100% yang dapat dibuktikan melalui HCIS</t>
  </si>
  <si>
    <t>F1. Meningkatkan Pertumbuhan Kredit</t>
  </si>
  <si>
    <t xml:space="preserve">Total Kredit </t>
  </si>
  <si>
    <t>Total DPK</t>
  </si>
  <si>
    <t>Rasio FBI</t>
  </si>
  <si>
    <t>a) Menyalurkan kredit yang sehat.
b) Monitoring penyaluran kredit.                               c) Optimalisasi kredit ASN</t>
  </si>
  <si>
    <t xml:space="preserve"> Mendorong transaksi-transaksi FBI</t>
  </si>
  <si>
    <t>Rasio LDR</t>
  </si>
  <si>
    <t>a) Meningkatkan perolehan dana pihak ketiga                                                                                   b) Pendekatan ke Stakeholder c) Gathering dengan instansi dan SKPDN</t>
  </si>
  <si>
    <t>C1. Meningkatkan Market Share</t>
  </si>
  <si>
    <t>Share Rasio Kredit Produktif</t>
  </si>
  <si>
    <t>C2. Menjaga komposisi dana murah</t>
  </si>
  <si>
    <t>Rasio CASA</t>
  </si>
  <si>
    <t>C3. Menjaga Kualitas Kredit Yang Sehat</t>
  </si>
  <si>
    <t>FPD</t>
  </si>
  <si>
    <t>NPL</t>
  </si>
  <si>
    <t>Bisnis Proses baru UMKM</t>
  </si>
  <si>
    <t>Fraud</t>
  </si>
  <si>
    <t>Tidak ada fraud pegawai</t>
  </si>
  <si>
    <t>Konsep pengembangan fitur belum selesai</t>
  </si>
  <si>
    <t>Telah dilakukan SIT</t>
  </si>
  <si>
    <t>Telah dilakukan UAT</t>
  </si>
  <si>
    <t>Pengembangan fitur selesai</t>
  </si>
  <si>
    <t>Menyalurkan kredit KUR sesuai kouta</t>
  </si>
  <si>
    <t>Mengoptimalkan potensi loan demand pada Debitur Exiisting</t>
  </si>
  <si>
    <t>Monitoring dan evaluasi  program/ event literasi keuangan untuk sekolah-sekolah</t>
  </si>
  <si>
    <t xml:space="preserve">Menyalurkan kredit yang sehat.
Monitoring penyaluran kredit.   </t>
  </si>
  <si>
    <t>Membuat tools monitoring SLA proses kredit</t>
  </si>
  <si>
    <t>Menyempurnakan dan menyesuaikan SOP dalam rangka stimulus ekspansi kredit</t>
  </si>
  <si>
    <t>Nilai  assessment bidang hukum</t>
  </si>
  <si>
    <t>: TRIWULAN II</t>
  </si>
  <si>
    <t>LG1. People Development</t>
  </si>
  <si>
    <t>LG2. Corporate Culture Development</t>
  </si>
  <si>
    <t>Program Coaching dan Mentoring</t>
  </si>
  <si>
    <t>Melaksanakan coaching &amp; counseling</t>
  </si>
  <si>
    <t>: AKUNTANSI DAN KEUANGAN</t>
  </si>
  <si>
    <t>LG3. Corporate Culture Development</t>
  </si>
  <si>
    <t>Monitoring penggunaan biaya Opex setiap bulan</t>
  </si>
  <si>
    <t>Menyelesaikan production Aplikasi Ready Cash</t>
  </si>
  <si>
    <t>Pengembangan Aplikasi</t>
  </si>
  <si>
    <t>Implementasi BI Fast</t>
  </si>
  <si>
    <t>Implementasi Ready Cash</t>
  </si>
  <si>
    <t>Konsep pengembangan fitur  telah selesai</t>
  </si>
  <si>
    <t>Implementasi Aplikasi Pipeline</t>
  </si>
  <si>
    <t>Ujicoba Internal Aplikasi</t>
  </si>
  <si>
    <t>UAT dan Implementasi</t>
  </si>
  <si>
    <t>C4. Project Aplikasi One Step Payroll</t>
  </si>
  <si>
    <t>Implementasi Aplikasi One Step Payroll</t>
  </si>
  <si>
    <t>Waktu Penyelesaian Aplikasi One Step Payroll</t>
  </si>
  <si>
    <t>Pelatihan untuk pegawai Divisi TSI minimal 1 pelatihan per pegawai (jumlah)</t>
  </si>
  <si>
    <t>Pelatihan untuk pegawai Divisi TSI minimal 2 pelatihan per pegawai (jumlah)</t>
  </si>
  <si>
    <t>Pelatihan untuk pegawai Divisi TSI minimal 3 pelatihan per pegawai (jumlah)</t>
  </si>
  <si>
    <t>Pelatihan untuk pegawai Divisi TSI minimal &gt;3 pelatihan per pegawai (jumlah)</t>
  </si>
  <si>
    <t>Menyelesaikan production Aplikasi BI Fast</t>
  </si>
  <si>
    <t>Memelihara dan evaluasi kinerja server Core Banking</t>
  </si>
  <si>
    <t>Monitoring penggunaan biaya Capex setiap bulan</t>
  </si>
  <si>
    <t>Menyelesaikan production Aplikasi Pipeline</t>
  </si>
  <si>
    <t>Menyelesaikan production aplikasi One Step Payroll</t>
  </si>
  <si>
    <t>Evaluasi penyedia layanan Mobile Banking</t>
  </si>
  <si>
    <t>: TRIWULAN III</t>
  </si>
  <si>
    <t xml:space="preserve">KEPUTUSAN DIREKSI
BANK KALSEL
NOMOR : 26/KEP.DIR/REN/2022
TENTANG
PANDUAN PENYUSUNAN DAN PENILAIAN KINERJA SERTA PEMBERIAN INSENTIF 
BAGI PEGAWAI, DIREKSI DAN DEWAN KOMISARIS
BANK KALSEL
</t>
  </si>
  <si>
    <t>Format (kertas kerja) penilaian kinerja level Divisi Support:</t>
  </si>
  <si>
    <t>Format (kertas kerja) penilaian kinerja level Korporat :</t>
  </si>
  <si>
    <t>Financial minimal 30 poin</t>
  </si>
  <si>
    <t>Financial minimal 40 poin</t>
  </si>
  <si>
    <t>Customer minimal 20 poin</t>
  </si>
  <si>
    <t>Customer maksimal 20 poin</t>
  </si>
  <si>
    <t>Internal Business Process maksimal 40 poin</t>
  </si>
  <si>
    <t>Internal Business Process maksimal 30 poin</t>
  </si>
  <si>
    <t>Learning &amp; Growth maksimal 10 poin</t>
  </si>
  <si>
    <t>Total bobot 100.</t>
  </si>
  <si>
    <t>Format (kertas kerja) penilaian kinerja level Divisi Bisnis:</t>
  </si>
  <si>
    <t>Format (kertas kerja) penilaian kinerja level Group Head Bisnis:</t>
  </si>
  <si>
    <t>Financial maksimal 50 poin</t>
  </si>
  <si>
    <t>Internal Business Process minimal 20 poin</t>
  </si>
  <si>
    <t>C2. Project Ideb Robotik</t>
  </si>
  <si>
    <t>Implementasi Ideb Robotik</t>
  </si>
  <si>
    <t>Waktu Penyelesaian Ideb Robotik dari Sisi IT</t>
  </si>
  <si>
    <t>Menyelesaikan production Ideb Robotik</t>
  </si>
  <si>
    <t>C3. Support Relokasi  ATM</t>
  </si>
  <si>
    <t>Relokasi Jaringan ATM</t>
  </si>
  <si>
    <t>Waktu Relokasi Jaringan</t>
  </si>
  <si>
    <t>Menyelesaikan Relokasi Jaringan</t>
  </si>
  <si>
    <t>Jaringan Komunikasi tidak tersedia</t>
  </si>
  <si>
    <t>Order Jaringan Komunikasi ke Vendor</t>
  </si>
  <si>
    <t>Pemasangan Jaringan Komunikasi</t>
  </si>
  <si>
    <t>Setting dan aktivasi Jaringan Komunikasi</t>
  </si>
  <si>
    <t>ATM beroperasional di lokasi baru</t>
  </si>
  <si>
    <t>C4. Support Pembukaan Baru/Relokasi Kantor</t>
  </si>
  <si>
    <t>Pembukaan Baru/Relokasi Kantor</t>
  </si>
  <si>
    <t>Mensupport Pembukaan Baru/relokasi Kantor</t>
  </si>
  <si>
    <t>Support Pembukaan Baru/Relokasi Kantor</t>
  </si>
  <si>
    <t>Kantor telah beroperasional</t>
  </si>
  <si>
    <t>I2. Peningkatan Layanan Server kepada Unit kerja terkait</t>
  </si>
  <si>
    <t>: TRIWULAN IV</t>
  </si>
  <si>
    <t>C1. Project New NDE</t>
  </si>
  <si>
    <t>Implementasi New NDE</t>
  </si>
  <si>
    <t>Waktu Penyelesaian New NDE</t>
  </si>
  <si>
    <t>C2. Project Digital Kearsipan</t>
  </si>
  <si>
    <t>Implementasi Digital Kearsipan</t>
  </si>
  <si>
    <t>Waktu Penyelesaian Digital Kearsipan</t>
  </si>
  <si>
    <t>Menyelesaikan production Aplikasi New NDE</t>
  </si>
  <si>
    <t>Menyelesaikan production Digital Kearsipan</t>
  </si>
  <si>
    <t>C4. Support Relokasi  ATM</t>
  </si>
  <si>
    <t>C5. Support Pembukaan Baru/Relokasi Kantor</t>
  </si>
  <si>
    <t>C3. Pengelolaan Distribusi Dana Bantuan Sosial</t>
  </si>
  <si>
    <t>Tersedianya alternatif pendistribusian bansos tanpa harus membuka account/rekening di Bank Kalsel</t>
  </si>
  <si>
    <t>Waktu penyelesaian alur distribusi dana bansos</t>
  </si>
  <si>
    <t>- Pencatatan penarikan dana bansos dapat melalui aplikasi PPOB
- Akan dilakukan pengembangan pada smart EDC untuk verifikasi penerima bansos</t>
  </si>
  <si>
    <t>Program Sosialisasi ATM Skimming</t>
  </si>
  <si>
    <t>LG1. Corporate Culture Development</t>
  </si>
  <si>
    <t>LG2. People  Development</t>
  </si>
  <si>
    <t>% Pelaksanaan Sosialisasi ATM Skimming</t>
  </si>
  <si>
    <t>Melaksanakan Sosialisasi ATM Skimming ke seluruh Unit Kerja PIC ATM / Cabang</t>
  </si>
  <si>
    <t>&lt;70% Sosialisasi terlaksanan ke PIC ATM / Kantor Cabang</t>
  </si>
  <si>
    <t>70% s/d &lt;80% Sosialisasi terlaksanan ke PIC ATM / Kantor Cabang</t>
  </si>
  <si>
    <t>80% s/d &lt;90% Sosialisasi terlaksanan ke PIC ATM / Kantor Cabang</t>
  </si>
  <si>
    <t>90% s/d &lt;100% Sosialisasi terlaksanan ke PIC ATM / Kantor Cabang</t>
  </si>
  <si>
    <t>100% Sosialisasi terlaksanan ke PIC ATM / Kantor Cabang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</si>
</sst>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;;;"/>
  </numFmts>
  <fonts count="8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</font>
    <font>
      <b/>
      <sz val="10"/>
      <name val="Calibri"/>
      <family val="2"/>
    </font>
    <font>
      <b/>
      <sz val="13"/>
      <color indexed="23"/>
      <name val="Calibri"/>
      <family val="2"/>
    </font>
    <font>
      <b/>
      <sz val="13"/>
      <color indexed="63"/>
      <name val="Calibri"/>
      <family val="2"/>
    </font>
    <font>
      <i/>
      <sz val="13"/>
      <color indexed="23"/>
      <name val="Calibri"/>
      <family val="2"/>
    </font>
    <font>
      <b/>
      <sz val="13"/>
      <color indexed="8"/>
      <name val="Calibri"/>
      <family val="2"/>
    </font>
    <font>
      <sz val="13"/>
      <name val="Calibri"/>
      <family val="2"/>
    </font>
    <font>
      <b/>
      <sz val="10"/>
      <name val="Times New Roman"/>
      <family val="1"/>
    </font>
    <font>
      <b/>
      <sz val="18"/>
      <color indexed="63"/>
      <name val="Calibri"/>
      <family val="2"/>
    </font>
    <font>
      <b/>
      <sz val="18"/>
      <color indexed="9"/>
      <name val="Calibri"/>
      <family val="2"/>
    </font>
    <font>
      <b/>
      <sz val="14"/>
      <color indexed="9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i/>
      <sz val="11"/>
      <name val="Calibri"/>
      <family val="2"/>
    </font>
    <font>
      <b/>
      <sz val="16"/>
      <name val="Calibri"/>
      <family val="2"/>
    </font>
    <font>
      <b/>
      <sz val="13"/>
      <name val="Calibri"/>
      <family val="2"/>
    </font>
    <font>
      <sz val="9"/>
      <name val="Times New Roman"/>
      <family val="1"/>
    </font>
    <font>
      <sz val="16"/>
      <name val="Calibri"/>
      <family val="2"/>
    </font>
    <font>
      <b/>
      <sz val="5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sz val="9"/>
      <name val="Calibri"/>
      <family val="2"/>
    </font>
    <font>
      <sz val="12"/>
      <name val="Calibri"/>
      <family val="2"/>
    </font>
    <font>
      <b/>
      <sz val="22"/>
      <color indexed="63"/>
      <name val="Calibri"/>
      <family val="2"/>
    </font>
    <font>
      <b/>
      <sz val="16"/>
      <color indexed="9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0"/>
      <name val="Calibri"/>
      <family val="2"/>
    </font>
    <font>
      <b/>
      <i/>
      <sz val="13"/>
      <color indexed="23"/>
      <name val="Times New Roman"/>
      <family val="1"/>
    </font>
    <font>
      <b/>
      <sz val="13"/>
      <color indexed="23"/>
      <name val="Times New Roman"/>
      <family val="1"/>
    </font>
    <font>
      <b/>
      <i/>
      <sz val="9"/>
      <name val="Times New Roman"/>
      <family val="1"/>
    </font>
    <font>
      <sz val="11"/>
      <name val="Calibri"/>
      <family val="2"/>
    </font>
    <font>
      <b/>
      <sz val="18"/>
      <color theme="0"/>
      <name val="Calibri"/>
      <family val="2"/>
    </font>
    <font>
      <b/>
      <sz val="14"/>
      <color theme="0"/>
      <name val="Calibri"/>
      <family val="2"/>
    </font>
    <font>
      <b/>
      <sz val="26"/>
      <color indexed="9"/>
      <name val="Calibri"/>
      <family val="2"/>
    </font>
    <font>
      <sz val="11"/>
      <color theme="1"/>
      <name val="Calibri"/>
      <family val="2"/>
      <scheme val="minor"/>
    </font>
    <font>
      <i/>
      <sz val="12"/>
      <name val="Calibri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4"/>
      <name val="Calibri"/>
      <family val="2"/>
    </font>
    <font>
      <b/>
      <i/>
      <sz val="14"/>
      <name val="Calibri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color indexed="23"/>
      <name val="Calibri"/>
      <family val="2"/>
    </font>
    <font>
      <b/>
      <sz val="14"/>
      <color indexed="63"/>
      <name val="Calibri"/>
      <family val="2"/>
    </font>
    <font>
      <b/>
      <sz val="14"/>
      <color indexed="8"/>
      <name val="Calibri"/>
      <family val="2"/>
    </font>
    <font>
      <i/>
      <sz val="14"/>
      <color indexed="23"/>
      <name val="Calibri"/>
      <family val="2"/>
    </font>
    <font>
      <b/>
      <i/>
      <sz val="14"/>
      <color indexed="23"/>
      <name val="Times New Roman"/>
      <family val="1"/>
    </font>
    <font>
      <b/>
      <sz val="14"/>
      <color indexed="23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9"/>
      <name val="Arial"/>
      <family val="2"/>
    </font>
    <font>
      <sz val="14"/>
      <name val="Times New Roman"/>
      <family val="1"/>
    </font>
    <font>
      <sz val="16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</font>
    <font>
      <b/>
      <sz val="16"/>
      <color indexed="9"/>
      <name val="Calibri"/>
      <family val="2"/>
      <scheme val="minor"/>
    </font>
    <font>
      <b/>
      <sz val="10"/>
      <color rgb="FFFF0000"/>
      <name val="Arial"/>
      <family val="2"/>
    </font>
    <font>
      <sz val="14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9"/>
      </right>
      <top style="thin">
        <color auto="1"/>
      </top>
      <bottom/>
      <diagonal/>
    </border>
    <border>
      <left style="medium">
        <color indexed="9"/>
      </left>
      <right/>
      <top style="thin">
        <color auto="1"/>
      </top>
      <bottom/>
      <diagonal/>
    </border>
    <border>
      <left style="medium">
        <color indexed="9"/>
      </left>
      <right/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/>
      <bottom style="thin">
        <color auto="1"/>
      </bottom>
      <diagonal/>
    </border>
    <border>
      <left style="medium">
        <color indexed="9"/>
      </left>
      <right/>
      <top/>
      <bottom style="thin">
        <color auto="1"/>
      </bottom>
      <diagonal/>
    </border>
    <border>
      <left style="medium">
        <color indexed="9"/>
      </left>
      <right style="medium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1"/>
      </bottom>
      <diagonal/>
    </border>
    <border>
      <left style="thin">
        <color auto="1"/>
      </left>
      <right/>
      <top style="thin">
        <color auto="1"/>
      </top>
      <bottom style="medium">
        <color indexed="11"/>
      </bottom>
      <diagonal/>
    </border>
    <border>
      <left style="thin">
        <color auto="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thin">
        <color auto="1"/>
      </right>
      <top style="medium">
        <color indexed="11"/>
      </top>
      <bottom/>
      <diagonal/>
    </border>
    <border>
      <left style="thin">
        <color auto="1"/>
      </left>
      <right style="thin">
        <color auto="1"/>
      </right>
      <top style="medium">
        <color indexed="1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1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 style="thin">
        <color auto="1"/>
      </right>
      <top style="thin">
        <color auto="1"/>
      </top>
      <bottom style="medium">
        <color indexed="11"/>
      </bottom>
      <diagonal/>
    </border>
    <border>
      <left/>
      <right style="thin">
        <color auto="1"/>
      </right>
      <top style="medium">
        <color indexed="1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medium">
        <color indexed="11"/>
      </top>
      <bottom style="thin">
        <color auto="1"/>
      </bottom>
      <diagonal/>
    </border>
    <border>
      <left style="medium">
        <color indexed="9"/>
      </left>
      <right style="medium">
        <color indexed="9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1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9"/>
      </right>
      <top style="thin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auto="1"/>
      </top>
      <bottom style="medium">
        <color indexed="11"/>
      </bottom>
      <diagonal/>
    </border>
    <border>
      <left/>
      <right/>
      <top style="thin">
        <color auto="1"/>
      </top>
      <bottom style="medium">
        <color indexed="11"/>
      </bottom>
      <diagonal/>
    </border>
    <border>
      <left/>
      <right style="thin">
        <color auto="1"/>
      </right>
      <top style="thin">
        <color auto="1"/>
      </top>
      <bottom style="medium">
        <color indexed="1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theme="0"/>
      </left>
      <right/>
      <top style="thin">
        <color auto="1"/>
      </top>
      <bottom style="medium">
        <color indexed="9"/>
      </bottom>
      <diagonal/>
    </border>
    <border>
      <left style="thin">
        <color auto="1"/>
      </left>
      <right style="thin">
        <color auto="1"/>
      </right>
      <top/>
      <bottom style="medium">
        <color indexed="11"/>
      </bottom>
      <diagonal/>
    </border>
    <border>
      <left style="thin">
        <color auto="1"/>
      </left>
      <right/>
      <top/>
      <bottom style="medium">
        <color indexed="11"/>
      </bottom>
      <diagonal/>
    </border>
    <border>
      <left/>
      <right style="thin">
        <color auto="1"/>
      </right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 style="thin">
        <color theme="1"/>
      </left>
      <right style="medium">
        <color indexed="9"/>
      </right>
      <top style="thin">
        <color auto="1"/>
      </top>
      <bottom/>
      <diagonal/>
    </border>
    <border>
      <left style="medium">
        <color indexed="9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medium">
        <color indexed="9"/>
      </right>
      <top/>
      <bottom/>
      <diagonal/>
    </border>
    <border>
      <left style="medium">
        <color indexed="9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9"/>
      </right>
      <top/>
      <bottom style="thin">
        <color auto="1"/>
      </bottom>
      <diagonal/>
    </border>
    <border>
      <left style="medium">
        <color indexed="9"/>
      </left>
      <right style="thin">
        <color theme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auto="1"/>
      </bottom>
      <diagonal/>
    </border>
    <border>
      <left style="medium">
        <color indexed="9"/>
      </left>
      <right/>
      <top style="medium">
        <color indexed="9"/>
      </top>
      <bottom style="thin">
        <color auto="1"/>
      </bottom>
      <diagonal/>
    </border>
    <border>
      <left/>
      <right style="medium">
        <color indexed="9"/>
      </right>
      <top style="medium">
        <color indexed="9"/>
      </top>
      <bottom style="thin">
        <color auto="1"/>
      </bottom>
      <diagonal/>
    </border>
  </borders>
  <cellStyleXfs count="30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9" fontId="50" fillId="0" borderId="0" applyBorder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4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Border="0" applyProtection="0"/>
    <xf numFmtId="0" fontId="6" fillId="0" borderId="0"/>
    <xf numFmtId="0" fontId="6" fillId="0" borderId="0"/>
    <xf numFmtId="0" fontId="3" fillId="0" borderId="0"/>
    <xf numFmtId="41" fontId="82" fillId="0" borderId="0" applyFont="0" applyFill="0" applyBorder="0" applyAlignment="0" applyProtection="0"/>
    <xf numFmtId="0" fontId="2" fillId="0" borderId="0"/>
    <xf numFmtId="0" fontId="1" fillId="0" borderId="0"/>
    <xf numFmtId="43" fontId="84" fillId="0" borderId="0" applyFont="0" applyFill="0" applyBorder="0" applyAlignment="0" applyProtection="0"/>
  </cellStyleXfs>
  <cellXfs count="1247">
    <xf numFmtId="0" fontId="0" fillId="0" borderId="0" xfId="0"/>
    <xf numFmtId="0" fontId="21" fillId="4" borderId="29" xfId="0" applyFont="1" applyFill="1" applyBorder="1" applyAlignment="1">
      <alignment horizontal="left" vertical="top" wrapText="1"/>
    </xf>
    <xf numFmtId="10" fontId="21" fillId="4" borderId="2" xfId="3" applyNumberFormat="1" applyFont="1" applyFill="1" applyBorder="1" applyAlignment="1">
      <alignment horizontal="center" vertical="top" wrapText="1"/>
    </xf>
    <xf numFmtId="0" fontId="21" fillId="0" borderId="25" xfId="0" applyFont="1" applyBorder="1" applyAlignment="1">
      <alignment horizontal="center" vertical="center" wrapText="1"/>
    </xf>
    <xf numFmtId="10" fontId="24" fillId="4" borderId="2" xfId="3" applyNumberFormat="1" applyFont="1" applyFill="1" applyBorder="1" applyAlignment="1">
      <alignment horizontal="center" vertical="top" wrapText="1"/>
    </xf>
    <xf numFmtId="10" fontId="21" fillId="5" borderId="2" xfId="3" applyNumberFormat="1" applyFont="1" applyFill="1" applyBorder="1" applyAlignment="1">
      <alignment horizontal="left" vertical="top" wrapText="1" indent="1"/>
    </xf>
    <xf numFmtId="10" fontId="21" fillId="5" borderId="2" xfId="3" applyNumberFormat="1" applyFont="1" applyFill="1" applyBorder="1" applyAlignment="1">
      <alignment horizontal="center" vertical="top" wrapText="1"/>
    </xf>
    <xf numFmtId="10" fontId="21" fillId="4" borderId="7" xfId="3" applyNumberFormat="1" applyFont="1" applyFill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1" xfId="0" applyFont="1" applyBorder="1" applyAlignment="1">
      <alignment horizontal="center" vertical="top" wrapText="1"/>
    </xf>
    <xf numFmtId="1" fontId="26" fillId="0" borderId="2" xfId="0" applyNumberFormat="1" applyFont="1" applyBorder="1" applyAlignment="1">
      <alignment horizontal="center" vertical="top" wrapText="1"/>
    </xf>
    <xf numFmtId="10" fontId="21" fillId="4" borderId="31" xfId="3" applyNumberFormat="1" applyFont="1" applyFill="1" applyBorder="1" applyAlignment="1">
      <alignment horizontal="center" vertical="top" wrapText="1"/>
    </xf>
    <xf numFmtId="10" fontId="24" fillId="4" borderId="31" xfId="3" applyNumberFormat="1" applyFont="1" applyFill="1" applyBorder="1" applyAlignment="1">
      <alignment horizontal="center" vertical="top" wrapText="1"/>
    </xf>
    <xf numFmtId="10" fontId="21" fillId="5" borderId="31" xfId="3" applyNumberFormat="1" applyFont="1" applyFill="1" applyBorder="1" applyAlignment="1">
      <alignment horizontal="center" vertical="top" wrapText="1"/>
    </xf>
    <xf numFmtId="10" fontId="21" fillId="4" borderId="33" xfId="3" applyNumberFormat="1" applyFont="1" applyFill="1" applyBorder="1" applyAlignment="1">
      <alignment horizontal="center" vertical="top" wrapText="1"/>
    </xf>
    <xf numFmtId="0" fontId="33" fillId="0" borderId="7" xfId="0" applyFont="1" applyBorder="1" applyAlignment="1">
      <alignment horizontal="center" vertical="top" wrapText="1"/>
    </xf>
    <xf numFmtId="1" fontId="26" fillId="0" borderId="3" xfId="0" applyNumberFormat="1" applyFont="1" applyBorder="1" applyAlignment="1">
      <alignment horizontal="center" vertical="top" wrapText="1"/>
    </xf>
    <xf numFmtId="1" fontId="26" fillId="0" borderId="31" xfId="0" applyNumberFormat="1" applyFont="1" applyBorder="1" applyAlignment="1">
      <alignment horizontal="center" vertical="top" wrapText="1"/>
    </xf>
    <xf numFmtId="10" fontId="25" fillId="5" borderId="2" xfId="3" applyNumberFormat="1" applyFont="1" applyFill="1" applyBorder="1" applyAlignment="1">
      <alignment horizontal="center" vertical="top" wrapText="1"/>
    </xf>
    <xf numFmtId="0" fontId="21" fillId="0" borderId="30" xfId="0" applyFont="1" applyBorder="1" applyAlignment="1">
      <alignment horizontal="center" vertical="center" wrapText="1"/>
    </xf>
    <xf numFmtId="10" fontId="25" fillId="5" borderId="7" xfId="3" applyNumberFormat="1" applyFont="1" applyFill="1" applyBorder="1" applyAlignment="1">
      <alignment horizontal="right" vertical="top" wrapText="1"/>
    </xf>
    <xf numFmtId="10" fontId="25" fillId="5" borderId="31" xfId="3" applyNumberFormat="1" applyFont="1" applyFill="1" applyBorder="1" applyAlignment="1">
      <alignment horizontal="center" vertical="top" wrapText="1"/>
    </xf>
    <xf numFmtId="10" fontId="25" fillId="5" borderId="33" xfId="3" applyNumberFormat="1" applyFont="1" applyFill="1" applyBorder="1" applyAlignment="1">
      <alignment horizontal="right" vertical="top" wrapText="1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10" fontId="21" fillId="4" borderId="2" xfId="3" applyNumberFormat="1" applyFont="1" applyFill="1" applyBorder="1" applyAlignment="1">
      <alignment horizontal="left" vertical="top" wrapText="1" indent="1"/>
    </xf>
    <xf numFmtId="0" fontId="22" fillId="4" borderId="2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right" vertical="center"/>
    </xf>
    <xf numFmtId="0" fontId="25" fillId="5" borderId="2" xfId="0" applyFont="1" applyFill="1" applyBorder="1" applyAlignment="1">
      <alignment horizontal="center" vertical="center" textRotation="90" wrapText="1"/>
    </xf>
    <xf numFmtId="0" fontId="25" fillId="5" borderId="3" xfId="0" applyFont="1" applyFill="1" applyBorder="1" applyAlignment="1">
      <alignment horizontal="center" vertical="center" textRotation="90" wrapText="1"/>
    </xf>
    <xf numFmtId="0" fontId="25" fillId="5" borderId="31" xfId="0" applyFont="1" applyFill="1" applyBorder="1" applyAlignment="1">
      <alignment horizontal="center" vertical="center" textRotation="90" wrapText="1"/>
    </xf>
    <xf numFmtId="164" fontId="23" fillId="5" borderId="25" xfId="0" applyNumberFormat="1" applyFont="1" applyFill="1" applyBorder="1" applyAlignment="1">
      <alignment horizontal="right" vertical="center" wrapText="1"/>
    </xf>
    <xf numFmtId="0" fontId="23" fillId="5" borderId="2" xfId="0" applyFont="1" applyFill="1" applyBorder="1" applyAlignment="1">
      <alignment horizontal="right" vertical="center" wrapText="1"/>
    </xf>
    <xf numFmtId="0" fontId="23" fillId="5" borderId="3" xfId="0" applyFont="1" applyFill="1" applyBorder="1" applyAlignment="1">
      <alignment horizontal="right" vertical="center" wrapText="1"/>
    </xf>
    <xf numFmtId="0" fontId="23" fillId="5" borderId="31" xfId="0" applyFont="1" applyFill="1" applyBorder="1" applyAlignment="1">
      <alignment horizontal="right" vertical="center" wrapText="1"/>
    </xf>
    <xf numFmtId="0" fontId="23" fillId="5" borderId="2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 wrapText="1"/>
    </xf>
    <xf numFmtId="0" fontId="23" fillId="5" borderId="31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33" xfId="0" applyFont="1" applyFill="1" applyBorder="1" applyAlignment="1">
      <alignment vertical="center" wrapText="1"/>
    </xf>
    <xf numFmtId="164" fontId="25" fillId="6" borderId="2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8" fillId="0" borderId="0" xfId="0" applyFont="1"/>
    <xf numFmtId="0" fontId="23" fillId="5" borderId="25" xfId="0" applyFont="1" applyFill="1" applyBorder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2" fontId="30" fillId="0" borderId="25" xfId="0" applyNumberFormat="1" applyFont="1" applyBorder="1" applyAlignment="1">
      <alignment horizontal="center"/>
    </xf>
    <xf numFmtId="0" fontId="23" fillId="7" borderId="4" xfId="0" applyFont="1" applyFill="1" applyBorder="1" applyAlignment="1">
      <alignment vertical="center"/>
    </xf>
    <xf numFmtId="0" fontId="23" fillId="7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39" fillId="4" borderId="0" xfId="0" applyFont="1" applyFill="1" applyAlignment="1">
      <alignment horizontal="right" vertical="center"/>
    </xf>
    <xf numFmtId="0" fontId="40" fillId="4" borderId="0" xfId="0" applyFont="1" applyFill="1" applyAlignment="1">
      <alignment horizontal="left" vertical="center"/>
    </xf>
    <xf numFmtId="0" fontId="39" fillId="4" borderId="0" xfId="0" applyFont="1" applyFill="1" applyAlignment="1">
      <alignment horizontal="center" vertical="center"/>
    </xf>
    <xf numFmtId="0" fontId="39" fillId="4" borderId="27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top" wrapText="1"/>
    </xf>
    <xf numFmtId="0" fontId="28" fillId="5" borderId="2" xfId="0" applyFont="1" applyFill="1" applyBorder="1" applyAlignment="1">
      <alignment horizontal="center" vertical="top" wrapText="1"/>
    </xf>
    <xf numFmtId="0" fontId="28" fillId="5" borderId="31" xfId="0" applyFont="1" applyFill="1" applyBorder="1" applyAlignment="1">
      <alignment horizontal="center" vertical="top" wrapText="1"/>
    </xf>
    <xf numFmtId="1" fontId="25" fillId="5" borderId="2" xfId="0" applyNumberFormat="1" applyFont="1" applyFill="1" applyBorder="1" applyAlignment="1">
      <alignment horizontal="center" vertical="top" wrapText="1"/>
    </xf>
    <xf numFmtId="0" fontId="28" fillId="5" borderId="7" xfId="0" applyFont="1" applyFill="1" applyBorder="1" applyAlignment="1">
      <alignment horizontal="right" vertical="top" wrapText="1"/>
    </xf>
    <xf numFmtId="0" fontId="28" fillId="5" borderId="33" xfId="0" applyFont="1" applyFill="1" applyBorder="1" applyAlignment="1">
      <alignment horizontal="right" vertical="top" wrapText="1"/>
    </xf>
    <xf numFmtId="1" fontId="25" fillId="5" borderId="7" xfId="0" applyNumberFormat="1" applyFont="1" applyFill="1" applyBorder="1" applyAlignment="1">
      <alignment horizontal="right" vertical="top" wrapText="1"/>
    </xf>
    <xf numFmtId="0" fontId="21" fillId="5" borderId="2" xfId="0" applyFont="1" applyFill="1" applyBorder="1" applyAlignment="1">
      <alignment horizontal="center" vertical="top" wrapText="1"/>
    </xf>
    <xf numFmtId="0" fontId="21" fillId="5" borderId="31" xfId="0" applyFont="1" applyFill="1" applyBorder="1" applyAlignment="1">
      <alignment horizontal="center" vertical="top" wrapText="1"/>
    </xf>
    <xf numFmtId="0" fontId="33" fillId="5" borderId="2" xfId="0" applyFont="1" applyFill="1" applyBorder="1" applyAlignment="1">
      <alignment horizontal="center" vertical="top" wrapText="1"/>
    </xf>
    <xf numFmtId="0" fontId="33" fillId="5" borderId="31" xfId="0" applyFont="1" applyFill="1" applyBorder="1" applyAlignment="1">
      <alignment horizontal="center" vertical="top" wrapText="1"/>
    </xf>
    <xf numFmtId="1" fontId="26" fillId="5" borderId="2" xfId="0" applyNumberFormat="1" applyFont="1" applyFill="1" applyBorder="1" applyAlignment="1">
      <alignment horizontal="center" vertical="top" wrapText="1"/>
    </xf>
    <xf numFmtId="0" fontId="33" fillId="5" borderId="3" xfId="0" applyFont="1" applyFill="1" applyBorder="1" applyAlignment="1">
      <alignment horizontal="center" vertical="top" wrapText="1"/>
    </xf>
    <xf numFmtId="1" fontId="26" fillId="5" borderId="3" xfId="0" applyNumberFormat="1" applyFont="1" applyFill="1" applyBorder="1" applyAlignment="1">
      <alignment horizontal="center" vertical="top" wrapText="1"/>
    </xf>
    <xf numFmtId="10" fontId="18" fillId="8" borderId="4" xfId="0" applyNumberFormat="1" applyFont="1" applyFill="1" applyBorder="1" applyAlignment="1">
      <alignment horizontal="center" vertical="center"/>
    </xf>
    <xf numFmtId="10" fontId="18" fillId="8" borderId="7" xfId="0" applyNumberFormat="1" applyFont="1" applyFill="1" applyBorder="1" applyAlignment="1">
      <alignment horizontal="center" vertical="center"/>
    </xf>
    <xf numFmtId="2" fontId="45" fillId="8" borderId="39" xfId="0" applyNumberFormat="1" applyFont="1" applyFill="1" applyBorder="1" applyAlignment="1">
      <alignment vertical="center"/>
    </xf>
    <xf numFmtId="2" fontId="45" fillId="8" borderId="1" xfId="0" applyNumberFormat="1" applyFont="1" applyFill="1" applyBorder="1" applyAlignment="1">
      <alignment vertical="center"/>
    </xf>
    <xf numFmtId="0" fontId="23" fillId="7" borderId="32" xfId="0" applyFont="1" applyFill="1" applyBorder="1" applyAlignment="1">
      <alignment vertical="center"/>
    </xf>
    <xf numFmtId="0" fontId="20" fillId="3" borderId="32" xfId="0" applyFont="1" applyFill="1" applyBorder="1" applyAlignment="1">
      <alignment vertical="center"/>
    </xf>
    <xf numFmtId="0" fontId="41" fillId="3" borderId="33" xfId="0" applyFont="1" applyFill="1" applyBorder="1" applyAlignment="1">
      <alignment horizontal="center" vertical="center"/>
    </xf>
    <xf numFmtId="0" fontId="19" fillId="8" borderId="33" xfId="0" applyFont="1" applyFill="1" applyBorder="1" applyAlignment="1">
      <alignment horizontal="center" vertical="center" wrapText="1"/>
    </xf>
    <xf numFmtId="1" fontId="25" fillId="5" borderId="3" xfId="0" applyNumberFormat="1" applyFont="1" applyFill="1" applyBorder="1" applyAlignment="1">
      <alignment horizontal="center" vertical="top" wrapText="1"/>
    </xf>
    <xf numFmtId="1" fontId="25" fillId="5" borderId="31" xfId="0" applyNumberFormat="1" applyFont="1" applyFill="1" applyBorder="1" applyAlignment="1">
      <alignment horizontal="center" vertical="top" wrapText="1"/>
    </xf>
    <xf numFmtId="1" fontId="25" fillId="5" borderId="1" xfId="0" applyNumberFormat="1" applyFont="1" applyFill="1" applyBorder="1" applyAlignment="1">
      <alignment horizontal="right" vertical="top" wrapText="1"/>
    </xf>
    <xf numFmtId="1" fontId="25" fillId="5" borderId="33" xfId="0" applyNumberFormat="1" applyFont="1" applyFill="1" applyBorder="1" applyAlignment="1">
      <alignment horizontal="right" vertical="top" wrapText="1"/>
    </xf>
    <xf numFmtId="1" fontId="26" fillId="5" borderId="31" xfId="0" applyNumberFormat="1" applyFont="1" applyFill="1" applyBorder="1" applyAlignment="1">
      <alignment horizontal="center" vertical="top" wrapText="1"/>
    </xf>
    <xf numFmtId="2" fontId="45" fillId="8" borderId="33" xfId="0" applyNumberFormat="1" applyFont="1" applyFill="1" applyBorder="1" applyAlignment="1">
      <alignment vertical="center"/>
    </xf>
    <xf numFmtId="0" fontId="32" fillId="0" borderId="25" xfId="0" applyFont="1" applyBorder="1" applyAlignment="1">
      <alignment horizontal="center"/>
    </xf>
    <xf numFmtId="0" fontId="25" fillId="0" borderId="25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18" fillId="3" borderId="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left" vertical="top" wrapText="1"/>
    </xf>
    <xf numFmtId="0" fontId="22" fillId="5" borderId="7" xfId="0" applyFont="1" applyFill="1" applyBorder="1" applyAlignment="1">
      <alignment horizontal="right" vertical="top" wrapText="1"/>
    </xf>
    <xf numFmtId="10" fontId="25" fillId="5" borderId="7" xfId="3" applyNumberFormat="1" applyFont="1" applyFill="1" applyBorder="1" applyAlignment="1">
      <alignment horizontal="right" vertical="top" wrapText="1" indent="1"/>
    </xf>
    <xf numFmtId="0" fontId="22" fillId="5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center" vertical="center" wrapText="1"/>
    </xf>
    <xf numFmtId="0" fontId="48" fillId="0" borderId="0" xfId="0" applyFont="1"/>
    <xf numFmtId="0" fontId="49" fillId="9" borderId="40" xfId="0" applyFont="1" applyFill="1" applyBorder="1" applyAlignment="1">
      <alignment horizontal="center"/>
    </xf>
    <xf numFmtId="0" fontId="49" fillId="9" borderId="0" xfId="0" applyFont="1" applyFill="1" applyAlignment="1">
      <alignment horizontal="center"/>
    </xf>
    <xf numFmtId="0" fontId="49" fillId="11" borderId="40" xfId="0" applyFont="1" applyFill="1" applyBorder="1" applyAlignment="1">
      <alignment horizontal="center"/>
    </xf>
    <xf numFmtId="9" fontId="49" fillId="11" borderId="0" xfId="0" applyNumberFormat="1" applyFont="1" applyFill="1" applyAlignment="1">
      <alignment horizontal="center"/>
    </xf>
    <xf numFmtId="0" fontId="33" fillId="0" borderId="33" xfId="0" applyFont="1" applyBorder="1" applyAlignment="1">
      <alignment horizontal="center" vertical="top" wrapText="1"/>
    </xf>
    <xf numFmtId="10" fontId="25" fillId="5" borderId="2" xfId="3" applyNumberFormat="1" applyFont="1" applyFill="1" applyBorder="1" applyAlignment="1">
      <alignment horizontal="left" vertical="top" wrapText="1" indent="1"/>
    </xf>
    <xf numFmtId="0" fontId="22" fillId="0" borderId="2" xfId="0" applyFont="1" applyBorder="1" applyAlignment="1">
      <alignment horizontal="center" vertical="top" wrapText="1"/>
    </xf>
    <xf numFmtId="0" fontId="21" fillId="4" borderId="25" xfId="0" applyFont="1" applyFill="1" applyBorder="1" applyAlignment="1">
      <alignment vertical="top" wrapText="1"/>
    </xf>
    <xf numFmtId="0" fontId="22" fillId="4" borderId="4" xfId="0" applyFont="1" applyFill="1" applyBorder="1" applyAlignment="1">
      <alignment horizontal="left" vertical="top" wrapText="1"/>
    </xf>
    <xf numFmtId="0" fontId="22" fillId="4" borderId="6" xfId="0" applyFont="1" applyFill="1" applyBorder="1" applyAlignment="1">
      <alignment horizontal="left" vertical="top" wrapText="1"/>
    </xf>
    <xf numFmtId="0" fontId="22" fillId="4" borderId="26" xfId="0" applyFont="1" applyFill="1" applyBorder="1" applyAlignment="1">
      <alignment horizontal="left" vertical="top" wrapText="1"/>
    </xf>
    <xf numFmtId="164" fontId="22" fillId="4" borderId="43" xfId="1" applyFont="1" applyFill="1" applyBorder="1" applyAlignment="1">
      <alignment horizontal="center" vertical="center" wrapText="1"/>
    </xf>
    <xf numFmtId="10" fontId="42" fillId="4" borderId="26" xfId="3" applyNumberFormat="1" applyFont="1" applyFill="1" applyBorder="1" applyAlignment="1">
      <alignment horizontal="left" vertical="top" wrapText="1" indent="1"/>
    </xf>
    <xf numFmtId="0" fontId="23" fillId="0" borderId="30" xfId="0" applyFont="1" applyBorder="1" applyAlignment="1">
      <alignment horizontal="right" vertical="center" wrapText="1"/>
    </xf>
    <xf numFmtId="10" fontId="21" fillId="4" borderId="7" xfId="3" applyNumberFormat="1" applyFont="1" applyFill="1" applyBorder="1" applyAlignment="1">
      <alignment horizontal="left" vertical="top" wrapText="1" indent="1"/>
    </xf>
    <xf numFmtId="0" fontId="53" fillId="0" borderId="25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center" vertical="top" wrapText="1"/>
    </xf>
    <xf numFmtId="0" fontId="41" fillId="3" borderId="6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47" fillId="0" borderId="31" xfId="0" applyFont="1" applyBorder="1" applyAlignment="1">
      <alignment horizontal="center" vertical="top" wrapText="1"/>
    </xf>
    <xf numFmtId="0" fontId="22" fillId="0" borderId="31" xfId="0" applyFont="1" applyBorder="1" applyAlignment="1">
      <alignment horizontal="center" vertical="top" wrapText="1"/>
    </xf>
    <xf numFmtId="0" fontId="41" fillId="3" borderId="27" xfId="0" applyFont="1" applyFill="1" applyBorder="1" applyAlignment="1">
      <alignment horizontal="center" vertical="center"/>
    </xf>
    <xf numFmtId="9" fontId="49" fillId="11" borderId="40" xfId="0" applyNumberFormat="1" applyFont="1" applyFill="1" applyBorder="1" applyAlignment="1">
      <alignment horizontal="center"/>
    </xf>
    <xf numFmtId="0" fontId="12" fillId="4" borderId="3" xfId="9" quotePrefix="1" applyFont="1" applyFill="1" applyBorder="1" applyAlignment="1">
      <alignment horizontal="left" vertical="center"/>
    </xf>
    <xf numFmtId="164" fontId="0" fillId="0" borderId="0" xfId="0" applyNumberFormat="1"/>
    <xf numFmtId="165" fontId="33" fillId="0" borderId="48" xfId="0" applyNumberFormat="1" applyFont="1" applyBorder="1" applyAlignment="1">
      <alignment vertical="top" wrapText="1"/>
    </xf>
    <xf numFmtId="0" fontId="33" fillId="5" borderId="47" xfId="0" applyFont="1" applyFill="1" applyBorder="1" applyAlignment="1">
      <alignment horizontal="center" vertical="top" wrapText="1"/>
    </xf>
    <xf numFmtId="0" fontId="33" fillId="5" borderId="48" xfId="0" applyFont="1" applyFill="1" applyBorder="1" applyAlignment="1">
      <alignment horizontal="center" vertical="top" wrapText="1"/>
    </xf>
    <xf numFmtId="1" fontId="26" fillId="5" borderId="48" xfId="0" applyNumberFormat="1" applyFont="1" applyFill="1" applyBorder="1" applyAlignment="1">
      <alignment horizontal="center" vertical="top" wrapText="1"/>
    </xf>
    <xf numFmtId="0" fontId="21" fillId="5" borderId="47" xfId="7" applyFont="1" applyFill="1" applyBorder="1" applyAlignment="1">
      <alignment horizontal="left" vertical="center" wrapText="1"/>
    </xf>
    <xf numFmtId="10" fontId="25" fillId="5" borderId="48" xfId="3" applyNumberFormat="1" applyFont="1" applyFill="1" applyBorder="1" applyAlignment="1">
      <alignment horizontal="center" vertical="top" wrapText="1"/>
    </xf>
    <xf numFmtId="0" fontId="23" fillId="5" borderId="47" xfId="0" applyFont="1" applyFill="1" applyBorder="1" applyAlignment="1">
      <alignment horizontal="right" vertical="center" wrapText="1"/>
    </xf>
    <xf numFmtId="0" fontId="23" fillId="5" borderId="48" xfId="0" applyFont="1" applyFill="1" applyBorder="1" applyAlignment="1">
      <alignment horizontal="right" vertical="center" wrapText="1"/>
    </xf>
    <xf numFmtId="164" fontId="23" fillId="5" borderId="46" xfId="0" applyNumberFormat="1" applyFont="1" applyFill="1" applyBorder="1" applyAlignment="1">
      <alignment horizontal="right" vertical="center" wrapText="1"/>
    </xf>
    <xf numFmtId="0" fontId="21" fillId="5" borderId="48" xfId="0" applyFont="1" applyFill="1" applyBorder="1" applyAlignment="1">
      <alignment horizontal="center" vertical="top" wrapText="1"/>
    </xf>
    <xf numFmtId="10" fontId="21" fillId="5" borderId="47" xfId="3" applyNumberFormat="1" applyFont="1" applyFill="1" applyBorder="1" applyAlignment="1">
      <alignment horizontal="left" vertical="top" wrapText="1" indent="1"/>
    </xf>
    <xf numFmtId="164" fontId="25" fillId="6" borderId="46" xfId="0" applyNumberFormat="1" applyFont="1" applyFill="1" applyBorder="1" applyAlignment="1">
      <alignment horizontal="center"/>
    </xf>
    <xf numFmtId="2" fontId="30" fillId="0" borderId="46" xfId="0" applyNumberFormat="1" applyFont="1" applyBorder="1" applyAlignment="1">
      <alignment horizontal="center" vertical="center"/>
    </xf>
    <xf numFmtId="0" fontId="32" fillId="0" borderId="46" xfId="0" applyFont="1" applyBorder="1" applyAlignment="1">
      <alignment horizontal="center"/>
    </xf>
    <xf numFmtId="0" fontId="25" fillId="0" borderId="46" xfId="0" applyFont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2" fontId="25" fillId="5" borderId="7" xfId="0" applyNumberFormat="1" applyFont="1" applyFill="1" applyBorder="1" applyAlignment="1">
      <alignment horizontal="right" vertical="top" wrapText="1"/>
    </xf>
    <xf numFmtId="2" fontId="25" fillId="5" borderId="1" xfId="0" applyNumberFormat="1" applyFont="1" applyFill="1" applyBorder="1" applyAlignment="1">
      <alignment horizontal="right" vertical="top" wrapText="1"/>
    </xf>
    <xf numFmtId="2" fontId="25" fillId="5" borderId="33" xfId="0" applyNumberFormat="1" applyFont="1" applyFill="1" applyBorder="1" applyAlignment="1">
      <alignment horizontal="right" vertical="top" wrapText="1"/>
    </xf>
    <xf numFmtId="2" fontId="26" fillId="5" borderId="47" xfId="0" applyNumberFormat="1" applyFont="1" applyFill="1" applyBorder="1" applyAlignment="1">
      <alignment horizontal="center" vertical="top" wrapText="1"/>
    </xf>
    <xf numFmtId="2" fontId="26" fillId="5" borderId="3" xfId="0" applyNumberFormat="1" applyFont="1" applyFill="1" applyBorder="1" applyAlignment="1">
      <alignment horizontal="center" vertical="top" wrapText="1"/>
    </xf>
    <xf numFmtId="2" fontId="26" fillId="5" borderId="48" xfId="0" applyNumberFormat="1" applyFont="1" applyFill="1" applyBorder="1" applyAlignment="1">
      <alignment horizontal="center" vertical="top" wrapText="1"/>
    </xf>
    <xf numFmtId="0" fontId="21" fillId="0" borderId="36" xfId="0" applyFont="1" applyBorder="1" applyAlignment="1">
      <alignment horizontal="center" vertical="center" wrapText="1"/>
    </xf>
    <xf numFmtId="2" fontId="25" fillId="5" borderId="3" xfId="0" applyNumberFormat="1" applyFont="1" applyFill="1" applyBorder="1" applyAlignment="1">
      <alignment horizontal="center" vertical="top" wrapText="1"/>
    </xf>
    <xf numFmtId="0" fontId="28" fillId="5" borderId="47" xfId="0" applyFont="1" applyFill="1" applyBorder="1" applyAlignment="1">
      <alignment horizontal="center" vertical="top" wrapText="1"/>
    </xf>
    <xf numFmtId="0" fontId="28" fillId="5" borderId="48" xfId="0" applyFont="1" applyFill="1" applyBorder="1" applyAlignment="1">
      <alignment horizontal="center" vertical="top" wrapText="1"/>
    </xf>
    <xf numFmtId="10" fontId="21" fillId="5" borderId="47" xfId="3" applyNumberFormat="1" applyFont="1" applyFill="1" applyBorder="1" applyAlignment="1">
      <alignment horizontal="center" vertical="top" wrapText="1"/>
    </xf>
    <xf numFmtId="10" fontId="21" fillId="5" borderId="48" xfId="3" applyNumberFormat="1" applyFont="1" applyFill="1" applyBorder="1" applyAlignment="1">
      <alignment horizontal="center" vertical="top" wrapText="1"/>
    </xf>
    <xf numFmtId="2" fontId="25" fillId="5" borderId="47" xfId="0" applyNumberFormat="1" applyFont="1" applyFill="1" applyBorder="1" applyAlignment="1">
      <alignment horizontal="center" vertical="top" wrapText="1"/>
    </xf>
    <xf numFmtId="2" fontId="25" fillId="5" borderId="48" xfId="0" applyNumberFormat="1" applyFont="1" applyFill="1" applyBorder="1" applyAlignment="1">
      <alignment horizontal="center" vertical="top" wrapText="1"/>
    </xf>
    <xf numFmtId="10" fontId="21" fillId="5" borderId="3" xfId="3" applyNumberFormat="1" applyFont="1" applyFill="1" applyBorder="1" applyAlignment="1">
      <alignment horizontal="center" vertical="top" wrapText="1"/>
    </xf>
    <xf numFmtId="0" fontId="35" fillId="8" borderId="1" xfId="0" applyFont="1" applyFill="1" applyBorder="1" applyAlignment="1">
      <alignment horizontal="center" vertical="center" wrapText="1"/>
    </xf>
    <xf numFmtId="0" fontId="35" fillId="8" borderId="33" xfId="0" applyFont="1" applyFill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0" fillId="0" borderId="45" xfId="0" applyBorder="1"/>
    <xf numFmtId="0" fontId="21" fillId="0" borderId="52" xfId="0" applyFont="1" applyBorder="1" applyAlignment="1">
      <alignment vertical="center" wrapText="1"/>
    </xf>
    <xf numFmtId="10" fontId="21" fillId="4" borderId="48" xfId="3" applyNumberFormat="1" applyFont="1" applyFill="1" applyBorder="1" applyAlignment="1">
      <alignment horizontal="left" vertical="top" wrapText="1" indent="1"/>
    </xf>
    <xf numFmtId="1" fontId="22" fillId="5" borderId="46" xfId="0" applyNumberFormat="1" applyFont="1" applyFill="1" applyBorder="1" applyAlignment="1">
      <alignment horizontal="center" vertical="center" wrapText="1"/>
    </xf>
    <xf numFmtId="10" fontId="21" fillId="4" borderId="48" xfId="3" applyNumberFormat="1" applyFont="1" applyFill="1" applyBorder="1" applyAlignment="1">
      <alignment horizontal="left" vertical="center" wrapText="1" indent="1"/>
    </xf>
    <xf numFmtId="0" fontId="33" fillId="4" borderId="43" xfId="0" applyFont="1" applyFill="1" applyBorder="1" applyAlignment="1">
      <alignment horizontal="left" vertical="center" wrapText="1" indent="1"/>
    </xf>
    <xf numFmtId="10" fontId="33" fillId="5" borderId="47" xfId="3" applyNumberFormat="1" applyFont="1" applyFill="1" applyBorder="1" applyAlignment="1">
      <alignment horizontal="left" vertical="top" wrapText="1" indent="1"/>
    </xf>
    <xf numFmtId="10" fontId="33" fillId="5" borderId="7" xfId="3" applyNumberFormat="1" applyFont="1" applyFill="1" applyBorder="1" applyAlignment="1">
      <alignment horizontal="right" vertical="top" wrapText="1" indent="1"/>
    </xf>
    <xf numFmtId="10" fontId="33" fillId="4" borderId="48" xfId="3" applyNumberFormat="1" applyFont="1" applyFill="1" applyBorder="1" applyAlignment="1">
      <alignment horizontal="left" vertical="center" wrapText="1" indent="1"/>
    </xf>
    <xf numFmtId="10" fontId="33" fillId="4" borderId="48" xfId="3" applyNumberFormat="1" applyFont="1" applyFill="1" applyBorder="1" applyAlignment="1">
      <alignment horizontal="left" vertical="top" wrapText="1" indent="1"/>
    </xf>
    <xf numFmtId="10" fontId="33" fillId="4" borderId="45" xfId="3" applyNumberFormat="1" applyFont="1" applyFill="1" applyBorder="1" applyAlignment="1">
      <alignment horizontal="left" vertical="center" wrapText="1" indent="1"/>
    </xf>
    <xf numFmtId="10" fontId="33" fillId="5" borderId="47" xfId="3" applyNumberFormat="1" applyFont="1" applyFill="1" applyBorder="1" applyAlignment="1">
      <alignment horizontal="center" vertical="top" wrapText="1"/>
    </xf>
    <xf numFmtId="10" fontId="33" fillId="5" borderId="3" xfId="3" applyNumberFormat="1" applyFont="1" applyFill="1" applyBorder="1" applyAlignment="1">
      <alignment horizontal="center" vertical="top" wrapText="1"/>
    </xf>
    <xf numFmtId="10" fontId="33" fillId="5" borderId="48" xfId="3" applyNumberFormat="1" applyFont="1" applyFill="1" applyBorder="1" applyAlignment="1">
      <alignment horizontal="center" vertical="top" wrapText="1"/>
    </xf>
    <xf numFmtId="1" fontId="4" fillId="2" borderId="48" xfId="1" applyNumberFormat="1" applyFont="1" applyFill="1" applyBorder="1" applyAlignment="1">
      <alignment horizontal="center" vertical="center" wrapText="1"/>
    </xf>
    <xf numFmtId="1" fontId="33" fillId="2" borderId="45" xfId="3" applyNumberFormat="1" applyFont="1" applyFill="1" applyBorder="1" applyAlignment="1">
      <alignment horizontal="left" vertical="center" wrapText="1" indent="1"/>
    </xf>
    <xf numFmtId="10" fontId="33" fillId="5" borderId="7" xfId="3" applyNumberFormat="1" applyFont="1" applyFill="1" applyBorder="1" applyAlignment="1">
      <alignment horizontal="right" vertical="top" wrapText="1"/>
    </xf>
    <xf numFmtId="10" fontId="33" fillId="5" borderId="1" xfId="3" applyNumberFormat="1" applyFont="1" applyFill="1" applyBorder="1" applyAlignment="1">
      <alignment horizontal="right" vertical="top" wrapText="1"/>
    </xf>
    <xf numFmtId="10" fontId="33" fillId="5" borderId="33" xfId="3" applyNumberFormat="1" applyFont="1" applyFill="1" applyBorder="1" applyAlignment="1">
      <alignment horizontal="right" vertical="top" wrapText="1"/>
    </xf>
    <xf numFmtId="10" fontId="33" fillId="4" borderId="46" xfId="0" applyNumberFormat="1" applyFont="1" applyFill="1" applyBorder="1" applyAlignment="1">
      <alignment horizontal="left" vertical="center" wrapText="1" indent="1"/>
    </xf>
    <xf numFmtId="9" fontId="4" fillId="2" borderId="48" xfId="3" applyFont="1" applyFill="1" applyBorder="1" applyAlignment="1">
      <alignment horizontal="center" vertical="center" wrapText="1"/>
    </xf>
    <xf numFmtId="1" fontId="4" fillId="2" borderId="31" xfId="1" applyNumberFormat="1" applyFont="1" applyFill="1" applyBorder="1" applyAlignment="1">
      <alignment horizontal="center" vertical="center" wrapText="1"/>
    </xf>
    <xf numFmtId="10" fontId="33" fillId="4" borderId="48" xfId="3" applyNumberFormat="1" applyFont="1" applyFill="1" applyBorder="1" applyAlignment="1">
      <alignment horizontal="center" vertical="center" wrapText="1"/>
    </xf>
    <xf numFmtId="0" fontId="33" fillId="0" borderId="46" xfId="7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52" fillId="5" borderId="47" xfId="0" applyFont="1" applyFill="1" applyBorder="1" applyAlignment="1">
      <alignment horizontal="right" vertical="center" wrapText="1"/>
    </xf>
    <xf numFmtId="0" fontId="52" fillId="5" borderId="3" xfId="0" applyFont="1" applyFill="1" applyBorder="1" applyAlignment="1">
      <alignment horizontal="right" vertical="center" wrapText="1"/>
    </xf>
    <xf numFmtId="0" fontId="52" fillId="5" borderId="48" xfId="0" applyFont="1" applyFill="1" applyBorder="1" applyAlignment="1">
      <alignment horizontal="right" vertical="center" wrapText="1"/>
    </xf>
    <xf numFmtId="0" fontId="42" fillId="5" borderId="47" xfId="7" applyFont="1" applyFill="1" applyBorder="1" applyAlignment="1">
      <alignment horizontal="left" vertical="center" wrapText="1"/>
    </xf>
    <xf numFmtId="0" fontId="52" fillId="5" borderId="47" xfId="0" applyFont="1" applyFill="1" applyBorder="1" applyAlignment="1">
      <alignment vertical="center" wrapText="1"/>
    </xf>
    <xf numFmtId="0" fontId="52" fillId="5" borderId="3" xfId="0" applyFont="1" applyFill="1" applyBorder="1" applyAlignment="1">
      <alignment vertical="center" wrapText="1"/>
    </xf>
    <xf numFmtId="0" fontId="52" fillId="5" borderId="48" xfId="0" applyFont="1" applyFill="1" applyBorder="1" applyAlignment="1">
      <alignment vertical="center" wrapText="1"/>
    </xf>
    <xf numFmtId="9" fontId="5" fillId="2" borderId="46" xfId="3" applyFont="1" applyFill="1" applyBorder="1" applyAlignment="1">
      <alignment horizontal="center" vertical="center" wrapText="1"/>
    </xf>
    <xf numFmtId="0" fontId="28" fillId="5" borderId="47" xfId="0" applyFont="1" applyFill="1" applyBorder="1" applyAlignment="1">
      <alignment horizontal="center" vertical="center" textRotation="90" wrapText="1"/>
    </xf>
    <xf numFmtId="0" fontId="28" fillId="5" borderId="3" xfId="0" applyFont="1" applyFill="1" applyBorder="1" applyAlignment="1">
      <alignment horizontal="center" vertical="center" textRotation="90" wrapText="1"/>
    </xf>
    <xf numFmtId="0" fontId="28" fillId="5" borderId="48" xfId="0" applyFont="1" applyFill="1" applyBorder="1" applyAlignment="1">
      <alignment horizontal="center" vertical="center" textRotation="90" wrapText="1"/>
    </xf>
    <xf numFmtId="0" fontId="4" fillId="4" borderId="46" xfId="7" applyFont="1" applyFill="1" applyBorder="1" applyAlignment="1">
      <alignment horizontal="left" vertical="center" wrapText="1" indent="1"/>
    </xf>
    <xf numFmtId="1" fontId="33" fillId="2" borderId="46" xfId="3" applyNumberFormat="1" applyFont="1" applyFill="1" applyBorder="1" applyAlignment="1">
      <alignment horizontal="left" vertical="center" wrapText="1" indent="1"/>
    </xf>
    <xf numFmtId="10" fontId="21" fillId="4" borderId="48" xfId="3" applyNumberFormat="1" applyFont="1" applyFill="1" applyBorder="1" applyAlignment="1">
      <alignment horizontal="center" vertical="center" wrapText="1"/>
    </xf>
    <xf numFmtId="0" fontId="4" fillId="4" borderId="7" xfId="7" applyFont="1" applyFill="1" applyBorder="1" applyAlignment="1">
      <alignment horizontal="left" vertical="center" wrapText="1" indent="2"/>
    </xf>
    <xf numFmtId="10" fontId="22" fillId="4" borderId="33" xfId="3" applyNumberFormat="1" applyFont="1" applyFill="1" applyBorder="1" applyAlignment="1">
      <alignment horizontal="left" vertical="center" wrapText="1"/>
    </xf>
    <xf numFmtId="10" fontId="33" fillId="4" borderId="30" xfId="3" applyNumberFormat="1" applyFont="1" applyFill="1" applyBorder="1" applyAlignment="1">
      <alignment horizontal="left" vertical="center" wrapText="1" indent="1"/>
    </xf>
    <xf numFmtId="0" fontId="52" fillId="0" borderId="46" xfId="0" applyFont="1" applyBorder="1" applyAlignment="1">
      <alignment horizontal="center" vertical="center" wrapText="1"/>
    </xf>
    <xf numFmtId="0" fontId="35" fillId="3" borderId="71" xfId="7" applyFont="1" applyFill="1" applyBorder="1" applyAlignment="1">
      <alignment vertical="center" wrapText="1"/>
    </xf>
    <xf numFmtId="0" fontId="33" fillId="4" borderId="46" xfId="0" applyFont="1" applyFill="1" applyBorder="1" applyAlignment="1">
      <alignment horizontal="left" vertical="center" wrapText="1" indent="1"/>
    </xf>
    <xf numFmtId="0" fontId="55" fillId="0" borderId="45" xfId="0" applyFont="1" applyBorder="1" applyAlignment="1">
      <alignment horizontal="center" vertical="center" wrapText="1"/>
    </xf>
    <xf numFmtId="0" fontId="52" fillId="4" borderId="43" xfId="0" applyFont="1" applyFill="1" applyBorder="1" applyAlignment="1">
      <alignment horizontal="left" vertical="center" wrapText="1" indent="1"/>
    </xf>
    <xf numFmtId="0" fontId="52" fillId="0" borderId="46" xfId="7" applyFont="1" applyBorder="1" applyAlignment="1">
      <alignment horizontal="center" vertical="center" wrapText="1"/>
    </xf>
    <xf numFmtId="0" fontId="52" fillId="4" borderId="29" xfId="0" applyFont="1" applyFill="1" applyBorder="1" applyAlignment="1">
      <alignment horizontal="left" vertical="center" wrapText="1" indent="1"/>
    </xf>
    <xf numFmtId="10" fontId="52" fillId="4" borderId="48" xfId="3" applyNumberFormat="1" applyFont="1" applyFill="1" applyBorder="1" applyAlignment="1">
      <alignment horizontal="left" vertical="top" wrapText="1" indent="1"/>
    </xf>
    <xf numFmtId="10" fontId="52" fillId="4" borderId="43" xfId="3" applyNumberFormat="1" applyFont="1" applyFill="1" applyBorder="1" applyAlignment="1">
      <alignment horizontal="left" vertical="top" wrapText="1" indent="1"/>
    </xf>
    <xf numFmtId="10" fontId="23" fillId="4" borderId="48" xfId="3" applyNumberFormat="1" applyFont="1" applyFill="1" applyBorder="1" applyAlignment="1">
      <alignment horizontal="left" vertical="center" wrapText="1" indent="1"/>
    </xf>
    <xf numFmtId="165" fontId="52" fillId="0" borderId="48" xfId="0" applyNumberFormat="1" applyFont="1" applyBorder="1" applyAlignment="1">
      <alignment vertical="top" wrapText="1"/>
    </xf>
    <xf numFmtId="0" fontId="52" fillId="4" borderId="45" xfId="0" applyFont="1" applyFill="1" applyBorder="1" applyAlignment="1">
      <alignment horizontal="left" vertical="center" wrapText="1" indent="1"/>
    </xf>
    <xf numFmtId="0" fontId="52" fillId="5" borderId="47" xfId="0" applyFont="1" applyFill="1" applyBorder="1" applyAlignment="1">
      <alignment horizontal="center" vertical="center" textRotation="90" wrapText="1"/>
    </xf>
    <xf numFmtId="0" fontId="52" fillId="5" borderId="3" xfId="0" applyFont="1" applyFill="1" applyBorder="1" applyAlignment="1">
      <alignment horizontal="center" vertical="center" textRotation="90" wrapText="1"/>
    </xf>
    <xf numFmtId="0" fontId="52" fillId="5" borderId="48" xfId="0" applyFont="1" applyFill="1" applyBorder="1" applyAlignment="1">
      <alignment horizontal="center" vertical="center" textRotation="90" wrapText="1"/>
    </xf>
    <xf numFmtId="0" fontId="52" fillId="5" borderId="47" xfId="7" applyFont="1" applyFill="1" applyBorder="1" applyAlignment="1">
      <alignment horizontal="left" vertical="center" wrapText="1"/>
    </xf>
    <xf numFmtId="1" fontId="23" fillId="5" borderId="46" xfId="0" applyNumberFormat="1" applyFont="1" applyFill="1" applyBorder="1" applyAlignment="1">
      <alignment horizontal="center" vertical="center" wrapText="1"/>
    </xf>
    <xf numFmtId="10" fontId="52" fillId="5" borderId="47" xfId="3" applyNumberFormat="1" applyFont="1" applyFill="1" applyBorder="1" applyAlignment="1">
      <alignment horizontal="left" vertical="top" wrapText="1" indent="1"/>
    </xf>
    <xf numFmtId="10" fontId="52" fillId="5" borderId="47" xfId="3" applyNumberFormat="1" applyFont="1" applyFill="1" applyBorder="1" applyAlignment="1">
      <alignment horizontal="center" vertical="top" wrapText="1"/>
    </xf>
    <xf numFmtId="10" fontId="52" fillId="5" borderId="3" xfId="3" applyNumberFormat="1" applyFont="1" applyFill="1" applyBorder="1" applyAlignment="1">
      <alignment horizontal="center" vertical="top" wrapText="1"/>
    </xf>
    <xf numFmtId="10" fontId="52" fillId="5" borderId="48" xfId="3" applyNumberFormat="1" applyFont="1" applyFill="1" applyBorder="1" applyAlignment="1">
      <alignment horizontal="center" vertical="top" wrapText="1"/>
    </xf>
    <xf numFmtId="10" fontId="23" fillId="5" borderId="48" xfId="3" applyNumberFormat="1" applyFont="1" applyFill="1" applyBorder="1" applyAlignment="1">
      <alignment horizontal="center" vertical="top" wrapText="1"/>
    </xf>
    <xf numFmtId="0" fontId="52" fillId="5" borderId="48" xfId="0" applyFont="1" applyFill="1" applyBorder="1" applyAlignment="1">
      <alignment horizontal="center" vertical="top" wrapText="1"/>
    </xf>
    <xf numFmtId="0" fontId="52" fillId="5" borderId="47" xfId="0" applyFont="1" applyFill="1" applyBorder="1" applyAlignment="1">
      <alignment horizontal="center" vertical="top" wrapText="1"/>
    </xf>
    <xf numFmtId="2" fontId="23" fillId="5" borderId="47" xfId="0" applyNumberFormat="1" applyFont="1" applyFill="1" applyBorder="1" applyAlignment="1">
      <alignment horizontal="center" vertical="top" wrapText="1"/>
    </xf>
    <xf numFmtId="2" fontId="23" fillId="5" borderId="3" xfId="0" applyNumberFormat="1" applyFont="1" applyFill="1" applyBorder="1" applyAlignment="1">
      <alignment horizontal="center" vertical="top" wrapText="1"/>
    </xf>
    <xf numFmtId="2" fontId="23" fillId="5" borderId="48" xfId="0" applyNumberFormat="1" applyFont="1" applyFill="1" applyBorder="1" applyAlignment="1">
      <alignment horizontal="center" vertical="top" wrapText="1"/>
    </xf>
    <xf numFmtId="0" fontId="52" fillId="4" borderId="46" xfId="0" applyFont="1" applyFill="1" applyBorder="1" applyAlignment="1">
      <alignment horizontal="left" vertical="center" wrapText="1" indent="1"/>
    </xf>
    <xf numFmtId="1" fontId="56" fillId="2" borderId="48" xfId="1" applyNumberFormat="1" applyFont="1" applyFill="1" applyBorder="1" applyAlignment="1">
      <alignment horizontal="center" vertical="center" wrapText="1"/>
    </xf>
    <xf numFmtId="10" fontId="52" fillId="4" borderId="45" xfId="3" applyNumberFormat="1" applyFont="1" applyFill="1" applyBorder="1" applyAlignment="1">
      <alignment horizontal="left" vertical="top" wrapText="1" indent="1"/>
    </xf>
    <xf numFmtId="0" fontId="52" fillId="0" borderId="30" xfId="0" applyFont="1" applyBorder="1" applyAlignment="1">
      <alignment horizontal="center" vertical="center" wrapText="1"/>
    </xf>
    <xf numFmtId="1" fontId="52" fillId="2" borderId="45" xfId="3" applyNumberFormat="1" applyFont="1" applyFill="1" applyBorder="1" applyAlignment="1">
      <alignment horizontal="left" vertical="center" wrapText="1" indent="1"/>
    </xf>
    <xf numFmtId="10" fontId="52" fillId="4" borderId="45" xfId="3" applyNumberFormat="1" applyFont="1" applyFill="1" applyBorder="1" applyAlignment="1">
      <alignment horizontal="left" vertical="center" wrapText="1" indent="1"/>
    </xf>
    <xf numFmtId="0" fontId="52" fillId="4" borderId="30" xfId="0" applyFont="1" applyFill="1" applyBorder="1" applyAlignment="1">
      <alignment horizontal="left" vertical="center" wrapText="1" indent="1"/>
    </xf>
    <xf numFmtId="1" fontId="56" fillId="2" borderId="31" xfId="1" applyNumberFormat="1" applyFont="1" applyFill="1" applyBorder="1" applyAlignment="1">
      <alignment horizontal="center" vertical="center" wrapText="1"/>
    </xf>
    <xf numFmtId="10" fontId="52" fillId="5" borderId="7" xfId="3" applyNumberFormat="1" applyFont="1" applyFill="1" applyBorder="1" applyAlignment="1">
      <alignment horizontal="right" vertical="top" wrapText="1" indent="1"/>
    </xf>
    <xf numFmtId="10" fontId="52" fillId="5" borderId="7" xfId="3" applyNumberFormat="1" applyFont="1" applyFill="1" applyBorder="1" applyAlignment="1">
      <alignment horizontal="right" vertical="top" wrapText="1"/>
    </xf>
    <xf numFmtId="10" fontId="52" fillId="5" borderId="1" xfId="3" applyNumberFormat="1" applyFont="1" applyFill="1" applyBorder="1" applyAlignment="1">
      <alignment horizontal="right" vertical="top" wrapText="1"/>
    </xf>
    <xf numFmtId="10" fontId="52" fillId="5" borderId="33" xfId="3" applyNumberFormat="1" applyFont="1" applyFill="1" applyBorder="1" applyAlignment="1">
      <alignment horizontal="right" vertical="top" wrapText="1"/>
    </xf>
    <xf numFmtId="10" fontId="23" fillId="5" borderId="33" xfId="3" applyNumberFormat="1" applyFont="1" applyFill="1" applyBorder="1" applyAlignment="1">
      <alignment horizontal="right" vertical="top" wrapText="1"/>
    </xf>
    <xf numFmtId="0" fontId="52" fillId="5" borderId="33" xfId="0" applyFont="1" applyFill="1" applyBorder="1" applyAlignment="1">
      <alignment horizontal="right" vertical="top" wrapText="1"/>
    </xf>
    <xf numFmtId="0" fontId="52" fillId="5" borderId="7" xfId="0" applyFont="1" applyFill="1" applyBorder="1" applyAlignment="1">
      <alignment horizontal="right" vertical="top" wrapText="1"/>
    </xf>
    <xf numFmtId="2" fontId="23" fillId="5" borderId="7" xfId="0" applyNumberFormat="1" applyFont="1" applyFill="1" applyBorder="1" applyAlignment="1">
      <alignment horizontal="right" vertical="top" wrapText="1"/>
    </xf>
    <xf numFmtId="2" fontId="23" fillId="5" borderId="1" xfId="0" applyNumberFormat="1" applyFont="1" applyFill="1" applyBorder="1" applyAlignment="1">
      <alignment horizontal="right" vertical="top" wrapText="1"/>
    </xf>
    <xf numFmtId="2" fontId="23" fillId="5" borderId="33" xfId="0" applyNumberFormat="1" applyFont="1" applyFill="1" applyBorder="1" applyAlignment="1">
      <alignment horizontal="right" vertical="top" wrapText="1"/>
    </xf>
    <xf numFmtId="10" fontId="52" fillId="4" borderId="46" xfId="0" applyNumberFormat="1" applyFont="1" applyFill="1" applyBorder="1" applyAlignment="1">
      <alignment horizontal="left" vertical="center" wrapText="1" indent="1"/>
    </xf>
    <xf numFmtId="10" fontId="52" fillId="4" borderId="48" xfId="3" applyNumberFormat="1" applyFont="1" applyFill="1" applyBorder="1" applyAlignment="1">
      <alignment horizontal="center" vertical="center" wrapText="1"/>
    </xf>
    <xf numFmtId="9" fontId="56" fillId="2" borderId="48" xfId="3" applyFont="1" applyFill="1" applyBorder="1" applyAlignment="1">
      <alignment horizontal="center" vertical="center" wrapText="1"/>
    </xf>
    <xf numFmtId="1" fontId="52" fillId="2" borderId="46" xfId="3" applyNumberFormat="1" applyFont="1" applyFill="1" applyBorder="1" applyAlignment="1">
      <alignment horizontal="left" vertical="center" wrapText="1" indent="1"/>
    </xf>
    <xf numFmtId="0" fontId="23" fillId="5" borderId="48" xfId="0" applyFont="1" applyFill="1" applyBorder="1" applyAlignment="1">
      <alignment horizontal="center" vertical="top" wrapText="1"/>
    </xf>
    <xf numFmtId="0" fontId="23" fillId="5" borderId="7" xfId="0" applyFont="1" applyFill="1" applyBorder="1" applyAlignment="1">
      <alignment vertical="center" wrapText="1"/>
    </xf>
    <xf numFmtId="0" fontId="23" fillId="5" borderId="1" xfId="0" applyFont="1" applyFill="1" applyBorder="1" applyAlignment="1">
      <alignment vertical="center" wrapText="1"/>
    </xf>
    <xf numFmtId="0" fontId="23" fillId="5" borderId="33" xfId="0" applyFont="1" applyFill="1" applyBorder="1" applyAlignment="1">
      <alignment vertical="center" wrapText="1"/>
    </xf>
    <xf numFmtId="0" fontId="23" fillId="5" borderId="47" xfId="7" applyFont="1" applyFill="1" applyBorder="1" applyAlignment="1">
      <alignment horizontal="left" vertical="center" wrapText="1"/>
    </xf>
    <xf numFmtId="10" fontId="23" fillId="5" borderId="47" xfId="3" applyNumberFormat="1" applyFont="1" applyFill="1" applyBorder="1" applyAlignment="1">
      <alignment horizontal="left" vertical="top" wrapText="1" indent="1"/>
    </xf>
    <xf numFmtId="10" fontId="23" fillId="5" borderId="47" xfId="3" applyNumberFormat="1" applyFont="1" applyFill="1" applyBorder="1" applyAlignment="1">
      <alignment horizontal="center" vertical="top" wrapText="1"/>
    </xf>
    <xf numFmtId="10" fontId="23" fillId="5" borderId="3" xfId="3" applyNumberFormat="1" applyFont="1" applyFill="1" applyBorder="1" applyAlignment="1">
      <alignment horizontal="center" vertical="top" wrapText="1"/>
    </xf>
    <xf numFmtId="0" fontId="52" fillId="5" borderId="3" xfId="0" applyFont="1" applyFill="1" applyBorder="1" applyAlignment="1">
      <alignment horizontal="center" vertical="top" wrapText="1"/>
    </xf>
    <xf numFmtId="1" fontId="23" fillId="5" borderId="3" xfId="0" applyNumberFormat="1" applyFont="1" applyFill="1" applyBorder="1" applyAlignment="1">
      <alignment horizontal="center" vertical="top" wrapText="1"/>
    </xf>
    <xf numFmtId="1" fontId="23" fillId="5" borderId="48" xfId="0" applyNumberFormat="1" applyFont="1" applyFill="1" applyBorder="1" applyAlignment="1">
      <alignment horizontal="center" vertical="top" wrapText="1"/>
    </xf>
    <xf numFmtId="164" fontId="23" fillId="6" borderId="46" xfId="0" applyNumberFormat="1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center" wrapText="1"/>
    </xf>
    <xf numFmtId="0" fontId="52" fillId="4" borderId="7" xfId="0" applyFont="1" applyFill="1" applyBorder="1" applyAlignment="1">
      <alignment horizontal="left" vertical="center" wrapText="1" indent="1"/>
    </xf>
    <xf numFmtId="0" fontId="52" fillId="4" borderId="29" xfId="0" applyFont="1" applyFill="1" applyBorder="1" applyAlignment="1">
      <alignment horizontal="left" vertical="top" wrapText="1" indent="1"/>
    </xf>
    <xf numFmtId="10" fontId="23" fillId="4" borderId="48" xfId="3" applyNumberFormat="1" applyFont="1" applyFill="1" applyBorder="1" applyAlignment="1">
      <alignment horizontal="center" vertical="top" wrapText="1"/>
    </xf>
    <xf numFmtId="10" fontId="23" fillId="4" borderId="48" xfId="3" applyNumberFormat="1" applyFont="1" applyFill="1" applyBorder="1" applyAlignment="1">
      <alignment horizontal="center" vertical="center" wrapText="1"/>
    </xf>
    <xf numFmtId="0" fontId="57" fillId="0" borderId="0" xfId="0" applyFont="1"/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17" fillId="3" borderId="32" xfId="0" applyFont="1" applyFill="1" applyBorder="1" applyAlignment="1">
      <alignment vertical="center"/>
    </xf>
    <xf numFmtId="0" fontId="58" fillId="4" borderId="6" xfId="0" applyFont="1" applyFill="1" applyBorder="1" applyAlignment="1">
      <alignment horizontal="left" vertical="center"/>
    </xf>
    <xf numFmtId="0" fontId="59" fillId="4" borderId="0" xfId="0" applyFont="1" applyFill="1" applyAlignment="1">
      <alignment horizontal="left" vertical="center"/>
    </xf>
    <xf numFmtId="0" fontId="59" fillId="4" borderId="3" xfId="0" applyFont="1" applyFill="1" applyBorder="1" applyAlignment="1">
      <alignment horizontal="left" vertical="center"/>
    </xf>
    <xf numFmtId="0" fontId="60" fillId="4" borderId="3" xfId="9" quotePrefix="1" applyFont="1" applyFill="1" applyBorder="1" applyAlignment="1">
      <alignment horizontal="left" vertical="center"/>
    </xf>
    <xf numFmtId="0" fontId="58" fillId="4" borderId="3" xfId="0" applyFont="1" applyFill="1" applyBorder="1" applyAlignment="1">
      <alignment horizontal="left" vertical="center"/>
    </xf>
    <xf numFmtId="0" fontId="61" fillId="4" borderId="0" xfId="0" applyFont="1" applyFill="1" applyAlignment="1">
      <alignment horizontal="right" vertical="center"/>
    </xf>
    <xf numFmtId="0" fontId="62" fillId="4" borderId="0" xfId="0" applyFont="1" applyFill="1" applyAlignment="1">
      <alignment horizontal="right" vertical="center"/>
    </xf>
    <xf numFmtId="0" fontId="63" fillId="4" borderId="0" xfId="0" applyFont="1" applyFill="1" applyAlignment="1">
      <alignment horizontal="left" vertical="center"/>
    </xf>
    <xf numFmtId="0" fontId="62" fillId="4" borderId="0" xfId="0" applyFont="1" applyFill="1" applyAlignment="1">
      <alignment horizontal="center" vertical="center"/>
    </xf>
    <xf numFmtId="0" fontId="62" fillId="4" borderId="27" xfId="0" applyFont="1" applyFill="1" applyBorder="1" applyAlignment="1">
      <alignment horizontal="center" vertical="center"/>
    </xf>
    <xf numFmtId="0" fontId="64" fillId="3" borderId="7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4" fillId="3" borderId="33" xfId="0" applyFont="1" applyFill="1" applyBorder="1" applyAlignment="1">
      <alignment horizontal="center" vertical="center"/>
    </xf>
    <xf numFmtId="0" fontId="59" fillId="0" borderId="0" xfId="0" applyFont="1"/>
    <xf numFmtId="0" fontId="65" fillId="0" borderId="0" xfId="0" applyFont="1" applyAlignment="1">
      <alignment horizontal="left"/>
    </xf>
    <xf numFmtId="0" fontId="65" fillId="0" borderId="0" xfId="0" applyFont="1"/>
    <xf numFmtId="0" fontId="17" fillId="3" borderId="71" xfId="7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52" xfId="0" applyFont="1" applyBorder="1" applyAlignment="1">
      <alignment vertical="center" wrapText="1"/>
    </xf>
    <xf numFmtId="0" fontId="23" fillId="0" borderId="36" xfId="0" applyFont="1" applyBorder="1" applyAlignment="1">
      <alignment horizontal="center" vertical="center" wrapText="1"/>
    </xf>
    <xf numFmtId="10" fontId="52" fillId="4" borderId="48" xfId="3" applyNumberFormat="1" applyFont="1" applyFill="1" applyBorder="1" applyAlignment="1">
      <alignment horizontal="left" vertical="center" wrapText="1"/>
    </xf>
    <xf numFmtId="10" fontId="23" fillId="4" borderId="48" xfId="3" applyNumberFormat="1" applyFont="1" applyFill="1" applyBorder="1" applyAlignment="1">
      <alignment horizontal="left" vertical="center" wrapText="1"/>
    </xf>
    <xf numFmtId="0" fontId="66" fillId="0" borderId="45" xfId="0" applyFont="1" applyBorder="1" applyAlignment="1">
      <alignment horizontal="center"/>
    </xf>
    <xf numFmtId="0" fontId="57" fillId="0" borderId="45" xfId="0" applyFont="1" applyBorder="1"/>
    <xf numFmtId="9" fontId="66" fillId="0" borderId="0" xfId="0" applyNumberFormat="1" applyFont="1" applyAlignment="1">
      <alignment horizontal="center"/>
    </xf>
    <xf numFmtId="10" fontId="52" fillId="4" borderId="30" xfId="3" applyNumberFormat="1" applyFont="1" applyFill="1" applyBorder="1" applyAlignment="1">
      <alignment horizontal="left" vertical="center" wrapText="1" indent="1"/>
    </xf>
    <xf numFmtId="10" fontId="52" fillId="4" borderId="33" xfId="3" applyNumberFormat="1" applyFont="1" applyFill="1" applyBorder="1" applyAlignment="1">
      <alignment horizontal="left" vertical="top" wrapText="1" indent="1"/>
    </xf>
    <xf numFmtId="0" fontId="52" fillId="4" borderId="46" xfId="0" applyFont="1" applyFill="1" applyBorder="1" applyAlignment="1">
      <alignment horizontal="left" vertical="top" wrapText="1" indent="1"/>
    </xf>
    <xf numFmtId="0" fontId="52" fillId="4" borderId="4" xfId="0" applyFont="1" applyFill="1" applyBorder="1" applyAlignment="1">
      <alignment horizontal="left" vertical="center" wrapText="1" indent="1"/>
    </xf>
    <xf numFmtId="0" fontId="52" fillId="4" borderId="28" xfId="0" applyFont="1" applyFill="1" applyBorder="1" applyAlignment="1">
      <alignment horizontal="left" vertical="top" wrapText="1" indent="1"/>
    </xf>
    <xf numFmtId="164" fontId="57" fillId="0" borderId="0" xfId="0" applyNumberFormat="1" applyFont="1"/>
    <xf numFmtId="10" fontId="52" fillId="4" borderId="48" xfId="3" applyNumberFormat="1" applyFont="1" applyFill="1" applyBorder="1" applyAlignment="1">
      <alignment horizontal="left" vertical="center" wrapText="1" indent="1"/>
    </xf>
    <xf numFmtId="10" fontId="52" fillId="4" borderId="46" xfId="3" applyNumberFormat="1" applyFont="1" applyFill="1" applyBorder="1" applyAlignment="1">
      <alignment horizontal="left" vertical="center" wrapText="1" indent="1"/>
    </xf>
    <xf numFmtId="0" fontId="56" fillId="4" borderId="46" xfId="7" applyFont="1" applyFill="1" applyBorder="1" applyAlignment="1">
      <alignment horizontal="left" vertical="center" wrapText="1" indent="2"/>
    </xf>
    <xf numFmtId="1" fontId="56" fillId="2" borderId="48" xfId="1" applyNumberFormat="1" applyFont="1" applyFill="1" applyBorder="1" applyAlignment="1">
      <alignment horizontal="left" vertical="center" wrapText="1" indent="1"/>
    </xf>
    <xf numFmtId="0" fontId="52" fillId="4" borderId="47" xfId="0" applyFont="1" applyFill="1" applyBorder="1" applyAlignment="1">
      <alignment horizontal="left" vertical="center" wrapText="1" indent="1"/>
    </xf>
    <xf numFmtId="0" fontId="52" fillId="0" borderId="0" xfId="0" applyFont="1" applyAlignment="1">
      <alignment horizontal="center"/>
    </xf>
    <xf numFmtId="2" fontId="23" fillId="0" borderId="46" xfId="0" applyNumberFormat="1" applyFont="1" applyBorder="1" applyAlignment="1">
      <alignment horizontal="center" vertical="center"/>
    </xf>
    <xf numFmtId="10" fontId="17" fillId="8" borderId="4" xfId="0" applyNumberFormat="1" applyFont="1" applyFill="1" applyBorder="1" applyAlignment="1">
      <alignment horizontal="center" vertical="center"/>
    </xf>
    <xf numFmtId="0" fontId="52" fillId="0" borderId="46" xfId="0" applyFont="1" applyBorder="1" applyAlignment="1">
      <alignment horizontal="center"/>
    </xf>
    <xf numFmtId="0" fontId="23" fillId="0" borderId="46" xfId="0" applyFont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10" fontId="23" fillId="4" borderId="48" xfId="3" applyNumberFormat="1" applyFont="1" applyFill="1" applyBorder="1" applyAlignment="1">
      <alignment horizontal="left" vertical="top" wrapText="1" indent="1"/>
    </xf>
    <xf numFmtId="0" fontId="23" fillId="5" borderId="47" xfId="0" applyFont="1" applyFill="1" applyBorder="1" applyAlignment="1">
      <alignment horizontal="center" vertical="center" textRotation="90" wrapText="1"/>
    </xf>
    <xf numFmtId="0" fontId="23" fillId="5" borderId="3" xfId="0" applyFont="1" applyFill="1" applyBorder="1" applyAlignment="1">
      <alignment horizontal="center" vertical="center" textRotation="90" wrapText="1"/>
    </xf>
    <xf numFmtId="0" fontId="23" fillId="5" borderId="48" xfId="0" applyFont="1" applyFill="1" applyBorder="1" applyAlignment="1">
      <alignment horizontal="center" vertical="center" textRotation="90" wrapText="1"/>
    </xf>
    <xf numFmtId="1" fontId="56" fillId="2" borderId="33" xfId="1" applyNumberFormat="1" applyFont="1" applyFill="1" applyBorder="1" applyAlignment="1">
      <alignment horizontal="center" vertical="center" wrapText="1"/>
    </xf>
    <xf numFmtId="1" fontId="52" fillId="5" borderId="46" xfId="0" applyNumberFormat="1" applyFont="1" applyFill="1" applyBorder="1" applyAlignment="1">
      <alignment horizontal="center" vertical="center" wrapText="1"/>
    </xf>
    <xf numFmtId="0" fontId="52" fillId="4" borderId="53" xfId="0" applyFont="1" applyFill="1" applyBorder="1" applyAlignment="1">
      <alignment horizontal="left" vertical="center" wrapText="1" indent="1"/>
    </xf>
    <xf numFmtId="0" fontId="21" fillId="0" borderId="32" xfId="0" applyFont="1" applyBorder="1" applyAlignment="1">
      <alignment horizontal="center" vertical="center" wrapText="1"/>
    </xf>
    <xf numFmtId="10" fontId="52" fillId="4" borderId="46" xfId="3" applyNumberFormat="1" applyFont="1" applyFill="1" applyBorder="1" applyAlignment="1">
      <alignment vertical="top" wrapText="1"/>
    </xf>
    <xf numFmtId="0" fontId="70" fillId="0" borderId="46" xfId="0" applyFont="1" applyBorder="1" applyAlignment="1">
      <alignment horizontal="center" vertical="center"/>
    </xf>
    <xf numFmtId="0" fontId="69" fillId="0" borderId="46" xfId="0" applyFont="1" applyBorder="1" applyAlignment="1">
      <alignment horizontal="center" wrapText="1"/>
    </xf>
    <xf numFmtId="0" fontId="69" fillId="0" borderId="45" xfId="0" applyFont="1" applyBorder="1" applyAlignment="1">
      <alignment vertical="center"/>
    </xf>
    <xf numFmtId="0" fontId="55" fillId="0" borderId="46" xfId="0" applyFont="1" applyBorder="1" applyAlignment="1">
      <alignment horizontal="center" vertical="center" wrapText="1"/>
    </xf>
    <xf numFmtId="10" fontId="33" fillId="4" borderId="46" xfId="3" applyNumberFormat="1" applyFont="1" applyFill="1" applyBorder="1" applyAlignment="1">
      <alignment horizontal="left" vertical="top" wrapText="1" indent="1"/>
    </xf>
    <xf numFmtId="10" fontId="52" fillId="4" borderId="47" xfId="0" applyNumberFormat="1" applyFont="1" applyFill="1" applyBorder="1" applyAlignment="1">
      <alignment horizontal="left" vertical="center" wrapText="1" indent="1"/>
    </xf>
    <xf numFmtId="0" fontId="56" fillId="4" borderId="46" xfId="7" applyFont="1" applyFill="1" applyBorder="1" applyAlignment="1">
      <alignment horizontal="left" vertical="center" wrapText="1" indent="1"/>
    </xf>
    <xf numFmtId="0" fontId="56" fillId="4" borderId="7" xfId="7" applyFont="1" applyFill="1" applyBorder="1" applyAlignment="1">
      <alignment horizontal="left" vertical="center" wrapText="1" indent="1"/>
    </xf>
    <xf numFmtId="0" fontId="23" fillId="5" borderId="47" xfId="0" applyFont="1" applyFill="1" applyBorder="1" applyAlignment="1">
      <alignment vertical="center" wrapText="1"/>
    </xf>
    <xf numFmtId="0" fontId="23" fillId="5" borderId="48" xfId="0" applyFont="1" applyFill="1" applyBorder="1" applyAlignment="1">
      <alignment vertical="center" wrapText="1"/>
    </xf>
    <xf numFmtId="1" fontId="71" fillId="2" borderId="48" xfId="1" applyNumberFormat="1" applyFont="1" applyFill="1" applyBorder="1" applyAlignment="1">
      <alignment horizontal="center" vertical="center" wrapText="1"/>
    </xf>
    <xf numFmtId="9" fontId="71" fillId="2" borderId="48" xfId="3" applyFont="1" applyFill="1" applyBorder="1" applyAlignment="1">
      <alignment horizontal="center" vertical="center" wrapText="1"/>
    </xf>
    <xf numFmtId="10" fontId="23" fillId="5" borderId="7" xfId="3" applyNumberFormat="1" applyFont="1" applyFill="1" applyBorder="1" applyAlignment="1">
      <alignment horizontal="right" vertical="top" wrapText="1" indent="1"/>
    </xf>
    <xf numFmtId="10" fontId="23" fillId="5" borderId="7" xfId="3" applyNumberFormat="1" applyFont="1" applyFill="1" applyBorder="1" applyAlignment="1">
      <alignment horizontal="right" vertical="top" wrapText="1"/>
    </xf>
    <xf numFmtId="10" fontId="23" fillId="5" borderId="1" xfId="3" applyNumberFormat="1" applyFont="1" applyFill="1" applyBorder="1" applyAlignment="1">
      <alignment horizontal="right" vertical="top" wrapText="1"/>
    </xf>
    <xf numFmtId="0" fontId="23" fillId="0" borderId="46" xfId="0" applyFont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top" wrapText="1"/>
    </xf>
    <xf numFmtId="10" fontId="52" fillId="4" borderId="46" xfId="3" applyNumberFormat="1" applyFont="1" applyFill="1" applyBorder="1" applyAlignment="1">
      <alignment horizontal="left" vertical="top" wrapText="1" indent="1"/>
    </xf>
    <xf numFmtId="10" fontId="52" fillId="4" borderId="37" xfId="3" applyNumberFormat="1" applyFont="1" applyFill="1" applyBorder="1" applyAlignment="1">
      <alignment horizontal="left" vertical="center" wrapText="1" indent="1"/>
    </xf>
    <xf numFmtId="0" fontId="23" fillId="5" borderId="46" xfId="7" applyFont="1" applyFill="1" applyBorder="1" applyAlignment="1">
      <alignment horizontal="left" vertical="center" wrapText="1"/>
    </xf>
    <xf numFmtId="0" fontId="52" fillId="5" borderId="66" xfId="0" applyFont="1" applyFill="1" applyBorder="1" applyAlignment="1">
      <alignment horizontal="right" vertical="center" wrapText="1"/>
    </xf>
    <xf numFmtId="0" fontId="52" fillId="5" borderId="6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" fontId="73" fillId="2" borderId="48" xfId="1" applyNumberFormat="1" applyFont="1" applyFill="1" applyBorder="1" applyAlignment="1">
      <alignment horizontal="center" vertical="center" wrapText="1"/>
    </xf>
    <xf numFmtId="0" fontId="72" fillId="0" borderId="46" xfId="0" applyFont="1" applyBorder="1" applyAlignment="1">
      <alignment horizontal="center" vertical="center" wrapText="1"/>
    </xf>
    <xf numFmtId="10" fontId="52" fillId="4" borderId="46" xfId="3" applyNumberFormat="1" applyFont="1" applyFill="1" applyBorder="1" applyAlignment="1">
      <alignment horizontal="left" vertical="center" wrapText="1"/>
    </xf>
    <xf numFmtId="0" fontId="0" fillId="0" borderId="46" xfId="0" applyBorder="1"/>
    <xf numFmtId="0" fontId="10" fillId="4" borderId="66" xfId="0" applyFont="1" applyFill="1" applyBorder="1" applyAlignment="1">
      <alignment horizontal="left" vertical="center"/>
    </xf>
    <xf numFmtId="0" fontId="12" fillId="4" borderId="66" xfId="9" quotePrefix="1" applyFont="1" applyFill="1" applyBorder="1" applyAlignment="1">
      <alignment horizontal="left" vertical="center"/>
    </xf>
    <xf numFmtId="0" fontId="9" fillId="4" borderId="66" xfId="0" applyFont="1" applyFill="1" applyBorder="1" applyAlignment="1">
      <alignment horizontal="left" vertical="center"/>
    </xf>
    <xf numFmtId="0" fontId="28" fillId="5" borderId="66" xfId="0" applyFont="1" applyFill="1" applyBorder="1" applyAlignment="1">
      <alignment horizontal="center" vertical="center" textRotation="90" wrapText="1"/>
    </xf>
    <xf numFmtId="10" fontId="33" fillId="5" borderId="66" xfId="3" applyNumberFormat="1" applyFont="1" applyFill="1" applyBorder="1" applyAlignment="1">
      <alignment horizontal="center" vertical="top" wrapText="1"/>
    </xf>
    <xf numFmtId="2" fontId="25" fillId="5" borderId="66" xfId="0" applyNumberFormat="1" applyFont="1" applyFill="1" applyBorder="1" applyAlignment="1">
      <alignment horizontal="center" vertical="top" wrapText="1"/>
    </xf>
    <xf numFmtId="2" fontId="26" fillId="5" borderId="66" xfId="0" applyNumberFormat="1" applyFont="1" applyFill="1" applyBorder="1" applyAlignment="1">
      <alignment horizontal="center" vertical="top" wrapText="1"/>
    </xf>
    <xf numFmtId="10" fontId="21" fillId="5" borderId="66" xfId="3" applyNumberFormat="1" applyFont="1" applyFill="1" applyBorder="1" applyAlignment="1">
      <alignment horizontal="center" vertical="top" wrapText="1"/>
    </xf>
    <xf numFmtId="0" fontId="33" fillId="5" borderId="66" xfId="0" applyFont="1" applyFill="1" applyBorder="1" applyAlignment="1">
      <alignment horizontal="center" vertical="top" wrapText="1"/>
    </xf>
    <xf numFmtId="1" fontId="26" fillId="5" borderId="66" xfId="0" applyNumberFormat="1" applyFont="1" applyFill="1" applyBorder="1" applyAlignment="1">
      <alignment horizontal="center" vertical="top" wrapText="1"/>
    </xf>
    <xf numFmtId="0" fontId="19" fillId="3" borderId="47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10" fontId="33" fillId="4" borderId="43" xfId="3" applyNumberFormat="1" applyFont="1" applyFill="1" applyBorder="1" applyAlignment="1">
      <alignment horizontal="left" vertical="top" wrapText="1" indent="1"/>
    </xf>
    <xf numFmtId="10" fontId="21" fillId="4" borderId="48" xfId="3" applyNumberFormat="1" applyFont="1" applyFill="1" applyBorder="1" applyAlignment="1">
      <alignment horizontal="center" vertical="top" wrapText="1"/>
    </xf>
    <xf numFmtId="10" fontId="33" fillId="4" borderId="46" xfId="3" applyNumberFormat="1" applyFont="1" applyFill="1" applyBorder="1" applyAlignment="1">
      <alignment horizontal="left" vertical="center" wrapText="1" indent="1"/>
    </xf>
    <xf numFmtId="0" fontId="33" fillId="4" borderId="46" xfId="3" applyNumberFormat="1" applyFont="1" applyFill="1" applyBorder="1" applyAlignment="1">
      <alignment horizontal="left" vertical="center" wrapText="1" indent="1"/>
    </xf>
    <xf numFmtId="10" fontId="25" fillId="5" borderId="33" xfId="3" applyNumberFormat="1" applyFont="1" applyFill="1" applyBorder="1" applyAlignment="1">
      <alignment horizontal="center" vertical="top" wrapText="1"/>
    </xf>
    <xf numFmtId="10" fontId="75" fillId="4" borderId="48" xfId="3" applyNumberFormat="1" applyFont="1" applyFill="1" applyBorder="1" applyAlignment="1">
      <alignment horizontal="center" vertical="center" wrapText="1"/>
    </xf>
    <xf numFmtId="165" fontId="72" fillId="0" borderId="48" xfId="0" applyNumberFormat="1" applyFont="1" applyBorder="1" applyAlignment="1">
      <alignment vertical="top" wrapText="1"/>
    </xf>
    <xf numFmtId="9" fontId="73" fillId="2" borderId="48" xfId="3" applyFont="1" applyFill="1" applyBorder="1" applyAlignment="1">
      <alignment horizontal="center" vertical="center" wrapText="1"/>
    </xf>
    <xf numFmtId="10" fontId="52" fillId="4" borderId="29" xfId="3" applyNumberFormat="1" applyFont="1" applyFill="1" applyBorder="1" applyAlignment="1">
      <alignment horizontal="left" vertical="center" wrapText="1" indent="1"/>
    </xf>
    <xf numFmtId="10" fontId="33" fillId="4" borderId="30" xfId="0" applyNumberFormat="1" applyFont="1" applyFill="1" applyBorder="1" applyAlignment="1">
      <alignment horizontal="left" vertical="center" wrapText="1" indent="1"/>
    </xf>
    <xf numFmtId="10" fontId="52" fillId="4" borderId="53" xfId="0" applyNumberFormat="1" applyFont="1" applyFill="1" applyBorder="1" applyAlignment="1">
      <alignment horizontal="left" vertical="center" wrapText="1" indent="1"/>
    </xf>
    <xf numFmtId="0" fontId="6" fillId="0" borderId="0" xfId="6"/>
    <xf numFmtId="0" fontId="23" fillId="7" borderId="4" xfId="6" applyFont="1" applyFill="1" applyBorder="1" applyAlignment="1">
      <alignment vertical="center"/>
    </xf>
    <xf numFmtId="0" fontId="23" fillId="7" borderId="5" xfId="6" applyFont="1" applyFill="1" applyBorder="1" applyAlignment="1">
      <alignment vertical="center"/>
    </xf>
    <xf numFmtId="0" fontId="23" fillId="7" borderId="32" xfId="6" applyFont="1" applyFill="1" applyBorder="1" applyAlignment="1">
      <alignment vertical="center"/>
    </xf>
    <xf numFmtId="0" fontId="20" fillId="3" borderId="4" xfId="6" applyFont="1" applyFill="1" applyBorder="1" applyAlignment="1">
      <alignment vertical="center"/>
    </xf>
    <xf numFmtId="0" fontId="20" fillId="3" borderId="5" xfId="6" applyFont="1" applyFill="1" applyBorder="1" applyAlignment="1">
      <alignment vertical="center"/>
    </xf>
    <xf numFmtId="0" fontId="20" fillId="3" borderId="32" xfId="6" applyFont="1" applyFill="1" applyBorder="1" applyAlignment="1">
      <alignment vertical="center"/>
    </xf>
    <xf numFmtId="0" fontId="9" fillId="4" borderId="6" xfId="6" applyFont="1" applyFill="1" applyBorder="1" applyAlignment="1">
      <alignment horizontal="left" vertical="center"/>
    </xf>
    <xf numFmtId="0" fontId="10" fillId="4" borderId="0" xfId="6" applyFont="1" applyFill="1" applyAlignment="1">
      <alignment horizontal="left" vertical="center"/>
    </xf>
    <xf numFmtId="0" fontId="10" fillId="4" borderId="66" xfId="6" applyFont="1" applyFill="1" applyBorder="1" applyAlignment="1">
      <alignment horizontal="left" vertical="center"/>
    </xf>
    <xf numFmtId="0" fontId="9" fillId="4" borderId="66" xfId="6" applyFont="1" applyFill="1" applyBorder="1" applyAlignment="1">
      <alignment horizontal="left" vertical="center"/>
    </xf>
    <xf numFmtId="0" fontId="11" fillId="4" borderId="0" xfId="6" applyFont="1" applyFill="1" applyAlignment="1">
      <alignment horizontal="right" vertical="center"/>
    </xf>
    <xf numFmtId="0" fontId="39" fillId="4" borderId="0" xfId="6" applyFont="1" applyFill="1" applyAlignment="1">
      <alignment horizontal="right" vertical="center"/>
    </xf>
    <xf numFmtId="0" fontId="40" fillId="4" borderId="0" xfId="6" applyFont="1" applyFill="1" applyAlignment="1">
      <alignment horizontal="left" vertical="center"/>
    </xf>
    <xf numFmtId="0" fontId="39" fillId="4" borderId="0" xfId="6" applyFont="1" applyFill="1" applyAlignment="1">
      <alignment horizontal="center" vertical="center"/>
    </xf>
    <xf numFmtId="0" fontId="39" fillId="4" borderId="27" xfId="6" applyFont="1" applyFill="1" applyBorder="1" applyAlignment="1">
      <alignment horizontal="center" vertical="center"/>
    </xf>
    <xf numFmtId="0" fontId="41" fillId="3" borderId="7" xfId="6" applyFont="1" applyFill="1" applyBorder="1" applyAlignment="1">
      <alignment horizontal="center" vertical="center"/>
    </xf>
    <xf numFmtId="0" fontId="41" fillId="3" borderId="1" xfId="6" applyFont="1" applyFill="1" applyBorder="1" applyAlignment="1">
      <alignment horizontal="center" vertical="center"/>
    </xf>
    <xf numFmtId="0" fontId="41" fillId="3" borderId="33" xfId="6" applyFont="1" applyFill="1" applyBorder="1" applyAlignment="1">
      <alignment horizontal="center" vertical="center"/>
    </xf>
    <xf numFmtId="0" fontId="15" fillId="0" borderId="0" xfId="6" applyFont="1"/>
    <xf numFmtId="0" fontId="14" fillId="0" borderId="0" xfId="6" applyFont="1" applyAlignment="1">
      <alignment horizontal="left"/>
    </xf>
    <xf numFmtId="0" fontId="14" fillId="0" borderId="0" xfId="6" applyFont="1"/>
    <xf numFmtId="0" fontId="35" fillId="8" borderId="1" xfId="6" applyFont="1" applyFill="1" applyBorder="1" applyAlignment="1">
      <alignment horizontal="center" vertical="center" wrapText="1"/>
    </xf>
    <xf numFmtId="0" fontId="35" fillId="8" borderId="33" xfId="6" applyFont="1" applyFill="1" applyBorder="1" applyAlignment="1">
      <alignment horizontal="center" vertical="center" wrapText="1"/>
    </xf>
    <xf numFmtId="0" fontId="21" fillId="0" borderId="55" xfId="6" applyFont="1" applyBorder="1" applyAlignment="1">
      <alignment horizontal="center" vertical="center" wrapText="1"/>
    </xf>
    <xf numFmtId="0" fontId="21" fillId="0" borderId="56" xfId="6" applyFont="1" applyBorder="1" applyAlignment="1">
      <alignment horizontal="center" vertical="center" wrapText="1"/>
    </xf>
    <xf numFmtId="0" fontId="21" fillId="0" borderId="58" xfId="6" applyFont="1" applyBorder="1" applyAlignment="1">
      <alignment horizontal="center" vertical="center" wrapText="1"/>
    </xf>
    <xf numFmtId="0" fontId="21" fillId="0" borderId="19" xfId="6" applyFont="1" applyBorder="1" applyAlignment="1">
      <alignment horizontal="center" vertical="center" wrapText="1"/>
    </xf>
    <xf numFmtId="0" fontId="21" fillId="0" borderId="52" xfId="6" applyFont="1" applyBorder="1" applyAlignment="1">
      <alignment vertical="center" wrapText="1"/>
    </xf>
    <xf numFmtId="0" fontId="21" fillId="0" borderId="52" xfId="6" applyFont="1" applyBorder="1" applyAlignment="1">
      <alignment horizontal="center" vertical="center" wrapText="1"/>
    </xf>
    <xf numFmtId="2" fontId="25" fillId="5" borderId="47" xfId="6" applyNumberFormat="1" applyFont="1" applyFill="1" applyBorder="1" applyAlignment="1">
      <alignment horizontal="center" vertical="top" wrapText="1"/>
    </xf>
    <xf numFmtId="2" fontId="25" fillId="5" borderId="66" xfId="6" applyNumberFormat="1" applyFont="1" applyFill="1" applyBorder="1" applyAlignment="1">
      <alignment horizontal="center" vertical="top" wrapText="1"/>
    </xf>
    <xf numFmtId="2" fontId="25" fillId="5" borderId="48" xfId="6" applyNumberFormat="1" applyFont="1" applyFill="1" applyBorder="1" applyAlignment="1">
      <alignment horizontal="center" vertical="top" wrapText="1"/>
    </xf>
    <xf numFmtId="164" fontId="6" fillId="0" borderId="0" xfId="6" applyNumberFormat="1"/>
    <xf numFmtId="0" fontId="77" fillId="0" borderId="0" xfId="6" applyFont="1"/>
    <xf numFmtId="0" fontId="52" fillId="5" borderId="47" xfId="6" applyFont="1" applyFill="1" applyBorder="1" applyAlignment="1">
      <alignment horizontal="right" vertical="center" wrapText="1"/>
    </xf>
    <xf numFmtId="0" fontId="52" fillId="5" borderId="66" xfId="6" applyFont="1" applyFill="1" applyBorder="1" applyAlignment="1">
      <alignment horizontal="right" vertical="center" wrapText="1"/>
    </xf>
    <xf numFmtId="0" fontId="52" fillId="5" borderId="48" xfId="6" applyFont="1" applyFill="1" applyBorder="1" applyAlignment="1">
      <alignment horizontal="right" vertical="center" wrapText="1"/>
    </xf>
    <xf numFmtId="2" fontId="25" fillId="5" borderId="7" xfId="6" applyNumberFormat="1" applyFont="1" applyFill="1" applyBorder="1" applyAlignment="1">
      <alignment horizontal="right" vertical="top" wrapText="1"/>
    </xf>
    <xf numFmtId="2" fontId="25" fillId="5" borderId="1" xfId="6" applyNumberFormat="1" applyFont="1" applyFill="1" applyBorder="1" applyAlignment="1">
      <alignment horizontal="right" vertical="top" wrapText="1"/>
    </xf>
    <xf numFmtId="2" fontId="25" fillId="5" borderId="33" xfId="6" applyNumberFormat="1" applyFont="1" applyFill="1" applyBorder="1" applyAlignment="1">
      <alignment horizontal="right" vertical="top" wrapText="1"/>
    </xf>
    <xf numFmtId="0" fontId="52" fillId="5" borderId="47" xfId="6" applyFont="1" applyFill="1" applyBorder="1" applyAlignment="1">
      <alignment vertical="center" wrapText="1"/>
    </xf>
    <xf numFmtId="0" fontId="52" fillId="5" borderId="66" xfId="6" applyFont="1" applyFill="1" applyBorder="1" applyAlignment="1">
      <alignment vertical="center" wrapText="1"/>
    </xf>
    <xf numFmtId="0" fontId="52" fillId="5" borderId="48" xfId="6" applyFont="1" applyFill="1" applyBorder="1" applyAlignment="1">
      <alignment vertical="center" wrapText="1"/>
    </xf>
    <xf numFmtId="164" fontId="23" fillId="5" borderId="46" xfId="6" applyNumberFormat="1" applyFont="1" applyFill="1" applyBorder="1" applyAlignment="1">
      <alignment horizontal="center" vertical="center" wrapText="1"/>
    </xf>
    <xf numFmtId="2" fontId="26" fillId="5" borderId="47" xfId="6" applyNumberFormat="1" applyFont="1" applyFill="1" applyBorder="1" applyAlignment="1">
      <alignment horizontal="center" vertical="top" wrapText="1"/>
    </xf>
    <xf numFmtId="2" fontId="26" fillId="5" borderId="66" xfId="6" applyNumberFormat="1" applyFont="1" applyFill="1" applyBorder="1" applyAlignment="1">
      <alignment horizontal="center" vertical="top" wrapText="1"/>
    </xf>
    <xf numFmtId="2" fontId="26" fillId="5" borderId="48" xfId="6" applyNumberFormat="1" applyFont="1" applyFill="1" applyBorder="1" applyAlignment="1">
      <alignment horizontal="center" vertical="top" wrapText="1"/>
    </xf>
    <xf numFmtId="164" fontId="23" fillId="5" borderId="46" xfId="6" applyNumberFormat="1" applyFont="1" applyFill="1" applyBorder="1" applyAlignment="1">
      <alignment horizontal="right" vertical="center" wrapText="1"/>
    </xf>
    <xf numFmtId="1" fontId="26" fillId="5" borderId="66" xfId="6" applyNumberFormat="1" applyFont="1" applyFill="1" applyBorder="1" applyAlignment="1">
      <alignment horizontal="center" vertical="top" wrapText="1"/>
    </xf>
    <xf numFmtId="1" fontId="26" fillId="5" borderId="48" xfId="6" applyNumberFormat="1" applyFont="1" applyFill="1" applyBorder="1" applyAlignment="1">
      <alignment horizontal="center" vertical="top" wrapText="1"/>
    </xf>
    <xf numFmtId="164" fontId="25" fillId="6" borderId="46" xfId="6" applyNumberFormat="1" applyFont="1" applyFill="1" applyBorder="1" applyAlignment="1">
      <alignment horizontal="center"/>
    </xf>
    <xf numFmtId="0" fontId="19" fillId="3" borderId="47" xfId="6" applyFont="1" applyFill="1" applyBorder="1" applyAlignment="1">
      <alignment horizontal="center" vertical="center" wrapText="1"/>
    </xf>
    <xf numFmtId="0" fontId="32" fillId="0" borderId="0" xfId="6" applyFont="1" applyAlignment="1">
      <alignment horizontal="center"/>
    </xf>
    <xf numFmtId="0" fontId="38" fillId="0" borderId="6" xfId="6" applyFont="1" applyBorder="1" applyAlignment="1">
      <alignment horizontal="center" vertical="center"/>
    </xf>
    <xf numFmtId="2" fontId="30" fillId="0" borderId="46" xfId="6" applyNumberFormat="1" applyFont="1" applyBorder="1" applyAlignment="1">
      <alignment horizontal="center" vertical="center"/>
    </xf>
    <xf numFmtId="10" fontId="18" fillId="8" borderId="4" xfId="6" applyNumberFormat="1" applyFont="1" applyFill="1" applyBorder="1" applyAlignment="1">
      <alignment horizontal="center" vertical="center"/>
    </xf>
    <xf numFmtId="0" fontId="32" fillId="0" borderId="46" xfId="6" applyFont="1" applyBorder="1" applyAlignment="1">
      <alignment horizontal="center"/>
    </xf>
    <xf numFmtId="0" fontId="25" fillId="0" borderId="46" xfId="6" applyFont="1" applyBorder="1" applyAlignment="1">
      <alignment horizontal="center" vertical="center"/>
    </xf>
    <xf numFmtId="0" fontId="18" fillId="3" borderId="47" xfId="6" applyFont="1" applyFill="1" applyBorder="1" applyAlignment="1">
      <alignment horizontal="center" vertical="center"/>
    </xf>
    <xf numFmtId="0" fontId="27" fillId="0" borderId="0" xfId="6" applyFont="1" applyAlignment="1">
      <alignment horizontal="center"/>
    </xf>
    <xf numFmtId="0" fontId="27" fillId="0" borderId="0" xfId="6" applyFont="1"/>
    <xf numFmtId="10" fontId="52" fillId="4" borderId="29" xfId="3" applyNumberFormat="1" applyFont="1" applyFill="1" applyBorder="1" applyAlignment="1">
      <alignment vertical="center" wrapText="1"/>
    </xf>
    <xf numFmtId="10" fontId="52" fillId="4" borderId="28" xfId="3" applyNumberFormat="1" applyFont="1" applyFill="1" applyBorder="1" applyAlignment="1">
      <alignment vertical="center" wrapText="1"/>
    </xf>
    <xf numFmtId="0" fontId="56" fillId="4" borderId="46" xfId="7" applyFont="1" applyFill="1" applyBorder="1" applyAlignment="1">
      <alignment horizontal="left" vertical="center" wrapText="1"/>
    </xf>
    <xf numFmtId="1" fontId="52" fillId="4" borderId="53" xfId="0" applyNumberFormat="1" applyFont="1" applyFill="1" applyBorder="1" applyAlignment="1">
      <alignment horizontal="left" vertical="center" wrapText="1" indent="1"/>
    </xf>
    <xf numFmtId="1" fontId="52" fillId="4" borderId="4" xfId="0" applyNumberFormat="1" applyFont="1" applyFill="1" applyBorder="1" applyAlignment="1">
      <alignment horizontal="left" vertical="center" wrapText="1" indent="1"/>
    </xf>
    <xf numFmtId="0" fontId="74" fillId="0" borderId="46" xfId="0" applyFont="1" applyBorder="1" applyAlignment="1">
      <alignment horizontal="center" vertical="center"/>
    </xf>
    <xf numFmtId="0" fontId="52" fillId="4" borderId="43" xfId="6" applyFont="1" applyFill="1" applyBorder="1" applyAlignment="1">
      <alignment horizontal="left" vertical="center" wrapText="1" indent="1"/>
    </xf>
    <xf numFmtId="10" fontId="52" fillId="4" borderId="46" xfId="10" applyNumberFormat="1" applyFont="1" applyFill="1" applyBorder="1" applyAlignment="1">
      <alignment horizontal="left" vertical="top" wrapText="1" indent="1"/>
    </xf>
    <xf numFmtId="10" fontId="52" fillId="4" borderId="48" xfId="10" applyNumberFormat="1" applyFont="1" applyFill="1" applyBorder="1" applyAlignment="1">
      <alignment horizontal="left" vertical="top" wrapText="1" indent="1"/>
    </xf>
    <xf numFmtId="10" fontId="23" fillId="4" borderId="48" xfId="10" applyNumberFormat="1" applyFont="1" applyFill="1" applyBorder="1" applyAlignment="1">
      <alignment horizontal="left" vertical="center" wrapText="1" indent="1"/>
    </xf>
    <xf numFmtId="165" fontId="52" fillId="0" borderId="48" xfId="6" applyNumberFormat="1" applyFont="1" applyBorder="1" applyAlignment="1">
      <alignment vertical="top" wrapText="1"/>
    </xf>
    <xf numFmtId="0" fontId="52" fillId="4" borderId="46" xfId="6" applyFont="1" applyFill="1" applyBorder="1" applyAlignment="1">
      <alignment horizontal="left" vertical="center" wrapText="1" indent="1"/>
    </xf>
    <xf numFmtId="0" fontId="52" fillId="5" borderId="47" xfId="6" applyFont="1" applyFill="1" applyBorder="1" applyAlignment="1">
      <alignment horizontal="center" vertical="center" textRotation="90" wrapText="1"/>
    </xf>
    <xf numFmtId="0" fontId="52" fillId="5" borderId="66" xfId="6" applyFont="1" applyFill="1" applyBorder="1" applyAlignment="1">
      <alignment horizontal="center" vertical="center" textRotation="90" wrapText="1"/>
    </xf>
    <xf numFmtId="0" fontId="52" fillId="5" borderId="48" xfId="6" applyFont="1" applyFill="1" applyBorder="1" applyAlignment="1">
      <alignment horizontal="center" vertical="center" textRotation="90" wrapText="1"/>
    </xf>
    <xf numFmtId="1" fontId="23" fillId="5" borderId="46" xfId="6" applyNumberFormat="1" applyFont="1" applyFill="1" applyBorder="1" applyAlignment="1">
      <alignment horizontal="center" vertical="center" wrapText="1"/>
    </xf>
    <xf numFmtId="10" fontId="52" fillId="5" borderId="47" xfId="10" applyNumberFormat="1" applyFont="1" applyFill="1" applyBorder="1" applyAlignment="1">
      <alignment horizontal="left" vertical="top" wrapText="1" indent="1"/>
    </xf>
    <xf numFmtId="10" fontId="52" fillId="5" borderId="46" xfId="10" applyNumberFormat="1" applyFont="1" applyFill="1" applyBorder="1" applyAlignment="1">
      <alignment horizontal="center" vertical="top" wrapText="1"/>
    </xf>
    <xf numFmtId="10" fontId="52" fillId="5" borderId="66" xfId="10" applyNumberFormat="1" applyFont="1" applyFill="1" applyBorder="1" applyAlignment="1">
      <alignment horizontal="center" vertical="top" wrapText="1"/>
    </xf>
    <xf numFmtId="10" fontId="52" fillId="5" borderId="47" xfId="10" applyNumberFormat="1" applyFont="1" applyFill="1" applyBorder="1" applyAlignment="1">
      <alignment horizontal="center" vertical="top" wrapText="1"/>
    </xf>
    <xf numFmtId="10" fontId="23" fillId="5" borderId="48" xfId="10" applyNumberFormat="1" applyFont="1" applyFill="1" applyBorder="1" applyAlignment="1">
      <alignment horizontal="center" vertical="top" wrapText="1"/>
    </xf>
    <xf numFmtId="0" fontId="52" fillId="5" borderId="48" xfId="6" applyFont="1" applyFill="1" applyBorder="1" applyAlignment="1">
      <alignment horizontal="center" vertical="top" wrapText="1"/>
    </xf>
    <xf numFmtId="0" fontId="52" fillId="5" borderId="47" xfId="6" applyFont="1" applyFill="1" applyBorder="1" applyAlignment="1">
      <alignment horizontal="center" vertical="top" wrapText="1"/>
    </xf>
    <xf numFmtId="1" fontId="56" fillId="2" borderId="46" xfId="14" applyNumberFormat="1" applyFont="1" applyFill="1" applyBorder="1" applyAlignment="1">
      <alignment horizontal="center" vertical="center" wrapText="1"/>
    </xf>
    <xf numFmtId="10" fontId="52" fillId="4" borderId="46" xfId="10" applyNumberFormat="1" applyFont="1" applyFill="1" applyBorder="1" applyAlignment="1">
      <alignment horizontal="left" vertical="center" wrapText="1" indent="1"/>
    </xf>
    <xf numFmtId="1" fontId="56" fillId="2" borderId="48" xfId="14" applyNumberFormat="1" applyFont="1" applyFill="1" applyBorder="1" applyAlignment="1">
      <alignment horizontal="center" vertical="center" wrapText="1"/>
    </xf>
    <xf numFmtId="1" fontId="56" fillId="2" borderId="46" xfId="14" applyNumberFormat="1" applyFont="1" applyFill="1" applyBorder="1" applyAlignment="1">
      <alignment horizontal="left" vertical="center" wrapText="1" indent="1"/>
    </xf>
    <xf numFmtId="0" fontId="52" fillId="0" borderId="30" xfId="6" applyFont="1" applyBorder="1" applyAlignment="1">
      <alignment horizontal="center" vertical="center" wrapText="1"/>
    </xf>
    <xf numFmtId="0" fontId="52" fillId="4" borderId="53" xfId="6" applyFont="1" applyFill="1" applyBorder="1" applyAlignment="1">
      <alignment horizontal="left" vertical="center" wrapText="1" indent="1"/>
    </xf>
    <xf numFmtId="10" fontId="52" fillId="5" borderId="7" xfId="10" applyNumberFormat="1" applyFont="1" applyFill="1" applyBorder="1" applyAlignment="1">
      <alignment horizontal="right" vertical="top" wrapText="1" indent="1"/>
    </xf>
    <xf numFmtId="10" fontId="52" fillId="5" borderId="46" xfId="10" applyNumberFormat="1" applyFont="1" applyFill="1" applyBorder="1" applyAlignment="1">
      <alignment horizontal="right" vertical="top" wrapText="1"/>
    </xf>
    <xf numFmtId="10" fontId="52" fillId="5" borderId="1" xfId="10" applyNumberFormat="1" applyFont="1" applyFill="1" applyBorder="1" applyAlignment="1">
      <alignment horizontal="right" vertical="top" wrapText="1"/>
    </xf>
    <xf numFmtId="10" fontId="52" fillId="5" borderId="7" xfId="10" applyNumberFormat="1" applyFont="1" applyFill="1" applyBorder="1" applyAlignment="1">
      <alignment horizontal="right" vertical="top" wrapText="1"/>
    </xf>
    <xf numFmtId="10" fontId="23" fillId="5" borderId="33" xfId="10" applyNumberFormat="1" applyFont="1" applyFill="1" applyBorder="1" applyAlignment="1">
      <alignment horizontal="right" vertical="top" wrapText="1"/>
    </xf>
    <xf numFmtId="0" fontId="52" fillId="5" borderId="33" xfId="6" applyFont="1" applyFill="1" applyBorder="1" applyAlignment="1">
      <alignment horizontal="right" vertical="top" wrapText="1"/>
    </xf>
    <xf numFmtId="0" fontId="52" fillId="5" borderId="7" xfId="6" applyFont="1" applyFill="1" applyBorder="1" applyAlignment="1">
      <alignment horizontal="right" vertical="top" wrapText="1"/>
    </xf>
    <xf numFmtId="0" fontId="52" fillId="0" borderId="46" xfId="6" applyFont="1" applyBorder="1" applyAlignment="1">
      <alignment horizontal="center" vertical="center" wrapText="1"/>
    </xf>
    <xf numFmtId="10" fontId="52" fillId="4" borderId="46" xfId="10" applyNumberFormat="1" applyFont="1" applyFill="1" applyBorder="1" applyAlignment="1">
      <alignment horizontal="center" vertical="center" wrapText="1"/>
    </xf>
    <xf numFmtId="9" fontId="56" fillId="2" borderId="46" xfId="10" applyFont="1" applyFill="1" applyBorder="1" applyAlignment="1">
      <alignment horizontal="center" vertical="center" wrapText="1"/>
    </xf>
    <xf numFmtId="9" fontId="56" fillId="2" borderId="48" xfId="10" applyFont="1" applyFill="1" applyBorder="1" applyAlignment="1">
      <alignment horizontal="center" vertical="center" wrapText="1"/>
    </xf>
    <xf numFmtId="0" fontId="78" fillId="0" borderId="46" xfId="0" applyFont="1" applyBorder="1" applyAlignment="1">
      <alignment horizontal="left" vertical="center" wrapText="1" indent="1"/>
    </xf>
    <xf numFmtId="0" fontId="23" fillId="5" borderId="48" xfId="6" applyFont="1" applyFill="1" applyBorder="1" applyAlignment="1">
      <alignment horizontal="center" vertical="top" wrapText="1"/>
    </xf>
    <xf numFmtId="0" fontId="23" fillId="5" borderId="7" xfId="6" applyFont="1" applyFill="1" applyBorder="1" applyAlignment="1">
      <alignment vertical="center" wrapText="1"/>
    </xf>
    <xf numFmtId="0" fontId="23" fillId="5" borderId="1" xfId="6" applyFont="1" applyFill="1" applyBorder="1" applyAlignment="1">
      <alignment vertical="center" wrapText="1"/>
    </xf>
    <xf numFmtId="0" fontId="23" fillId="5" borderId="33" xfId="6" applyFont="1" applyFill="1" applyBorder="1" applyAlignment="1">
      <alignment vertical="center" wrapText="1"/>
    </xf>
    <xf numFmtId="10" fontId="23" fillId="5" borderId="47" xfId="10" applyNumberFormat="1" applyFont="1" applyFill="1" applyBorder="1" applyAlignment="1">
      <alignment horizontal="left" vertical="top" wrapText="1" indent="1"/>
    </xf>
    <xf numFmtId="10" fontId="23" fillId="5" borderId="47" xfId="10" applyNumberFormat="1" applyFont="1" applyFill="1" applyBorder="1" applyAlignment="1">
      <alignment horizontal="center" vertical="top" wrapText="1"/>
    </xf>
    <xf numFmtId="10" fontId="23" fillId="5" borderId="66" xfId="10" applyNumberFormat="1" applyFont="1" applyFill="1" applyBorder="1" applyAlignment="1">
      <alignment horizontal="center" vertical="top" wrapText="1"/>
    </xf>
    <xf numFmtId="0" fontId="52" fillId="5" borderId="66" xfId="6" applyFont="1" applyFill="1" applyBorder="1" applyAlignment="1">
      <alignment horizontal="center" vertical="top" wrapText="1"/>
    </xf>
    <xf numFmtId="10" fontId="52" fillId="4" borderId="43" xfId="10" applyNumberFormat="1" applyFont="1" applyFill="1" applyBorder="1" applyAlignment="1">
      <alignment horizontal="left" vertical="center" wrapText="1" indent="1"/>
    </xf>
    <xf numFmtId="10" fontId="52" fillId="0" borderId="47" xfId="10" applyNumberFormat="1" applyFont="1" applyFill="1" applyBorder="1" applyAlignment="1">
      <alignment horizontal="left" vertical="center" wrapText="1" indent="1"/>
    </xf>
    <xf numFmtId="0" fontId="78" fillId="0" borderId="47" xfId="0" applyFont="1" applyBorder="1" applyAlignment="1">
      <alignment horizontal="left" vertical="center" wrapText="1" indent="1"/>
    </xf>
    <xf numFmtId="0" fontId="56" fillId="2" borderId="46" xfId="0" applyFont="1" applyFill="1" applyBorder="1" applyAlignment="1">
      <alignment horizontal="center" vertical="center" wrapText="1"/>
    </xf>
    <xf numFmtId="9" fontId="56" fillId="0" borderId="46" xfId="0" applyNumberFormat="1" applyFont="1" applyBorder="1" applyAlignment="1">
      <alignment horizontal="center" vertical="center" wrapText="1"/>
    </xf>
    <xf numFmtId="9" fontId="56" fillId="0" borderId="0" xfId="0" applyNumberFormat="1" applyFont="1" applyAlignment="1">
      <alignment horizontal="center" vertical="center" wrapText="1"/>
    </xf>
    <xf numFmtId="10" fontId="52" fillId="4" borderId="43" xfId="10" applyNumberFormat="1" applyFont="1" applyFill="1" applyBorder="1" applyAlignment="1">
      <alignment horizontal="center" vertical="center" wrapText="1"/>
    </xf>
    <xf numFmtId="10" fontId="52" fillId="5" borderId="1" xfId="10" applyNumberFormat="1" applyFont="1" applyFill="1" applyBorder="1" applyAlignment="1">
      <alignment horizontal="right" vertical="center" wrapText="1"/>
    </xf>
    <xf numFmtId="0" fontId="52" fillId="4" borderId="46" xfId="0" applyFont="1" applyFill="1" applyBorder="1" applyAlignment="1">
      <alignment horizontal="left" vertical="center" wrapText="1"/>
    </xf>
    <xf numFmtId="10" fontId="52" fillId="4" borderId="46" xfId="10" applyNumberFormat="1" applyFont="1" applyFill="1" applyBorder="1" applyAlignment="1">
      <alignment horizontal="left" vertical="center" wrapText="1"/>
    </xf>
    <xf numFmtId="10" fontId="52" fillId="0" borderId="47" xfId="10" applyNumberFormat="1" applyFont="1" applyFill="1" applyBorder="1" applyAlignment="1">
      <alignment vertical="center" wrapText="1"/>
    </xf>
    <xf numFmtId="0" fontId="78" fillId="0" borderId="46" xfId="0" applyFont="1" applyBorder="1" applyAlignment="1">
      <alignment vertical="center" wrapText="1"/>
    </xf>
    <xf numFmtId="10" fontId="52" fillId="4" borderId="0" xfId="10" applyNumberFormat="1" applyFont="1" applyFill="1" applyBorder="1" applyAlignment="1">
      <alignment horizontal="left" vertical="center" wrapText="1"/>
    </xf>
    <xf numFmtId="0" fontId="57" fillId="0" borderId="0" xfId="6" applyFont="1" applyAlignment="1">
      <alignment vertical="center" wrapText="1"/>
    </xf>
    <xf numFmtId="0" fontId="57" fillId="0" borderId="46" xfId="6" applyFont="1" applyBorder="1" applyAlignment="1">
      <alignment horizontal="center" vertical="center" wrapText="1"/>
    </xf>
    <xf numFmtId="0" fontId="79" fillId="0" borderId="46" xfId="0" applyFont="1" applyBorder="1" applyAlignment="1">
      <alignment horizontal="center" vertical="center" wrapText="1"/>
    </xf>
    <xf numFmtId="9" fontId="79" fillId="0" borderId="46" xfId="0" applyNumberFormat="1" applyFont="1" applyBorder="1" applyAlignment="1">
      <alignment horizontal="center" vertical="center" wrapText="1"/>
    </xf>
    <xf numFmtId="10" fontId="33" fillId="4" borderId="30" xfId="3" applyNumberFormat="1" applyFont="1" applyFill="1" applyBorder="1" applyAlignment="1">
      <alignment horizontal="left" vertical="top" wrapText="1" indent="1"/>
    </xf>
    <xf numFmtId="0" fontId="21" fillId="0" borderId="52" xfId="0" applyFont="1" applyBorder="1" applyAlignment="1">
      <alignment horizontal="center" vertical="center" wrapText="1"/>
    </xf>
    <xf numFmtId="0" fontId="33" fillId="4" borderId="53" xfId="0" applyFont="1" applyFill="1" applyBorder="1" applyAlignment="1">
      <alignment horizontal="left" vertical="center" wrapText="1" indent="1"/>
    </xf>
    <xf numFmtId="0" fontId="33" fillId="4" borderId="30" xfId="0" applyFont="1" applyFill="1" applyBorder="1" applyAlignment="1">
      <alignment horizontal="left" vertical="center" wrapText="1" indent="1"/>
    </xf>
    <xf numFmtId="0" fontId="35" fillId="3" borderId="71" xfId="7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2" borderId="48" xfId="1" applyNumberFormat="1" applyFont="1" applyFill="1" applyBorder="1" applyAlignment="1">
      <alignment horizontal="center" vertical="center" wrapText="1"/>
    </xf>
    <xf numFmtId="0" fontId="4" fillId="2" borderId="48" xfId="3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79" fillId="0" borderId="0" xfId="0" applyFont="1"/>
    <xf numFmtId="0" fontId="79" fillId="0" borderId="46" xfId="0" applyFont="1" applyBorder="1" applyAlignment="1">
      <alignment horizontal="left" vertical="center" wrapText="1"/>
    </xf>
    <xf numFmtId="0" fontId="79" fillId="12" borderId="0" xfId="0" applyFont="1" applyFill="1" applyAlignment="1">
      <alignment horizontal="left" vertical="center" wrapText="1"/>
    </xf>
    <xf numFmtId="0" fontId="79" fillId="12" borderId="0" xfId="0" applyFont="1" applyFill="1"/>
    <xf numFmtId="0" fontId="79" fillId="0" borderId="47" xfId="0" applyFont="1" applyBorder="1" applyAlignment="1">
      <alignment horizontal="left" vertical="center" wrapText="1"/>
    </xf>
    <xf numFmtId="0" fontId="79" fillId="0" borderId="46" xfId="0" applyFont="1" applyBorder="1" applyAlignment="1">
      <alignment vertical="center" wrapText="1"/>
    </xf>
    <xf numFmtId="0" fontId="81" fillId="0" borderId="46" xfId="0" applyFont="1" applyBorder="1" applyAlignment="1">
      <alignment vertical="center"/>
    </xf>
    <xf numFmtId="1" fontId="79" fillId="0" borderId="46" xfId="0" applyNumberFormat="1" applyFont="1" applyBorder="1" applyAlignment="1">
      <alignment horizontal="left" vertical="center" wrapText="1"/>
    </xf>
    <xf numFmtId="0" fontId="81" fillId="0" borderId="46" xfId="0" applyFont="1" applyBorder="1" applyAlignment="1">
      <alignment vertical="center" wrapText="1"/>
    </xf>
    <xf numFmtId="0" fontId="81" fillId="13" borderId="46" xfId="0" applyFont="1" applyFill="1" applyBorder="1" applyAlignment="1">
      <alignment vertical="center" wrapText="1"/>
    </xf>
    <xf numFmtId="0" fontId="76" fillId="0" borderId="0" xfId="0" applyFont="1" applyAlignment="1">
      <alignment horizontal="center"/>
    </xf>
    <xf numFmtId="0" fontId="79" fillId="2" borderId="46" xfId="0" applyFont="1" applyFill="1" applyBorder="1" applyAlignment="1">
      <alignment horizontal="center" vertical="center" wrapText="1"/>
    </xf>
    <xf numFmtId="0" fontId="79" fillId="2" borderId="46" xfId="0" applyFont="1" applyFill="1" applyBorder="1" applyAlignment="1">
      <alignment vertical="center" wrapText="1"/>
    </xf>
    <xf numFmtId="0" fontId="81" fillId="2" borderId="46" xfId="0" applyFont="1" applyFill="1" applyBorder="1" applyAlignment="1">
      <alignment vertical="center"/>
    </xf>
    <xf numFmtId="0" fontId="1" fillId="0" borderId="0" xfId="28"/>
    <xf numFmtId="0" fontId="83" fillId="10" borderId="4" xfId="28" applyFont="1" applyFill="1" applyBorder="1"/>
    <xf numFmtId="0" fontId="1" fillId="10" borderId="5" xfId="28" applyFill="1" applyBorder="1"/>
    <xf numFmtId="0" fontId="1" fillId="10" borderId="32" xfId="28" applyFill="1" applyBorder="1"/>
    <xf numFmtId="0" fontId="1" fillId="0" borderId="6" xfId="28" applyBorder="1"/>
    <xf numFmtId="0" fontId="1" fillId="0" borderId="27" xfId="28" applyBorder="1"/>
    <xf numFmtId="0" fontId="83" fillId="0" borderId="6" xfId="28" applyFont="1" applyBorder="1"/>
    <xf numFmtId="0" fontId="83" fillId="0" borderId="7" xfId="28" applyFont="1" applyBorder="1"/>
    <xf numFmtId="0" fontId="1" fillId="0" borderId="1" xfId="28" applyBorder="1"/>
    <xf numFmtId="0" fontId="1" fillId="0" borderId="33" xfId="28" applyBorder="1"/>
    <xf numFmtId="0" fontId="85" fillId="0" borderId="46" xfId="0" applyFont="1" applyBorder="1" applyAlignment="1">
      <alignment horizontal="justify" vertical="top" wrapText="1"/>
    </xf>
    <xf numFmtId="0" fontId="81" fillId="0" borderId="46" xfId="0" applyFont="1" applyBorder="1" applyAlignment="1">
      <alignment horizontal="justify" vertical="top"/>
    </xf>
    <xf numFmtId="10" fontId="42" fillId="4" borderId="48" xfId="3" applyNumberFormat="1" applyFont="1" applyFill="1" applyBorder="1" applyAlignment="1">
      <alignment horizontal="center" vertical="center" wrapText="1"/>
    </xf>
    <xf numFmtId="10" fontId="52" fillId="4" borderId="30" xfId="3" applyNumberFormat="1" applyFont="1" applyFill="1" applyBorder="1" applyAlignment="1">
      <alignment horizontal="left" vertical="top" wrapText="1" indent="1"/>
    </xf>
    <xf numFmtId="10" fontId="52" fillId="5" borderId="66" xfId="3" applyNumberFormat="1" applyFont="1" applyFill="1" applyBorder="1" applyAlignment="1">
      <alignment horizontal="center" vertical="top" wrapText="1"/>
    </xf>
    <xf numFmtId="2" fontId="23" fillId="5" borderId="66" xfId="0" applyNumberFormat="1" applyFont="1" applyFill="1" applyBorder="1" applyAlignment="1">
      <alignment horizontal="center" vertical="top" wrapText="1"/>
    </xf>
    <xf numFmtId="0" fontId="52" fillId="4" borderId="46" xfId="3" applyNumberFormat="1" applyFont="1" applyFill="1" applyBorder="1" applyAlignment="1">
      <alignment horizontal="left" vertical="center" wrapText="1" indent="1"/>
    </xf>
    <xf numFmtId="10" fontId="23" fillId="5" borderId="33" xfId="3" applyNumberFormat="1" applyFont="1" applyFill="1" applyBorder="1" applyAlignment="1">
      <alignment horizontal="center" vertical="top" wrapText="1"/>
    </xf>
    <xf numFmtId="10" fontId="52" fillId="4" borderId="30" xfId="0" applyNumberFormat="1" applyFont="1" applyFill="1" applyBorder="1" applyAlignment="1">
      <alignment horizontal="left" vertical="center" wrapText="1" indent="1"/>
    </xf>
    <xf numFmtId="41" fontId="52" fillId="4" borderId="48" xfId="3" applyNumberFormat="1" applyFont="1" applyFill="1" applyBorder="1" applyAlignment="1">
      <alignment horizontal="center" vertical="center" wrapText="1"/>
    </xf>
    <xf numFmtId="10" fontId="52" fillId="4" borderId="46" xfId="3" quotePrefix="1" applyNumberFormat="1" applyFont="1" applyFill="1" applyBorder="1" applyAlignment="1">
      <alignment horizontal="left" vertical="center" wrapText="1" indent="1"/>
    </xf>
    <xf numFmtId="10" fontId="52" fillId="4" borderId="48" xfId="3" applyNumberFormat="1" applyFont="1" applyFill="1" applyBorder="1" applyAlignment="1">
      <alignment horizontal="right" vertical="center" wrapText="1" indent="1"/>
    </xf>
    <xf numFmtId="10" fontId="52" fillId="4" borderId="46" xfId="3" applyNumberFormat="1" applyFont="1" applyFill="1" applyBorder="1" applyAlignment="1">
      <alignment horizontal="center" vertical="center" wrapText="1"/>
    </xf>
    <xf numFmtId="0" fontId="79" fillId="0" borderId="46" xfId="0" applyFont="1" applyBorder="1" applyAlignment="1">
      <alignment horizontal="left" vertical="center" wrapText="1" indent="1"/>
    </xf>
    <xf numFmtId="0" fontId="79" fillId="12" borderId="0" xfId="0" applyFont="1" applyFill="1" applyAlignment="1">
      <alignment horizontal="left" vertical="center" wrapText="1" indent="1"/>
    </xf>
    <xf numFmtId="0" fontId="79" fillId="0" borderId="47" xfId="0" applyFont="1" applyBorder="1" applyAlignment="1">
      <alignment horizontal="left" vertical="center" wrapText="1" indent="1"/>
    </xf>
    <xf numFmtId="1" fontId="79" fillId="0" borderId="46" xfId="0" applyNumberFormat="1" applyFont="1" applyBorder="1" applyAlignment="1">
      <alignment horizontal="left" vertical="center" wrapText="1" indent="1"/>
    </xf>
    <xf numFmtId="0" fontId="81" fillId="0" borderId="46" xfId="0" applyFont="1" applyBorder="1" applyAlignment="1">
      <alignment horizontal="center" vertical="center"/>
    </xf>
    <xf numFmtId="0" fontId="81" fillId="2" borderId="46" xfId="0" applyFont="1" applyFill="1" applyBorder="1" applyAlignment="1">
      <alignment horizontal="center" vertical="center"/>
    </xf>
    <xf numFmtId="0" fontId="85" fillId="0" borderId="46" xfId="0" applyFont="1" applyBorder="1" applyAlignment="1">
      <alignment horizontal="center" vertical="top" wrapText="1"/>
    </xf>
    <xf numFmtId="0" fontId="81" fillId="0" borderId="46" xfId="0" applyFont="1" applyBorder="1" applyAlignment="1">
      <alignment horizontal="center" vertical="top"/>
    </xf>
    <xf numFmtId="0" fontId="79" fillId="12" borderId="0" xfId="0" applyFont="1" applyFill="1" applyAlignment="1">
      <alignment horizontal="center"/>
    </xf>
    <xf numFmtId="0" fontId="52" fillId="2" borderId="46" xfId="0" applyFont="1" applyFill="1" applyBorder="1" applyAlignment="1">
      <alignment horizontal="left" vertical="center" wrapText="1" indent="1"/>
    </xf>
    <xf numFmtId="0" fontId="52" fillId="2" borderId="46" xfId="0" applyFont="1" applyFill="1" applyBorder="1" applyAlignment="1">
      <alignment horizontal="center" vertical="center" wrapText="1"/>
    </xf>
    <xf numFmtId="0" fontId="52" fillId="2" borderId="30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left" vertical="center" wrapText="1" indent="1"/>
    </xf>
    <xf numFmtId="10" fontId="52" fillId="4" borderId="48" xfId="10" applyNumberFormat="1" applyFont="1" applyFill="1" applyBorder="1" applyAlignment="1">
      <alignment horizontal="center" vertical="center" wrapText="1"/>
    </xf>
    <xf numFmtId="10" fontId="52" fillId="2" borderId="48" xfId="3" applyNumberFormat="1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31" xfId="0" applyFont="1" applyBorder="1" applyAlignment="1">
      <alignment horizontal="left"/>
    </xf>
    <xf numFmtId="10" fontId="26" fillId="0" borderId="3" xfId="0" applyNumberFormat="1" applyFont="1" applyBorder="1" applyAlignment="1">
      <alignment horizontal="center"/>
    </xf>
    <xf numFmtId="10" fontId="26" fillId="0" borderId="31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10" fontId="23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35" fillId="3" borderId="44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0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textRotation="90" wrapText="1"/>
    </xf>
    <xf numFmtId="0" fontId="25" fillId="0" borderId="22" xfId="0" applyFont="1" applyBorder="1" applyAlignment="1">
      <alignment horizontal="center" vertical="center" textRotation="90" wrapText="1"/>
    </xf>
    <xf numFmtId="0" fontId="25" fillId="0" borderId="23" xfId="0" applyFont="1" applyBorder="1" applyAlignment="1">
      <alignment horizontal="center" vertical="center" textRotation="90" wrapText="1"/>
    </xf>
    <xf numFmtId="0" fontId="25" fillId="0" borderId="6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25" fillId="0" borderId="27" xfId="0" applyFont="1" applyBorder="1" applyAlignment="1">
      <alignment horizontal="center" vertical="center" textRotation="90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16" fillId="3" borderId="2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1" fontId="16" fillId="8" borderId="2" xfId="0" applyNumberFormat="1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2" fontId="45" fillId="8" borderId="38" xfId="0" applyNumberFormat="1" applyFont="1" applyFill="1" applyBorder="1" applyAlignment="1">
      <alignment horizontal="center" vertical="center"/>
    </xf>
    <xf numFmtId="2" fontId="45" fillId="8" borderId="5" xfId="0" applyNumberFormat="1" applyFont="1" applyFill="1" applyBorder="1" applyAlignment="1">
      <alignment horizontal="center" vertical="center"/>
    </xf>
    <xf numFmtId="2" fontId="45" fillId="8" borderId="32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32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5" fillId="3" borderId="27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3" borderId="3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3" borderId="33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" borderId="32" xfId="0" applyFont="1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4" fillId="3" borderId="27" xfId="0" applyFont="1" applyFill="1" applyBorder="1" applyAlignment="1">
      <alignment horizontal="center" vertical="center"/>
    </xf>
    <xf numFmtId="10" fontId="21" fillId="5" borderId="2" xfId="3" applyNumberFormat="1" applyFont="1" applyFill="1" applyBorder="1" applyAlignment="1">
      <alignment horizontal="center" vertical="top" wrapText="1"/>
    </xf>
    <xf numFmtId="10" fontId="21" fillId="5" borderId="31" xfId="3" applyNumberFormat="1" applyFont="1" applyFill="1" applyBorder="1" applyAlignment="1">
      <alignment horizontal="center" vertical="top" wrapText="1"/>
    </xf>
    <xf numFmtId="10" fontId="21" fillId="5" borderId="2" xfId="3" applyNumberFormat="1" applyFont="1" applyFill="1" applyBorder="1" applyAlignment="1">
      <alignment horizontal="center" vertical="center" wrapText="1"/>
    </xf>
    <xf numFmtId="10" fontId="21" fillId="5" borderId="31" xfId="3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31" xfId="0" applyFont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1" fontId="26" fillId="0" borderId="2" xfId="0" applyNumberFormat="1" applyFont="1" applyBorder="1" applyAlignment="1">
      <alignment horizontal="center" vertical="top" wrapText="1"/>
    </xf>
    <xf numFmtId="1" fontId="26" fillId="0" borderId="3" xfId="0" applyNumberFormat="1" applyFont="1" applyBorder="1" applyAlignment="1">
      <alignment horizontal="center" vertical="top" wrapText="1"/>
    </xf>
    <xf numFmtId="1" fontId="26" fillId="0" borderId="31" xfId="0" applyNumberFormat="1" applyFont="1" applyBorder="1" applyAlignment="1">
      <alignment horizontal="center" vertical="top" wrapText="1"/>
    </xf>
    <xf numFmtId="0" fontId="23" fillId="5" borderId="2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/>
    </xf>
    <xf numFmtId="0" fontId="23" fillId="5" borderId="31" xfId="0" applyFont="1" applyFill="1" applyBorder="1" applyAlignment="1">
      <alignment horizontal="center"/>
    </xf>
    <xf numFmtId="0" fontId="23" fillId="5" borderId="25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1" fontId="25" fillId="5" borderId="2" xfId="0" applyNumberFormat="1" applyFont="1" applyFill="1" applyBorder="1" applyAlignment="1">
      <alignment horizontal="center" vertical="top" wrapText="1"/>
    </xf>
    <xf numFmtId="1" fontId="25" fillId="5" borderId="3" xfId="0" applyNumberFormat="1" applyFont="1" applyFill="1" applyBorder="1" applyAlignment="1">
      <alignment horizontal="center" vertical="top" wrapText="1"/>
    </xf>
    <xf numFmtId="1" fontId="25" fillId="5" borderId="31" xfId="0" applyNumberFormat="1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27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1" xfId="0" applyFont="1" applyBorder="1" applyAlignment="1">
      <alignment horizontal="center" vertical="top" wrapText="1"/>
    </xf>
    <xf numFmtId="0" fontId="27" fillId="0" borderId="5" xfId="0" applyFont="1" applyBorder="1" applyAlignment="1">
      <alignment horizontal="center"/>
    </xf>
    <xf numFmtId="0" fontId="51" fillId="4" borderId="2" xfId="0" applyFont="1" applyFill="1" applyBorder="1" applyAlignment="1">
      <alignment horizontal="right" vertical="center"/>
    </xf>
    <xf numFmtId="0" fontId="51" fillId="4" borderId="3" xfId="0" applyFont="1" applyFill="1" applyBorder="1" applyAlignment="1">
      <alignment horizontal="right"/>
    </xf>
    <xf numFmtId="0" fontId="51" fillId="4" borderId="31" xfId="0" applyFont="1" applyFill="1" applyBorder="1" applyAlignment="1">
      <alignment horizontal="right"/>
    </xf>
    <xf numFmtId="0" fontId="29" fillId="0" borderId="1" xfId="0" applyFont="1" applyBorder="1" applyAlignment="1">
      <alignment horizontal="center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8" borderId="34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10" fontId="21" fillId="4" borderId="2" xfId="3" applyNumberFormat="1" applyFont="1" applyFill="1" applyBorder="1" applyAlignment="1">
      <alignment horizontal="center" vertical="top" wrapText="1"/>
    </xf>
    <xf numFmtId="10" fontId="21" fillId="4" borderId="31" xfId="3" applyNumberFormat="1" applyFont="1" applyFill="1" applyBorder="1" applyAlignment="1">
      <alignment horizontal="center" vertical="top" wrapText="1"/>
    </xf>
    <xf numFmtId="0" fontId="25" fillId="5" borderId="2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5" fillId="5" borderId="31" xfId="0" applyFont="1" applyFill="1" applyBorder="1" applyAlignment="1">
      <alignment horizontal="center"/>
    </xf>
    <xf numFmtId="0" fontId="25" fillId="6" borderId="25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1" fontId="43" fillId="3" borderId="2" xfId="4" applyNumberFormat="1" applyFont="1" applyFill="1" applyBorder="1" applyAlignment="1" applyProtection="1">
      <alignment horizontal="center" vertical="center" wrapText="1"/>
    </xf>
    <xf numFmtId="1" fontId="43" fillId="3" borderId="3" xfId="4" applyNumberFormat="1" applyFont="1" applyFill="1" applyBorder="1" applyAlignment="1" applyProtection="1">
      <alignment horizontal="center" vertical="center" wrapText="1"/>
    </xf>
    <xf numFmtId="1" fontId="43" fillId="3" borderId="31" xfId="4" applyNumberFormat="1" applyFont="1" applyFill="1" applyBorder="1" applyAlignment="1" applyProtection="1">
      <alignment horizontal="center" vertical="center" wrapText="1"/>
    </xf>
    <xf numFmtId="0" fontId="33" fillId="0" borderId="7" xfId="0" applyFont="1" applyBorder="1" applyAlignment="1">
      <alignment horizontal="center" vertical="top" wrapText="1"/>
    </xf>
    <xf numFmtId="0" fontId="33" fillId="0" borderId="33" xfId="0" applyFont="1" applyBorder="1" applyAlignment="1">
      <alignment horizontal="center" vertical="top" wrapText="1"/>
    </xf>
    <xf numFmtId="10" fontId="21" fillId="4" borderId="7" xfId="3" applyNumberFormat="1" applyFont="1" applyFill="1" applyBorder="1" applyAlignment="1">
      <alignment horizontal="center" vertical="top" wrapText="1"/>
    </xf>
    <xf numFmtId="10" fontId="21" fillId="4" borderId="33" xfId="3" applyNumberFormat="1" applyFont="1" applyFill="1" applyBorder="1" applyAlignment="1">
      <alignment horizontal="center" vertical="top" wrapText="1"/>
    </xf>
    <xf numFmtId="1" fontId="26" fillId="0" borderId="7" xfId="0" applyNumberFormat="1" applyFont="1" applyBorder="1" applyAlignment="1">
      <alignment horizontal="center" vertical="top" wrapText="1"/>
    </xf>
    <xf numFmtId="1" fontId="26" fillId="0" borderId="1" xfId="0" applyNumberFormat="1" applyFont="1" applyBorder="1" applyAlignment="1">
      <alignment horizontal="center" vertical="top" wrapText="1"/>
    </xf>
    <xf numFmtId="1" fontId="26" fillId="0" borderId="33" xfId="0" applyNumberFormat="1" applyFont="1" applyBorder="1" applyAlignment="1">
      <alignment horizontal="center" vertical="top" wrapText="1"/>
    </xf>
    <xf numFmtId="10" fontId="24" fillId="4" borderId="2" xfId="3" applyNumberFormat="1" applyFont="1" applyFill="1" applyBorder="1" applyAlignment="1">
      <alignment horizontal="center" vertical="top" wrapText="1"/>
    </xf>
    <xf numFmtId="10" fontId="24" fillId="4" borderId="31" xfId="3" applyNumberFormat="1" applyFont="1" applyFill="1" applyBorder="1" applyAlignment="1">
      <alignment horizontal="center" vertical="top" wrapText="1"/>
    </xf>
    <xf numFmtId="0" fontId="47" fillId="0" borderId="2" xfId="0" applyFont="1" applyBorder="1" applyAlignment="1">
      <alignment horizontal="center" vertical="top" wrapText="1"/>
    </xf>
    <xf numFmtId="0" fontId="47" fillId="0" borderId="31" xfId="0" applyFont="1" applyBorder="1" applyAlignment="1">
      <alignment horizontal="center" vertical="top" wrapText="1"/>
    </xf>
    <xf numFmtId="10" fontId="42" fillId="4" borderId="26" xfId="3" applyNumberFormat="1" applyFont="1" applyFill="1" applyBorder="1" applyAlignment="1">
      <alignment horizontal="center" vertical="top" wrapText="1"/>
    </xf>
    <xf numFmtId="10" fontId="42" fillId="4" borderId="37" xfId="3" applyNumberFormat="1" applyFont="1" applyFill="1" applyBorder="1" applyAlignment="1">
      <alignment horizontal="center" vertical="top" wrapText="1"/>
    </xf>
    <xf numFmtId="0" fontId="42" fillId="0" borderId="26" xfId="0" applyFont="1" applyBorder="1" applyAlignment="1">
      <alignment horizontal="center" vertical="top" wrapText="1"/>
    </xf>
    <xf numFmtId="0" fontId="42" fillId="0" borderId="37" xfId="0" applyFont="1" applyBorder="1" applyAlignment="1">
      <alignment horizontal="center" vertical="top" wrapText="1"/>
    </xf>
    <xf numFmtId="0" fontId="21" fillId="0" borderId="26" xfId="0" applyFont="1" applyBorder="1" applyAlignment="1">
      <alignment horizontal="center" vertical="top" wrapText="1"/>
    </xf>
    <xf numFmtId="0" fontId="21" fillId="0" borderId="37" xfId="0" applyFont="1" applyBorder="1" applyAlignment="1">
      <alignment horizontal="center" vertical="top" wrapText="1"/>
    </xf>
    <xf numFmtId="2" fontId="22" fillId="0" borderId="26" xfId="0" applyNumberFormat="1" applyFont="1" applyBorder="1" applyAlignment="1">
      <alignment horizontal="right" vertical="top" wrapText="1"/>
    </xf>
    <xf numFmtId="2" fontId="22" fillId="0" borderId="41" xfId="0" applyNumberFormat="1" applyFont="1" applyBorder="1" applyAlignment="1">
      <alignment horizontal="right" vertical="top" wrapText="1"/>
    </xf>
    <xf numFmtId="2" fontId="22" fillId="0" borderId="37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7" fontId="35" fillId="3" borderId="6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2" fontId="23" fillId="0" borderId="47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48" xfId="0" applyNumberFormat="1" applyFont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center" wrapText="1"/>
    </xf>
    <xf numFmtId="0" fontId="52" fillId="0" borderId="48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/>
    </xf>
    <xf numFmtId="0" fontId="59" fillId="4" borderId="4" xfId="0" applyFont="1" applyFill="1" applyBorder="1" applyAlignment="1">
      <alignment horizontal="center" vertical="center"/>
    </xf>
    <xf numFmtId="0" fontId="59" fillId="4" borderId="5" xfId="0" applyFont="1" applyFill="1" applyBorder="1" applyAlignment="1">
      <alignment horizontal="center" vertical="center"/>
    </xf>
    <xf numFmtId="0" fontId="59" fillId="4" borderId="32" xfId="0" applyFont="1" applyFill="1" applyBorder="1" applyAlignment="1">
      <alignment horizontal="center" vertical="center"/>
    </xf>
    <xf numFmtId="0" fontId="59" fillId="4" borderId="6" xfId="0" applyFont="1" applyFill="1" applyBorder="1" applyAlignment="1">
      <alignment horizontal="center" vertical="center"/>
    </xf>
    <xf numFmtId="0" fontId="59" fillId="4" borderId="0" xfId="0" applyFont="1" applyFill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52" fillId="0" borderId="46" xfId="0" applyFont="1" applyBorder="1" applyAlignment="1">
      <alignment horizontal="center" vertical="center" wrapText="1"/>
    </xf>
    <xf numFmtId="1" fontId="52" fillId="2" borderId="2" xfId="3" applyNumberFormat="1" applyFont="1" applyFill="1" applyBorder="1" applyAlignment="1">
      <alignment horizontal="left" vertical="center" wrapText="1" indent="1"/>
    </xf>
    <xf numFmtId="1" fontId="52" fillId="2" borderId="3" xfId="3" applyNumberFormat="1" applyFont="1" applyFill="1" applyBorder="1" applyAlignment="1">
      <alignment horizontal="left" vertical="center" wrapText="1" indent="1"/>
    </xf>
    <xf numFmtId="2" fontId="23" fillId="0" borderId="47" xfId="0" applyNumberFormat="1" applyFont="1" applyBorder="1" applyAlignment="1">
      <alignment horizontal="center" vertical="top" wrapText="1"/>
    </xf>
    <xf numFmtId="2" fontId="23" fillId="0" borderId="3" xfId="0" applyNumberFormat="1" applyFont="1" applyBorder="1" applyAlignment="1">
      <alignment horizontal="center" vertical="top" wrapText="1"/>
    </xf>
    <xf numFmtId="2" fontId="23" fillId="0" borderId="48" xfId="0" applyNumberFormat="1" applyFont="1" applyBorder="1" applyAlignment="1">
      <alignment horizontal="center" vertical="top" wrapText="1"/>
    </xf>
    <xf numFmtId="0" fontId="23" fillId="5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6" borderId="47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3" fillId="6" borderId="48" xfId="0" applyFont="1" applyFill="1" applyBorder="1" applyAlignment="1">
      <alignment horizontal="center" vertical="center" wrapText="1"/>
    </xf>
    <xf numFmtId="2" fontId="44" fillId="3" borderId="47" xfId="4" applyNumberFormat="1" applyFont="1" applyFill="1" applyBorder="1" applyAlignment="1" applyProtection="1">
      <alignment horizontal="center" vertical="center" wrapText="1"/>
    </xf>
    <xf numFmtId="2" fontId="44" fillId="3" borderId="3" xfId="4" applyNumberFormat="1" applyFont="1" applyFill="1" applyBorder="1" applyAlignment="1" applyProtection="1">
      <alignment horizontal="center" vertical="center" wrapText="1"/>
    </xf>
    <xf numFmtId="2" fontId="44" fillId="3" borderId="48" xfId="4" applyNumberFormat="1" applyFont="1" applyFill="1" applyBorder="1" applyAlignment="1" applyProtection="1">
      <alignment horizontal="center" vertical="center" wrapText="1"/>
    </xf>
    <xf numFmtId="0" fontId="67" fillId="0" borderId="5" xfId="0" applyFont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2" fillId="0" borderId="48" xfId="0" applyFont="1" applyBorder="1" applyAlignment="1">
      <alignment horizontal="center"/>
    </xf>
    <xf numFmtId="10" fontId="23" fillId="0" borderId="47" xfId="0" applyNumberFormat="1" applyFont="1" applyBorder="1" applyAlignment="1">
      <alignment horizontal="center" vertical="center"/>
    </xf>
    <xf numFmtId="10" fontId="23" fillId="0" borderId="48" xfId="0" applyNumberFormat="1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46" xfId="0" applyFont="1" applyFill="1" applyBorder="1" applyAlignment="1">
      <alignment horizontal="center" vertical="center"/>
    </xf>
    <xf numFmtId="0" fontId="44" fillId="3" borderId="29" xfId="0" applyFont="1" applyFill="1" applyBorder="1" applyAlignment="1">
      <alignment horizontal="center" vertical="center"/>
    </xf>
    <xf numFmtId="0" fontId="44" fillId="3" borderId="30" xfId="0" applyFont="1" applyFill="1" applyBorder="1" applyAlignment="1">
      <alignment horizontal="center" vertical="center"/>
    </xf>
    <xf numFmtId="0" fontId="44" fillId="3" borderId="7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33" xfId="0" applyFont="1" applyFill="1" applyBorder="1" applyAlignment="1">
      <alignment horizontal="center" vertical="center"/>
    </xf>
    <xf numFmtId="2" fontId="17" fillId="8" borderId="44" xfId="0" applyNumberFormat="1" applyFont="1" applyFill="1" applyBorder="1" applyAlignment="1">
      <alignment horizontal="center" vertical="center"/>
    </xf>
    <xf numFmtId="2" fontId="17" fillId="8" borderId="3" xfId="0" applyNumberFormat="1" applyFont="1" applyFill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0" borderId="32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27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33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0" fontId="52" fillId="0" borderId="22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6" fillId="2" borderId="47" xfId="1" applyNumberFormat="1" applyFont="1" applyFill="1" applyBorder="1" applyAlignment="1">
      <alignment horizontal="left" vertical="center" wrapText="1" indent="1"/>
    </xf>
    <xf numFmtId="0" fontId="56" fillId="2" borderId="65" xfId="1" applyNumberFormat="1" applyFont="1" applyFill="1" applyBorder="1" applyAlignment="1">
      <alignment horizontal="left" vertical="center" wrapText="1" indent="1"/>
    </xf>
    <xf numFmtId="10" fontId="52" fillId="4" borderId="47" xfId="3" applyNumberFormat="1" applyFont="1" applyFill="1" applyBorder="1" applyAlignment="1">
      <alignment horizontal="left" vertical="center" wrapText="1" indent="1"/>
    </xf>
    <xf numFmtId="10" fontId="52" fillId="4" borderId="65" xfId="3" applyNumberFormat="1" applyFont="1" applyFill="1" applyBorder="1" applyAlignment="1">
      <alignment horizontal="left" vertical="center" wrapText="1" indent="1"/>
    </xf>
    <xf numFmtId="0" fontId="56" fillId="2" borderId="2" xfId="1" applyNumberFormat="1" applyFont="1" applyFill="1" applyBorder="1" applyAlignment="1">
      <alignment horizontal="left" vertical="center" wrapText="1" indent="1"/>
    </xf>
    <xf numFmtId="0" fontId="56" fillId="2" borderId="3" xfId="1" applyNumberFormat="1" applyFont="1" applyFill="1" applyBorder="1" applyAlignment="1">
      <alignment horizontal="left" vertical="center" wrapText="1" indent="1"/>
    </xf>
    <xf numFmtId="10" fontId="52" fillId="4" borderId="29" xfId="3" applyNumberFormat="1" applyFont="1" applyFill="1" applyBorder="1" applyAlignment="1">
      <alignment horizontal="left" vertical="center" wrapText="1" indent="1"/>
    </xf>
    <xf numFmtId="10" fontId="52" fillId="4" borderId="30" xfId="3" applyNumberFormat="1" applyFont="1" applyFill="1" applyBorder="1" applyAlignment="1">
      <alignment horizontal="left" vertical="center" wrapText="1" indent="1"/>
    </xf>
    <xf numFmtId="10" fontId="52" fillId="4" borderId="47" xfId="3" applyNumberFormat="1" applyFont="1" applyFill="1" applyBorder="1" applyAlignment="1">
      <alignment horizontal="left" vertical="top" wrapText="1" indent="1"/>
    </xf>
    <xf numFmtId="10" fontId="52" fillId="4" borderId="65" xfId="3" applyNumberFormat="1" applyFont="1" applyFill="1" applyBorder="1" applyAlignment="1">
      <alignment horizontal="left" vertical="top" wrapText="1" indent="1"/>
    </xf>
    <xf numFmtId="0" fontId="52" fillId="4" borderId="7" xfId="0" applyFont="1" applyFill="1" applyBorder="1" applyAlignment="1">
      <alignment horizontal="left" vertical="center" wrapText="1" indent="1"/>
    </xf>
    <xf numFmtId="0" fontId="52" fillId="4" borderId="1" xfId="0" applyFont="1" applyFill="1" applyBorder="1" applyAlignment="1">
      <alignment horizontal="left" vertical="center" wrapText="1" indent="1"/>
    </xf>
    <xf numFmtId="0" fontId="17" fillId="3" borderId="42" xfId="7" applyFont="1" applyFill="1" applyBorder="1" applyAlignment="1">
      <alignment horizontal="center" vertical="center" wrapText="1"/>
    </xf>
    <xf numFmtId="0" fontId="17" fillId="3" borderId="40" xfId="7" applyFont="1" applyFill="1" applyBorder="1" applyAlignment="1">
      <alignment horizontal="center" vertical="center" wrapText="1"/>
    </xf>
    <xf numFmtId="0" fontId="17" fillId="3" borderId="18" xfId="7" applyFont="1" applyFill="1" applyBorder="1" applyAlignment="1">
      <alignment horizontal="center" vertical="center" wrapText="1"/>
    </xf>
    <xf numFmtId="0" fontId="17" fillId="3" borderId="60" xfId="7" applyFont="1" applyFill="1" applyBorder="1" applyAlignment="1">
      <alignment horizontal="center" vertical="center" wrapText="1"/>
    </xf>
    <xf numFmtId="0" fontId="17" fillId="3" borderId="62" xfId="7" applyFont="1" applyFill="1" applyBorder="1" applyAlignment="1">
      <alignment horizontal="center" vertical="center" wrapText="1"/>
    </xf>
    <xf numFmtId="0" fontId="17" fillId="3" borderId="64" xfId="7" applyFont="1" applyFill="1" applyBorder="1" applyAlignment="1">
      <alignment horizontal="center" vertical="center" wrapText="1"/>
    </xf>
    <xf numFmtId="0" fontId="17" fillId="3" borderId="14" xfId="7" applyFont="1" applyFill="1" applyBorder="1" applyAlignment="1">
      <alignment horizontal="center" vertical="center" wrapText="1"/>
    </xf>
    <xf numFmtId="0" fontId="17" fillId="3" borderId="35" xfId="7" applyFont="1" applyFill="1" applyBorder="1" applyAlignment="1">
      <alignment horizontal="center" vertical="center" wrapText="1"/>
    </xf>
    <xf numFmtId="0" fontId="17" fillId="3" borderId="16" xfId="7" applyFont="1" applyFill="1" applyBorder="1" applyAlignment="1">
      <alignment horizontal="center" vertical="center" wrapText="1"/>
    </xf>
    <xf numFmtId="0" fontId="17" fillId="8" borderId="14" xfId="7" applyFont="1" applyFill="1" applyBorder="1" applyAlignment="1">
      <alignment horizontal="center" vertical="center" wrapText="1"/>
    </xf>
    <xf numFmtId="0" fontId="17" fillId="8" borderId="18" xfId="7" applyFont="1" applyFill="1" applyBorder="1" applyAlignment="1">
      <alignment horizontal="center" vertical="center" wrapText="1"/>
    </xf>
    <xf numFmtId="0" fontId="17" fillId="8" borderId="15" xfId="7" applyFont="1" applyFill="1" applyBorder="1" applyAlignment="1">
      <alignment horizontal="center" vertical="center" wrapText="1"/>
    </xf>
    <xf numFmtId="0" fontId="17" fillId="8" borderId="35" xfId="7" applyFont="1" applyFill="1" applyBorder="1" applyAlignment="1">
      <alignment horizontal="center" vertical="center" wrapText="1"/>
    </xf>
    <xf numFmtId="0" fontId="17" fillId="8" borderId="17" xfId="7" applyFont="1" applyFill="1" applyBorder="1" applyAlignment="1">
      <alignment horizontal="center" vertical="center" wrapText="1"/>
    </xf>
    <xf numFmtId="0" fontId="17" fillId="8" borderId="16" xfId="7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49" xfId="0" applyFont="1" applyFill="1" applyBorder="1" applyAlignment="1">
      <alignment horizontal="center" vertical="center" wrapText="1"/>
    </xf>
    <xf numFmtId="0" fontId="17" fillId="3" borderId="59" xfId="7" applyFont="1" applyFill="1" applyBorder="1" applyAlignment="1">
      <alignment horizontal="center" vertical="center" wrapText="1"/>
    </xf>
    <xf numFmtId="0" fontId="17" fillId="3" borderId="61" xfId="7" applyFont="1" applyFill="1" applyBorder="1" applyAlignment="1">
      <alignment horizontal="center" vertical="center" wrapText="1"/>
    </xf>
    <xf numFmtId="0" fontId="17" fillId="3" borderId="63" xfId="7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57" fillId="0" borderId="1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17" fontId="17" fillId="3" borderId="6" xfId="0" applyNumberFormat="1" applyFont="1" applyFill="1" applyBorder="1" applyAlignment="1">
      <alignment horizontal="center" vertical="center"/>
    </xf>
    <xf numFmtId="17" fontId="17" fillId="3" borderId="0" xfId="0" applyNumberFormat="1" applyFont="1" applyFill="1" applyAlignment="1">
      <alignment horizontal="center" vertical="center"/>
    </xf>
    <xf numFmtId="17" fontId="17" fillId="3" borderId="27" xfId="0" applyNumberFormat="1" applyFont="1" applyFill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33" xfId="0" applyFont="1" applyBorder="1" applyAlignment="1">
      <alignment horizontal="center" vertical="center"/>
    </xf>
    <xf numFmtId="0" fontId="65" fillId="0" borderId="5" xfId="0" applyFont="1" applyBorder="1" applyAlignment="1">
      <alignment horizontal="center"/>
    </xf>
    <xf numFmtId="0" fontId="60" fillId="4" borderId="47" xfId="0" applyFont="1" applyFill="1" applyBorder="1" applyAlignment="1">
      <alignment horizontal="right" vertical="center"/>
    </xf>
    <xf numFmtId="0" fontId="60" fillId="4" borderId="3" xfId="0" applyFont="1" applyFill="1" applyBorder="1" applyAlignment="1">
      <alignment horizontal="right" vertical="center"/>
    </xf>
    <xf numFmtId="0" fontId="60" fillId="4" borderId="48" xfId="0" applyFont="1" applyFill="1" applyBorder="1" applyAlignment="1">
      <alignment horizontal="right" vertical="center"/>
    </xf>
    <xf numFmtId="0" fontId="65" fillId="0" borderId="0" xfId="0" applyFont="1" applyAlignment="1">
      <alignment horizontal="center"/>
    </xf>
    <xf numFmtId="0" fontId="65" fillId="0" borderId="1" xfId="0" applyFont="1" applyBorder="1" applyAlignment="1">
      <alignment horizontal="center"/>
    </xf>
    <xf numFmtId="0" fontId="17" fillId="3" borderId="72" xfId="7" applyFont="1" applyFill="1" applyBorder="1" applyAlignment="1">
      <alignment horizontal="center" vertical="center" wrapText="1"/>
    </xf>
    <xf numFmtId="0" fontId="17" fillId="3" borderId="73" xfId="7" applyFont="1" applyFill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17" fillId="3" borderId="9" xfId="7" applyFont="1" applyFill="1" applyBorder="1" applyAlignment="1">
      <alignment horizontal="center" vertical="center" wrapText="1"/>
    </xf>
    <xf numFmtId="0" fontId="17" fillId="3" borderId="13" xfId="7" applyFont="1" applyFill="1" applyBorder="1" applyAlignment="1">
      <alignment horizontal="center" vertical="center" wrapText="1"/>
    </xf>
    <xf numFmtId="0" fontId="17" fillId="3" borderId="17" xfId="7" applyFont="1" applyFill="1" applyBorder="1" applyAlignment="1">
      <alignment horizontal="center" vertical="center" wrapText="1"/>
    </xf>
    <xf numFmtId="0" fontId="17" fillId="3" borderId="4" xfId="7" applyFont="1" applyFill="1" applyBorder="1" applyAlignment="1">
      <alignment horizontal="center" vertical="center" wrapText="1"/>
    </xf>
    <xf numFmtId="0" fontId="17" fillId="3" borderId="5" xfId="7" applyFont="1" applyFill="1" applyBorder="1" applyAlignment="1">
      <alignment horizontal="center" vertical="center" wrapText="1"/>
    </xf>
    <xf numFmtId="0" fontId="17" fillId="3" borderId="8" xfId="7" applyFont="1" applyFill="1" applyBorder="1" applyAlignment="1">
      <alignment horizontal="center" vertical="center" wrapText="1"/>
    </xf>
    <xf numFmtId="0" fontId="17" fillId="3" borderId="6" xfId="7" applyFont="1" applyFill="1" applyBorder="1" applyAlignment="1">
      <alignment horizontal="center" vertical="center" wrapText="1"/>
    </xf>
    <xf numFmtId="0" fontId="17" fillId="3" borderId="0" xfId="7" applyFont="1" applyFill="1" applyAlignment="1">
      <alignment horizontal="center" vertical="center" wrapText="1"/>
    </xf>
    <xf numFmtId="0" fontId="17" fillId="3" borderId="12" xfId="7" applyFont="1" applyFill="1" applyBorder="1" applyAlignment="1">
      <alignment horizontal="center" vertical="center" wrapText="1"/>
    </xf>
    <xf numFmtId="0" fontId="17" fillId="3" borderId="7" xfId="7" applyFont="1" applyFill="1" applyBorder="1" applyAlignment="1">
      <alignment horizontal="center" vertical="center" wrapText="1"/>
    </xf>
    <xf numFmtId="0" fontId="17" fillId="3" borderId="1" xfId="7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17" fillId="3" borderId="40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67" xfId="0" applyFont="1" applyFill="1" applyBorder="1" applyAlignment="1">
      <alignment horizontal="center" vertical="center" wrapText="1"/>
    </xf>
    <xf numFmtId="0" fontId="17" fillId="3" borderId="71" xfId="0" applyFont="1" applyFill="1" applyBorder="1" applyAlignment="1">
      <alignment horizontal="center" vertical="center" wrapText="1"/>
    </xf>
    <xf numFmtId="0" fontId="17" fillId="3" borderId="68" xfId="7" applyFont="1" applyFill="1" applyBorder="1" applyAlignment="1">
      <alignment horizontal="center" vertical="center" wrapText="1"/>
    </xf>
    <xf numFmtId="0" fontId="17" fillId="3" borderId="69" xfId="7" applyFont="1" applyFill="1" applyBorder="1" applyAlignment="1">
      <alignment horizontal="center" vertical="center" wrapText="1"/>
    </xf>
    <xf numFmtId="0" fontId="17" fillId="3" borderId="70" xfId="7" applyFont="1" applyFill="1" applyBorder="1" applyAlignment="1">
      <alignment horizontal="center" vertical="center" wrapText="1"/>
    </xf>
    <xf numFmtId="10" fontId="33" fillId="4" borderId="53" xfId="3" applyNumberFormat="1" applyFont="1" applyFill="1" applyBorder="1" applyAlignment="1">
      <alignment horizontal="left" vertical="center" wrapText="1" indent="1"/>
    </xf>
    <xf numFmtId="10" fontId="33" fillId="4" borderId="30" xfId="3" applyNumberFormat="1" applyFont="1" applyFill="1" applyBorder="1" applyAlignment="1">
      <alignment horizontal="left" vertical="center" wrapText="1" indent="1"/>
    </xf>
    <xf numFmtId="0" fontId="69" fillId="0" borderId="47" xfId="0" applyFont="1" applyBorder="1" applyAlignment="1">
      <alignment horizontal="center" vertical="center"/>
    </xf>
    <xf numFmtId="0" fontId="69" fillId="0" borderId="66" xfId="0" applyFont="1" applyBorder="1" applyAlignment="1">
      <alignment horizontal="center" vertical="center"/>
    </xf>
    <xf numFmtId="0" fontId="69" fillId="0" borderId="48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35" fillId="3" borderId="42" xfId="0" applyFont="1" applyFill="1" applyBorder="1" applyAlignment="1">
      <alignment horizontal="center" vertical="center" wrapText="1"/>
    </xf>
    <xf numFmtId="0" fontId="35" fillId="3" borderId="40" xfId="0" applyFont="1" applyFill="1" applyBorder="1" applyAlignment="1">
      <alignment horizontal="center" vertical="center" wrapText="1"/>
    </xf>
    <xf numFmtId="0" fontId="35" fillId="3" borderId="18" xfId="0" applyFont="1" applyFill="1" applyBorder="1" applyAlignment="1">
      <alignment horizontal="center" vertical="center" wrapText="1"/>
    </xf>
    <xf numFmtId="0" fontId="51" fillId="4" borderId="47" xfId="0" applyFont="1" applyFill="1" applyBorder="1" applyAlignment="1">
      <alignment horizontal="right" vertical="center"/>
    </xf>
    <xf numFmtId="0" fontId="51" fillId="4" borderId="3" xfId="0" applyFont="1" applyFill="1" applyBorder="1" applyAlignment="1">
      <alignment horizontal="right" vertical="center"/>
    </xf>
    <xf numFmtId="0" fontId="51" fillId="4" borderId="48" xfId="0" applyFont="1" applyFill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35" fillId="3" borderId="9" xfId="7" applyFont="1" applyFill="1" applyBorder="1" applyAlignment="1">
      <alignment horizontal="center" vertical="center" wrapText="1"/>
    </xf>
    <xf numFmtId="0" fontId="35" fillId="3" borderId="13" xfId="7" applyFont="1" applyFill="1" applyBorder="1" applyAlignment="1">
      <alignment horizontal="center" vertical="center" wrapText="1"/>
    </xf>
    <xf numFmtId="0" fontId="35" fillId="3" borderId="17" xfId="7" applyFont="1" applyFill="1" applyBorder="1" applyAlignment="1">
      <alignment horizontal="center" vertical="center" wrapText="1"/>
    </xf>
    <xf numFmtId="0" fontId="35" fillId="3" borderId="54" xfId="0" applyFont="1" applyFill="1" applyBorder="1" applyAlignment="1">
      <alignment horizontal="center" vertical="center" wrapText="1"/>
    </xf>
    <xf numFmtId="0" fontId="35" fillId="3" borderId="49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34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5" xfId="0" applyFont="1" applyFill="1" applyBorder="1" applyAlignment="1">
      <alignment horizontal="center" vertical="center" wrapText="1"/>
    </xf>
    <xf numFmtId="0" fontId="35" fillId="8" borderId="32" xfId="0" applyFont="1" applyFill="1" applyBorder="1" applyAlignment="1">
      <alignment horizontal="center" vertical="center" wrapText="1"/>
    </xf>
    <xf numFmtId="0" fontId="35" fillId="3" borderId="72" xfId="7" applyFont="1" applyFill="1" applyBorder="1" applyAlignment="1">
      <alignment horizontal="center" vertical="center" wrapText="1"/>
    </xf>
    <xf numFmtId="0" fontId="35" fillId="3" borderId="73" xfId="7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68" fillId="3" borderId="60" xfId="7" applyFont="1" applyFill="1" applyBorder="1" applyAlignment="1">
      <alignment horizontal="center" vertical="center" wrapText="1"/>
    </xf>
    <xf numFmtId="0" fontId="68" fillId="3" borderId="62" xfId="7" applyFont="1" applyFill="1" applyBorder="1" applyAlignment="1">
      <alignment horizontal="center" vertical="center" wrapText="1"/>
    </xf>
    <xf numFmtId="0" fontId="68" fillId="3" borderId="64" xfId="7" applyFont="1" applyFill="1" applyBorder="1" applyAlignment="1">
      <alignment horizontal="center" vertical="center" wrapText="1"/>
    </xf>
    <xf numFmtId="0" fontId="68" fillId="3" borderId="59" xfId="7" applyFont="1" applyFill="1" applyBorder="1" applyAlignment="1">
      <alignment horizontal="center" vertical="center" wrapText="1"/>
    </xf>
    <xf numFmtId="0" fontId="68" fillId="3" borderId="61" xfId="7" applyFont="1" applyFill="1" applyBorder="1" applyAlignment="1">
      <alignment horizontal="center" vertical="center" wrapText="1"/>
    </xf>
    <xf numFmtId="0" fontId="68" fillId="3" borderId="63" xfId="7" applyFont="1" applyFill="1" applyBorder="1" applyAlignment="1">
      <alignment horizontal="center" vertical="center" wrapText="1"/>
    </xf>
    <xf numFmtId="0" fontId="68" fillId="3" borderId="42" xfId="7" applyFont="1" applyFill="1" applyBorder="1" applyAlignment="1">
      <alignment horizontal="center" vertical="center" wrapText="1"/>
    </xf>
    <xf numFmtId="0" fontId="68" fillId="3" borderId="40" xfId="7" applyFont="1" applyFill="1" applyBorder="1" applyAlignment="1">
      <alignment horizontal="center" vertical="center" wrapText="1"/>
    </xf>
    <xf numFmtId="0" fontId="68" fillId="3" borderId="18" xfId="7" applyFont="1" applyFill="1" applyBorder="1" applyAlignment="1">
      <alignment horizontal="center" vertical="center" wrapText="1"/>
    </xf>
    <xf numFmtId="17" fontId="35" fillId="3" borderId="0" xfId="0" applyNumberFormat="1" applyFont="1" applyFill="1" applyAlignment="1">
      <alignment horizontal="center" vertical="center"/>
    </xf>
    <xf numFmtId="17" fontId="35" fillId="3" borderId="27" xfId="0" applyNumberFormat="1" applyFont="1" applyFill="1" applyBorder="1" applyAlignment="1">
      <alignment horizontal="center" vertical="center"/>
    </xf>
    <xf numFmtId="2" fontId="26" fillId="0" borderId="47" xfId="0" applyNumberFormat="1" applyFont="1" applyBorder="1" applyAlignment="1">
      <alignment horizontal="center" vertical="center" wrapText="1"/>
    </xf>
    <xf numFmtId="2" fontId="26" fillId="0" borderId="3" xfId="0" applyNumberFormat="1" applyFont="1" applyBorder="1" applyAlignment="1">
      <alignment horizontal="center" vertical="center" wrapText="1"/>
    </xf>
    <xf numFmtId="2" fontId="26" fillId="0" borderId="48" xfId="0" applyNumberFormat="1" applyFont="1" applyBorder="1" applyAlignment="1">
      <alignment horizontal="center" vertical="center" wrapText="1"/>
    </xf>
    <xf numFmtId="10" fontId="33" fillId="4" borderId="2" xfId="3" applyNumberFormat="1" applyFont="1" applyFill="1" applyBorder="1" applyAlignment="1">
      <alignment horizontal="left" vertical="top" wrapText="1" indent="1"/>
    </xf>
    <xf numFmtId="10" fontId="33" fillId="4" borderId="3" xfId="3" applyNumberFormat="1" applyFont="1" applyFill="1" applyBorder="1" applyAlignment="1">
      <alignment horizontal="left" vertical="top" wrapText="1" indent="1"/>
    </xf>
    <xf numFmtId="10" fontId="52" fillId="4" borderId="2" xfId="3" applyNumberFormat="1" applyFont="1" applyFill="1" applyBorder="1" applyAlignment="1">
      <alignment horizontal="left" vertical="center" wrapText="1" indent="1"/>
    </xf>
    <xf numFmtId="10" fontId="52" fillId="4" borderId="3" xfId="3" applyNumberFormat="1" applyFont="1" applyFill="1" applyBorder="1" applyAlignment="1">
      <alignment horizontal="left" vertical="center" wrapText="1" indent="1"/>
    </xf>
    <xf numFmtId="10" fontId="33" fillId="4" borderId="2" xfId="3" applyNumberFormat="1" applyFont="1" applyFill="1" applyBorder="1" applyAlignment="1">
      <alignment horizontal="left" vertical="center" wrapText="1" indent="1"/>
    </xf>
    <xf numFmtId="10" fontId="33" fillId="4" borderId="3" xfId="3" applyNumberFormat="1" applyFont="1" applyFill="1" applyBorder="1" applyAlignment="1">
      <alignment horizontal="left" vertical="center" wrapText="1" indent="1"/>
    </xf>
    <xf numFmtId="0" fontId="35" fillId="3" borderId="4" xfId="7" applyFont="1" applyFill="1" applyBorder="1" applyAlignment="1">
      <alignment horizontal="center" vertical="center" wrapText="1"/>
    </xf>
    <xf numFmtId="0" fontId="35" fillId="3" borderId="5" xfId="7" applyFont="1" applyFill="1" applyBorder="1" applyAlignment="1">
      <alignment horizontal="center" vertical="center" wrapText="1"/>
    </xf>
    <xf numFmtId="0" fontId="35" fillId="3" borderId="8" xfId="7" applyFont="1" applyFill="1" applyBorder="1" applyAlignment="1">
      <alignment horizontal="center" vertical="center" wrapText="1"/>
    </xf>
    <xf numFmtId="0" fontId="35" fillId="3" borderId="6" xfId="7" applyFont="1" applyFill="1" applyBorder="1" applyAlignment="1">
      <alignment horizontal="center" vertical="center" wrapText="1"/>
    </xf>
    <xf numFmtId="0" fontId="35" fillId="3" borderId="0" xfId="7" applyFont="1" applyFill="1" applyAlignment="1">
      <alignment horizontal="center" vertical="center" wrapText="1"/>
    </xf>
    <xf numFmtId="0" fontId="35" fillId="3" borderId="12" xfId="7" applyFont="1" applyFill="1" applyBorder="1" applyAlignment="1">
      <alignment horizontal="center" vertical="center" wrapText="1"/>
    </xf>
    <xf numFmtId="0" fontId="35" fillId="3" borderId="7" xfId="7" applyFont="1" applyFill="1" applyBorder="1" applyAlignment="1">
      <alignment horizontal="center" vertical="center" wrapText="1"/>
    </xf>
    <xf numFmtId="0" fontId="35" fillId="3" borderId="1" xfId="7" applyFont="1" applyFill="1" applyBorder="1" applyAlignment="1">
      <alignment horizontal="center" vertical="center" wrapText="1"/>
    </xf>
    <xf numFmtId="0" fontId="35" fillId="3" borderId="16" xfId="7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34" xfId="0" applyFont="1" applyFill="1" applyBorder="1" applyAlignment="1">
      <alignment horizontal="center" vertical="center" wrapText="1"/>
    </xf>
    <xf numFmtId="0" fontId="35" fillId="3" borderId="67" xfId="0" applyFont="1" applyFill="1" applyBorder="1" applyAlignment="1">
      <alignment horizontal="center" vertical="center" wrapText="1"/>
    </xf>
    <xf numFmtId="0" fontId="35" fillId="3" borderId="71" xfId="0" applyFont="1" applyFill="1" applyBorder="1" applyAlignment="1">
      <alignment horizontal="center" vertical="center" wrapText="1"/>
    </xf>
    <xf numFmtId="0" fontId="35" fillId="3" borderId="68" xfId="7" applyFont="1" applyFill="1" applyBorder="1" applyAlignment="1">
      <alignment horizontal="center" vertical="center" wrapText="1"/>
    </xf>
    <xf numFmtId="0" fontId="35" fillId="3" borderId="69" xfId="7" applyFont="1" applyFill="1" applyBorder="1" applyAlignment="1">
      <alignment horizontal="center" vertical="center" wrapText="1"/>
    </xf>
    <xf numFmtId="0" fontId="35" fillId="3" borderId="70" xfId="7" applyFont="1" applyFill="1" applyBorder="1" applyAlignment="1">
      <alignment horizontal="center" vertical="center" wrapText="1"/>
    </xf>
    <xf numFmtId="0" fontId="35" fillId="3" borderId="14" xfId="7" applyFont="1" applyFill="1" applyBorder="1" applyAlignment="1">
      <alignment horizontal="center" vertical="center" wrapText="1"/>
    </xf>
    <xf numFmtId="0" fontId="35" fillId="3" borderId="18" xfId="7" applyFont="1" applyFill="1" applyBorder="1" applyAlignment="1">
      <alignment horizontal="center" vertical="center" wrapText="1"/>
    </xf>
    <xf numFmtId="0" fontId="35" fillId="3" borderId="35" xfId="7" applyFont="1" applyFill="1" applyBorder="1" applyAlignment="1">
      <alignment horizontal="center" vertical="center" wrapText="1"/>
    </xf>
    <xf numFmtId="0" fontId="35" fillId="8" borderId="14" xfId="7" applyFont="1" applyFill="1" applyBorder="1" applyAlignment="1">
      <alignment horizontal="center" vertical="center" wrapText="1"/>
    </xf>
    <xf numFmtId="0" fontId="35" fillId="8" borderId="18" xfId="7" applyFont="1" applyFill="1" applyBorder="1" applyAlignment="1">
      <alignment horizontal="center" vertical="center" wrapText="1"/>
    </xf>
    <xf numFmtId="0" fontId="35" fillId="8" borderId="15" xfId="7" applyFont="1" applyFill="1" applyBorder="1" applyAlignment="1">
      <alignment horizontal="center" vertical="center" wrapText="1"/>
    </xf>
    <xf numFmtId="0" fontId="35" fillId="8" borderId="35" xfId="7" applyFont="1" applyFill="1" applyBorder="1" applyAlignment="1">
      <alignment horizontal="center" vertical="center" wrapText="1"/>
    </xf>
    <xf numFmtId="0" fontId="35" fillId="8" borderId="17" xfId="7" applyFont="1" applyFill="1" applyBorder="1" applyAlignment="1">
      <alignment horizontal="center" vertical="center" wrapText="1"/>
    </xf>
    <xf numFmtId="0" fontId="35" fillId="8" borderId="16" xfId="7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0" xfId="0" applyFont="1" applyFill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2" fontId="26" fillId="0" borderId="47" xfId="0" applyNumberFormat="1" applyFont="1" applyBorder="1" applyAlignment="1">
      <alignment horizontal="center" vertical="top" wrapText="1"/>
    </xf>
    <xf numFmtId="2" fontId="26" fillId="0" borderId="3" xfId="0" applyNumberFormat="1" applyFont="1" applyBorder="1" applyAlignment="1">
      <alignment horizontal="center" vertical="top" wrapText="1"/>
    </xf>
    <xf numFmtId="2" fontId="26" fillId="0" borderId="48" xfId="0" applyNumberFormat="1" applyFont="1" applyBorder="1" applyAlignment="1">
      <alignment horizontal="center" vertical="top" wrapText="1"/>
    </xf>
    <xf numFmtId="1" fontId="52" fillId="2" borderId="47" xfId="3" applyNumberFormat="1" applyFont="1" applyFill="1" applyBorder="1" applyAlignment="1">
      <alignment horizontal="left" vertical="center" wrapText="1" indent="1"/>
    </xf>
    <xf numFmtId="1" fontId="52" fillId="2" borderId="65" xfId="3" applyNumberFormat="1" applyFont="1" applyFill="1" applyBorder="1" applyAlignment="1">
      <alignment horizontal="left" vertical="center" wrapText="1" indent="1"/>
    </xf>
    <xf numFmtId="0" fontId="33" fillId="0" borderId="47" xfId="0" applyFont="1" applyBorder="1" applyAlignment="1">
      <alignment horizontal="center" vertical="top" wrapText="1"/>
    </xf>
    <xf numFmtId="0" fontId="33" fillId="0" borderId="48" xfId="0" applyFont="1" applyBorder="1" applyAlignment="1">
      <alignment horizontal="center" vertical="top" wrapText="1"/>
    </xf>
    <xf numFmtId="0" fontId="52" fillId="4" borderId="24" xfId="0" applyFont="1" applyFill="1" applyBorder="1" applyAlignment="1">
      <alignment horizontal="left" vertical="center" wrapText="1" indent="1"/>
    </xf>
    <xf numFmtId="0" fontId="52" fillId="4" borderId="30" xfId="0" applyFont="1" applyFill="1" applyBorder="1" applyAlignment="1">
      <alignment horizontal="left" vertical="center" wrapText="1" inden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25" fillId="5" borderId="47" xfId="0" applyFont="1" applyFill="1" applyBorder="1" applyAlignment="1">
      <alignment horizontal="center"/>
    </xf>
    <xf numFmtId="0" fontId="25" fillId="5" borderId="48" xfId="0" applyFont="1" applyFill="1" applyBorder="1" applyAlignment="1">
      <alignment horizontal="center"/>
    </xf>
    <xf numFmtId="0" fontId="25" fillId="6" borderId="47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6" borderId="48" xfId="0" applyFont="1" applyFill="1" applyBorder="1" applyAlignment="1">
      <alignment horizontal="center" vertical="center" wrapText="1"/>
    </xf>
    <xf numFmtId="2" fontId="43" fillId="3" borderId="47" xfId="4" applyNumberFormat="1" applyFont="1" applyFill="1" applyBorder="1" applyAlignment="1" applyProtection="1">
      <alignment horizontal="center" vertical="center" wrapText="1"/>
    </xf>
    <xf numFmtId="2" fontId="43" fillId="3" borderId="3" xfId="4" applyNumberFormat="1" applyFont="1" applyFill="1" applyBorder="1" applyAlignment="1" applyProtection="1">
      <alignment horizontal="center" vertical="center" wrapText="1"/>
    </xf>
    <xf numFmtId="2" fontId="43" fillId="3" borderId="48" xfId="4" applyNumberFormat="1" applyFont="1" applyFill="1" applyBorder="1" applyAlignment="1" applyProtection="1">
      <alignment horizontal="center" vertical="center" wrapText="1"/>
    </xf>
    <xf numFmtId="0" fontId="35" fillId="3" borderId="46" xfId="0" applyFont="1" applyFill="1" applyBorder="1" applyAlignment="1">
      <alignment horizontal="center" vertical="center"/>
    </xf>
    <xf numFmtId="0" fontId="52" fillId="4" borderId="53" xfId="0" applyFont="1" applyFill="1" applyBorder="1" applyAlignment="1">
      <alignment horizontal="left" vertical="center" wrapText="1" indent="1"/>
    </xf>
    <xf numFmtId="0" fontId="33" fillId="4" borderId="53" xfId="0" applyFont="1" applyFill="1" applyBorder="1" applyAlignment="1">
      <alignment horizontal="center" vertical="center" wrapText="1"/>
    </xf>
    <xf numFmtId="0" fontId="33" fillId="4" borderId="28" xfId="0" applyFont="1" applyFill="1" applyBorder="1" applyAlignment="1">
      <alignment horizontal="center" vertical="center" wrapText="1"/>
    </xf>
    <xf numFmtId="0" fontId="33" fillId="4" borderId="30" xfId="0" applyFont="1" applyFill="1" applyBorder="1" applyAlignment="1">
      <alignment horizontal="center" vertical="center" wrapText="1"/>
    </xf>
    <xf numFmtId="1" fontId="72" fillId="2" borderId="66" xfId="3" applyNumberFormat="1" applyFont="1" applyFill="1" applyBorder="1" applyAlignment="1">
      <alignment horizontal="left" vertical="center" wrapText="1" indent="1"/>
    </xf>
    <xf numFmtId="0" fontId="32" fillId="0" borderId="47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5" fillId="3" borderId="2" xfId="0" applyFont="1" applyFill="1" applyBorder="1" applyAlignment="1">
      <alignment horizontal="center" vertical="center"/>
    </xf>
    <xf numFmtId="10" fontId="26" fillId="0" borderId="47" xfId="0" applyNumberFormat="1" applyFont="1" applyBorder="1" applyAlignment="1">
      <alignment horizontal="center" vertical="center"/>
    </xf>
    <xf numFmtId="10" fontId="26" fillId="0" borderId="3" xfId="0" applyNumberFormat="1" applyFont="1" applyBorder="1" applyAlignment="1">
      <alignment horizontal="center" vertical="center"/>
    </xf>
    <xf numFmtId="10" fontId="26" fillId="0" borderId="48" xfId="0" applyNumberFormat="1" applyFont="1" applyBorder="1" applyAlignment="1">
      <alignment horizontal="center" vertical="center"/>
    </xf>
    <xf numFmtId="2" fontId="45" fillId="8" borderId="44" xfId="0" applyNumberFormat="1" applyFont="1" applyFill="1" applyBorder="1" applyAlignment="1">
      <alignment horizontal="center" vertical="center"/>
    </xf>
    <xf numFmtId="2" fontId="45" fillId="8" borderId="3" xfId="0" applyNumberFormat="1" applyFont="1" applyFill="1" applyBorder="1" applyAlignment="1">
      <alignment horizontal="center" vertical="center"/>
    </xf>
    <xf numFmtId="2" fontId="45" fillId="8" borderId="31" xfId="0" applyNumberFormat="1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0" fontId="33" fillId="4" borderId="24" xfId="3" applyNumberFormat="1" applyFont="1" applyFill="1" applyBorder="1" applyAlignment="1">
      <alignment horizontal="left" vertical="top" wrapText="1" indent="1"/>
    </xf>
    <xf numFmtId="10" fontId="33" fillId="4" borderId="30" xfId="3" applyNumberFormat="1" applyFont="1" applyFill="1" applyBorder="1" applyAlignment="1">
      <alignment horizontal="left" vertical="top" wrapText="1" indent="1"/>
    </xf>
    <xf numFmtId="10" fontId="33" fillId="4" borderId="53" xfId="3" applyNumberFormat="1" applyFont="1" applyFill="1" applyBorder="1" applyAlignment="1">
      <alignment horizontal="left" vertical="top" wrapText="1" indent="1"/>
    </xf>
    <xf numFmtId="1" fontId="33" fillId="2" borderId="47" xfId="3" applyNumberFormat="1" applyFont="1" applyFill="1" applyBorder="1" applyAlignment="1">
      <alignment horizontal="left" vertical="center" wrapText="1" indent="1"/>
    </xf>
    <xf numFmtId="1" fontId="33" fillId="2" borderId="65" xfId="3" applyNumberFormat="1" applyFont="1" applyFill="1" applyBorder="1" applyAlignment="1">
      <alignment horizontal="left" vertical="center" wrapText="1" indent="1"/>
    </xf>
    <xf numFmtId="0" fontId="4" fillId="2" borderId="2" xfId="1" applyNumberFormat="1" applyFont="1" applyFill="1" applyBorder="1" applyAlignment="1">
      <alignment horizontal="left" vertical="center" wrapText="1" indent="1"/>
    </xf>
    <xf numFmtId="0" fontId="4" fillId="2" borderId="3" xfId="1" applyNumberFormat="1" applyFont="1" applyFill="1" applyBorder="1" applyAlignment="1">
      <alignment horizontal="left" vertical="center" wrapText="1" indent="1"/>
    </xf>
    <xf numFmtId="0" fontId="33" fillId="4" borderId="53" xfId="0" applyFont="1" applyFill="1" applyBorder="1" applyAlignment="1">
      <alignment horizontal="left" vertical="center" wrapText="1" indent="1"/>
    </xf>
    <xf numFmtId="0" fontId="33" fillId="4" borderId="30" xfId="0" applyFont="1" applyFill="1" applyBorder="1" applyAlignment="1">
      <alignment horizontal="left" vertical="center" wrapText="1" indent="1"/>
    </xf>
    <xf numFmtId="10" fontId="52" fillId="4" borderId="66" xfId="3" applyNumberFormat="1" applyFont="1" applyFill="1" applyBorder="1" applyAlignment="1">
      <alignment horizontal="left" vertical="center" wrapText="1" indent="1"/>
    </xf>
    <xf numFmtId="2" fontId="23" fillId="0" borderId="66" xfId="0" applyNumberFormat="1" applyFont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top" wrapText="1"/>
    </xf>
    <xf numFmtId="0" fontId="52" fillId="0" borderId="48" xfId="0" applyFont="1" applyBorder="1" applyAlignment="1">
      <alignment horizontal="center" vertical="top" wrapText="1"/>
    </xf>
    <xf numFmtId="10" fontId="52" fillId="4" borderId="53" xfId="3" applyNumberFormat="1" applyFont="1" applyFill="1" applyBorder="1" applyAlignment="1">
      <alignment horizontal="left" vertical="center" wrapText="1" indent="1"/>
    </xf>
    <xf numFmtId="0" fontId="52" fillId="0" borderId="65" xfId="0" applyFont="1" applyBorder="1" applyAlignment="1">
      <alignment horizontal="center" vertical="center" wrapText="1"/>
    </xf>
    <xf numFmtId="0" fontId="52" fillId="4" borderId="53" xfId="0" applyFont="1" applyFill="1" applyBorder="1" applyAlignment="1">
      <alignment horizontal="center" vertical="center" wrapText="1"/>
    </xf>
    <xf numFmtId="0" fontId="52" fillId="4" borderId="30" xfId="0" applyFont="1" applyFill="1" applyBorder="1" applyAlignment="1">
      <alignment horizontal="center" vertical="center" wrapText="1"/>
    </xf>
    <xf numFmtId="10" fontId="52" fillId="4" borderId="66" xfId="3" applyNumberFormat="1" applyFont="1" applyFill="1" applyBorder="1" applyAlignment="1">
      <alignment horizontal="left" vertical="top" wrapText="1" indent="1"/>
    </xf>
    <xf numFmtId="10" fontId="52" fillId="4" borderId="24" xfId="3" applyNumberFormat="1" applyFont="1" applyFill="1" applyBorder="1" applyAlignment="1">
      <alignment horizontal="left" vertical="top" wrapText="1" indent="1"/>
    </xf>
    <xf numFmtId="10" fontId="52" fillId="4" borderId="28" xfId="3" applyNumberFormat="1" applyFont="1" applyFill="1" applyBorder="1" applyAlignment="1">
      <alignment horizontal="left" vertical="top" wrapText="1" inden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52" fillId="4" borderId="46" xfId="0" applyFont="1" applyFill="1" applyBorder="1" applyAlignment="1">
      <alignment horizontal="left" vertical="center" wrapText="1" indent="1"/>
    </xf>
    <xf numFmtId="0" fontId="52" fillId="4" borderId="29" xfId="0" applyFont="1" applyFill="1" applyBorder="1" applyAlignment="1">
      <alignment horizontal="left" vertical="center" wrapText="1" indent="1"/>
    </xf>
    <xf numFmtId="0" fontId="52" fillId="4" borderId="28" xfId="0" applyFont="1" applyFill="1" applyBorder="1" applyAlignment="1">
      <alignment horizontal="left" vertical="center" wrapText="1" indent="1"/>
    </xf>
    <xf numFmtId="0" fontId="32" fillId="0" borderId="47" xfId="6" applyFont="1" applyBorder="1" applyAlignment="1">
      <alignment horizontal="center"/>
    </xf>
    <xf numFmtId="0" fontId="32" fillId="0" borderId="66" xfId="6" applyFont="1" applyBorder="1" applyAlignment="1">
      <alignment horizontal="center"/>
    </xf>
    <xf numFmtId="0" fontId="32" fillId="0" borderId="48" xfId="6" applyFont="1" applyBorder="1" applyAlignment="1">
      <alignment horizontal="center"/>
    </xf>
    <xf numFmtId="10" fontId="23" fillId="0" borderId="47" xfId="6" applyNumberFormat="1" applyFont="1" applyBorder="1" applyAlignment="1">
      <alignment horizontal="center" vertical="center"/>
    </xf>
    <xf numFmtId="10" fontId="23" fillId="0" borderId="66" xfId="6" applyNumberFormat="1" applyFont="1" applyBorder="1" applyAlignment="1">
      <alignment horizontal="center" vertical="center"/>
    </xf>
    <xf numFmtId="10" fontId="23" fillId="0" borderId="48" xfId="6" applyNumberFormat="1" applyFont="1" applyBorder="1" applyAlignment="1">
      <alignment horizontal="center" vertical="center"/>
    </xf>
    <xf numFmtId="0" fontId="35" fillId="3" borderId="47" xfId="6" applyFont="1" applyFill="1" applyBorder="1" applyAlignment="1">
      <alignment horizontal="center" vertical="center"/>
    </xf>
    <xf numFmtId="0" fontId="35" fillId="3" borderId="66" xfId="6" applyFont="1" applyFill="1" applyBorder="1" applyAlignment="1">
      <alignment horizontal="center" vertical="center"/>
    </xf>
    <xf numFmtId="0" fontId="35" fillId="3" borderId="48" xfId="6" applyFont="1" applyFill="1" applyBorder="1" applyAlignment="1">
      <alignment horizontal="center" vertical="center"/>
    </xf>
    <xf numFmtId="0" fontId="35" fillId="3" borderId="46" xfId="6" applyFont="1" applyFill="1" applyBorder="1" applyAlignment="1">
      <alignment horizontal="center" vertical="center"/>
    </xf>
    <xf numFmtId="0" fontId="36" fillId="3" borderId="53" xfId="6" applyFont="1" applyFill="1" applyBorder="1" applyAlignment="1">
      <alignment horizontal="center" vertical="center"/>
    </xf>
    <xf numFmtId="0" fontId="36" fillId="3" borderId="30" xfId="6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/>
    </xf>
    <xf numFmtId="0" fontId="37" fillId="3" borderId="5" xfId="6" applyFont="1" applyFill="1" applyBorder="1" applyAlignment="1">
      <alignment horizontal="center" vertical="center"/>
    </xf>
    <xf numFmtId="0" fontId="37" fillId="3" borderId="32" xfId="6" applyFont="1" applyFill="1" applyBorder="1" applyAlignment="1">
      <alignment horizontal="center" vertical="center"/>
    </xf>
    <xf numFmtId="0" fontId="37" fillId="3" borderId="7" xfId="6" applyFont="1" applyFill="1" applyBorder="1" applyAlignment="1">
      <alignment horizontal="center" vertical="center"/>
    </xf>
    <xf numFmtId="0" fontId="37" fillId="3" borderId="1" xfId="6" applyFont="1" applyFill="1" applyBorder="1" applyAlignment="1">
      <alignment horizontal="center" vertical="center"/>
    </xf>
    <xf numFmtId="0" fontId="37" fillId="3" borderId="33" xfId="6" applyFont="1" applyFill="1" applyBorder="1" applyAlignment="1">
      <alignment horizontal="center" vertical="center"/>
    </xf>
    <xf numFmtId="0" fontId="44" fillId="3" borderId="4" xfId="6" applyFont="1" applyFill="1" applyBorder="1" applyAlignment="1">
      <alignment horizontal="center" vertical="center"/>
    </xf>
    <xf numFmtId="0" fontId="44" fillId="3" borderId="5" xfId="6" applyFont="1" applyFill="1" applyBorder="1" applyAlignment="1">
      <alignment horizontal="center" vertical="center"/>
    </xf>
    <xf numFmtId="0" fontId="44" fillId="3" borderId="32" xfId="6" applyFont="1" applyFill="1" applyBorder="1" applyAlignment="1">
      <alignment horizontal="center" vertical="center"/>
    </xf>
    <xf numFmtId="0" fontId="44" fillId="3" borderId="7" xfId="6" applyFont="1" applyFill="1" applyBorder="1" applyAlignment="1">
      <alignment horizontal="center" vertical="center"/>
    </xf>
    <xf numFmtId="0" fontId="44" fillId="3" borderId="1" xfId="6" applyFont="1" applyFill="1" applyBorder="1" applyAlignment="1">
      <alignment horizontal="center" vertical="center"/>
    </xf>
    <xf numFmtId="0" fontId="44" fillId="3" borderId="33" xfId="6" applyFont="1" applyFill="1" applyBorder="1" applyAlignment="1">
      <alignment horizontal="center" vertical="center"/>
    </xf>
    <xf numFmtId="0" fontId="30" fillId="0" borderId="7" xfId="6" applyFont="1" applyBorder="1" applyAlignment="1">
      <alignment horizontal="left" vertical="center"/>
    </xf>
    <xf numFmtId="0" fontId="30" fillId="0" borderId="1" xfId="6" applyFont="1" applyBorder="1" applyAlignment="1">
      <alignment horizontal="left" vertical="center"/>
    </xf>
    <xf numFmtId="0" fontId="30" fillId="0" borderId="33" xfId="6" applyFont="1" applyBorder="1" applyAlignment="1">
      <alignment horizontal="left" vertical="center"/>
    </xf>
    <xf numFmtId="10" fontId="26" fillId="0" borderId="47" xfId="6" applyNumberFormat="1" applyFont="1" applyBorder="1" applyAlignment="1">
      <alignment horizontal="center" vertical="center"/>
    </xf>
    <xf numFmtId="10" fontId="26" fillId="0" borderId="66" xfId="6" applyNumberFormat="1" applyFont="1" applyBorder="1" applyAlignment="1">
      <alignment horizontal="center" vertical="center"/>
    </xf>
    <xf numFmtId="10" fontId="26" fillId="0" borderId="48" xfId="6" applyNumberFormat="1" applyFont="1" applyBorder="1" applyAlignment="1">
      <alignment horizontal="center" vertical="center"/>
    </xf>
    <xf numFmtId="2" fontId="45" fillId="8" borderId="44" xfId="6" applyNumberFormat="1" applyFont="1" applyFill="1" applyBorder="1" applyAlignment="1">
      <alignment horizontal="center" vertical="center"/>
    </xf>
    <xf numFmtId="2" fontId="45" fillId="8" borderId="66" xfId="6" applyNumberFormat="1" applyFont="1" applyFill="1" applyBorder="1" applyAlignment="1">
      <alignment horizontal="center" vertical="center"/>
    </xf>
    <xf numFmtId="2" fontId="45" fillId="8" borderId="48" xfId="6" applyNumberFormat="1" applyFont="1" applyFill="1" applyBorder="1" applyAlignment="1">
      <alignment horizontal="center" vertical="center"/>
    </xf>
    <xf numFmtId="0" fontId="27" fillId="0" borderId="5" xfId="6" applyFont="1" applyBorder="1" applyAlignment="1">
      <alignment horizontal="center"/>
    </xf>
    <xf numFmtId="0" fontId="32" fillId="0" borderId="1" xfId="6" applyFont="1" applyBorder="1" applyAlignment="1">
      <alignment horizontal="center"/>
    </xf>
    <xf numFmtId="0" fontId="34" fillId="4" borderId="4" xfId="6" applyFont="1" applyFill="1" applyBorder="1" applyAlignment="1">
      <alignment horizontal="center" vertical="center"/>
    </xf>
    <xf numFmtId="0" fontId="34" fillId="4" borderId="5" xfId="6" applyFont="1" applyFill="1" applyBorder="1" applyAlignment="1">
      <alignment horizontal="center" vertical="center"/>
    </xf>
    <xf numFmtId="0" fontId="34" fillId="4" borderId="32" xfId="6" applyFont="1" applyFill="1" applyBorder="1" applyAlignment="1">
      <alignment horizontal="center" vertical="center"/>
    </xf>
    <xf numFmtId="0" fontId="34" fillId="4" borderId="6" xfId="6" applyFont="1" applyFill="1" applyBorder="1" applyAlignment="1">
      <alignment horizontal="center" vertical="center"/>
    </xf>
    <xf numFmtId="0" fontId="34" fillId="4" borderId="0" xfId="6" applyFont="1" applyFill="1" applyAlignment="1">
      <alignment horizontal="center" vertical="center"/>
    </xf>
    <xf numFmtId="0" fontId="34" fillId="4" borderId="27" xfId="6" applyFont="1" applyFill="1" applyBorder="1" applyAlignment="1">
      <alignment horizontal="center" vertical="center"/>
    </xf>
    <xf numFmtId="0" fontId="6" fillId="10" borderId="6" xfId="6" applyFill="1" applyBorder="1" applyAlignment="1">
      <alignment horizontal="center" vertical="center"/>
    </xf>
    <xf numFmtId="0" fontId="6" fillId="10" borderId="0" xfId="6" applyFill="1" applyAlignment="1">
      <alignment horizontal="center" vertical="center"/>
    </xf>
    <xf numFmtId="0" fontId="52" fillId="4" borderId="53" xfId="6" applyFont="1" applyFill="1" applyBorder="1" applyAlignment="1">
      <alignment horizontal="left" vertical="center" wrapText="1" indent="1"/>
    </xf>
    <xf numFmtId="0" fontId="52" fillId="4" borderId="30" xfId="6" applyFont="1" applyFill="1" applyBorder="1" applyAlignment="1">
      <alignment horizontal="left" vertical="center" wrapText="1" indent="1"/>
    </xf>
    <xf numFmtId="0" fontId="52" fillId="4" borderId="47" xfId="6" applyFont="1" applyFill="1" applyBorder="1" applyAlignment="1">
      <alignment horizontal="left" vertical="top" wrapText="1" indent="1"/>
    </xf>
    <xf numFmtId="0" fontId="52" fillId="4" borderId="48" xfId="6" applyFont="1" applyFill="1" applyBorder="1" applyAlignment="1">
      <alignment horizontal="left" vertical="top" wrapText="1" indent="1"/>
    </xf>
    <xf numFmtId="0" fontId="52" fillId="0" borderId="47" xfId="6" applyFont="1" applyBorder="1" applyAlignment="1">
      <alignment horizontal="center" vertical="center" wrapText="1"/>
    </xf>
    <xf numFmtId="0" fontId="52" fillId="0" borderId="48" xfId="6" applyFont="1" applyBorder="1" applyAlignment="1">
      <alignment horizontal="center" vertical="center" wrapText="1"/>
    </xf>
    <xf numFmtId="2" fontId="26" fillId="0" borderId="47" xfId="6" applyNumberFormat="1" applyFont="1" applyBorder="1" applyAlignment="1">
      <alignment horizontal="center" vertical="center" wrapText="1"/>
    </xf>
    <xf numFmtId="2" fontId="26" fillId="0" borderId="66" xfId="6" applyNumberFormat="1" applyFont="1" applyBorder="1" applyAlignment="1">
      <alignment horizontal="center" vertical="center" wrapText="1"/>
    </xf>
    <xf numFmtId="2" fontId="26" fillId="0" borderId="48" xfId="6" applyNumberFormat="1" applyFont="1" applyBorder="1" applyAlignment="1">
      <alignment horizontal="center" vertical="center" wrapText="1"/>
    </xf>
    <xf numFmtId="10" fontId="52" fillId="5" borderId="47" xfId="10" applyNumberFormat="1" applyFont="1" applyFill="1" applyBorder="1" applyAlignment="1">
      <alignment horizontal="center" vertical="top" wrapText="1"/>
    </xf>
    <xf numFmtId="10" fontId="52" fillId="5" borderId="48" xfId="10" applyNumberFormat="1" applyFont="1" applyFill="1" applyBorder="1" applyAlignment="1">
      <alignment horizontal="center" vertical="top" wrapText="1"/>
    </xf>
    <xf numFmtId="2" fontId="26" fillId="0" borderId="47" xfId="6" applyNumberFormat="1" applyFont="1" applyBorder="1" applyAlignment="1">
      <alignment horizontal="center" vertical="top" wrapText="1"/>
    </xf>
    <xf numFmtId="2" fontId="26" fillId="0" borderId="66" xfId="6" applyNumberFormat="1" applyFont="1" applyBorder="1" applyAlignment="1">
      <alignment horizontal="center" vertical="top" wrapText="1"/>
    </xf>
    <xf numFmtId="2" fontId="26" fillId="0" borderId="48" xfId="6" applyNumberFormat="1" applyFont="1" applyBorder="1" applyAlignment="1">
      <alignment horizontal="center" vertical="top" wrapText="1"/>
    </xf>
    <xf numFmtId="10" fontId="52" fillId="0" borderId="47" xfId="10" applyNumberFormat="1" applyFont="1" applyFill="1" applyBorder="1" applyAlignment="1">
      <alignment horizontal="left" vertical="top" wrapText="1" indent="1"/>
    </xf>
    <xf numFmtId="10" fontId="52" fillId="0" borderId="48" xfId="10" applyNumberFormat="1" applyFont="1" applyFill="1" applyBorder="1" applyAlignment="1">
      <alignment horizontal="left" vertical="top" wrapText="1" indent="1"/>
    </xf>
    <xf numFmtId="0" fontId="52" fillId="0" borderId="4" xfId="6" applyFont="1" applyBorder="1" applyAlignment="1">
      <alignment horizontal="center" vertical="center" wrapText="1"/>
    </xf>
    <xf numFmtId="0" fontId="52" fillId="0" borderId="5" xfId="6" applyFont="1" applyBorder="1" applyAlignment="1">
      <alignment horizontal="center" vertical="center" wrapText="1"/>
    </xf>
    <xf numFmtId="0" fontId="52" fillId="0" borderId="32" xfId="6" applyFont="1" applyBorder="1" applyAlignment="1">
      <alignment horizontal="center" vertical="center" wrapText="1"/>
    </xf>
    <xf numFmtId="0" fontId="52" fillId="0" borderId="6" xfId="6" applyFont="1" applyBorder="1" applyAlignment="1">
      <alignment horizontal="center" vertical="center" wrapText="1"/>
    </xf>
    <xf numFmtId="0" fontId="52" fillId="0" borderId="0" xfId="6" applyFont="1" applyAlignment="1">
      <alignment horizontal="center" vertical="center" wrapText="1"/>
    </xf>
    <xf numFmtId="0" fontId="52" fillId="0" borderId="27" xfId="6" applyFont="1" applyBorder="1" applyAlignment="1">
      <alignment horizontal="center" vertical="center" wrapText="1"/>
    </xf>
    <xf numFmtId="0" fontId="52" fillId="4" borderId="53" xfId="6" applyFont="1" applyFill="1" applyBorder="1" applyAlignment="1">
      <alignment horizontal="center" vertical="center" wrapText="1"/>
    </xf>
    <xf numFmtId="0" fontId="52" fillId="4" borderId="28" xfId="6" applyFont="1" applyFill="1" applyBorder="1" applyAlignment="1">
      <alignment horizontal="center" vertical="center" wrapText="1"/>
    </xf>
    <xf numFmtId="10" fontId="52" fillId="0" borderId="53" xfId="10" applyNumberFormat="1" applyFont="1" applyFill="1" applyBorder="1" applyAlignment="1">
      <alignment horizontal="left" vertical="center" wrapText="1" indent="1"/>
    </xf>
    <xf numFmtId="10" fontId="52" fillId="0" borderId="30" xfId="10" applyNumberFormat="1" applyFont="1" applyFill="1" applyBorder="1" applyAlignment="1">
      <alignment horizontal="left" vertical="center" wrapText="1" indent="1"/>
    </xf>
    <xf numFmtId="0" fontId="52" fillId="0" borderId="53" xfId="6" applyFont="1" applyBorder="1" applyAlignment="1">
      <alignment horizontal="center" vertical="center" wrapText="1"/>
    </xf>
    <xf numFmtId="0" fontId="52" fillId="0" borderId="28" xfId="6" applyFont="1" applyBorder="1" applyAlignment="1">
      <alignment horizontal="center" vertical="center" wrapText="1"/>
    </xf>
    <xf numFmtId="0" fontId="52" fillId="0" borderId="30" xfId="6" applyFont="1" applyBorder="1" applyAlignment="1">
      <alignment horizontal="center" vertical="center" wrapText="1"/>
    </xf>
    <xf numFmtId="0" fontId="78" fillId="0" borderId="53" xfId="0" applyFont="1" applyBorder="1" applyAlignment="1">
      <alignment horizontal="left" vertical="center" wrapText="1" indent="1"/>
    </xf>
    <xf numFmtId="0" fontId="78" fillId="0" borderId="28" xfId="0" applyFont="1" applyBorder="1" applyAlignment="1">
      <alignment horizontal="left" vertical="center" wrapText="1" indent="1"/>
    </xf>
    <xf numFmtId="0" fontId="78" fillId="0" borderId="30" xfId="0" applyFont="1" applyBorder="1" applyAlignment="1">
      <alignment horizontal="left" vertical="center" wrapText="1" indent="1"/>
    </xf>
    <xf numFmtId="1" fontId="52" fillId="2" borderId="46" xfId="10" applyNumberFormat="1" applyFont="1" applyFill="1" applyBorder="1" applyAlignment="1">
      <alignment horizontal="left" vertical="center" wrapText="1" indent="1"/>
    </xf>
    <xf numFmtId="1" fontId="52" fillId="0" borderId="47" xfId="10" applyNumberFormat="1" applyFont="1" applyFill="1" applyBorder="1" applyAlignment="1">
      <alignment horizontal="left" vertical="center" wrapText="1" indent="1"/>
    </xf>
    <xf numFmtId="1" fontId="52" fillId="0" borderId="66" xfId="10" applyNumberFormat="1" applyFont="1" applyFill="1" applyBorder="1" applyAlignment="1">
      <alignment horizontal="left" vertical="center" wrapText="1" indent="1"/>
    </xf>
    <xf numFmtId="0" fontId="52" fillId="4" borderId="47" xfId="6" applyFont="1" applyFill="1" applyBorder="1" applyAlignment="1">
      <alignment horizontal="left" vertical="center" wrapText="1" indent="1"/>
    </xf>
    <xf numFmtId="0" fontId="52" fillId="4" borderId="48" xfId="6" applyFont="1" applyFill="1" applyBorder="1" applyAlignment="1">
      <alignment horizontal="left" vertical="center" wrapText="1" indent="1"/>
    </xf>
    <xf numFmtId="0" fontId="56" fillId="0" borderId="46" xfId="14" applyNumberFormat="1" applyFont="1" applyFill="1" applyBorder="1" applyAlignment="1">
      <alignment horizontal="left" vertical="center" wrapText="1" indent="1"/>
    </xf>
    <xf numFmtId="0" fontId="52" fillId="0" borderId="47" xfId="6" applyFont="1" applyBorder="1" applyAlignment="1">
      <alignment horizontal="center" vertical="top" wrapText="1"/>
    </xf>
    <xf numFmtId="0" fontId="52" fillId="0" borderId="48" xfId="6" applyFont="1" applyBorder="1" applyAlignment="1">
      <alignment horizontal="center" vertical="top" wrapText="1"/>
    </xf>
    <xf numFmtId="0" fontId="14" fillId="0" borderId="0" xfId="6" applyFont="1" applyAlignment="1">
      <alignment horizontal="center"/>
    </xf>
    <xf numFmtId="0" fontId="14" fillId="0" borderId="1" xfId="6" applyFont="1" applyBorder="1" applyAlignment="1">
      <alignment horizontal="center"/>
    </xf>
    <xf numFmtId="0" fontId="35" fillId="3" borderId="42" xfId="6" applyFont="1" applyFill="1" applyBorder="1" applyAlignment="1">
      <alignment horizontal="center" vertical="center" wrapText="1"/>
    </xf>
    <xf numFmtId="0" fontId="35" fillId="3" borderId="40" xfId="6" applyFont="1" applyFill="1" applyBorder="1" applyAlignment="1">
      <alignment horizontal="center" vertical="center" wrapText="1"/>
    </xf>
    <xf numFmtId="0" fontId="35" fillId="3" borderId="18" xfId="6" applyFont="1" applyFill="1" applyBorder="1" applyAlignment="1">
      <alignment horizontal="center" vertical="center" wrapText="1"/>
    </xf>
    <xf numFmtId="0" fontId="35" fillId="3" borderId="54" xfId="6" applyFont="1" applyFill="1" applyBorder="1" applyAlignment="1">
      <alignment horizontal="center" vertical="center" wrapText="1"/>
    </xf>
    <xf numFmtId="0" fontId="35" fillId="3" borderId="49" xfId="6" applyFont="1" applyFill="1" applyBorder="1" applyAlignment="1">
      <alignment horizontal="center" vertical="center" wrapText="1"/>
    </xf>
    <xf numFmtId="0" fontId="35" fillId="8" borderId="10" xfId="6" applyFont="1" applyFill="1" applyBorder="1" applyAlignment="1">
      <alignment horizontal="center" vertical="center" wrapText="1"/>
    </xf>
    <xf numFmtId="0" fontId="35" fillId="8" borderId="34" xfId="6" applyFont="1" applyFill="1" applyBorder="1" applyAlignment="1">
      <alignment horizontal="center" vertical="center" wrapText="1"/>
    </xf>
    <xf numFmtId="0" fontId="35" fillId="8" borderId="49" xfId="6" applyFont="1" applyFill="1" applyBorder="1" applyAlignment="1">
      <alignment horizontal="center" vertical="center" wrapText="1"/>
    </xf>
    <xf numFmtId="0" fontId="35" fillId="8" borderId="9" xfId="6" applyFont="1" applyFill="1" applyBorder="1" applyAlignment="1">
      <alignment horizontal="center" vertical="center" wrapText="1"/>
    </xf>
    <xf numFmtId="0" fontId="35" fillId="8" borderId="5" xfId="6" applyFont="1" applyFill="1" applyBorder="1" applyAlignment="1">
      <alignment horizontal="center" vertical="center" wrapText="1"/>
    </xf>
    <xf numFmtId="0" fontId="35" fillId="8" borderId="32" xfId="6" applyFont="1" applyFill="1" applyBorder="1" applyAlignment="1">
      <alignment horizontal="center" vertical="center" wrapText="1"/>
    </xf>
    <xf numFmtId="0" fontId="35" fillId="8" borderId="13" xfId="6" applyFont="1" applyFill="1" applyBorder="1" applyAlignment="1">
      <alignment horizontal="center" vertical="center" wrapText="1"/>
    </xf>
    <xf numFmtId="0" fontId="35" fillId="8" borderId="0" xfId="6" applyFont="1" applyFill="1" applyAlignment="1">
      <alignment horizontal="center" vertical="center" wrapText="1"/>
    </xf>
    <xf numFmtId="0" fontId="35" fillId="8" borderId="27" xfId="6" applyFont="1" applyFill="1" applyBorder="1" applyAlignment="1">
      <alignment horizontal="center" vertical="center" wrapText="1"/>
    </xf>
    <xf numFmtId="10" fontId="52" fillId="4" borderId="46" xfId="10" applyNumberFormat="1" applyFont="1" applyFill="1" applyBorder="1" applyAlignment="1">
      <alignment horizontal="left" vertical="top" wrapText="1" indent="1"/>
    </xf>
    <xf numFmtId="0" fontId="21" fillId="0" borderId="56" xfId="6" applyFont="1" applyBorder="1" applyAlignment="1">
      <alignment horizontal="center" vertical="center" wrapText="1"/>
    </xf>
    <xf numFmtId="0" fontId="21" fillId="0" borderId="58" xfId="6" applyFont="1" applyBorder="1" applyAlignment="1">
      <alignment horizontal="center" vertical="center" wrapText="1"/>
    </xf>
    <xf numFmtId="0" fontId="21" fillId="0" borderId="57" xfId="6" applyFont="1" applyBorder="1" applyAlignment="1">
      <alignment horizontal="center" vertical="center" wrapText="1"/>
    </xf>
    <xf numFmtId="0" fontId="21" fillId="0" borderId="50" xfId="6" applyFont="1" applyBorder="1" applyAlignment="1">
      <alignment horizontal="center" vertical="center" wrapText="1"/>
    </xf>
    <xf numFmtId="0" fontId="21" fillId="0" borderId="51" xfId="6" applyFont="1" applyBorder="1" applyAlignment="1">
      <alignment horizontal="center" vertical="center" wrapText="1"/>
    </xf>
    <xf numFmtId="0" fontId="21" fillId="0" borderId="52" xfId="6" applyFont="1" applyBorder="1" applyAlignment="1">
      <alignment horizontal="center" vertical="center" wrapText="1"/>
    </xf>
    <xf numFmtId="0" fontId="6" fillId="0" borderId="0" xfId="6" applyAlignment="1">
      <alignment horizontal="center"/>
    </xf>
    <xf numFmtId="0" fontId="6" fillId="0" borderId="1" xfId="6" applyBorder="1" applyAlignment="1">
      <alignment horizontal="center"/>
    </xf>
    <xf numFmtId="0" fontId="7" fillId="0" borderId="47" xfId="6" applyFont="1" applyBorder="1" applyAlignment="1">
      <alignment horizontal="center" vertical="center"/>
    </xf>
    <xf numFmtId="0" fontId="7" fillId="0" borderId="66" xfId="6" applyFont="1" applyBorder="1" applyAlignment="1">
      <alignment horizontal="center" vertical="center"/>
    </xf>
    <xf numFmtId="0" fontId="7" fillId="0" borderId="48" xfId="6" applyFont="1" applyBorder="1" applyAlignment="1">
      <alignment horizontal="center" vertical="center"/>
    </xf>
    <xf numFmtId="0" fontId="8" fillId="0" borderId="4" xfId="6" applyFont="1" applyBorder="1" applyAlignment="1">
      <alignment horizontal="center" vertical="center"/>
    </xf>
    <xf numFmtId="0" fontId="8" fillId="0" borderId="5" xfId="6" applyFont="1" applyBorder="1" applyAlignment="1">
      <alignment horizontal="center" vertical="center"/>
    </xf>
    <xf numFmtId="0" fontId="8" fillId="0" borderId="32" xfId="6" applyFont="1" applyBorder="1" applyAlignment="1">
      <alignment horizontal="center" vertical="center"/>
    </xf>
    <xf numFmtId="0" fontId="35" fillId="3" borderId="6" xfId="6" applyFont="1" applyFill="1" applyBorder="1" applyAlignment="1">
      <alignment horizontal="center" vertical="center"/>
    </xf>
    <xf numFmtId="0" fontId="35" fillId="3" borderId="0" xfId="6" applyFont="1" applyFill="1" applyAlignment="1">
      <alignment horizontal="center" vertical="center"/>
    </xf>
    <xf numFmtId="0" fontId="35" fillId="3" borderId="27" xfId="6" applyFont="1" applyFill="1" applyBorder="1" applyAlignment="1">
      <alignment horizontal="center" vertical="center"/>
    </xf>
    <xf numFmtId="17" fontId="35" fillId="3" borderId="6" xfId="6" applyNumberFormat="1" applyFont="1" applyFill="1" applyBorder="1" applyAlignment="1">
      <alignment horizontal="center" vertical="center"/>
    </xf>
    <xf numFmtId="17" fontId="35" fillId="3" borderId="0" xfId="6" applyNumberFormat="1" applyFont="1" applyFill="1" applyAlignment="1">
      <alignment horizontal="center" vertical="center"/>
    </xf>
    <xf numFmtId="17" fontId="35" fillId="3" borderId="27" xfId="6" applyNumberFormat="1" applyFont="1" applyFill="1" applyBorder="1" applyAlignment="1">
      <alignment horizontal="center" vertical="center"/>
    </xf>
    <xf numFmtId="0" fontId="13" fillId="0" borderId="7" xfId="6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33" xfId="6" applyFont="1" applyBorder="1" applyAlignment="1">
      <alignment horizontal="center" vertical="center"/>
    </xf>
    <xf numFmtId="0" fontId="14" fillId="0" borderId="5" xfId="6" applyFont="1" applyBorder="1" applyAlignment="1">
      <alignment horizontal="center"/>
    </xf>
    <xf numFmtId="0" fontId="51" fillId="4" borderId="47" xfId="6" applyFont="1" applyFill="1" applyBorder="1" applyAlignment="1">
      <alignment horizontal="right" vertical="center"/>
    </xf>
    <xf numFmtId="0" fontId="51" fillId="4" borderId="66" xfId="6" applyFont="1" applyFill="1" applyBorder="1" applyAlignment="1">
      <alignment horizontal="right" vertical="center"/>
    </xf>
    <xf numFmtId="0" fontId="51" fillId="4" borderId="48" xfId="6" applyFont="1" applyFill="1" applyBorder="1" applyAlignment="1">
      <alignment horizontal="right" vertical="center"/>
    </xf>
    <xf numFmtId="0" fontId="25" fillId="5" borderId="47" xfId="6" applyFont="1" applyFill="1" applyBorder="1" applyAlignment="1">
      <alignment horizontal="center"/>
    </xf>
    <xf numFmtId="0" fontId="25" fillId="5" borderId="66" xfId="6" applyFont="1" applyFill="1" applyBorder="1" applyAlignment="1">
      <alignment horizontal="center"/>
    </xf>
    <xf numFmtId="0" fontId="25" fillId="5" borderId="48" xfId="6" applyFont="1" applyFill="1" applyBorder="1" applyAlignment="1">
      <alignment horizontal="center"/>
    </xf>
    <xf numFmtId="0" fontId="25" fillId="6" borderId="47" xfId="6" applyFont="1" applyFill="1" applyBorder="1" applyAlignment="1">
      <alignment horizontal="center" vertical="center" wrapText="1"/>
    </xf>
    <xf numFmtId="0" fontId="25" fillId="6" borderId="66" xfId="6" applyFont="1" applyFill="1" applyBorder="1" applyAlignment="1">
      <alignment horizontal="center" vertical="center" wrapText="1"/>
    </xf>
    <xf numFmtId="0" fontId="25" fillId="6" borderId="48" xfId="6" applyFont="1" applyFill="1" applyBorder="1" applyAlignment="1">
      <alignment horizontal="center" vertical="center" wrapText="1"/>
    </xf>
    <xf numFmtId="2" fontId="43" fillId="3" borderId="66" xfId="4" applyNumberFormat="1" applyFont="1" applyFill="1" applyBorder="1" applyAlignment="1" applyProtection="1">
      <alignment horizontal="center" vertical="center" wrapText="1"/>
    </xf>
    <xf numFmtId="1" fontId="52" fillId="2" borderId="66" xfId="3" applyNumberFormat="1" applyFont="1" applyFill="1" applyBorder="1" applyAlignment="1">
      <alignment horizontal="left" vertical="center" wrapText="1" indent="1"/>
    </xf>
    <xf numFmtId="0" fontId="1" fillId="0" borderId="0" xfId="28" applyAlignment="1">
      <alignment horizontal="center" vertical="center" wrapText="1"/>
    </xf>
    <xf numFmtId="0" fontId="32" fillId="0" borderId="66" xfId="0" applyFont="1" applyBorder="1" applyAlignment="1">
      <alignment horizontal="center"/>
    </xf>
    <xf numFmtId="10" fontId="23" fillId="0" borderId="66" xfId="0" applyNumberFormat="1" applyFont="1" applyBorder="1" applyAlignment="1">
      <alignment horizontal="center" vertical="center"/>
    </xf>
    <xf numFmtId="0" fontId="76" fillId="3" borderId="2" xfId="0" applyFont="1" applyFill="1" applyBorder="1" applyAlignment="1">
      <alignment horizontal="center" vertical="center"/>
    </xf>
    <xf numFmtId="0" fontId="76" fillId="3" borderId="3" xfId="0" applyFont="1" applyFill="1" applyBorder="1" applyAlignment="1">
      <alignment horizontal="center" vertical="center"/>
    </xf>
    <xf numFmtId="0" fontId="76" fillId="3" borderId="31" xfId="0" applyFont="1" applyFill="1" applyBorder="1" applyAlignment="1">
      <alignment horizontal="center" vertical="center"/>
    </xf>
    <xf numFmtId="0" fontId="4" fillId="2" borderId="47" xfId="1" applyNumberFormat="1" applyFont="1" applyFill="1" applyBorder="1" applyAlignment="1">
      <alignment horizontal="left" vertical="center" wrapText="1" indent="1"/>
    </xf>
    <xf numFmtId="0" fontId="4" fillId="2" borderId="66" xfId="1" applyNumberFormat="1" applyFont="1" applyFill="1" applyBorder="1" applyAlignment="1">
      <alignment horizontal="left" vertical="center" wrapText="1" indent="1"/>
    </xf>
    <xf numFmtId="2" fontId="26" fillId="0" borderId="66" xfId="0" applyNumberFormat="1" applyFont="1" applyBorder="1" applyAlignment="1">
      <alignment horizontal="center" vertical="center" wrapText="1"/>
    </xf>
    <xf numFmtId="1" fontId="33" fillId="2" borderId="66" xfId="3" applyNumberFormat="1" applyFont="1" applyFill="1" applyBorder="1" applyAlignment="1">
      <alignment horizontal="left" vertical="center" wrapText="1" indent="1"/>
    </xf>
    <xf numFmtId="0" fontId="30" fillId="0" borderId="7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33" xfId="0" applyFont="1" applyBorder="1" applyAlignment="1">
      <alignment horizontal="left" vertical="center"/>
    </xf>
    <xf numFmtId="10" fontId="26" fillId="0" borderId="66" xfId="0" applyNumberFormat="1" applyFont="1" applyBorder="1" applyAlignment="1">
      <alignment horizontal="center" vertical="center"/>
    </xf>
    <xf numFmtId="2" fontId="45" fillId="8" borderId="66" xfId="0" applyNumberFormat="1" applyFont="1" applyFill="1" applyBorder="1" applyAlignment="1">
      <alignment horizontal="center" vertical="center"/>
    </xf>
    <xf numFmtId="2" fontId="45" fillId="8" borderId="48" xfId="0" applyNumberFormat="1" applyFont="1" applyFill="1" applyBorder="1" applyAlignment="1">
      <alignment horizontal="center" vertical="center"/>
    </xf>
    <xf numFmtId="10" fontId="33" fillId="4" borderId="47" xfId="3" applyNumberFormat="1" applyFont="1" applyFill="1" applyBorder="1" applyAlignment="1">
      <alignment horizontal="left" vertical="top" wrapText="1" indent="1"/>
    </xf>
    <xf numFmtId="10" fontId="33" fillId="4" borderId="66" xfId="3" applyNumberFormat="1" applyFont="1" applyFill="1" applyBorder="1" applyAlignment="1">
      <alignment horizontal="left" vertical="top" wrapText="1" indent="1"/>
    </xf>
    <xf numFmtId="0" fontId="80" fillId="3" borderId="60" xfId="7" applyFont="1" applyFill="1" applyBorder="1" applyAlignment="1">
      <alignment horizontal="center" vertical="center" wrapText="1"/>
    </xf>
    <xf numFmtId="0" fontId="80" fillId="3" borderId="62" xfId="7" applyFont="1" applyFill="1" applyBorder="1" applyAlignment="1">
      <alignment horizontal="center" vertical="center" wrapText="1"/>
    </xf>
    <xf numFmtId="0" fontId="80" fillId="3" borderId="64" xfId="7" applyFont="1" applyFill="1" applyBorder="1" applyAlignment="1">
      <alignment horizontal="center" vertical="center" wrapText="1"/>
    </xf>
    <xf numFmtId="0" fontId="80" fillId="3" borderId="59" xfId="7" applyFont="1" applyFill="1" applyBorder="1" applyAlignment="1">
      <alignment horizontal="center" vertical="center" wrapText="1"/>
    </xf>
    <xf numFmtId="0" fontId="80" fillId="3" borderId="61" xfId="7" applyFont="1" applyFill="1" applyBorder="1" applyAlignment="1">
      <alignment horizontal="center" vertical="center" wrapText="1"/>
    </xf>
    <xf numFmtId="0" fontId="80" fillId="3" borderId="63" xfId="7" applyFont="1" applyFill="1" applyBorder="1" applyAlignment="1">
      <alignment horizontal="center" vertical="center" wrapText="1"/>
    </xf>
    <xf numFmtId="0" fontId="80" fillId="3" borderId="42" xfId="7" applyFont="1" applyFill="1" applyBorder="1" applyAlignment="1">
      <alignment horizontal="center" vertical="center" wrapText="1"/>
    </xf>
    <xf numFmtId="0" fontId="80" fillId="3" borderId="40" xfId="7" applyFont="1" applyFill="1" applyBorder="1" applyAlignment="1">
      <alignment horizontal="center" vertical="center" wrapText="1"/>
    </xf>
    <xf numFmtId="0" fontId="80" fillId="3" borderId="18" xfId="7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/>
    </xf>
    <xf numFmtId="0" fontId="51" fillId="4" borderId="66" xfId="0" applyFont="1" applyFill="1" applyBorder="1" applyAlignment="1">
      <alignment horizontal="right" vertical="center"/>
    </xf>
    <xf numFmtId="0" fontId="35" fillId="8" borderId="49" xfId="0" applyFont="1" applyFill="1" applyBorder="1" applyAlignment="1">
      <alignment horizontal="center" vertical="center" wrapText="1"/>
    </xf>
    <xf numFmtId="2" fontId="26" fillId="0" borderId="66" xfId="0" applyNumberFormat="1" applyFont="1" applyBorder="1" applyAlignment="1">
      <alignment horizontal="center" vertical="top" wrapText="1"/>
    </xf>
    <xf numFmtId="0" fontId="25" fillId="5" borderId="66" xfId="0" applyFont="1" applyFill="1" applyBorder="1" applyAlignment="1">
      <alignment horizontal="center"/>
    </xf>
    <xf numFmtId="0" fontId="25" fillId="6" borderId="66" xfId="0" applyFont="1" applyFill="1" applyBorder="1" applyAlignment="1">
      <alignment horizontal="center" vertical="center" wrapText="1"/>
    </xf>
    <xf numFmtId="0" fontId="36" fillId="3" borderId="53" xfId="0" applyFont="1" applyFill="1" applyBorder="1" applyAlignment="1">
      <alignment horizontal="center" vertical="center"/>
    </xf>
    <xf numFmtId="0" fontId="76" fillId="3" borderId="47" xfId="0" applyFont="1" applyFill="1" applyBorder="1" applyAlignment="1">
      <alignment horizontal="center" vertical="center"/>
    </xf>
    <xf numFmtId="0" fontId="76" fillId="3" borderId="66" xfId="0" applyFont="1" applyFill="1" applyBorder="1" applyAlignment="1">
      <alignment horizontal="center" vertical="center"/>
    </xf>
    <xf numFmtId="0" fontId="76" fillId="3" borderId="48" xfId="0" applyFont="1" applyFill="1" applyBorder="1" applyAlignment="1">
      <alignment horizontal="center" vertical="center"/>
    </xf>
    <xf numFmtId="0" fontId="56" fillId="2" borderId="66" xfId="1" applyNumberFormat="1" applyFont="1" applyFill="1" applyBorder="1" applyAlignment="1">
      <alignment horizontal="left" vertical="center" wrapText="1" indent="1"/>
    </xf>
    <xf numFmtId="2" fontId="23" fillId="0" borderId="66" xfId="0" applyNumberFormat="1" applyFont="1" applyBorder="1" applyAlignment="1">
      <alignment horizontal="center" vertical="top" wrapText="1"/>
    </xf>
    <xf numFmtId="0" fontId="72" fillId="0" borderId="47" xfId="0" applyFont="1" applyBorder="1" applyAlignment="1">
      <alignment horizontal="center" vertical="center" wrapText="1"/>
    </xf>
    <xf numFmtId="0" fontId="72" fillId="0" borderId="48" xfId="0" applyFont="1" applyBorder="1" applyAlignment="1">
      <alignment horizontal="center" vertical="center" wrapText="1"/>
    </xf>
    <xf numFmtId="2" fontId="75" fillId="0" borderId="47" xfId="0" applyNumberFormat="1" applyFont="1" applyBorder="1" applyAlignment="1">
      <alignment horizontal="center" vertical="center" wrapText="1"/>
    </xf>
    <xf numFmtId="2" fontId="75" fillId="0" borderId="66" xfId="0" applyNumberFormat="1" applyFont="1" applyBorder="1" applyAlignment="1">
      <alignment horizontal="center" vertical="center" wrapText="1"/>
    </xf>
    <xf numFmtId="2" fontId="75" fillId="0" borderId="48" xfId="0" applyNumberFormat="1" applyFont="1" applyBorder="1" applyAlignment="1">
      <alignment horizontal="center" vertical="center" wrapText="1"/>
    </xf>
    <xf numFmtId="0" fontId="35" fillId="3" borderId="60" xfId="7" applyFont="1" applyFill="1" applyBorder="1" applyAlignment="1">
      <alignment horizontal="center" vertical="center" wrapText="1"/>
    </xf>
    <xf numFmtId="0" fontId="35" fillId="3" borderId="62" xfId="7" applyFont="1" applyFill="1" applyBorder="1" applyAlignment="1">
      <alignment horizontal="center" vertical="center" wrapText="1"/>
    </xf>
    <xf numFmtId="0" fontId="35" fillId="3" borderId="64" xfId="7" applyFont="1" applyFill="1" applyBorder="1" applyAlignment="1">
      <alignment horizontal="center" vertical="center" wrapText="1"/>
    </xf>
    <xf numFmtId="0" fontId="35" fillId="3" borderId="59" xfId="7" applyFont="1" applyFill="1" applyBorder="1" applyAlignment="1">
      <alignment horizontal="center" vertical="center" wrapText="1"/>
    </xf>
    <xf numFmtId="0" fontId="35" fillId="3" borderId="61" xfId="7" applyFont="1" applyFill="1" applyBorder="1" applyAlignment="1">
      <alignment horizontal="center" vertical="center" wrapText="1"/>
    </xf>
    <xf numFmtId="0" fontId="35" fillId="3" borderId="63" xfId="7" applyFont="1" applyFill="1" applyBorder="1" applyAlignment="1">
      <alignment horizontal="center" vertical="center" wrapText="1"/>
    </xf>
    <xf numFmtId="0" fontId="35" fillId="3" borderId="42" xfId="7" applyFont="1" applyFill="1" applyBorder="1" applyAlignment="1">
      <alignment horizontal="center" vertical="center" wrapText="1"/>
    </xf>
    <xf numFmtId="0" fontId="35" fillId="3" borderId="40" xfId="7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 wrapText="1" indent="1"/>
    </xf>
    <xf numFmtId="0" fontId="52" fillId="4" borderId="41" xfId="0" applyFont="1" applyFill="1" applyBorder="1" applyAlignment="1">
      <alignment horizontal="left" vertical="center" wrapText="1" indent="1"/>
    </xf>
    <xf numFmtId="0" fontId="0" fillId="0" borderId="47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8" xfId="0" applyBorder="1" applyAlignment="1">
      <alignment horizontal="center"/>
    </xf>
    <xf numFmtId="0" fontId="79" fillId="10" borderId="46" xfId="0" applyFont="1" applyFill="1" applyBorder="1" applyAlignment="1">
      <alignment horizontal="center" vertical="center" wrapText="1"/>
    </xf>
    <xf numFmtId="0" fontId="81" fillId="10" borderId="46" xfId="0" applyFont="1" applyFill="1" applyBorder="1" applyAlignment="1">
      <alignment horizontal="center" vertical="center"/>
    </xf>
    <xf numFmtId="0" fontId="81" fillId="10" borderId="46" xfId="0" applyFont="1" applyFill="1" applyBorder="1" applyAlignment="1">
      <alignment horizontal="center" vertical="top"/>
    </xf>
    <xf numFmtId="0" fontId="52" fillId="0" borderId="47" xfId="0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3" fontId="52" fillId="10" borderId="48" xfId="29" applyNumberFormat="1" applyFont="1" applyFill="1" applyBorder="1" applyAlignment="1">
      <alignment horizontal="center" vertical="center" wrapText="1"/>
    </xf>
    <xf numFmtId="9" fontId="52" fillId="4" borderId="48" xfId="3" applyNumberFormat="1" applyFont="1" applyFill="1" applyBorder="1" applyAlignment="1">
      <alignment horizontal="center" vertical="center" wrapText="1"/>
    </xf>
    <xf numFmtId="41" fontId="52" fillId="10" borderId="48" xfId="3" applyNumberFormat="1" applyFont="1" applyFill="1" applyBorder="1" applyAlignment="1">
      <alignment horizontal="center" vertical="center" wrapText="1"/>
    </xf>
    <xf numFmtId="0" fontId="79" fillId="0" borderId="46" xfId="0" applyFont="1" applyFill="1" applyBorder="1" applyAlignment="1">
      <alignment horizontal="center" vertical="center" wrapText="1"/>
    </xf>
    <xf numFmtId="9" fontId="79" fillId="10" borderId="46" xfId="0" applyNumberFormat="1" applyFont="1" applyFill="1" applyBorder="1" applyAlignment="1">
      <alignment horizontal="center" vertical="center" wrapText="1"/>
    </xf>
  </cellXfs>
  <cellStyles count="30">
    <cellStyle name="Comma" xfId="29" builtinId="3"/>
    <cellStyle name="Comma [0]" xfId="1" builtinId="6"/>
    <cellStyle name="Comma [0] 2" xfId="14" xr:uid="{00000000-0005-0000-0000-000002000000}"/>
    <cellStyle name="Comma [0] 2 2" xfId="11" xr:uid="{00000000-0005-0000-0000-000003000000}"/>
    <cellStyle name="Comma [0] 3" xfId="15" xr:uid="{00000000-0005-0000-0000-000004000000}"/>
    <cellStyle name="Comma [0] 3 2" xfId="16" xr:uid="{00000000-0005-0000-0000-000005000000}"/>
    <cellStyle name="Comma [0] 4 2" xfId="26" xr:uid="{00000000-0005-0000-0000-000006000000}"/>
    <cellStyle name="Hyperlink" xfId="4" builtinId="8"/>
    <cellStyle name="Normal" xfId="0" builtinId="0"/>
    <cellStyle name="Normal 2" xfId="7" xr:uid="{00000000-0005-0000-0000-000009000000}"/>
    <cellStyle name="Normal 2 2" xfId="17" xr:uid="{00000000-0005-0000-0000-00000A000000}"/>
    <cellStyle name="Normal 2 2 2" xfId="27" xr:uid="{00000000-0005-0000-0000-00000B000000}"/>
    <cellStyle name="Normal 3" xfId="9" xr:uid="{00000000-0005-0000-0000-00000C000000}"/>
    <cellStyle name="Normal 3 2" xfId="18" xr:uid="{00000000-0005-0000-0000-00000D000000}"/>
    <cellStyle name="Normal 3 4" xfId="24" xr:uid="{00000000-0005-0000-0000-00000E000000}"/>
    <cellStyle name="Normal 4" xfId="6" xr:uid="{00000000-0005-0000-0000-00000F000000}"/>
    <cellStyle name="Normal 5" xfId="28" xr:uid="{00000000-0005-0000-0000-000010000000}"/>
    <cellStyle name="Normal 5 2" xfId="23" xr:uid="{00000000-0005-0000-0000-000011000000}"/>
    <cellStyle name="Normal 6" xfId="12" xr:uid="{00000000-0005-0000-0000-000012000000}"/>
    <cellStyle name="Normal 6 2" xfId="25" xr:uid="{00000000-0005-0000-0000-000013000000}"/>
    <cellStyle name="Percent" xfId="3" builtinId="5"/>
    <cellStyle name="Percent 2" xfId="10" xr:uid="{00000000-0005-0000-0000-000015000000}"/>
    <cellStyle name="Percent 2 2" xfId="19" xr:uid="{00000000-0005-0000-0000-000016000000}"/>
    <cellStyle name="Percent 3" xfId="13" xr:uid="{00000000-0005-0000-0000-000017000000}"/>
    <cellStyle name="Percent 3 2" xfId="20" xr:uid="{00000000-0005-0000-0000-000018000000}"/>
    <cellStyle name="Percent 4" xfId="2" xr:uid="{00000000-0005-0000-0000-000019000000}"/>
    <cellStyle name="Percent 4 2" xfId="8" xr:uid="{00000000-0005-0000-0000-00001A000000}"/>
    <cellStyle name="Percent 5" xfId="21" xr:uid="{00000000-0005-0000-0000-00001B000000}"/>
    <cellStyle name="TableStyleLight1" xfId="5" xr:uid="{00000000-0005-0000-0000-00001C000000}"/>
    <cellStyle name="TableStyleLight1 2" xfId="22" xr:uid="{00000000-0005-0000-0000-00001D000000}"/>
  </cellStyles>
  <dxfs count="520"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4</xdr:row>
      <xdr:rowOff>171450</xdr:rowOff>
    </xdr:from>
    <xdr:to>
      <xdr:col>13</xdr:col>
      <xdr:colOff>133350</xdr:colOff>
      <xdr:row>6</xdr:row>
      <xdr:rowOff>200025</xdr:rowOff>
    </xdr:to>
    <xdr:pic>
      <xdr:nvPicPr>
        <xdr:cNvPr id="10316" name="Picture 2">
          <a:extLst>
            <a:ext uri="{FF2B5EF4-FFF2-40B4-BE49-F238E27FC236}">
              <a16:creationId xmlns:a16="http://schemas.microsoft.com/office/drawing/2014/main" id="{00000000-0008-0000-0000-00004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67900" y="895350"/>
          <a:ext cx="1276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446805</xdr:colOff>
      <xdr:row>6</xdr:row>
      <xdr:rowOff>200025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651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446805</xdr:colOff>
      <xdr:row>6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651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87525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87525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460810</xdr:colOff>
      <xdr:row>6</xdr:row>
      <xdr:rowOff>244849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460810</xdr:colOff>
      <xdr:row>6</xdr:row>
      <xdr:rowOff>244849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10</xdr:col>
      <xdr:colOff>323288</xdr:colOff>
      <xdr:row>7</xdr:row>
      <xdr:rowOff>28576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53625" y="990600"/>
          <a:ext cx="127127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462492</xdr:colOff>
      <xdr:row>6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462492</xdr:colOff>
      <xdr:row>6</xdr:row>
      <xdr:rowOff>200025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460811</xdr:colOff>
      <xdr:row>6</xdr:row>
      <xdr:rowOff>200025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460811</xdr:colOff>
      <xdr:row>6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884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884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60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60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459130</xdr:colOff>
      <xdr:row>6</xdr:row>
      <xdr:rowOff>200026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028700"/>
          <a:ext cx="1289486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459130</xdr:colOff>
      <xdr:row>6</xdr:row>
      <xdr:rowOff>200026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028700"/>
          <a:ext cx="1289486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7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7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7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7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1028700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7" name="Picture 4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1028700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10287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9" name="Picture 6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10287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10287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6525" y="10287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67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67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67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670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019175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34" name="Picture 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019175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35" name="Picture 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019175"/>
          <a:ext cx="12573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019175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7" name="Picture 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019175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019175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9" name="Picture 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019175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52" name="Picture 3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5730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5730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5" name="Picture 6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6" name="Picture 2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7" name="Picture 8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0" name="Picture 2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2" name="Picture 2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6707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6" name="Picture 2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8" name="Picture 2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04925"/>
          <a:ext cx="1279961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70" name="Picture 3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5730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71" name="Picture 4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5730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2" name="Picture 2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3" name="Picture 6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4" name="Picture 2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5" name="Picture 8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04925"/>
          <a:ext cx="126682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78" name="Picture 2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0" name="Picture 2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4" name="Picture 2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6" name="Picture 2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88" name="Picture 3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89" name="Picture 4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90" name="Picture 2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91" name="Picture 6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93" name="Picture 8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6" name="Picture 2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8" name="Picture 2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2" name="Picture 2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4" name="Picture 2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08" name="Picture 2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10" name="Picture 2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5" name="Picture 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6" name="Picture 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9" name="Picture 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30" name="Picture 2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32" name="Picture 3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33" name="Picture 4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5" name="Picture 6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6" name="Picture 2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37" name="Picture 8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0" name="Picture 2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50" name="Picture 3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51" name="Picture 4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3" name="Picture 6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55" name="Picture 8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8" name="Picture 2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0" name="Picture 2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4" name="Picture 2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6" name="Picture 2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68" name="Picture 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69" name="Picture 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0" name="Picture 2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1" name="Picture 6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2" name="Picture 2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73" name="Picture 8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76" name="Picture 2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78" name="Picture 2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2" name="Picture 2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4" name="Picture 2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86" name="Picture 3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87" name="Picture 4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88" name="Picture 2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89" name="Picture 6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90" name="Picture 2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91" name="Picture 8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4" name="Picture 2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6" name="Picture 2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0" name="Picture 2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2" name="Picture 2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104" name="Picture 3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105" name="Picture 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06" name="Picture 2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08" name="Picture 2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09" name="Picture 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2" name="Picture 2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4" name="Picture 2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8" name="Picture 2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20" name="Picture 2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22" name="Picture 3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23" name="Picture 4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24" name="Picture 2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26" name="Picture 2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27" name="Picture 8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2" name="Picture 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6" name="Picture 2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8" name="Picture 2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42" name="Picture 2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44" name="Picture 2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48" name="Picture 2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0" name="Picture 2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4" name="Picture 2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6" name="Picture 2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58" name="Picture 3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59" name="Picture 4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60" name="Picture 2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62" name="Picture 2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63" name="Picture 8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66" name="Picture 2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68" name="Picture 2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72" name="Picture 2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74" name="Picture 2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76" name="Picture 3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177" name="Picture 4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78" name="Picture 2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79" name="Picture 6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80" name="Picture 2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181" name="Picture 8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84" name="Picture 2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86" name="Picture 2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90" name="Picture 2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92" name="Picture 2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194" name="Picture 3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195" name="Picture 4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96" name="Picture 2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97" name="Picture 6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98" name="Picture 2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199" name="Picture 8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02" name="Picture 2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04" name="Picture 2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08" name="Picture 2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10" name="Picture 2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212" name="Picture 3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213" name="Picture 4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214" name="Picture 2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215" name="Picture 6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216" name="Picture 2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217" name="Picture 8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0" name="Picture 2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2" name="Picture 2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6" name="Picture 2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8" name="Picture 2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30" name="Picture 3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31" name="Picture 4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32" name="Picture 2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33" name="Picture 6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34" name="Picture 2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35" name="Picture 8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38" name="Picture 2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0" name="Picture 2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4" name="Picture 2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6" name="Picture 2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8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48" name="Picture 3">
          <a:extLst>
            <a:ext uri="{FF2B5EF4-FFF2-40B4-BE49-F238E27FC236}">
              <a16:creationId xmlns:a16="http://schemas.microsoft.com/office/drawing/2014/main" id="{00000000-0008-0000-08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49" name="Picture 4">
          <a:extLst>
            <a:ext uri="{FF2B5EF4-FFF2-40B4-BE49-F238E27FC236}">
              <a16:creationId xmlns:a16="http://schemas.microsoft.com/office/drawing/2014/main" id="{00000000-0008-0000-08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50" name="Picture 2">
          <a:extLst>
            <a:ext uri="{FF2B5EF4-FFF2-40B4-BE49-F238E27FC236}">
              <a16:creationId xmlns:a16="http://schemas.microsoft.com/office/drawing/2014/main" id="{00000000-0008-0000-08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51" name="Picture 6">
          <a:extLst>
            <a:ext uri="{FF2B5EF4-FFF2-40B4-BE49-F238E27FC236}">
              <a16:creationId xmlns:a16="http://schemas.microsoft.com/office/drawing/2014/main" id="{00000000-0008-0000-08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52" name="Picture 2">
          <a:extLst>
            <a:ext uri="{FF2B5EF4-FFF2-40B4-BE49-F238E27FC236}">
              <a16:creationId xmlns:a16="http://schemas.microsoft.com/office/drawing/2014/main" id="{00000000-0008-0000-08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53" name="Picture 8">
          <a:extLst>
            <a:ext uri="{FF2B5EF4-FFF2-40B4-BE49-F238E27FC236}">
              <a16:creationId xmlns:a16="http://schemas.microsoft.com/office/drawing/2014/main" id="{00000000-0008-0000-08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8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8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56" name="Picture 2">
          <a:extLst>
            <a:ext uri="{FF2B5EF4-FFF2-40B4-BE49-F238E27FC236}">
              <a16:creationId xmlns:a16="http://schemas.microsoft.com/office/drawing/2014/main" id="{00000000-0008-0000-08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8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58" name="Picture 2">
          <a:extLst>
            <a:ext uri="{FF2B5EF4-FFF2-40B4-BE49-F238E27FC236}">
              <a16:creationId xmlns:a16="http://schemas.microsoft.com/office/drawing/2014/main" id="{00000000-0008-0000-08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8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8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8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62" name="Picture 2">
          <a:extLst>
            <a:ext uri="{FF2B5EF4-FFF2-40B4-BE49-F238E27FC236}">
              <a16:creationId xmlns:a16="http://schemas.microsoft.com/office/drawing/2014/main" id="{00000000-0008-0000-08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8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64" name="Picture 2">
          <a:extLst>
            <a:ext uri="{FF2B5EF4-FFF2-40B4-BE49-F238E27FC236}">
              <a16:creationId xmlns:a16="http://schemas.microsoft.com/office/drawing/2014/main" id="{00000000-0008-0000-08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8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66" name="Picture 3">
          <a:extLst>
            <a:ext uri="{FF2B5EF4-FFF2-40B4-BE49-F238E27FC236}">
              <a16:creationId xmlns:a16="http://schemas.microsoft.com/office/drawing/2014/main" id="{00000000-0008-0000-08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67" name="Picture 4">
          <a:extLst>
            <a:ext uri="{FF2B5EF4-FFF2-40B4-BE49-F238E27FC236}">
              <a16:creationId xmlns:a16="http://schemas.microsoft.com/office/drawing/2014/main" id="{00000000-0008-0000-08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68" name="Picture 2">
          <a:extLst>
            <a:ext uri="{FF2B5EF4-FFF2-40B4-BE49-F238E27FC236}">
              <a16:creationId xmlns:a16="http://schemas.microsoft.com/office/drawing/2014/main" id="{00000000-0008-0000-08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69" name="Picture 6">
          <a:extLst>
            <a:ext uri="{FF2B5EF4-FFF2-40B4-BE49-F238E27FC236}">
              <a16:creationId xmlns:a16="http://schemas.microsoft.com/office/drawing/2014/main" id="{00000000-0008-0000-08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70" name="Picture 2">
          <a:extLst>
            <a:ext uri="{FF2B5EF4-FFF2-40B4-BE49-F238E27FC236}">
              <a16:creationId xmlns:a16="http://schemas.microsoft.com/office/drawing/2014/main" id="{00000000-0008-0000-08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71" name="Picture 8">
          <a:extLst>
            <a:ext uri="{FF2B5EF4-FFF2-40B4-BE49-F238E27FC236}">
              <a16:creationId xmlns:a16="http://schemas.microsoft.com/office/drawing/2014/main" id="{00000000-0008-0000-08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8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8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74" name="Picture 2">
          <a:extLst>
            <a:ext uri="{FF2B5EF4-FFF2-40B4-BE49-F238E27FC236}">
              <a16:creationId xmlns:a16="http://schemas.microsoft.com/office/drawing/2014/main" id="{00000000-0008-0000-08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8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76" name="Picture 2">
          <a:extLst>
            <a:ext uri="{FF2B5EF4-FFF2-40B4-BE49-F238E27FC236}">
              <a16:creationId xmlns:a16="http://schemas.microsoft.com/office/drawing/2014/main" id="{00000000-0008-0000-08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8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8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1389219</xdr:colOff>
      <xdr:row>6</xdr:row>
      <xdr:rowOff>200026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8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539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80" name="Picture 2">
          <a:extLst>
            <a:ext uri="{FF2B5EF4-FFF2-40B4-BE49-F238E27FC236}">
              <a16:creationId xmlns:a16="http://schemas.microsoft.com/office/drawing/2014/main" id="{00000000-0008-0000-08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8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82" name="Picture 2">
          <a:extLst>
            <a:ext uri="{FF2B5EF4-FFF2-40B4-BE49-F238E27FC236}">
              <a16:creationId xmlns:a16="http://schemas.microsoft.com/office/drawing/2014/main" id="{00000000-0008-0000-08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8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84" name="Picture 3">
          <a:extLst>
            <a:ext uri="{FF2B5EF4-FFF2-40B4-BE49-F238E27FC236}">
              <a16:creationId xmlns:a16="http://schemas.microsoft.com/office/drawing/2014/main" id="{00000000-0008-0000-08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1369919</xdr:colOff>
      <xdr:row>6</xdr:row>
      <xdr:rowOff>200026</xdr:rowOff>
    </xdr:to>
    <xdr:pic>
      <xdr:nvPicPr>
        <xdr:cNvPr id="285" name="Picture 4">
          <a:extLst>
            <a:ext uri="{FF2B5EF4-FFF2-40B4-BE49-F238E27FC236}">
              <a16:creationId xmlns:a16="http://schemas.microsoft.com/office/drawing/2014/main" id="{00000000-0008-0000-08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561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86" name="Picture 2">
          <a:extLst>
            <a:ext uri="{FF2B5EF4-FFF2-40B4-BE49-F238E27FC236}">
              <a16:creationId xmlns:a16="http://schemas.microsoft.com/office/drawing/2014/main" id="{00000000-0008-0000-08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87" name="Picture 6">
          <a:extLst>
            <a:ext uri="{FF2B5EF4-FFF2-40B4-BE49-F238E27FC236}">
              <a16:creationId xmlns:a16="http://schemas.microsoft.com/office/drawing/2014/main" id="{00000000-0008-0000-08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88" name="Picture 2">
          <a:extLst>
            <a:ext uri="{FF2B5EF4-FFF2-40B4-BE49-F238E27FC236}">
              <a16:creationId xmlns:a16="http://schemas.microsoft.com/office/drawing/2014/main" id="{00000000-0008-0000-08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1379444</xdr:colOff>
      <xdr:row>6</xdr:row>
      <xdr:rowOff>200026</xdr:rowOff>
    </xdr:to>
    <xdr:pic>
      <xdr:nvPicPr>
        <xdr:cNvPr id="289" name="Picture 8">
          <a:extLst>
            <a:ext uri="{FF2B5EF4-FFF2-40B4-BE49-F238E27FC236}">
              <a16:creationId xmlns:a16="http://schemas.microsoft.com/office/drawing/2014/main" id="{00000000-0008-0000-08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5144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8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8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92" name="Picture 2">
          <a:extLst>
            <a:ext uri="{FF2B5EF4-FFF2-40B4-BE49-F238E27FC236}">
              <a16:creationId xmlns:a16="http://schemas.microsoft.com/office/drawing/2014/main" id="{00000000-0008-0000-08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8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94" name="Picture 2">
          <a:extLst>
            <a:ext uri="{FF2B5EF4-FFF2-40B4-BE49-F238E27FC236}">
              <a16:creationId xmlns:a16="http://schemas.microsoft.com/office/drawing/2014/main" id="{00000000-0008-0000-08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8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8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8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98" name="Picture 2">
          <a:extLst>
            <a:ext uri="{FF2B5EF4-FFF2-40B4-BE49-F238E27FC236}">
              <a16:creationId xmlns:a16="http://schemas.microsoft.com/office/drawing/2014/main" id="{00000000-0008-0000-08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00" name="Picture 2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302" name="Picture 3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303" name="Picture 4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04" name="Picture 2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05" name="Picture 6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06" name="Picture 2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07" name="Picture 8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0" name="Picture 2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2" name="Picture 2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8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8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1386818</xdr:colOff>
      <xdr:row>6</xdr:row>
      <xdr:rowOff>200026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6299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6" name="Picture 2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8" name="Picture 2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1399704</xdr:colOff>
      <xdr:row>6</xdr:row>
      <xdr:rowOff>200026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06525" y="1333500"/>
          <a:ext cx="127587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320" name="Picture 3">
          <a:extLst>
            <a:ext uri="{FF2B5EF4-FFF2-40B4-BE49-F238E27FC236}">
              <a16:creationId xmlns:a16="http://schemas.microsoft.com/office/drawing/2014/main" id="{00000000-0008-0000-08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1367518</xdr:colOff>
      <xdr:row>6</xdr:row>
      <xdr:rowOff>200026</xdr:rowOff>
    </xdr:to>
    <xdr:pic>
      <xdr:nvPicPr>
        <xdr:cNvPr id="321" name="Picture 4">
          <a:extLst>
            <a:ext uri="{FF2B5EF4-FFF2-40B4-BE49-F238E27FC236}">
              <a16:creationId xmlns:a16="http://schemas.microsoft.com/office/drawing/2014/main" id="{00000000-0008-0000-08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53218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22" name="Picture 2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23" name="Picture 6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24" name="Picture 2">
          <a:extLst>
            <a:ext uri="{FF2B5EF4-FFF2-40B4-BE49-F238E27FC236}">
              <a16:creationId xmlns:a16="http://schemas.microsoft.com/office/drawing/2014/main" id="{00000000-0008-0000-08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171450</xdr:rowOff>
    </xdr:from>
    <xdr:to>
      <xdr:col>11</xdr:col>
      <xdr:colOff>1377043</xdr:colOff>
      <xdr:row>6</xdr:row>
      <xdr:rowOff>200026</xdr:rowOff>
    </xdr:to>
    <xdr:pic>
      <xdr:nvPicPr>
        <xdr:cNvPr id="325" name="Picture 8">
          <a:extLst>
            <a:ext uri="{FF2B5EF4-FFF2-40B4-BE49-F238E27FC236}">
              <a16:creationId xmlns:a16="http://schemas.microsoft.com/office/drawing/2014/main" id="{00000000-0008-0000-08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333500"/>
          <a:ext cx="1262743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4</xdr:row>
      <xdr:rowOff>180976</xdr:rowOff>
    </xdr:from>
    <xdr:to>
      <xdr:col>12</xdr:col>
      <xdr:colOff>1685454</xdr:colOff>
      <xdr:row>7</xdr:row>
      <xdr:rowOff>142876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07025" y="1343026"/>
          <a:ext cx="1275879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+AK18+AK29+@SUM(AK31:AM36)+@SUM(AK38:AM42)+AK46+AK47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+AK18+AK29+@SUM(AK31:AM36)+@SUM(AK38:AM42)+AK46+AK47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+AK18+AK29+@SUM(AK31:AM36)+@SUM(AK38:AM42)+AK46+AK4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+AK18+AK29+@SUM(AK31:AM36)+@SUM(AK38:AM42)+AK46+AK4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+AK18+AK29+@SUM(AK31:AM36)+@SUM(AK38:AM42)+AK46+AK4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+AK18+AK29+@SUM(AK31:AM36)+@SUM(AK38:AM42)+AK46+AK4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+AK18+AK29+@SUM(AK31:AM36)+@SUM(AK38:AM42)+AK46+AK4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+AK18+AK29+@SUM(AK31:AM36)+@SUM(AK38:AM42)+AK46+AK4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+AK18+AK29+@SUM(AK31:AM36)+@SUM(AK38:AM42)+AK46+AK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3"/>
  <sheetViews>
    <sheetView showGridLines="0" topLeftCell="A2" zoomScaleNormal="100" workbookViewId="0"/>
  </sheetViews>
  <sheetFormatPr defaultColWidth="9.109375" defaultRowHeight="13.2"/>
  <cols>
    <col min="1" max="1" width="3.33203125" customWidth="1"/>
    <col min="3" max="3" width="2.5546875" customWidth="1"/>
    <col min="4" max="4" width="11" customWidth="1"/>
    <col min="5" max="5" width="50.6640625" customWidth="1"/>
    <col min="6" max="6" width="7.6640625" customWidth="1"/>
    <col min="7" max="7" width="51.6640625" customWidth="1"/>
    <col min="8" max="8" width="4.109375" customWidth="1"/>
    <col min="9" max="9" width="5.88671875" customWidth="1"/>
    <col min="10" max="10" width="3.88671875" customWidth="1"/>
    <col min="11" max="11" width="5.6640625" customWidth="1"/>
    <col min="12" max="15" width="4.6640625" customWidth="1"/>
    <col min="16" max="18" width="3.6640625" customWidth="1"/>
    <col min="24" max="24" width="36.109375" customWidth="1"/>
    <col min="25" max="25" width="14.6640625" customWidth="1"/>
  </cols>
  <sheetData>
    <row r="1" spans="2:18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</row>
    <row r="2" spans="2:18" ht="2.25" customHeight="1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</row>
    <row r="3" spans="2:18" ht="28.8">
      <c r="B3" s="744" t="s">
        <v>0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6"/>
      <c r="O3" s="57"/>
      <c r="P3" s="58"/>
      <c r="Q3" s="58"/>
      <c r="R3" s="86"/>
    </row>
    <row r="4" spans="2:18" ht="13.5" customHeight="1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9"/>
      <c r="O4" s="59"/>
      <c r="P4" s="60"/>
      <c r="Q4" s="60"/>
      <c r="R4" s="87"/>
    </row>
    <row r="5" spans="2:18" ht="21">
      <c r="B5" s="30"/>
      <c r="C5" s="31"/>
      <c r="D5" s="31"/>
      <c r="E5" s="32" t="s">
        <v>1</v>
      </c>
      <c r="F5" s="130" t="s">
        <v>2</v>
      </c>
      <c r="G5" s="33"/>
      <c r="H5" s="34"/>
      <c r="I5" s="61"/>
      <c r="J5" s="61"/>
      <c r="K5" s="62"/>
      <c r="L5" s="63"/>
      <c r="M5" s="63"/>
      <c r="N5" s="64"/>
      <c r="O5" s="649" t="s">
        <v>3</v>
      </c>
      <c r="P5" s="650"/>
      <c r="Q5" s="650"/>
      <c r="R5" s="651"/>
    </row>
    <row r="6" spans="2:18" ht="21">
      <c r="B6" s="30"/>
      <c r="C6" s="31"/>
      <c r="D6" s="31"/>
      <c r="E6" s="32" t="s">
        <v>4</v>
      </c>
      <c r="F6" s="130" t="s">
        <v>5</v>
      </c>
      <c r="G6" s="33"/>
      <c r="H6" s="34"/>
      <c r="I6" s="61"/>
      <c r="J6" s="61"/>
      <c r="K6" s="62"/>
      <c r="L6" s="63"/>
      <c r="M6" s="63"/>
      <c r="N6" s="64"/>
      <c r="O6" s="750" t="s">
        <v>6</v>
      </c>
      <c r="P6" s="650"/>
      <c r="Q6" s="650"/>
      <c r="R6" s="651"/>
    </row>
    <row r="7" spans="2:18" ht="21">
      <c r="B7" s="30"/>
      <c r="C7" s="31"/>
      <c r="D7" s="31"/>
      <c r="E7" s="32" t="s">
        <v>7</v>
      </c>
      <c r="F7" s="130" t="s">
        <v>8</v>
      </c>
      <c r="G7" s="33"/>
      <c r="H7" s="34"/>
      <c r="I7" s="61"/>
      <c r="J7" s="61"/>
      <c r="K7" s="62"/>
      <c r="L7" s="63"/>
      <c r="M7" s="63"/>
      <c r="N7" s="64"/>
      <c r="O7" s="649">
        <v>2020</v>
      </c>
      <c r="P7" s="650"/>
      <c r="Q7" s="650"/>
      <c r="R7" s="651"/>
    </row>
    <row r="8" spans="2:18" ht="17.399999999999999">
      <c r="B8" s="30"/>
      <c r="C8" s="31"/>
      <c r="D8" s="31"/>
      <c r="E8" s="32" t="s">
        <v>9</v>
      </c>
      <c r="F8" s="130" t="s">
        <v>10</v>
      </c>
      <c r="G8" s="33"/>
      <c r="H8" s="34"/>
      <c r="I8" s="61"/>
      <c r="J8" s="61"/>
      <c r="K8" s="62"/>
      <c r="L8" s="63"/>
      <c r="M8" s="63"/>
      <c r="N8" s="64"/>
      <c r="O8" s="124"/>
      <c r="P8" s="125"/>
      <c r="Q8" s="125"/>
      <c r="R8" s="128"/>
    </row>
    <row r="9" spans="2:18" ht="15.75" customHeight="1">
      <c r="B9" s="751"/>
      <c r="C9" s="752"/>
      <c r="D9" s="752"/>
      <c r="E9" s="752"/>
      <c r="F9" s="752"/>
      <c r="G9" s="752"/>
      <c r="H9" s="752"/>
      <c r="I9" s="752"/>
      <c r="J9" s="752"/>
      <c r="K9" s="752"/>
      <c r="L9" s="752"/>
      <c r="M9" s="752"/>
      <c r="N9" s="753"/>
      <c r="O9" s="65"/>
      <c r="P9" s="66"/>
      <c r="Q9" s="66"/>
      <c r="R9" s="88"/>
    </row>
    <row r="10" spans="2:18">
      <c r="B10" s="754"/>
      <c r="C10" s="754"/>
      <c r="D10" s="754"/>
      <c r="E10" s="754"/>
      <c r="F10" s="754"/>
      <c r="G10" s="754"/>
      <c r="H10" s="754"/>
      <c r="I10" s="754"/>
      <c r="J10" s="754"/>
      <c r="K10" s="754"/>
      <c r="L10" s="754"/>
      <c r="M10" s="754"/>
      <c r="N10" s="754"/>
      <c r="O10" s="754"/>
      <c r="P10" s="754"/>
      <c r="Q10" s="754"/>
      <c r="R10" s="754"/>
    </row>
    <row r="11" spans="2:18" ht="23.4">
      <c r="B11" s="23" t="s">
        <v>11</v>
      </c>
      <c r="C11" s="24"/>
      <c r="D11" s="24"/>
      <c r="E11" s="24"/>
      <c r="F11" s="24"/>
      <c r="G11" s="25"/>
      <c r="H11" s="690" t="s">
        <v>12</v>
      </c>
      <c r="I11" s="691"/>
      <c r="J11" s="691"/>
      <c r="K11" s="691"/>
      <c r="L11" s="691"/>
      <c r="M11" s="691"/>
      <c r="N11" s="691"/>
      <c r="O11" s="691"/>
      <c r="P11" s="691"/>
      <c r="Q11" s="691"/>
      <c r="R11" s="692"/>
    </row>
    <row r="12" spans="2:18" ht="9" customHeight="1">
      <c r="B12" s="738"/>
      <c r="C12" s="738"/>
      <c r="D12" s="738"/>
      <c r="E12" s="738"/>
      <c r="F12" s="738"/>
      <c r="G12" s="738"/>
      <c r="H12" s="738"/>
      <c r="I12" s="738"/>
      <c r="J12" s="738"/>
      <c r="K12" s="738"/>
      <c r="L12" s="738"/>
      <c r="M12" s="738"/>
      <c r="N12" s="738"/>
      <c r="O12" s="738"/>
      <c r="P12" s="738"/>
      <c r="Q12" s="738"/>
      <c r="R12" s="738"/>
    </row>
    <row r="13" spans="2:18" ht="24" customHeight="1">
      <c r="B13" s="600" t="s">
        <v>13</v>
      </c>
      <c r="C13" s="601"/>
      <c r="D13" s="602"/>
      <c r="E13" s="593" t="s">
        <v>14</v>
      </c>
      <c r="F13" s="694" t="s">
        <v>15</v>
      </c>
      <c r="G13" s="695"/>
      <c r="H13" s="694" t="s">
        <v>16</v>
      </c>
      <c r="I13" s="696"/>
      <c r="J13" s="696"/>
      <c r="K13" s="695"/>
      <c r="L13" s="697" t="s">
        <v>17</v>
      </c>
      <c r="M13" s="698"/>
      <c r="N13" s="698"/>
      <c r="O13" s="699"/>
      <c r="P13" s="700" t="s">
        <v>18</v>
      </c>
      <c r="Q13" s="701"/>
      <c r="R13" s="702"/>
    </row>
    <row r="14" spans="2:18" ht="15" customHeight="1">
      <c r="B14" s="603"/>
      <c r="C14" s="604"/>
      <c r="D14" s="605"/>
      <c r="E14" s="594"/>
      <c r="F14" s="596" t="s">
        <v>19</v>
      </c>
      <c r="G14" s="596" t="s">
        <v>20</v>
      </c>
      <c r="H14" s="609" t="s">
        <v>21</v>
      </c>
      <c r="I14" s="610"/>
      <c r="J14" s="609" t="s">
        <v>22</v>
      </c>
      <c r="K14" s="610"/>
      <c r="L14" s="613" t="s">
        <v>21</v>
      </c>
      <c r="M14" s="614"/>
      <c r="N14" s="613" t="s">
        <v>22</v>
      </c>
      <c r="O14" s="614"/>
      <c r="P14" s="703" t="s">
        <v>23</v>
      </c>
      <c r="Q14" s="703"/>
      <c r="R14" s="704"/>
    </row>
    <row r="15" spans="2:18" ht="28.5" customHeight="1">
      <c r="B15" s="606"/>
      <c r="C15" s="607"/>
      <c r="D15" s="608"/>
      <c r="E15" s="595"/>
      <c r="F15" s="597"/>
      <c r="G15" s="597"/>
      <c r="H15" s="611"/>
      <c r="I15" s="612"/>
      <c r="J15" s="611"/>
      <c r="K15" s="612"/>
      <c r="L15" s="615"/>
      <c r="M15" s="616"/>
      <c r="N15" s="615"/>
      <c r="O15" s="616"/>
      <c r="P15" s="67"/>
      <c r="Q15" s="67"/>
      <c r="R15" s="89"/>
    </row>
    <row r="16" spans="2:18" ht="15" customHeight="1">
      <c r="B16" s="739" t="s">
        <v>24</v>
      </c>
      <c r="C16" s="739"/>
      <c r="D16" s="739"/>
      <c r="E16" s="26" t="s">
        <v>25</v>
      </c>
      <c r="F16" s="26" t="s">
        <v>26</v>
      </c>
      <c r="G16" s="27" t="s">
        <v>27</v>
      </c>
      <c r="H16" s="740" t="s">
        <v>28</v>
      </c>
      <c r="I16" s="741"/>
      <c r="J16" s="739" t="s">
        <v>29</v>
      </c>
      <c r="K16" s="739"/>
      <c r="L16" s="739" t="s">
        <v>30</v>
      </c>
      <c r="M16" s="739"/>
      <c r="N16" s="740" t="s">
        <v>31</v>
      </c>
      <c r="O16" s="741"/>
      <c r="P16" s="739" t="s">
        <v>32</v>
      </c>
      <c r="Q16" s="739"/>
      <c r="R16" s="739"/>
    </row>
    <row r="17" spans="2:25" ht="17.25" customHeight="1">
      <c r="B17" s="617" t="s">
        <v>33</v>
      </c>
      <c r="C17" s="618"/>
      <c r="D17" s="619"/>
      <c r="E17" s="117" t="s">
        <v>34</v>
      </c>
      <c r="F17" s="118"/>
      <c r="G17" s="119"/>
      <c r="H17" s="729"/>
      <c r="I17" s="730"/>
      <c r="J17" s="729"/>
      <c r="K17" s="730"/>
      <c r="L17" s="731"/>
      <c r="M17" s="732"/>
      <c r="N17" s="733"/>
      <c r="O17" s="734"/>
      <c r="P17" s="735"/>
      <c r="Q17" s="736"/>
      <c r="R17" s="737"/>
      <c r="X17" s="106"/>
      <c r="Y17" s="106"/>
    </row>
    <row r="18" spans="2:25" ht="15" customHeight="1">
      <c r="B18" s="620"/>
      <c r="C18" s="621"/>
      <c r="D18" s="622"/>
      <c r="E18" s="1"/>
      <c r="F18" s="3">
        <v>10</v>
      </c>
      <c r="G18" s="1" t="s">
        <v>35</v>
      </c>
      <c r="H18" s="708"/>
      <c r="I18" s="709"/>
      <c r="J18" s="708">
        <v>1.05</v>
      </c>
      <c r="K18" s="709"/>
      <c r="L18" s="687"/>
      <c r="M18" s="688"/>
      <c r="N18" s="687">
        <f>IF(J18&lt;80%,0,IF(J18&lt;85%,1,IF(J18&lt;90%,2,IF(J18&lt;95%,3,IF(J18&lt;=100%,4,5)))))</f>
        <v>5</v>
      </c>
      <c r="O18" s="688"/>
      <c r="P18" s="670">
        <f t="shared" ref="P18:P24" si="0">+(N18*F18)/5</f>
        <v>10</v>
      </c>
      <c r="Q18" s="671"/>
      <c r="R18" s="672"/>
      <c r="X18" s="107" t="s">
        <v>36</v>
      </c>
      <c r="Y18" s="109" t="s">
        <v>37</v>
      </c>
    </row>
    <row r="19" spans="2:25" ht="15" customHeight="1">
      <c r="B19" s="620"/>
      <c r="C19" s="621"/>
      <c r="D19" s="622"/>
      <c r="E19" s="1"/>
      <c r="F19" s="3">
        <v>3</v>
      </c>
      <c r="G19" s="1" t="s">
        <v>38</v>
      </c>
      <c r="H19" s="725"/>
      <c r="I19" s="726"/>
      <c r="J19" s="708">
        <v>1.05</v>
      </c>
      <c r="K19" s="709"/>
      <c r="L19" s="727"/>
      <c r="M19" s="728"/>
      <c r="N19" s="687">
        <f t="shared" ref="N19:N24" si="1">IF(J19&lt;80%,0,IF(J19&lt;85%,1,IF(J19&lt;90%,2,IF(J19&lt;95%,3,IF(J19&lt;=100%,4,5)))))</f>
        <v>5</v>
      </c>
      <c r="O19" s="688"/>
      <c r="P19" s="670">
        <f t="shared" si="0"/>
        <v>3</v>
      </c>
      <c r="Q19" s="671"/>
      <c r="R19" s="672"/>
      <c r="X19" s="107" t="s">
        <v>39</v>
      </c>
      <c r="Y19" s="129">
        <v>1</v>
      </c>
    </row>
    <row r="20" spans="2:25" ht="15" customHeight="1">
      <c r="B20" s="620"/>
      <c r="C20" s="621"/>
      <c r="D20" s="622"/>
      <c r="E20" s="1"/>
      <c r="F20" s="3">
        <v>3</v>
      </c>
      <c r="G20" s="1" t="s">
        <v>40</v>
      </c>
      <c r="H20" s="4"/>
      <c r="I20" s="12"/>
      <c r="J20" s="708">
        <v>1.05</v>
      </c>
      <c r="K20" s="709"/>
      <c r="L20" s="68"/>
      <c r="M20" s="126"/>
      <c r="N20" s="687">
        <f t="shared" si="1"/>
        <v>5</v>
      </c>
      <c r="O20" s="688"/>
      <c r="P20" s="670">
        <f t="shared" si="0"/>
        <v>3</v>
      </c>
      <c r="Q20" s="671"/>
      <c r="R20" s="672"/>
      <c r="X20" s="108"/>
      <c r="Y20" s="110"/>
    </row>
    <row r="21" spans="2:25" ht="15" customHeight="1">
      <c r="B21" s="620"/>
      <c r="C21" s="621"/>
      <c r="D21" s="622"/>
      <c r="E21" s="1"/>
      <c r="F21" s="3">
        <v>3</v>
      </c>
      <c r="G21" s="1" t="s">
        <v>41</v>
      </c>
      <c r="H21" s="4"/>
      <c r="I21" s="12"/>
      <c r="J21" s="708">
        <v>1.05</v>
      </c>
      <c r="K21" s="709"/>
      <c r="L21" s="68"/>
      <c r="M21" s="126"/>
      <c r="N21" s="687">
        <f t="shared" si="1"/>
        <v>5</v>
      </c>
      <c r="O21" s="688"/>
      <c r="P21" s="670">
        <f t="shared" si="0"/>
        <v>3</v>
      </c>
      <c r="Q21" s="671"/>
      <c r="R21" s="672"/>
      <c r="X21" s="108"/>
      <c r="Y21" s="110"/>
    </row>
    <row r="22" spans="2:25" ht="15" customHeight="1">
      <c r="B22" s="620"/>
      <c r="C22" s="621"/>
      <c r="D22" s="622"/>
      <c r="E22" s="1"/>
      <c r="F22" s="3">
        <v>3</v>
      </c>
      <c r="G22" s="1" t="s">
        <v>42</v>
      </c>
      <c r="H22" s="4"/>
      <c r="I22" s="12"/>
      <c r="J22" s="708">
        <v>1.05</v>
      </c>
      <c r="K22" s="709"/>
      <c r="L22" s="68"/>
      <c r="M22" s="126"/>
      <c r="N22" s="687">
        <f t="shared" si="1"/>
        <v>5</v>
      </c>
      <c r="O22" s="688"/>
      <c r="P22" s="670">
        <f t="shared" si="0"/>
        <v>3</v>
      </c>
      <c r="Q22" s="671"/>
      <c r="R22" s="672"/>
      <c r="X22" s="108"/>
      <c r="Y22" s="110"/>
    </row>
    <row r="23" spans="2:25" ht="15" customHeight="1">
      <c r="B23" s="620"/>
      <c r="C23" s="621"/>
      <c r="D23" s="622"/>
      <c r="E23" s="1"/>
      <c r="F23" s="3">
        <v>6</v>
      </c>
      <c r="G23" s="1" t="s">
        <v>43</v>
      </c>
      <c r="H23" s="4"/>
      <c r="I23" s="12"/>
      <c r="J23" s="708">
        <v>1.05</v>
      </c>
      <c r="K23" s="709"/>
      <c r="L23" s="68"/>
      <c r="M23" s="126"/>
      <c r="N23" s="687">
        <f t="shared" si="1"/>
        <v>5</v>
      </c>
      <c r="O23" s="688"/>
      <c r="P23" s="670">
        <f t="shared" si="0"/>
        <v>6</v>
      </c>
      <c r="Q23" s="671"/>
      <c r="R23" s="672"/>
      <c r="X23" s="108"/>
      <c r="Y23" s="110"/>
    </row>
    <row r="24" spans="2:25" ht="15" customHeight="1">
      <c r="B24" s="620"/>
      <c r="C24" s="621"/>
      <c r="D24" s="622"/>
      <c r="E24" s="1"/>
      <c r="F24" s="3">
        <v>3</v>
      </c>
      <c r="G24" s="1" t="s">
        <v>44</v>
      </c>
      <c r="H24" s="4"/>
      <c r="I24" s="12"/>
      <c r="J24" s="708">
        <v>1.05</v>
      </c>
      <c r="K24" s="709"/>
      <c r="L24" s="68"/>
      <c r="M24" s="126"/>
      <c r="N24" s="687">
        <f t="shared" si="1"/>
        <v>5</v>
      </c>
      <c r="O24" s="688"/>
      <c r="P24" s="670">
        <f t="shared" si="0"/>
        <v>3</v>
      </c>
      <c r="Q24" s="671"/>
      <c r="R24" s="672"/>
      <c r="X24" s="108"/>
      <c r="Y24" s="110"/>
    </row>
    <row r="25" spans="2:25" ht="15" customHeight="1">
      <c r="B25" s="35"/>
      <c r="C25" s="36"/>
      <c r="D25" s="37"/>
      <c r="E25" s="101"/>
      <c r="F25" s="38">
        <f>SUM(F18:F24)</f>
        <v>31</v>
      </c>
      <c r="G25" s="112"/>
      <c r="H25" s="18"/>
      <c r="I25" s="21"/>
      <c r="J25" s="18"/>
      <c r="K25" s="21"/>
      <c r="L25" s="69"/>
      <c r="M25" s="70"/>
      <c r="N25" s="69"/>
      <c r="O25" s="70"/>
      <c r="P25" s="71"/>
      <c r="Q25" s="90"/>
      <c r="R25" s="91"/>
    </row>
    <row r="26" spans="2:25" ht="18" customHeight="1">
      <c r="B26" s="623" t="s">
        <v>45</v>
      </c>
      <c r="C26" s="624"/>
      <c r="D26" s="625"/>
      <c r="E26" s="116" t="s">
        <v>46</v>
      </c>
      <c r="F26" s="120"/>
      <c r="G26" s="121"/>
      <c r="H26" s="720"/>
      <c r="I26" s="721"/>
      <c r="J26" s="708"/>
      <c r="K26" s="709"/>
      <c r="L26" s="718"/>
      <c r="M26" s="719"/>
      <c r="N26" s="718"/>
      <c r="O26" s="719"/>
      <c r="P26" s="722"/>
      <c r="Q26" s="723"/>
      <c r="R26" s="724"/>
    </row>
    <row r="27" spans="2:25" ht="18" customHeight="1">
      <c r="B27" s="626"/>
      <c r="C27" s="627"/>
      <c r="D27" s="628"/>
      <c r="E27" s="1"/>
      <c r="F27" s="19">
        <v>3</v>
      </c>
      <c r="G27" s="1" t="s">
        <v>47</v>
      </c>
      <c r="H27" s="7"/>
      <c r="I27" s="14"/>
      <c r="J27" s="708">
        <v>1.05</v>
      </c>
      <c r="K27" s="709"/>
      <c r="L27" s="718"/>
      <c r="M27" s="719"/>
      <c r="N27" s="687">
        <f>IF(J27&lt;80%,0,IF(J27&lt;85%,1,IF(J27&lt;90%,2,IF(J27&lt;95%,3,IF(J27&lt;=100%,4,5)))))</f>
        <v>5</v>
      </c>
      <c r="O27" s="688"/>
      <c r="P27" s="670">
        <f>+(N27*F27)/5</f>
        <v>3</v>
      </c>
      <c r="Q27" s="671"/>
      <c r="R27" s="672"/>
    </row>
    <row r="28" spans="2:25" ht="18" customHeight="1">
      <c r="B28" s="626"/>
      <c r="C28" s="627"/>
      <c r="D28" s="628"/>
      <c r="E28" s="1"/>
      <c r="F28" s="19">
        <v>3</v>
      </c>
      <c r="G28" s="1" t="s">
        <v>48</v>
      </c>
      <c r="H28" s="7"/>
      <c r="I28" s="14"/>
      <c r="J28" s="708">
        <v>1.05</v>
      </c>
      <c r="K28" s="709"/>
      <c r="L28" s="718"/>
      <c r="M28" s="719"/>
      <c r="N28" s="687">
        <f>IF(J28&lt;80%,0,IF(J28&lt;85%,1,IF(J28&lt;90%,2,IF(J28&lt;95%,3,IF(J28&lt;=100%,4,5)))))</f>
        <v>5</v>
      </c>
      <c r="O28" s="688"/>
      <c r="P28" s="670">
        <f>+(N28*F28)/5</f>
        <v>3</v>
      </c>
      <c r="Q28" s="671"/>
      <c r="R28" s="672"/>
    </row>
    <row r="29" spans="2:25" ht="18" customHeight="1">
      <c r="B29" s="626"/>
      <c r="C29" s="627"/>
      <c r="D29" s="628"/>
      <c r="E29" s="1"/>
      <c r="F29" s="19">
        <v>3</v>
      </c>
      <c r="G29" s="1" t="s">
        <v>49</v>
      </c>
      <c r="H29" s="7"/>
      <c r="I29" s="14"/>
      <c r="J29" s="708">
        <v>1.05</v>
      </c>
      <c r="K29" s="709"/>
      <c r="L29" s="15"/>
      <c r="M29" s="111"/>
      <c r="N29" s="687">
        <f>IF(J29&lt;80%,0,IF(J29&lt;85%,1,IF(J29&lt;90%,2,IF(J29&lt;95%,3,IF(J29&lt;=100%,4,5)))))</f>
        <v>5</v>
      </c>
      <c r="O29" s="688"/>
      <c r="P29" s="670">
        <f>+(N29*F29)/5</f>
        <v>3</v>
      </c>
      <c r="Q29" s="671"/>
      <c r="R29" s="672"/>
    </row>
    <row r="30" spans="2:25" ht="18" customHeight="1">
      <c r="B30" s="39"/>
      <c r="C30" s="40"/>
      <c r="D30" s="41"/>
      <c r="E30" s="102"/>
      <c r="F30" s="38">
        <f>SUM(F27:F29)</f>
        <v>9</v>
      </c>
      <c r="G30" s="103"/>
      <c r="H30" s="20"/>
      <c r="I30" s="22"/>
      <c r="J30" s="20"/>
      <c r="K30" s="22"/>
      <c r="L30" s="72"/>
      <c r="M30" s="73"/>
      <c r="N30" s="72"/>
      <c r="O30" s="73"/>
      <c r="P30" s="74"/>
      <c r="Q30" s="92"/>
      <c r="R30" s="93"/>
    </row>
    <row r="31" spans="2:25" ht="18" customHeight="1">
      <c r="B31" s="626" t="s">
        <v>50</v>
      </c>
      <c r="C31" s="627"/>
      <c r="D31" s="628"/>
      <c r="E31" s="116" t="s">
        <v>51</v>
      </c>
      <c r="F31" s="122"/>
      <c r="G31" s="28"/>
      <c r="H31" s="708"/>
      <c r="I31" s="709"/>
      <c r="J31" s="708"/>
      <c r="K31" s="709"/>
      <c r="L31" s="687"/>
      <c r="M31" s="688"/>
      <c r="N31" s="687"/>
      <c r="O31" s="688"/>
      <c r="P31" s="670"/>
      <c r="Q31" s="671"/>
      <c r="R31" s="672"/>
    </row>
    <row r="32" spans="2:25" ht="18" customHeight="1">
      <c r="B32" s="626"/>
      <c r="C32" s="627"/>
      <c r="D32" s="628"/>
      <c r="E32" s="115"/>
      <c r="F32" s="3">
        <v>4</v>
      </c>
      <c r="G32" s="1" t="s">
        <v>52</v>
      </c>
      <c r="H32" s="2"/>
      <c r="I32" s="11"/>
      <c r="J32" s="708">
        <v>1.05</v>
      </c>
      <c r="K32" s="709"/>
      <c r="L32" s="8"/>
      <c r="M32" s="9"/>
      <c r="N32" s="687">
        <f t="shared" ref="N32:N37" si="2">IF(J32&lt;80%,0,IF(J32&lt;85%,1,IF(J32&lt;90%,2,IF(J32&lt;95%,3,IF(J32&lt;=100%,4,5)))))</f>
        <v>5</v>
      </c>
      <c r="O32" s="688"/>
      <c r="P32" s="670">
        <f t="shared" ref="P32:P37" si="3">+(N32*F32)/5</f>
        <v>4</v>
      </c>
      <c r="Q32" s="671"/>
      <c r="R32" s="672"/>
    </row>
    <row r="33" spans="2:18" ht="18" customHeight="1">
      <c r="B33" s="626"/>
      <c r="C33" s="627"/>
      <c r="D33" s="628"/>
      <c r="E33" s="115"/>
      <c r="F33" s="3">
        <v>5</v>
      </c>
      <c r="G33" s="1" t="s">
        <v>53</v>
      </c>
      <c r="H33" s="2"/>
      <c r="I33" s="11"/>
      <c r="J33" s="708">
        <v>1.05</v>
      </c>
      <c r="K33" s="709"/>
      <c r="L33" s="8"/>
      <c r="M33" s="9"/>
      <c r="N33" s="687">
        <f t="shared" si="2"/>
        <v>5</v>
      </c>
      <c r="O33" s="688"/>
      <c r="P33" s="670">
        <f t="shared" si="3"/>
        <v>5</v>
      </c>
      <c r="Q33" s="671"/>
      <c r="R33" s="672"/>
    </row>
    <row r="34" spans="2:18" ht="18" customHeight="1">
      <c r="B34" s="626"/>
      <c r="C34" s="627"/>
      <c r="D34" s="628"/>
      <c r="E34" s="115"/>
      <c r="F34" s="3">
        <v>4</v>
      </c>
      <c r="G34" s="1" t="s">
        <v>54</v>
      </c>
      <c r="H34" s="2"/>
      <c r="I34" s="11"/>
      <c r="J34" s="708">
        <v>1.05</v>
      </c>
      <c r="K34" s="709"/>
      <c r="L34" s="8"/>
      <c r="M34" s="9"/>
      <c r="N34" s="687">
        <f t="shared" si="2"/>
        <v>5</v>
      </c>
      <c r="O34" s="688"/>
      <c r="P34" s="670">
        <f t="shared" si="3"/>
        <v>4</v>
      </c>
      <c r="Q34" s="671"/>
      <c r="R34" s="672"/>
    </row>
    <row r="35" spans="2:18" ht="18" customHeight="1">
      <c r="B35" s="626"/>
      <c r="C35" s="627"/>
      <c r="D35" s="628"/>
      <c r="E35" s="115"/>
      <c r="F35" s="3">
        <v>4</v>
      </c>
      <c r="G35" s="1" t="s">
        <v>55</v>
      </c>
      <c r="H35" s="2"/>
      <c r="I35" s="11"/>
      <c r="J35" s="708">
        <v>1.05</v>
      </c>
      <c r="K35" s="709"/>
      <c r="L35" s="8"/>
      <c r="M35" s="9"/>
      <c r="N35" s="687">
        <f t="shared" si="2"/>
        <v>5</v>
      </c>
      <c r="O35" s="688"/>
      <c r="P35" s="670">
        <f t="shared" si="3"/>
        <v>4</v>
      </c>
      <c r="Q35" s="671"/>
      <c r="R35" s="672"/>
    </row>
    <row r="36" spans="2:18" ht="18" customHeight="1">
      <c r="B36" s="626"/>
      <c r="C36" s="627"/>
      <c r="D36" s="628"/>
      <c r="E36" s="115"/>
      <c r="F36" s="3">
        <v>5</v>
      </c>
      <c r="G36" s="1" t="s">
        <v>56</v>
      </c>
      <c r="H36" s="2"/>
      <c r="I36" s="11"/>
      <c r="J36" s="708">
        <v>1.05</v>
      </c>
      <c r="K36" s="709"/>
      <c r="L36" s="8"/>
      <c r="M36" s="9"/>
      <c r="N36" s="687">
        <f t="shared" si="2"/>
        <v>5</v>
      </c>
      <c r="O36" s="688"/>
      <c r="P36" s="670">
        <f t="shared" si="3"/>
        <v>5</v>
      </c>
      <c r="Q36" s="671"/>
      <c r="R36" s="672"/>
    </row>
    <row r="37" spans="2:18" ht="18" customHeight="1">
      <c r="B37" s="626"/>
      <c r="C37" s="627"/>
      <c r="D37" s="628"/>
      <c r="E37" s="115"/>
      <c r="F37" s="3">
        <v>4</v>
      </c>
      <c r="G37" s="1" t="s">
        <v>57</v>
      </c>
      <c r="H37" s="2"/>
      <c r="I37" s="11"/>
      <c r="J37" s="708">
        <v>1.05</v>
      </c>
      <c r="K37" s="709"/>
      <c r="L37" s="8"/>
      <c r="M37" s="9"/>
      <c r="N37" s="687">
        <f t="shared" si="2"/>
        <v>5</v>
      </c>
      <c r="O37" s="688"/>
      <c r="P37" s="670">
        <f t="shared" si="3"/>
        <v>4</v>
      </c>
      <c r="Q37" s="671"/>
      <c r="R37" s="672"/>
    </row>
    <row r="38" spans="2:18" ht="18" customHeight="1">
      <c r="B38" s="626"/>
      <c r="C38" s="627"/>
      <c r="D38" s="628"/>
      <c r="E38" s="115" t="s">
        <v>58</v>
      </c>
      <c r="F38" s="3"/>
      <c r="G38" s="28"/>
      <c r="H38" s="2"/>
      <c r="I38" s="11"/>
      <c r="J38" s="2"/>
      <c r="K38" s="11"/>
      <c r="L38" s="8"/>
      <c r="M38" s="9"/>
      <c r="N38" s="8"/>
      <c r="O38" s="9"/>
      <c r="P38" s="10"/>
      <c r="Q38" s="16"/>
      <c r="R38" s="17"/>
    </row>
    <row r="39" spans="2:18" ht="18" customHeight="1">
      <c r="B39" s="626"/>
      <c r="C39" s="627"/>
      <c r="D39" s="628"/>
      <c r="E39" s="115"/>
      <c r="F39" s="3">
        <v>4</v>
      </c>
      <c r="G39" s="28" t="s">
        <v>59</v>
      </c>
      <c r="H39" s="2"/>
      <c r="I39" s="11"/>
      <c r="J39" s="708">
        <v>1.05</v>
      </c>
      <c r="K39" s="709"/>
      <c r="L39" s="8"/>
      <c r="M39" s="9"/>
      <c r="N39" s="687">
        <f>IF(J39&lt;80%,0,IF(J39&lt;85%,1,IF(J39&lt;90%,2,IF(J39&lt;95%,3,IF(J39&lt;=100%,4,5)))))</f>
        <v>5</v>
      </c>
      <c r="O39" s="688"/>
      <c r="P39" s="670">
        <f>+(N39*F39)/5</f>
        <v>4</v>
      </c>
      <c r="Q39" s="671"/>
      <c r="R39" s="672"/>
    </row>
    <row r="40" spans="2:18" ht="18" customHeight="1">
      <c r="B40" s="626"/>
      <c r="C40" s="627"/>
      <c r="D40" s="628"/>
      <c r="E40" s="115"/>
      <c r="F40" s="3">
        <v>3</v>
      </c>
      <c r="G40" s="28" t="s">
        <v>60</v>
      </c>
      <c r="H40" s="2"/>
      <c r="I40" s="11"/>
      <c r="J40" s="708">
        <v>1.05</v>
      </c>
      <c r="K40" s="709"/>
      <c r="L40" s="8"/>
      <c r="M40" s="9"/>
      <c r="N40" s="687">
        <f>IF(J40&lt;80%,0,IF(J40&lt;85%,1,IF(J40&lt;90%,2,IF(J40&lt;95%,3,IF(J40&lt;=100%,4,5)))))</f>
        <v>5</v>
      </c>
      <c r="O40" s="688"/>
      <c r="P40" s="670">
        <f>+(N40*F40)/5</f>
        <v>3</v>
      </c>
      <c r="Q40" s="671"/>
      <c r="R40" s="672"/>
    </row>
    <row r="41" spans="2:18" ht="18" customHeight="1">
      <c r="B41" s="626"/>
      <c r="C41" s="627"/>
      <c r="D41" s="628"/>
      <c r="E41" s="115"/>
      <c r="F41" s="3">
        <v>3</v>
      </c>
      <c r="G41" s="28" t="s">
        <v>61</v>
      </c>
      <c r="H41" s="2"/>
      <c r="I41" s="11"/>
      <c r="J41" s="708">
        <v>1.05</v>
      </c>
      <c r="K41" s="709"/>
      <c r="L41" s="8"/>
      <c r="M41" s="9"/>
      <c r="N41" s="687">
        <f>IF(J41&lt;80%,0,IF(J41&lt;85%,1,IF(J41&lt;90%,2,IF(J41&lt;95%,3,IF(J41&lt;=100%,4,5)))))</f>
        <v>5</v>
      </c>
      <c r="O41" s="688"/>
      <c r="P41" s="670">
        <f>+(N41*F41)/5</f>
        <v>3</v>
      </c>
      <c r="Q41" s="671"/>
      <c r="R41" s="672"/>
    </row>
    <row r="42" spans="2:18" ht="18" customHeight="1">
      <c r="B42" s="42"/>
      <c r="C42" s="43"/>
      <c r="D42" s="44"/>
      <c r="E42" s="104"/>
      <c r="F42" s="38">
        <f>SUM(F31:F41)</f>
        <v>36</v>
      </c>
      <c r="G42" s="5"/>
      <c r="H42" s="6"/>
      <c r="I42" s="13"/>
      <c r="J42" s="75"/>
      <c r="K42" s="76"/>
      <c r="L42" s="77"/>
      <c r="M42" s="78"/>
      <c r="N42" s="77"/>
      <c r="O42" s="78"/>
      <c r="P42" s="79"/>
      <c r="Q42" s="81"/>
      <c r="R42" s="94"/>
    </row>
    <row r="43" spans="2:18" ht="18" customHeight="1">
      <c r="B43" s="623" t="s">
        <v>62</v>
      </c>
      <c r="C43" s="624"/>
      <c r="D43" s="625"/>
      <c r="E43" s="29" t="s">
        <v>63</v>
      </c>
      <c r="F43" s="3"/>
      <c r="G43" s="28"/>
      <c r="H43" s="708"/>
      <c r="I43" s="709"/>
      <c r="J43" s="708"/>
      <c r="K43" s="709"/>
      <c r="L43" s="687"/>
      <c r="M43" s="688"/>
      <c r="N43" s="687"/>
      <c r="O43" s="688"/>
      <c r="P43" s="670"/>
      <c r="Q43" s="671"/>
      <c r="R43" s="672"/>
    </row>
    <row r="44" spans="2:18" ht="18" customHeight="1">
      <c r="B44" s="626"/>
      <c r="C44" s="627"/>
      <c r="D44" s="628"/>
      <c r="E44" s="29"/>
      <c r="F44" s="3">
        <v>4</v>
      </c>
      <c r="G44" s="28" t="s">
        <v>64</v>
      </c>
      <c r="H44" s="2"/>
      <c r="I44" s="11"/>
      <c r="J44" s="708">
        <v>1.05</v>
      </c>
      <c r="K44" s="709"/>
      <c r="L44" s="8"/>
      <c r="M44" s="9"/>
      <c r="N44" s="687">
        <f>IF(J44&lt;80%,0,IF(J44&lt;85%,1,IF(J44&lt;90%,2,IF(J44&lt;95%,3,IF(J44&lt;=100%,4,5)))))</f>
        <v>5</v>
      </c>
      <c r="O44" s="688"/>
      <c r="P44" s="670">
        <f>+(N44*F44)/5</f>
        <v>4</v>
      </c>
      <c r="Q44" s="671"/>
      <c r="R44" s="672"/>
    </row>
    <row r="45" spans="2:18" ht="18" customHeight="1">
      <c r="B45" s="45"/>
      <c r="C45" s="46"/>
      <c r="D45" s="47"/>
      <c r="E45" s="104"/>
      <c r="F45" s="38">
        <f>SUM(F43:F44)</f>
        <v>4</v>
      </c>
      <c r="G45" s="5"/>
      <c r="H45" s="6"/>
      <c r="I45" s="13"/>
      <c r="J45" s="6"/>
      <c r="K45" s="13"/>
      <c r="L45" s="77"/>
      <c r="M45" s="78"/>
      <c r="N45" s="77"/>
      <c r="O45" s="80"/>
      <c r="P45" s="81"/>
      <c r="Q45" s="81"/>
      <c r="R45" s="94"/>
    </row>
    <row r="46" spans="2:18" ht="24" customHeight="1">
      <c r="B46" s="710" t="s">
        <v>65</v>
      </c>
      <c r="C46" s="711"/>
      <c r="D46" s="711"/>
      <c r="E46" s="712"/>
      <c r="F46" s="48">
        <f>+F45+F42+F30+F25</f>
        <v>80</v>
      </c>
      <c r="G46" s="713" t="s">
        <v>66</v>
      </c>
      <c r="H46" s="713"/>
      <c r="I46" s="713"/>
      <c r="J46" s="713"/>
      <c r="K46" s="713"/>
      <c r="L46" s="714" t="s">
        <v>67</v>
      </c>
      <c r="M46" s="714"/>
      <c r="N46" s="715">
        <f>SUM(P18:R44)</f>
        <v>80</v>
      </c>
      <c r="O46" s="716"/>
      <c r="P46" s="716"/>
      <c r="Q46" s="716"/>
      <c r="R46" s="717"/>
    </row>
    <row r="47" spans="2:18" ht="6" customHeight="1">
      <c r="B47" s="689"/>
      <c r="C47" s="689"/>
      <c r="D47" s="689"/>
      <c r="E47" s="689"/>
      <c r="F47" s="689"/>
      <c r="G47" s="689"/>
      <c r="H47" s="689"/>
      <c r="I47" s="689"/>
      <c r="J47" s="689"/>
      <c r="K47" s="689"/>
      <c r="L47" s="689"/>
      <c r="M47" s="689"/>
      <c r="N47" s="689"/>
      <c r="O47" s="689"/>
      <c r="P47" s="689"/>
      <c r="Q47" s="689"/>
      <c r="R47" s="689"/>
    </row>
    <row r="48" spans="2:18" ht="23.4">
      <c r="B48" s="23" t="s">
        <v>68</v>
      </c>
      <c r="C48" s="24"/>
      <c r="D48" s="24"/>
      <c r="E48" s="24"/>
      <c r="F48" s="49"/>
      <c r="G48" s="50"/>
      <c r="H48" s="690" t="s">
        <v>69</v>
      </c>
      <c r="I48" s="691"/>
      <c r="J48" s="691"/>
      <c r="K48" s="691"/>
      <c r="L48" s="691"/>
      <c r="M48" s="691"/>
      <c r="N48" s="691"/>
      <c r="O48" s="691"/>
      <c r="P48" s="691"/>
      <c r="Q48" s="691"/>
      <c r="R48" s="692"/>
    </row>
    <row r="49" spans="2:18" ht="5.25" customHeight="1">
      <c r="B49" s="693"/>
      <c r="C49" s="693"/>
      <c r="D49" s="693"/>
      <c r="E49" s="693"/>
      <c r="F49" s="693"/>
      <c r="G49" s="693"/>
      <c r="H49" s="693"/>
      <c r="I49" s="693"/>
      <c r="J49" s="693"/>
      <c r="K49" s="693"/>
      <c r="L49" s="693"/>
      <c r="M49" s="693"/>
      <c r="N49" s="693"/>
      <c r="O49" s="693"/>
      <c r="P49" s="693"/>
      <c r="Q49" s="693"/>
      <c r="R49" s="693"/>
    </row>
    <row r="50" spans="2:18" ht="21.75" customHeight="1">
      <c r="B50" s="600" t="s">
        <v>70</v>
      </c>
      <c r="C50" s="601"/>
      <c r="D50" s="602"/>
      <c r="E50" s="593" t="s">
        <v>14</v>
      </c>
      <c r="F50" s="694" t="s">
        <v>71</v>
      </c>
      <c r="G50" s="695"/>
      <c r="H50" s="694" t="s">
        <v>16</v>
      </c>
      <c r="I50" s="696"/>
      <c r="J50" s="696"/>
      <c r="K50" s="695"/>
      <c r="L50" s="697" t="s">
        <v>17</v>
      </c>
      <c r="M50" s="698"/>
      <c r="N50" s="698"/>
      <c r="O50" s="699"/>
      <c r="P50" s="700" t="s">
        <v>18</v>
      </c>
      <c r="Q50" s="701"/>
      <c r="R50" s="702"/>
    </row>
    <row r="51" spans="2:18" ht="12.75" customHeight="1">
      <c r="B51" s="603"/>
      <c r="C51" s="604"/>
      <c r="D51" s="605"/>
      <c r="E51" s="594"/>
      <c r="F51" s="596" t="s">
        <v>19</v>
      </c>
      <c r="G51" s="596" t="s">
        <v>20</v>
      </c>
      <c r="H51" s="609" t="s">
        <v>21</v>
      </c>
      <c r="I51" s="610"/>
      <c r="J51" s="609" t="s">
        <v>22</v>
      </c>
      <c r="K51" s="610"/>
      <c r="L51" s="613" t="s">
        <v>21</v>
      </c>
      <c r="M51" s="614"/>
      <c r="N51" s="613" t="s">
        <v>22</v>
      </c>
      <c r="O51" s="614"/>
      <c r="P51" s="703" t="s">
        <v>23</v>
      </c>
      <c r="Q51" s="703"/>
      <c r="R51" s="704"/>
    </row>
    <row r="52" spans="2:18" ht="12.75" customHeight="1">
      <c r="B52" s="606"/>
      <c r="C52" s="607"/>
      <c r="D52" s="608"/>
      <c r="E52" s="595"/>
      <c r="F52" s="597"/>
      <c r="G52" s="597"/>
      <c r="H52" s="611"/>
      <c r="I52" s="612"/>
      <c r="J52" s="611"/>
      <c r="K52" s="612"/>
      <c r="L52" s="615"/>
      <c r="M52" s="616"/>
      <c r="N52" s="615"/>
      <c r="O52" s="616"/>
      <c r="P52" s="67"/>
      <c r="Q52" s="67"/>
      <c r="R52" s="89"/>
    </row>
    <row r="53" spans="2:18" ht="16.5" customHeight="1">
      <c r="B53" s="705" t="s">
        <v>24</v>
      </c>
      <c r="C53" s="705"/>
      <c r="D53" s="705"/>
      <c r="E53" s="3" t="s">
        <v>25</v>
      </c>
      <c r="F53" s="3" t="s">
        <v>26</v>
      </c>
      <c r="G53" s="105" t="s">
        <v>27</v>
      </c>
      <c r="H53" s="706" t="s">
        <v>28</v>
      </c>
      <c r="I53" s="707"/>
      <c r="J53" s="705" t="s">
        <v>29</v>
      </c>
      <c r="K53" s="705"/>
      <c r="L53" s="705" t="s">
        <v>30</v>
      </c>
      <c r="M53" s="705"/>
      <c r="N53" s="706" t="s">
        <v>31</v>
      </c>
      <c r="O53" s="707"/>
      <c r="P53" s="705" t="s">
        <v>32</v>
      </c>
      <c r="Q53" s="705"/>
      <c r="R53" s="705"/>
    </row>
    <row r="54" spans="2:18" ht="18" customHeight="1">
      <c r="B54" s="681"/>
      <c r="C54" s="682"/>
      <c r="D54" s="683"/>
      <c r="E54" s="114" t="s">
        <v>72</v>
      </c>
      <c r="F54" s="3">
        <v>5</v>
      </c>
      <c r="G54" s="114" t="s">
        <v>73</v>
      </c>
      <c r="H54" s="662"/>
      <c r="I54" s="663"/>
      <c r="J54" s="664">
        <v>1</v>
      </c>
      <c r="K54" s="665"/>
      <c r="L54" s="666"/>
      <c r="M54" s="667"/>
      <c r="N54" s="687">
        <f>IF(J54&lt;80%,0,IF(J54&lt;85%,1,IF(J54&lt;90%,2,IF(J54&lt;95%,3,IF(J54&lt;100%,4,5)))))</f>
        <v>5</v>
      </c>
      <c r="O54" s="688"/>
      <c r="P54" s="670">
        <f>+(N54*F54)/5</f>
        <v>5</v>
      </c>
      <c r="Q54" s="671"/>
      <c r="R54" s="672"/>
    </row>
    <row r="55" spans="2:18" ht="18" customHeight="1">
      <c r="B55" s="684"/>
      <c r="C55" s="685"/>
      <c r="D55" s="686"/>
      <c r="E55" s="114"/>
      <c r="F55" s="3">
        <v>5</v>
      </c>
      <c r="G55" s="114" t="s">
        <v>74</v>
      </c>
      <c r="H55" s="6"/>
      <c r="I55" s="13"/>
      <c r="J55" s="664">
        <v>1</v>
      </c>
      <c r="K55" s="665"/>
      <c r="L55" s="113"/>
      <c r="M55" s="127"/>
      <c r="N55" s="687">
        <f>IF(J55&lt;80%,0,IF(J55&lt;85%,1,IF(J55&lt;90%,2,IF(J55&lt;95%,3,IF(J55&lt;100%,4,5)))))</f>
        <v>5</v>
      </c>
      <c r="O55" s="688"/>
      <c r="P55" s="670">
        <f>+(N55*F55)/5</f>
        <v>5</v>
      </c>
      <c r="Q55" s="671"/>
      <c r="R55" s="672"/>
    </row>
    <row r="56" spans="2:18" ht="18" customHeight="1">
      <c r="B56" s="684"/>
      <c r="C56" s="685"/>
      <c r="D56" s="686"/>
      <c r="E56" s="114" t="s">
        <v>75</v>
      </c>
      <c r="F56" s="3">
        <v>5</v>
      </c>
      <c r="G56" s="114" t="s">
        <v>76</v>
      </c>
      <c r="H56" s="662"/>
      <c r="I56" s="663"/>
      <c r="J56" s="664">
        <v>1</v>
      </c>
      <c r="K56" s="665"/>
      <c r="L56" s="666"/>
      <c r="M56" s="667"/>
      <c r="N56" s="687">
        <f>IF(J56&lt;80%,0,IF(J56&lt;85%,1,IF(J56&lt;90%,2,IF(J56&lt;95%,3,IF(J56&lt;100%,4,5)))))</f>
        <v>5</v>
      </c>
      <c r="O56" s="688"/>
      <c r="P56" s="670">
        <f>+(N56*F56)/5</f>
        <v>5</v>
      </c>
      <c r="Q56" s="671"/>
      <c r="R56" s="672"/>
    </row>
    <row r="57" spans="2:18" ht="30" customHeight="1">
      <c r="B57" s="684"/>
      <c r="C57" s="685"/>
      <c r="D57" s="686"/>
      <c r="E57" s="114" t="s">
        <v>77</v>
      </c>
      <c r="F57" s="123">
        <v>5</v>
      </c>
      <c r="G57" s="114" t="s">
        <v>78</v>
      </c>
      <c r="H57" s="662"/>
      <c r="I57" s="663"/>
      <c r="J57" s="664">
        <v>1</v>
      </c>
      <c r="K57" s="665"/>
      <c r="L57" s="666"/>
      <c r="M57" s="667"/>
      <c r="N57" s="668">
        <f>IF(J57&lt;80%,0,IF(J57&lt;85%,1,IF(J57&lt;90%,2,IF(J57&lt;95%,3,IF(J57&lt;100%,4,5)))))</f>
        <v>5</v>
      </c>
      <c r="O57" s="669"/>
      <c r="P57" s="670">
        <f>+(N57*F57)/5</f>
        <v>5</v>
      </c>
      <c r="Q57" s="671"/>
      <c r="R57" s="672"/>
    </row>
    <row r="58" spans="2:18" ht="18.75" customHeight="1">
      <c r="B58" s="673" t="s">
        <v>79</v>
      </c>
      <c r="C58" s="674"/>
      <c r="D58" s="674"/>
      <c r="E58" s="675"/>
      <c r="F58" s="51">
        <f>SUM(F54:F57)</f>
        <v>20</v>
      </c>
      <c r="G58" s="676" t="s">
        <v>80</v>
      </c>
      <c r="H58" s="676"/>
      <c r="I58" s="676"/>
      <c r="J58" s="676"/>
      <c r="K58" s="676"/>
      <c r="L58" s="677"/>
      <c r="M58" s="677"/>
      <c r="N58" s="678">
        <f>SUM(P54:R57)</f>
        <v>20</v>
      </c>
      <c r="O58" s="679"/>
      <c r="P58" s="679"/>
      <c r="Q58" s="679"/>
      <c r="R58" s="680"/>
    </row>
    <row r="59" spans="2:18" ht="6" customHeight="1">
      <c r="B59" s="629"/>
      <c r="C59" s="629"/>
      <c r="D59" s="629"/>
      <c r="E59" s="629"/>
      <c r="F59" s="629"/>
      <c r="G59" s="629"/>
      <c r="H59" s="629"/>
      <c r="I59" s="629"/>
      <c r="J59" s="629"/>
      <c r="K59" s="629"/>
      <c r="L59" s="629"/>
      <c r="M59" s="629"/>
      <c r="N59" s="629"/>
      <c r="O59" s="629"/>
      <c r="P59" s="629"/>
      <c r="Q59" s="629"/>
      <c r="R59" s="629"/>
    </row>
    <row r="60" spans="2:18" ht="23.25" customHeight="1">
      <c r="B60" s="630" t="s">
        <v>81</v>
      </c>
      <c r="C60" s="630"/>
      <c r="D60" s="630"/>
      <c r="E60" s="630"/>
      <c r="F60" s="630"/>
      <c r="G60" s="630"/>
      <c r="H60" s="631" t="s">
        <v>82</v>
      </c>
      <c r="I60" s="632"/>
      <c r="J60" s="632"/>
      <c r="K60" s="633"/>
      <c r="L60" s="631" t="s">
        <v>83</v>
      </c>
      <c r="M60" s="632"/>
      <c r="N60" s="634">
        <f>+N46+N58</f>
        <v>100</v>
      </c>
      <c r="O60" s="635"/>
      <c r="P60" s="635"/>
      <c r="Q60" s="635"/>
      <c r="R60" s="636"/>
    </row>
    <row r="61" spans="2:18" ht="12.75" customHeight="1">
      <c r="B61" s="637"/>
      <c r="C61" s="637"/>
      <c r="D61" s="637"/>
      <c r="E61" s="637"/>
      <c r="F61" s="637"/>
      <c r="G61" s="637"/>
      <c r="H61" s="637"/>
      <c r="I61" s="637"/>
      <c r="J61" s="637"/>
      <c r="K61" s="637"/>
      <c r="L61" s="637"/>
      <c r="M61" s="637"/>
      <c r="N61" s="637"/>
      <c r="O61" s="637"/>
      <c r="P61" s="637"/>
      <c r="Q61" s="637"/>
      <c r="R61" s="637"/>
    </row>
    <row r="62" spans="2:18" ht="23.4">
      <c r="B62" s="23" t="s">
        <v>84</v>
      </c>
      <c r="C62" s="52"/>
      <c r="D62" s="53"/>
      <c r="E62" s="54"/>
      <c r="F62" s="54"/>
      <c r="G62" s="638"/>
      <c r="H62" s="638"/>
      <c r="I62" s="638"/>
      <c r="J62" s="638"/>
      <c r="K62" s="638"/>
      <c r="L62" s="638"/>
      <c r="M62" s="638"/>
      <c r="N62" s="638"/>
      <c r="O62" s="638"/>
      <c r="P62" s="638"/>
      <c r="Q62" s="638"/>
      <c r="R62" s="638"/>
    </row>
    <row r="63" spans="2:18" ht="8.25" customHeight="1">
      <c r="B63" s="54"/>
      <c r="C63" s="54"/>
      <c r="D63" s="54"/>
      <c r="E63" s="54"/>
      <c r="F63" s="54"/>
      <c r="G63" s="639"/>
      <c r="H63" s="639"/>
      <c r="I63" s="639"/>
      <c r="J63" s="639"/>
      <c r="K63" s="639"/>
      <c r="L63" s="639"/>
      <c r="M63" s="639"/>
      <c r="N63" s="639"/>
      <c r="O63" s="639"/>
      <c r="P63" s="639"/>
      <c r="Q63" s="639"/>
      <c r="R63" s="639"/>
    </row>
    <row r="64" spans="2:18" ht="12.75" customHeight="1">
      <c r="B64" s="643" t="s">
        <v>85</v>
      </c>
      <c r="C64" s="644"/>
      <c r="D64" s="644"/>
      <c r="E64" s="644"/>
      <c r="F64" s="644"/>
      <c r="G64" s="644"/>
      <c r="H64" s="644"/>
      <c r="I64" s="644"/>
      <c r="J64" s="644"/>
      <c r="K64" s="644"/>
      <c r="L64" s="644"/>
      <c r="M64" s="644"/>
      <c r="N64" s="644"/>
      <c r="O64" s="644"/>
      <c r="P64" s="644"/>
      <c r="Q64" s="644"/>
      <c r="R64" s="645"/>
    </row>
    <row r="65" spans="2:18" ht="12.75" customHeight="1">
      <c r="B65" s="646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7"/>
      <c r="P65" s="647"/>
      <c r="Q65" s="647"/>
      <c r="R65" s="648"/>
    </row>
    <row r="66" spans="2:18" ht="5.25" customHeight="1">
      <c r="B66" s="646"/>
      <c r="C66" s="647"/>
      <c r="D66" s="647"/>
      <c r="E66" s="647"/>
      <c r="F66" s="647"/>
      <c r="G66" s="647"/>
      <c r="H66" s="647"/>
      <c r="I66" s="647"/>
      <c r="J66" s="647"/>
      <c r="K66" s="647"/>
      <c r="L66" s="647"/>
      <c r="M66" s="647"/>
      <c r="N66" s="647"/>
      <c r="O66" s="647"/>
      <c r="P66" s="647"/>
      <c r="Q66" s="647"/>
      <c r="R66" s="648"/>
    </row>
    <row r="67" spans="2:18" ht="6" customHeight="1">
      <c r="B67" s="646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8"/>
    </row>
    <row r="68" spans="2:18" ht="15.75" customHeight="1">
      <c r="B68" s="649" t="s">
        <v>86</v>
      </c>
      <c r="C68" s="650"/>
      <c r="D68" s="650"/>
      <c r="E68" s="650"/>
      <c r="F68" s="651"/>
      <c r="G68" s="598" t="s">
        <v>87</v>
      </c>
      <c r="H68" s="652" t="s">
        <v>88</v>
      </c>
      <c r="I68" s="652"/>
      <c r="J68" s="653"/>
      <c r="K68" s="656" t="s">
        <v>89</v>
      </c>
      <c r="L68" s="657"/>
      <c r="M68" s="657"/>
      <c r="N68" s="657"/>
      <c r="O68" s="657"/>
      <c r="P68" s="657"/>
      <c r="Q68" s="657"/>
      <c r="R68" s="658"/>
    </row>
    <row r="69" spans="2:18" ht="12.75" customHeight="1">
      <c r="B69" s="649"/>
      <c r="C69" s="650"/>
      <c r="D69" s="650"/>
      <c r="E69" s="650"/>
      <c r="F69" s="651"/>
      <c r="G69" s="599"/>
      <c r="H69" s="654"/>
      <c r="I69" s="654"/>
      <c r="J69" s="655"/>
      <c r="K69" s="659"/>
      <c r="L69" s="660"/>
      <c r="M69" s="660"/>
      <c r="N69" s="660"/>
      <c r="O69" s="660"/>
      <c r="P69" s="660"/>
      <c r="Q69" s="660"/>
      <c r="R69" s="661"/>
    </row>
    <row r="70" spans="2:18" ht="33.75" customHeight="1">
      <c r="B70" s="55" t="s">
        <v>90</v>
      </c>
      <c r="C70" s="579" t="s">
        <v>91</v>
      </c>
      <c r="D70" s="580"/>
      <c r="E70" s="580"/>
      <c r="F70" s="581"/>
      <c r="G70" s="56">
        <f>+N46</f>
        <v>80</v>
      </c>
      <c r="H70" s="582">
        <v>0.8</v>
      </c>
      <c r="I70" s="582"/>
      <c r="J70" s="583"/>
      <c r="K70" s="82" t="s">
        <v>92</v>
      </c>
      <c r="L70" s="640">
        <f>+G70+G71</f>
        <v>100</v>
      </c>
      <c r="M70" s="641"/>
      <c r="N70" s="641"/>
      <c r="O70" s="641"/>
      <c r="P70" s="641"/>
      <c r="Q70" s="641"/>
      <c r="R70" s="642"/>
    </row>
    <row r="71" spans="2:18" ht="18.75" customHeight="1">
      <c r="B71" s="55" t="s">
        <v>93</v>
      </c>
      <c r="C71" s="579" t="s">
        <v>94</v>
      </c>
      <c r="D71" s="580"/>
      <c r="E71" s="580"/>
      <c r="F71" s="581"/>
      <c r="G71" s="56">
        <f>+N58</f>
        <v>20</v>
      </c>
      <c r="H71" s="582">
        <v>0.2</v>
      </c>
      <c r="I71" s="582"/>
      <c r="J71" s="583"/>
      <c r="K71" s="83"/>
      <c r="L71" s="84"/>
      <c r="M71" s="85"/>
      <c r="N71" s="85"/>
      <c r="O71" s="85"/>
      <c r="P71" s="85"/>
      <c r="Q71" s="85"/>
      <c r="R71" s="95"/>
    </row>
    <row r="72" spans="2:18" ht="21">
      <c r="B72" s="96"/>
      <c r="C72" s="584"/>
      <c r="D72" s="585"/>
      <c r="E72" s="585"/>
      <c r="F72" s="586"/>
      <c r="G72" s="97" t="s">
        <v>95</v>
      </c>
      <c r="H72" s="587">
        <f>+H71+H70</f>
        <v>1</v>
      </c>
      <c r="I72" s="588"/>
      <c r="J72" s="589"/>
      <c r="K72" s="100" t="s">
        <v>96</v>
      </c>
      <c r="L72" s="590" t="str">
        <f>IF(L70&lt;=50,"TIDAK BAIK",IF(L70&lt;=60,"KURANG BAIK",IF(L70&lt;=70,"CUKUP BAIK",IF(L70&lt;=80,"BAIK",IF(L70&lt;=90,"SANGAT BAIK",IF(L70&lt;=100,"ISTIMEWA",""))))))</f>
        <v>ISTIMEWA</v>
      </c>
      <c r="M72" s="591"/>
      <c r="N72" s="591"/>
      <c r="O72" s="591"/>
      <c r="P72" s="591"/>
      <c r="Q72" s="591"/>
      <c r="R72" s="592"/>
    </row>
    <row r="73" spans="2:18">
      <c r="B73" s="98"/>
      <c r="C73" s="98"/>
      <c r="D73" s="98"/>
      <c r="E73" s="98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</row>
  </sheetData>
  <mergeCells count="190">
    <mergeCell ref="B1:R1"/>
    <mergeCell ref="B2:R2"/>
    <mergeCell ref="B3:N3"/>
    <mergeCell ref="B4:N4"/>
    <mergeCell ref="O5:R5"/>
    <mergeCell ref="O6:R6"/>
    <mergeCell ref="O7:R7"/>
    <mergeCell ref="B9:N9"/>
    <mergeCell ref="B10:R10"/>
    <mergeCell ref="H11:R11"/>
    <mergeCell ref="B12:R12"/>
    <mergeCell ref="F13:G13"/>
    <mergeCell ref="H13:K13"/>
    <mergeCell ref="L13:O13"/>
    <mergeCell ref="P13:R13"/>
    <mergeCell ref="P14:R14"/>
    <mergeCell ref="B16:D16"/>
    <mergeCell ref="H16:I16"/>
    <mergeCell ref="J16:K16"/>
    <mergeCell ref="L16:M16"/>
    <mergeCell ref="N16:O16"/>
    <mergeCell ref="P16:R16"/>
    <mergeCell ref="H17:I17"/>
    <mergeCell ref="J17:K17"/>
    <mergeCell ref="L17:M17"/>
    <mergeCell ref="N17:O17"/>
    <mergeCell ref="P17:R17"/>
    <mergeCell ref="H18:I18"/>
    <mergeCell ref="J18:K18"/>
    <mergeCell ref="L18:M18"/>
    <mergeCell ref="N18:O18"/>
    <mergeCell ref="P18:R18"/>
    <mergeCell ref="H19:I19"/>
    <mergeCell ref="J19:K19"/>
    <mergeCell ref="L19:M19"/>
    <mergeCell ref="N19:O19"/>
    <mergeCell ref="P19:R19"/>
    <mergeCell ref="J20:K20"/>
    <mergeCell ref="N20:O20"/>
    <mergeCell ref="P20:R20"/>
    <mergeCell ref="J21:K21"/>
    <mergeCell ref="N21:O21"/>
    <mergeCell ref="P21:R21"/>
    <mergeCell ref="J22:K22"/>
    <mergeCell ref="N22:O22"/>
    <mergeCell ref="P22:R22"/>
    <mergeCell ref="J23:K23"/>
    <mergeCell ref="N23:O23"/>
    <mergeCell ref="P23:R23"/>
    <mergeCell ref="J24:K24"/>
    <mergeCell ref="N24:O24"/>
    <mergeCell ref="P24:R24"/>
    <mergeCell ref="H26:I26"/>
    <mergeCell ref="J26:K26"/>
    <mergeCell ref="L26:M26"/>
    <mergeCell ref="N26:O26"/>
    <mergeCell ref="P26:R26"/>
    <mergeCell ref="J27:K27"/>
    <mergeCell ref="L27:M27"/>
    <mergeCell ref="N27:O27"/>
    <mergeCell ref="P27:R27"/>
    <mergeCell ref="J28:K28"/>
    <mergeCell ref="L28:M28"/>
    <mergeCell ref="N28:O28"/>
    <mergeCell ref="P28:R28"/>
    <mergeCell ref="J29:K29"/>
    <mergeCell ref="N29:O29"/>
    <mergeCell ref="P29:R29"/>
    <mergeCell ref="H31:I31"/>
    <mergeCell ref="J31:K31"/>
    <mergeCell ref="L31:M31"/>
    <mergeCell ref="N31:O31"/>
    <mergeCell ref="P31:R31"/>
    <mergeCell ref="J32:K32"/>
    <mergeCell ref="N32:O32"/>
    <mergeCell ref="P32:R32"/>
    <mergeCell ref="J33:K33"/>
    <mergeCell ref="N33:O33"/>
    <mergeCell ref="P33:R33"/>
    <mergeCell ref="J34:K34"/>
    <mergeCell ref="N34:O34"/>
    <mergeCell ref="P34:R34"/>
    <mergeCell ref="J35:K35"/>
    <mergeCell ref="N35:O35"/>
    <mergeCell ref="P35:R35"/>
    <mergeCell ref="J36:K36"/>
    <mergeCell ref="N36:O36"/>
    <mergeCell ref="P36:R36"/>
    <mergeCell ref="J37:K37"/>
    <mergeCell ref="N37:O37"/>
    <mergeCell ref="P37:R37"/>
    <mergeCell ref="J39:K39"/>
    <mergeCell ref="N39:O39"/>
    <mergeCell ref="P39:R39"/>
    <mergeCell ref="J40:K40"/>
    <mergeCell ref="N40:O40"/>
    <mergeCell ref="P40:R40"/>
    <mergeCell ref="J41:K41"/>
    <mergeCell ref="N41:O41"/>
    <mergeCell ref="P41:R41"/>
    <mergeCell ref="H43:I43"/>
    <mergeCell ref="J43:K43"/>
    <mergeCell ref="L43:M43"/>
    <mergeCell ref="N43:O43"/>
    <mergeCell ref="P43:R43"/>
    <mergeCell ref="J44:K44"/>
    <mergeCell ref="N44:O44"/>
    <mergeCell ref="P44:R44"/>
    <mergeCell ref="B46:E46"/>
    <mergeCell ref="G46:K46"/>
    <mergeCell ref="L46:M46"/>
    <mergeCell ref="N46:R46"/>
    <mergeCell ref="B47:R47"/>
    <mergeCell ref="H48:R48"/>
    <mergeCell ref="B49:R49"/>
    <mergeCell ref="F50:G50"/>
    <mergeCell ref="H50:K50"/>
    <mergeCell ref="L50:O50"/>
    <mergeCell ref="P50:R50"/>
    <mergeCell ref="P51:R51"/>
    <mergeCell ref="B53:D53"/>
    <mergeCell ref="H53:I53"/>
    <mergeCell ref="J53:K53"/>
    <mergeCell ref="L53:M53"/>
    <mergeCell ref="N53:O53"/>
    <mergeCell ref="P53:R53"/>
    <mergeCell ref="L51:M52"/>
    <mergeCell ref="N51:O52"/>
    <mergeCell ref="H57:I57"/>
    <mergeCell ref="J57:K57"/>
    <mergeCell ref="L57:M57"/>
    <mergeCell ref="N57:O57"/>
    <mergeCell ref="P57:R57"/>
    <mergeCell ref="B58:E58"/>
    <mergeCell ref="G58:K58"/>
    <mergeCell ref="L58:M58"/>
    <mergeCell ref="N58:R58"/>
    <mergeCell ref="B54:D57"/>
    <mergeCell ref="H54:I54"/>
    <mergeCell ref="J54:K54"/>
    <mergeCell ref="L54:M54"/>
    <mergeCell ref="N54:O54"/>
    <mergeCell ref="P54:R54"/>
    <mergeCell ref="J55:K55"/>
    <mergeCell ref="N55:O55"/>
    <mergeCell ref="P55:R55"/>
    <mergeCell ref="H56:I56"/>
    <mergeCell ref="J56:K56"/>
    <mergeCell ref="L56:M56"/>
    <mergeCell ref="N56:O56"/>
    <mergeCell ref="P56:R56"/>
    <mergeCell ref="B59:R59"/>
    <mergeCell ref="B60:G60"/>
    <mergeCell ref="H60:K60"/>
    <mergeCell ref="L60:M60"/>
    <mergeCell ref="N60:R60"/>
    <mergeCell ref="B61:R61"/>
    <mergeCell ref="G62:R62"/>
    <mergeCell ref="G63:R63"/>
    <mergeCell ref="C70:F70"/>
    <mergeCell ref="H70:J70"/>
    <mergeCell ref="L70:R70"/>
    <mergeCell ref="B64:R67"/>
    <mergeCell ref="B68:F69"/>
    <mergeCell ref="H68:J69"/>
    <mergeCell ref="K68:R69"/>
    <mergeCell ref="C71:F71"/>
    <mergeCell ref="H71:J71"/>
    <mergeCell ref="C72:F72"/>
    <mergeCell ref="H72:J72"/>
    <mergeCell ref="L72:R72"/>
    <mergeCell ref="E13:E15"/>
    <mergeCell ref="E50:E52"/>
    <mergeCell ref="F14:F15"/>
    <mergeCell ref="F51:F52"/>
    <mergeCell ref="G14:G15"/>
    <mergeCell ref="G51:G52"/>
    <mergeCell ref="G68:G69"/>
    <mergeCell ref="B13:D15"/>
    <mergeCell ref="H14:I15"/>
    <mergeCell ref="J14:K15"/>
    <mergeCell ref="L14:M15"/>
    <mergeCell ref="N14:O15"/>
    <mergeCell ref="B17:D24"/>
    <mergeCell ref="B26:D29"/>
    <mergeCell ref="B31:D41"/>
    <mergeCell ref="B43:D44"/>
    <mergeCell ref="B50:D52"/>
    <mergeCell ref="H51:I52"/>
    <mergeCell ref="J51:K52"/>
  </mergeCells>
  <hyperlinks>
    <hyperlink ref="N46" r:id="rId1" display="=SUM(P18:R44)" xr:uid="{00000000-0004-0000-0000-000000000000}"/>
  </hyperlinks>
  <pageMargins left="0.69861111111111096" right="0.69861111111111096" top="0.75" bottom="0.75" header="0.3" footer="0.3"/>
  <pageSetup paperSize="256" firstPageNumber="4294963191" orientation="portrait" useFirstPageNumber="1" horizontalDpi="360" verticalDpi="360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Z45"/>
  <sheetViews>
    <sheetView tabSelected="1" topLeftCell="I12" zoomScale="42" zoomScaleNormal="55" workbookViewId="0">
      <selection activeCell="O18" sqref="O18:P18"/>
    </sheetView>
  </sheetViews>
  <sheetFormatPr defaultColWidth="9.109375" defaultRowHeight="21"/>
  <cols>
    <col min="1" max="1" width="3.33203125" customWidth="1"/>
    <col min="3" max="3" width="2.44140625" customWidth="1"/>
    <col min="4" max="4" width="11" customWidth="1"/>
    <col min="5" max="5" width="37.109375" customWidth="1"/>
    <col min="6" max="6" width="9.6640625" customWidth="1"/>
    <col min="7" max="7" width="41.6640625" customWidth="1"/>
    <col min="8" max="8" width="17.88671875" customWidth="1"/>
    <col min="9" max="9" width="21.5546875" customWidth="1"/>
    <col min="10" max="10" width="23.6640625" customWidth="1"/>
    <col min="11" max="11" width="44.6640625" customWidth="1"/>
    <col min="12" max="12" width="43.109375" customWidth="1"/>
    <col min="13" max="13" width="29.33203125" customWidth="1"/>
    <col min="14" max="14" width="10" customWidth="1"/>
    <col min="15" max="16" width="4.6640625" customWidth="1"/>
    <col min="17" max="17" width="3.6640625" customWidth="1"/>
    <col min="18" max="18" width="5.44140625" customWidth="1"/>
    <col min="19" max="19" width="3.6640625" customWidth="1"/>
    <col min="21" max="26" width="60.6640625" style="527" customWidth="1"/>
    <col min="257" max="257" width="3.33203125" customWidth="1"/>
    <col min="259" max="259" width="2.44140625" customWidth="1"/>
    <col min="260" max="260" width="11" customWidth="1"/>
    <col min="261" max="261" width="37.109375" customWidth="1"/>
    <col min="262" max="262" width="9.6640625" customWidth="1"/>
    <col min="263" max="263" width="41.6640625" customWidth="1"/>
    <col min="264" max="264" width="16" customWidth="1"/>
    <col min="265" max="265" width="20.33203125" customWidth="1"/>
    <col min="266" max="266" width="14.33203125" customWidth="1"/>
    <col min="267" max="267" width="44.6640625" customWidth="1"/>
    <col min="268" max="268" width="14.109375" customWidth="1"/>
    <col min="269" max="269" width="12.33203125" customWidth="1"/>
    <col min="270" max="270" width="10" customWidth="1"/>
    <col min="271" max="272" width="4.6640625" customWidth="1"/>
    <col min="273" max="273" width="3.6640625" customWidth="1"/>
    <col min="274" max="274" width="5.44140625" customWidth="1"/>
    <col min="275" max="275" width="3.6640625" customWidth="1"/>
    <col min="277" max="277" width="32.6640625" customWidth="1"/>
    <col min="278" max="278" width="35.44140625" customWidth="1"/>
    <col min="279" max="279" width="35.33203125" customWidth="1"/>
    <col min="280" max="280" width="42.33203125" customWidth="1"/>
    <col min="281" max="281" width="47.6640625" customWidth="1"/>
    <col min="282" max="282" width="43.44140625" customWidth="1"/>
    <col min="513" max="513" width="3.33203125" customWidth="1"/>
    <col min="515" max="515" width="2.44140625" customWidth="1"/>
    <col min="516" max="516" width="11" customWidth="1"/>
    <col min="517" max="517" width="37.109375" customWidth="1"/>
    <col min="518" max="518" width="9.6640625" customWidth="1"/>
    <col min="519" max="519" width="41.6640625" customWidth="1"/>
    <col min="520" max="520" width="16" customWidth="1"/>
    <col min="521" max="521" width="20.33203125" customWidth="1"/>
    <col min="522" max="522" width="14.33203125" customWidth="1"/>
    <col min="523" max="523" width="44.6640625" customWidth="1"/>
    <col min="524" max="524" width="14.109375" customWidth="1"/>
    <col min="525" max="525" width="12.33203125" customWidth="1"/>
    <col min="526" max="526" width="10" customWidth="1"/>
    <col min="527" max="528" width="4.6640625" customWidth="1"/>
    <col min="529" max="529" width="3.6640625" customWidth="1"/>
    <col min="530" max="530" width="5.44140625" customWidth="1"/>
    <col min="531" max="531" width="3.6640625" customWidth="1"/>
    <col min="533" max="533" width="32.6640625" customWidth="1"/>
    <col min="534" max="534" width="35.44140625" customWidth="1"/>
    <col min="535" max="535" width="35.33203125" customWidth="1"/>
    <col min="536" max="536" width="42.33203125" customWidth="1"/>
    <col min="537" max="537" width="47.6640625" customWidth="1"/>
    <col min="538" max="538" width="43.44140625" customWidth="1"/>
    <col min="769" max="769" width="3.33203125" customWidth="1"/>
    <col min="771" max="771" width="2.44140625" customWidth="1"/>
    <col min="772" max="772" width="11" customWidth="1"/>
    <col min="773" max="773" width="37.109375" customWidth="1"/>
    <col min="774" max="774" width="9.6640625" customWidth="1"/>
    <col min="775" max="775" width="41.6640625" customWidth="1"/>
    <col min="776" max="776" width="16" customWidth="1"/>
    <col min="777" max="777" width="20.33203125" customWidth="1"/>
    <col min="778" max="778" width="14.33203125" customWidth="1"/>
    <col min="779" max="779" width="44.6640625" customWidth="1"/>
    <col min="780" max="780" width="14.109375" customWidth="1"/>
    <col min="781" max="781" width="12.33203125" customWidth="1"/>
    <col min="782" max="782" width="10" customWidth="1"/>
    <col min="783" max="784" width="4.6640625" customWidth="1"/>
    <col min="785" max="785" width="3.6640625" customWidth="1"/>
    <col min="786" max="786" width="5.44140625" customWidth="1"/>
    <col min="787" max="787" width="3.6640625" customWidth="1"/>
    <col min="789" max="789" width="32.6640625" customWidth="1"/>
    <col min="790" max="790" width="35.44140625" customWidth="1"/>
    <col min="791" max="791" width="35.33203125" customWidth="1"/>
    <col min="792" max="792" width="42.33203125" customWidth="1"/>
    <col min="793" max="793" width="47.6640625" customWidth="1"/>
    <col min="794" max="794" width="43.44140625" customWidth="1"/>
    <col min="1025" max="1025" width="3.33203125" customWidth="1"/>
    <col min="1027" max="1027" width="2.44140625" customWidth="1"/>
    <col min="1028" max="1028" width="11" customWidth="1"/>
    <col min="1029" max="1029" width="37.109375" customWidth="1"/>
    <col min="1030" max="1030" width="9.6640625" customWidth="1"/>
    <col min="1031" max="1031" width="41.6640625" customWidth="1"/>
    <col min="1032" max="1032" width="16" customWidth="1"/>
    <col min="1033" max="1033" width="20.33203125" customWidth="1"/>
    <col min="1034" max="1034" width="14.33203125" customWidth="1"/>
    <col min="1035" max="1035" width="44.6640625" customWidth="1"/>
    <col min="1036" max="1036" width="14.109375" customWidth="1"/>
    <col min="1037" max="1037" width="12.33203125" customWidth="1"/>
    <col min="1038" max="1038" width="10" customWidth="1"/>
    <col min="1039" max="1040" width="4.6640625" customWidth="1"/>
    <col min="1041" max="1041" width="3.6640625" customWidth="1"/>
    <col min="1042" max="1042" width="5.44140625" customWidth="1"/>
    <col min="1043" max="1043" width="3.6640625" customWidth="1"/>
    <col min="1045" max="1045" width="32.6640625" customWidth="1"/>
    <col min="1046" max="1046" width="35.44140625" customWidth="1"/>
    <col min="1047" max="1047" width="35.33203125" customWidth="1"/>
    <col min="1048" max="1048" width="42.33203125" customWidth="1"/>
    <col min="1049" max="1049" width="47.6640625" customWidth="1"/>
    <col min="1050" max="1050" width="43.44140625" customWidth="1"/>
    <col min="1281" max="1281" width="3.33203125" customWidth="1"/>
    <col min="1283" max="1283" width="2.44140625" customWidth="1"/>
    <col min="1284" max="1284" width="11" customWidth="1"/>
    <col min="1285" max="1285" width="37.109375" customWidth="1"/>
    <col min="1286" max="1286" width="9.6640625" customWidth="1"/>
    <col min="1287" max="1287" width="41.6640625" customWidth="1"/>
    <col min="1288" max="1288" width="16" customWidth="1"/>
    <col min="1289" max="1289" width="20.33203125" customWidth="1"/>
    <col min="1290" max="1290" width="14.33203125" customWidth="1"/>
    <col min="1291" max="1291" width="44.6640625" customWidth="1"/>
    <col min="1292" max="1292" width="14.109375" customWidth="1"/>
    <col min="1293" max="1293" width="12.33203125" customWidth="1"/>
    <col min="1294" max="1294" width="10" customWidth="1"/>
    <col min="1295" max="1296" width="4.6640625" customWidth="1"/>
    <col min="1297" max="1297" width="3.6640625" customWidth="1"/>
    <col min="1298" max="1298" width="5.44140625" customWidth="1"/>
    <col min="1299" max="1299" width="3.6640625" customWidth="1"/>
    <col min="1301" max="1301" width="32.6640625" customWidth="1"/>
    <col min="1302" max="1302" width="35.44140625" customWidth="1"/>
    <col min="1303" max="1303" width="35.33203125" customWidth="1"/>
    <col min="1304" max="1304" width="42.33203125" customWidth="1"/>
    <col min="1305" max="1305" width="47.6640625" customWidth="1"/>
    <col min="1306" max="1306" width="43.44140625" customWidth="1"/>
    <col min="1537" max="1537" width="3.33203125" customWidth="1"/>
    <col min="1539" max="1539" width="2.44140625" customWidth="1"/>
    <col min="1540" max="1540" width="11" customWidth="1"/>
    <col min="1541" max="1541" width="37.109375" customWidth="1"/>
    <col min="1542" max="1542" width="9.6640625" customWidth="1"/>
    <col min="1543" max="1543" width="41.6640625" customWidth="1"/>
    <col min="1544" max="1544" width="16" customWidth="1"/>
    <col min="1545" max="1545" width="20.33203125" customWidth="1"/>
    <col min="1546" max="1546" width="14.33203125" customWidth="1"/>
    <col min="1547" max="1547" width="44.6640625" customWidth="1"/>
    <col min="1548" max="1548" width="14.109375" customWidth="1"/>
    <col min="1549" max="1549" width="12.33203125" customWidth="1"/>
    <col min="1550" max="1550" width="10" customWidth="1"/>
    <col min="1551" max="1552" width="4.6640625" customWidth="1"/>
    <col min="1553" max="1553" width="3.6640625" customWidth="1"/>
    <col min="1554" max="1554" width="5.44140625" customWidth="1"/>
    <col min="1555" max="1555" width="3.6640625" customWidth="1"/>
    <col min="1557" max="1557" width="32.6640625" customWidth="1"/>
    <col min="1558" max="1558" width="35.44140625" customWidth="1"/>
    <col min="1559" max="1559" width="35.33203125" customWidth="1"/>
    <col min="1560" max="1560" width="42.33203125" customWidth="1"/>
    <col min="1561" max="1561" width="47.6640625" customWidth="1"/>
    <col min="1562" max="1562" width="43.44140625" customWidth="1"/>
    <col min="1793" max="1793" width="3.33203125" customWidth="1"/>
    <col min="1795" max="1795" width="2.44140625" customWidth="1"/>
    <col min="1796" max="1796" width="11" customWidth="1"/>
    <col min="1797" max="1797" width="37.109375" customWidth="1"/>
    <col min="1798" max="1798" width="9.6640625" customWidth="1"/>
    <col min="1799" max="1799" width="41.6640625" customWidth="1"/>
    <col min="1800" max="1800" width="16" customWidth="1"/>
    <col min="1801" max="1801" width="20.33203125" customWidth="1"/>
    <col min="1802" max="1802" width="14.33203125" customWidth="1"/>
    <col min="1803" max="1803" width="44.6640625" customWidth="1"/>
    <col min="1804" max="1804" width="14.109375" customWidth="1"/>
    <col min="1805" max="1805" width="12.33203125" customWidth="1"/>
    <col min="1806" max="1806" width="10" customWidth="1"/>
    <col min="1807" max="1808" width="4.6640625" customWidth="1"/>
    <col min="1809" max="1809" width="3.6640625" customWidth="1"/>
    <col min="1810" max="1810" width="5.44140625" customWidth="1"/>
    <col min="1811" max="1811" width="3.6640625" customWidth="1"/>
    <col min="1813" max="1813" width="32.6640625" customWidth="1"/>
    <col min="1814" max="1814" width="35.44140625" customWidth="1"/>
    <col min="1815" max="1815" width="35.33203125" customWidth="1"/>
    <col min="1816" max="1816" width="42.33203125" customWidth="1"/>
    <col min="1817" max="1817" width="47.6640625" customWidth="1"/>
    <col min="1818" max="1818" width="43.44140625" customWidth="1"/>
    <col min="2049" max="2049" width="3.33203125" customWidth="1"/>
    <col min="2051" max="2051" width="2.44140625" customWidth="1"/>
    <col min="2052" max="2052" width="11" customWidth="1"/>
    <col min="2053" max="2053" width="37.109375" customWidth="1"/>
    <col min="2054" max="2054" width="9.6640625" customWidth="1"/>
    <col min="2055" max="2055" width="41.6640625" customWidth="1"/>
    <col min="2056" max="2056" width="16" customWidth="1"/>
    <col min="2057" max="2057" width="20.33203125" customWidth="1"/>
    <col min="2058" max="2058" width="14.33203125" customWidth="1"/>
    <col min="2059" max="2059" width="44.6640625" customWidth="1"/>
    <col min="2060" max="2060" width="14.109375" customWidth="1"/>
    <col min="2061" max="2061" width="12.33203125" customWidth="1"/>
    <col min="2062" max="2062" width="10" customWidth="1"/>
    <col min="2063" max="2064" width="4.6640625" customWidth="1"/>
    <col min="2065" max="2065" width="3.6640625" customWidth="1"/>
    <col min="2066" max="2066" width="5.44140625" customWidth="1"/>
    <col min="2067" max="2067" width="3.6640625" customWidth="1"/>
    <col min="2069" max="2069" width="32.6640625" customWidth="1"/>
    <col min="2070" max="2070" width="35.44140625" customWidth="1"/>
    <col min="2071" max="2071" width="35.33203125" customWidth="1"/>
    <col min="2072" max="2072" width="42.33203125" customWidth="1"/>
    <col min="2073" max="2073" width="47.6640625" customWidth="1"/>
    <col min="2074" max="2074" width="43.44140625" customWidth="1"/>
    <col min="2305" max="2305" width="3.33203125" customWidth="1"/>
    <col min="2307" max="2307" width="2.44140625" customWidth="1"/>
    <col min="2308" max="2308" width="11" customWidth="1"/>
    <col min="2309" max="2309" width="37.109375" customWidth="1"/>
    <col min="2310" max="2310" width="9.6640625" customWidth="1"/>
    <col min="2311" max="2311" width="41.6640625" customWidth="1"/>
    <col min="2312" max="2312" width="16" customWidth="1"/>
    <col min="2313" max="2313" width="20.33203125" customWidth="1"/>
    <col min="2314" max="2314" width="14.33203125" customWidth="1"/>
    <col min="2315" max="2315" width="44.6640625" customWidth="1"/>
    <col min="2316" max="2316" width="14.109375" customWidth="1"/>
    <col min="2317" max="2317" width="12.33203125" customWidth="1"/>
    <col min="2318" max="2318" width="10" customWidth="1"/>
    <col min="2319" max="2320" width="4.6640625" customWidth="1"/>
    <col min="2321" max="2321" width="3.6640625" customWidth="1"/>
    <col min="2322" max="2322" width="5.44140625" customWidth="1"/>
    <col min="2323" max="2323" width="3.6640625" customWidth="1"/>
    <col min="2325" max="2325" width="32.6640625" customWidth="1"/>
    <col min="2326" max="2326" width="35.44140625" customWidth="1"/>
    <col min="2327" max="2327" width="35.33203125" customWidth="1"/>
    <col min="2328" max="2328" width="42.33203125" customWidth="1"/>
    <col min="2329" max="2329" width="47.6640625" customWidth="1"/>
    <col min="2330" max="2330" width="43.44140625" customWidth="1"/>
    <col min="2561" max="2561" width="3.33203125" customWidth="1"/>
    <col min="2563" max="2563" width="2.44140625" customWidth="1"/>
    <col min="2564" max="2564" width="11" customWidth="1"/>
    <col min="2565" max="2565" width="37.109375" customWidth="1"/>
    <col min="2566" max="2566" width="9.6640625" customWidth="1"/>
    <col min="2567" max="2567" width="41.6640625" customWidth="1"/>
    <col min="2568" max="2568" width="16" customWidth="1"/>
    <col min="2569" max="2569" width="20.33203125" customWidth="1"/>
    <col min="2570" max="2570" width="14.33203125" customWidth="1"/>
    <col min="2571" max="2571" width="44.6640625" customWidth="1"/>
    <col min="2572" max="2572" width="14.109375" customWidth="1"/>
    <col min="2573" max="2573" width="12.33203125" customWidth="1"/>
    <col min="2574" max="2574" width="10" customWidth="1"/>
    <col min="2575" max="2576" width="4.6640625" customWidth="1"/>
    <col min="2577" max="2577" width="3.6640625" customWidth="1"/>
    <col min="2578" max="2578" width="5.44140625" customWidth="1"/>
    <col min="2579" max="2579" width="3.6640625" customWidth="1"/>
    <col min="2581" max="2581" width="32.6640625" customWidth="1"/>
    <col min="2582" max="2582" width="35.44140625" customWidth="1"/>
    <col min="2583" max="2583" width="35.33203125" customWidth="1"/>
    <col min="2584" max="2584" width="42.33203125" customWidth="1"/>
    <col min="2585" max="2585" width="47.6640625" customWidth="1"/>
    <col min="2586" max="2586" width="43.44140625" customWidth="1"/>
    <col min="2817" max="2817" width="3.33203125" customWidth="1"/>
    <col min="2819" max="2819" width="2.44140625" customWidth="1"/>
    <col min="2820" max="2820" width="11" customWidth="1"/>
    <col min="2821" max="2821" width="37.109375" customWidth="1"/>
    <col min="2822" max="2822" width="9.6640625" customWidth="1"/>
    <col min="2823" max="2823" width="41.6640625" customWidth="1"/>
    <col min="2824" max="2824" width="16" customWidth="1"/>
    <col min="2825" max="2825" width="20.33203125" customWidth="1"/>
    <col min="2826" max="2826" width="14.33203125" customWidth="1"/>
    <col min="2827" max="2827" width="44.6640625" customWidth="1"/>
    <col min="2828" max="2828" width="14.109375" customWidth="1"/>
    <col min="2829" max="2829" width="12.33203125" customWidth="1"/>
    <col min="2830" max="2830" width="10" customWidth="1"/>
    <col min="2831" max="2832" width="4.6640625" customWidth="1"/>
    <col min="2833" max="2833" width="3.6640625" customWidth="1"/>
    <col min="2834" max="2834" width="5.44140625" customWidth="1"/>
    <col min="2835" max="2835" width="3.6640625" customWidth="1"/>
    <col min="2837" max="2837" width="32.6640625" customWidth="1"/>
    <col min="2838" max="2838" width="35.44140625" customWidth="1"/>
    <col min="2839" max="2839" width="35.33203125" customWidth="1"/>
    <col min="2840" max="2840" width="42.33203125" customWidth="1"/>
    <col min="2841" max="2841" width="47.6640625" customWidth="1"/>
    <col min="2842" max="2842" width="43.44140625" customWidth="1"/>
    <col min="3073" max="3073" width="3.33203125" customWidth="1"/>
    <col min="3075" max="3075" width="2.44140625" customWidth="1"/>
    <col min="3076" max="3076" width="11" customWidth="1"/>
    <col min="3077" max="3077" width="37.109375" customWidth="1"/>
    <col min="3078" max="3078" width="9.6640625" customWidth="1"/>
    <col min="3079" max="3079" width="41.6640625" customWidth="1"/>
    <col min="3080" max="3080" width="16" customWidth="1"/>
    <col min="3081" max="3081" width="20.33203125" customWidth="1"/>
    <col min="3082" max="3082" width="14.33203125" customWidth="1"/>
    <col min="3083" max="3083" width="44.6640625" customWidth="1"/>
    <col min="3084" max="3084" width="14.109375" customWidth="1"/>
    <col min="3085" max="3085" width="12.33203125" customWidth="1"/>
    <col min="3086" max="3086" width="10" customWidth="1"/>
    <col min="3087" max="3088" width="4.6640625" customWidth="1"/>
    <col min="3089" max="3089" width="3.6640625" customWidth="1"/>
    <col min="3090" max="3090" width="5.44140625" customWidth="1"/>
    <col min="3091" max="3091" width="3.6640625" customWidth="1"/>
    <col min="3093" max="3093" width="32.6640625" customWidth="1"/>
    <col min="3094" max="3094" width="35.44140625" customWidth="1"/>
    <col min="3095" max="3095" width="35.33203125" customWidth="1"/>
    <col min="3096" max="3096" width="42.33203125" customWidth="1"/>
    <col min="3097" max="3097" width="47.6640625" customWidth="1"/>
    <col min="3098" max="3098" width="43.44140625" customWidth="1"/>
    <col min="3329" max="3329" width="3.33203125" customWidth="1"/>
    <col min="3331" max="3331" width="2.44140625" customWidth="1"/>
    <col min="3332" max="3332" width="11" customWidth="1"/>
    <col min="3333" max="3333" width="37.109375" customWidth="1"/>
    <col min="3334" max="3334" width="9.6640625" customWidth="1"/>
    <col min="3335" max="3335" width="41.6640625" customWidth="1"/>
    <col min="3336" max="3336" width="16" customWidth="1"/>
    <col min="3337" max="3337" width="20.33203125" customWidth="1"/>
    <col min="3338" max="3338" width="14.33203125" customWidth="1"/>
    <col min="3339" max="3339" width="44.6640625" customWidth="1"/>
    <col min="3340" max="3340" width="14.109375" customWidth="1"/>
    <col min="3341" max="3341" width="12.33203125" customWidth="1"/>
    <col min="3342" max="3342" width="10" customWidth="1"/>
    <col min="3343" max="3344" width="4.6640625" customWidth="1"/>
    <col min="3345" max="3345" width="3.6640625" customWidth="1"/>
    <col min="3346" max="3346" width="5.44140625" customWidth="1"/>
    <col min="3347" max="3347" width="3.6640625" customWidth="1"/>
    <col min="3349" max="3349" width="32.6640625" customWidth="1"/>
    <col min="3350" max="3350" width="35.44140625" customWidth="1"/>
    <col min="3351" max="3351" width="35.33203125" customWidth="1"/>
    <col min="3352" max="3352" width="42.33203125" customWidth="1"/>
    <col min="3353" max="3353" width="47.6640625" customWidth="1"/>
    <col min="3354" max="3354" width="43.44140625" customWidth="1"/>
    <col min="3585" max="3585" width="3.33203125" customWidth="1"/>
    <col min="3587" max="3587" width="2.44140625" customWidth="1"/>
    <col min="3588" max="3588" width="11" customWidth="1"/>
    <col min="3589" max="3589" width="37.109375" customWidth="1"/>
    <col min="3590" max="3590" width="9.6640625" customWidth="1"/>
    <col min="3591" max="3591" width="41.6640625" customWidth="1"/>
    <col min="3592" max="3592" width="16" customWidth="1"/>
    <col min="3593" max="3593" width="20.33203125" customWidth="1"/>
    <col min="3594" max="3594" width="14.33203125" customWidth="1"/>
    <col min="3595" max="3595" width="44.6640625" customWidth="1"/>
    <col min="3596" max="3596" width="14.109375" customWidth="1"/>
    <col min="3597" max="3597" width="12.33203125" customWidth="1"/>
    <col min="3598" max="3598" width="10" customWidth="1"/>
    <col min="3599" max="3600" width="4.6640625" customWidth="1"/>
    <col min="3601" max="3601" width="3.6640625" customWidth="1"/>
    <col min="3602" max="3602" width="5.44140625" customWidth="1"/>
    <col min="3603" max="3603" width="3.6640625" customWidth="1"/>
    <col min="3605" max="3605" width="32.6640625" customWidth="1"/>
    <col min="3606" max="3606" width="35.44140625" customWidth="1"/>
    <col min="3607" max="3607" width="35.33203125" customWidth="1"/>
    <col min="3608" max="3608" width="42.33203125" customWidth="1"/>
    <col min="3609" max="3609" width="47.6640625" customWidth="1"/>
    <col min="3610" max="3610" width="43.44140625" customWidth="1"/>
    <col min="3841" max="3841" width="3.33203125" customWidth="1"/>
    <col min="3843" max="3843" width="2.44140625" customWidth="1"/>
    <col min="3844" max="3844" width="11" customWidth="1"/>
    <col min="3845" max="3845" width="37.109375" customWidth="1"/>
    <col min="3846" max="3846" width="9.6640625" customWidth="1"/>
    <col min="3847" max="3847" width="41.6640625" customWidth="1"/>
    <col min="3848" max="3848" width="16" customWidth="1"/>
    <col min="3849" max="3849" width="20.33203125" customWidth="1"/>
    <col min="3850" max="3850" width="14.33203125" customWidth="1"/>
    <col min="3851" max="3851" width="44.6640625" customWidth="1"/>
    <col min="3852" max="3852" width="14.109375" customWidth="1"/>
    <col min="3853" max="3853" width="12.33203125" customWidth="1"/>
    <col min="3854" max="3854" width="10" customWidth="1"/>
    <col min="3855" max="3856" width="4.6640625" customWidth="1"/>
    <col min="3857" max="3857" width="3.6640625" customWidth="1"/>
    <col min="3858" max="3858" width="5.44140625" customWidth="1"/>
    <col min="3859" max="3859" width="3.6640625" customWidth="1"/>
    <col min="3861" max="3861" width="32.6640625" customWidth="1"/>
    <col min="3862" max="3862" width="35.44140625" customWidth="1"/>
    <col min="3863" max="3863" width="35.33203125" customWidth="1"/>
    <col min="3864" max="3864" width="42.33203125" customWidth="1"/>
    <col min="3865" max="3865" width="47.6640625" customWidth="1"/>
    <col min="3866" max="3866" width="43.44140625" customWidth="1"/>
    <col min="4097" max="4097" width="3.33203125" customWidth="1"/>
    <col min="4099" max="4099" width="2.44140625" customWidth="1"/>
    <col min="4100" max="4100" width="11" customWidth="1"/>
    <col min="4101" max="4101" width="37.109375" customWidth="1"/>
    <col min="4102" max="4102" width="9.6640625" customWidth="1"/>
    <col min="4103" max="4103" width="41.6640625" customWidth="1"/>
    <col min="4104" max="4104" width="16" customWidth="1"/>
    <col min="4105" max="4105" width="20.33203125" customWidth="1"/>
    <col min="4106" max="4106" width="14.33203125" customWidth="1"/>
    <col min="4107" max="4107" width="44.6640625" customWidth="1"/>
    <col min="4108" max="4108" width="14.109375" customWidth="1"/>
    <col min="4109" max="4109" width="12.33203125" customWidth="1"/>
    <col min="4110" max="4110" width="10" customWidth="1"/>
    <col min="4111" max="4112" width="4.6640625" customWidth="1"/>
    <col min="4113" max="4113" width="3.6640625" customWidth="1"/>
    <col min="4114" max="4114" width="5.44140625" customWidth="1"/>
    <col min="4115" max="4115" width="3.6640625" customWidth="1"/>
    <col min="4117" max="4117" width="32.6640625" customWidth="1"/>
    <col min="4118" max="4118" width="35.44140625" customWidth="1"/>
    <col min="4119" max="4119" width="35.33203125" customWidth="1"/>
    <col min="4120" max="4120" width="42.33203125" customWidth="1"/>
    <col min="4121" max="4121" width="47.6640625" customWidth="1"/>
    <col min="4122" max="4122" width="43.44140625" customWidth="1"/>
    <col min="4353" max="4353" width="3.33203125" customWidth="1"/>
    <col min="4355" max="4355" width="2.44140625" customWidth="1"/>
    <col min="4356" max="4356" width="11" customWidth="1"/>
    <col min="4357" max="4357" width="37.109375" customWidth="1"/>
    <col min="4358" max="4358" width="9.6640625" customWidth="1"/>
    <col min="4359" max="4359" width="41.6640625" customWidth="1"/>
    <col min="4360" max="4360" width="16" customWidth="1"/>
    <col min="4361" max="4361" width="20.33203125" customWidth="1"/>
    <col min="4362" max="4362" width="14.33203125" customWidth="1"/>
    <col min="4363" max="4363" width="44.6640625" customWidth="1"/>
    <col min="4364" max="4364" width="14.109375" customWidth="1"/>
    <col min="4365" max="4365" width="12.33203125" customWidth="1"/>
    <col min="4366" max="4366" width="10" customWidth="1"/>
    <col min="4367" max="4368" width="4.6640625" customWidth="1"/>
    <col min="4369" max="4369" width="3.6640625" customWidth="1"/>
    <col min="4370" max="4370" width="5.44140625" customWidth="1"/>
    <col min="4371" max="4371" width="3.6640625" customWidth="1"/>
    <col min="4373" max="4373" width="32.6640625" customWidth="1"/>
    <col min="4374" max="4374" width="35.44140625" customWidth="1"/>
    <col min="4375" max="4375" width="35.33203125" customWidth="1"/>
    <col min="4376" max="4376" width="42.33203125" customWidth="1"/>
    <col min="4377" max="4377" width="47.6640625" customWidth="1"/>
    <col min="4378" max="4378" width="43.44140625" customWidth="1"/>
    <col min="4609" max="4609" width="3.33203125" customWidth="1"/>
    <col min="4611" max="4611" width="2.44140625" customWidth="1"/>
    <col min="4612" max="4612" width="11" customWidth="1"/>
    <col min="4613" max="4613" width="37.109375" customWidth="1"/>
    <col min="4614" max="4614" width="9.6640625" customWidth="1"/>
    <col min="4615" max="4615" width="41.6640625" customWidth="1"/>
    <col min="4616" max="4616" width="16" customWidth="1"/>
    <col min="4617" max="4617" width="20.33203125" customWidth="1"/>
    <col min="4618" max="4618" width="14.33203125" customWidth="1"/>
    <col min="4619" max="4619" width="44.6640625" customWidth="1"/>
    <col min="4620" max="4620" width="14.109375" customWidth="1"/>
    <col min="4621" max="4621" width="12.33203125" customWidth="1"/>
    <col min="4622" max="4622" width="10" customWidth="1"/>
    <col min="4623" max="4624" width="4.6640625" customWidth="1"/>
    <col min="4625" max="4625" width="3.6640625" customWidth="1"/>
    <col min="4626" max="4626" width="5.44140625" customWidth="1"/>
    <col min="4627" max="4627" width="3.6640625" customWidth="1"/>
    <col min="4629" max="4629" width="32.6640625" customWidth="1"/>
    <col min="4630" max="4630" width="35.44140625" customWidth="1"/>
    <col min="4631" max="4631" width="35.33203125" customWidth="1"/>
    <col min="4632" max="4632" width="42.33203125" customWidth="1"/>
    <col min="4633" max="4633" width="47.6640625" customWidth="1"/>
    <col min="4634" max="4634" width="43.44140625" customWidth="1"/>
    <col min="4865" max="4865" width="3.33203125" customWidth="1"/>
    <col min="4867" max="4867" width="2.44140625" customWidth="1"/>
    <col min="4868" max="4868" width="11" customWidth="1"/>
    <col min="4869" max="4869" width="37.109375" customWidth="1"/>
    <col min="4870" max="4870" width="9.6640625" customWidth="1"/>
    <col min="4871" max="4871" width="41.6640625" customWidth="1"/>
    <col min="4872" max="4872" width="16" customWidth="1"/>
    <col min="4873" max="4873" width="20.33203125" customWidth="1"/>
    <col min="4874" max="4874" width="14.33203125" customWidth="1"/>
    <col min="4875" max="4875" width="44.6640625" customWidth="1"/>
    <col min="4876" max="4876" width="14.109375" customWidth="1"/>
    <col min="4877" max="4877" width="12.33203125" customWidth="1"/>
    <col min="4878" max="4878" width="10" customWidth="1"/>
    <col min="4879" max="4880" width="4.6640625" customWidth="1"/>
    <col min="4881" max="4881" width="3.6640625" customWidth="1"/>
    <col min="4882" max="4882" width="5.44140625" customWidth="1"/>
    <col min="4883" max="4883" width="3.6640625" customWidth="1"/>
    <col min="4885" max="4885" width="32.6640625" customWidth="1"/>
    <col min="4886" max="4886" width="35.44140625" customWidth="1"/>
    <col min="4887" max="4887" width="35.33203125" customWidth="1"/>
    <col min="4888" max="4888" width="42.33203125" customWidth="1"/>
    <col min="4889" max="4889" width="47.6640625" customWidth="1"/>
    <col min="4890" max="4890" width="43.44140625" customWidth="1"/>
    <col min="5121" max="5121" width="3.33203125" customWidth="1"/>
    <col min="5123" max="5123" width="2.44140625" customWidth="1"/>
    <col min="5124" max="5124" width="11" customWidth="1"/>
    <col min="5125" max="5125" width="37.109375" customWidth="1"/>
    <col min="5126" max="5126" width="9.6640625" customWidth="1"/>
    <col min="5127" max="5127" width="41.6640625" customWidth="1"/>
    <col min="5128" max="5128" width="16" customWidth="1"/>
    <col min="5129" max="5129" width="20.33203125" customWidth="1"/>
    <col min="5130" max="5130" width="14.33203125" customWidth="1"/>
    <col min="5131" max="5131" width="44.6640625" customWidth="1"/>
    <col min="5132" max="5132" width="14.109375" customWidth="1"/>
    <col min="5133" max="5133" width="12.33203125" customWidth="1"/>
    <col min="5134" max="5134" width="10" customWidth="1"/>
    <col min="5135" max="5136" width="4.6640625" customWidth="1"/>
    <col min="5137" max="5137" width="3.6640625" customWidth="1"/>
    <col min="5138" max="5138" width="5.44140625" customWidth="1"/>
    <col min="5139" max="5139" width="3.6640625" customWidth="1"/>
    <col min="5141" max="5141" width="32.6640625" customWidth="1"/>
    <col min="5142" max="5142" width="35.44140625" customWidth="1"/>
    <col min="5143" max="5143" width="35.33203125" customWidth="1"/>
    <col min="5144" max="5144" width="42.33203125" customWidth="1"/>
    <col min="5145" max="5145" width="47.6640625" customWidth="1"/>
    <col min="5146" max="5146" width="43.44140625" customWidth="1"/>
    <col min="5377" max="5377" width="3.33203125" customWidth="1"/>
    <col min="5379" max="5379" width="2.44140625" customWidth="1"/>
    <col min="5380" max="5380" width="11" customWidth="1"/>
    <col min="5381" max="5381" width="37.109375" customWidth="1"/>
    <col min="5382" max="5382" width="9.6640625" customWidth="1"/>
    <col min="5383" max="5383" width="41.6640625" customWidth="1"/>
    <col min="5384" max="5384" width="16" customWidth="1"/>
    <col min="5385" max="5385" width="20.33203125" customWidth="1"/>
    <col min="5386" max="5386" width="14.33203125" customWidth="1"/>
    <col min="5387" max="5387" width="44.6640625" customWidth="1"/>
    <col min="5388" max="5388" width="14.109375" customWidth="1"/>
    <col min="5389" max="5389" width="12.33203125" customWidth="1"/>
    <col min="5390" max="5390" width="10" customWidth="1"/>
    <col min="5391" max="5392" width="4.6640625" customWidth="1"/>
    <col min="5393" max="5393" width="3.6640625" customWidth="1"/>
    <col min="5394" max="5394" width="5.44140625" customWidth="1"/>
    <col min="5395" max="5395" width="3.6640625" customWidth="1"/>
    <col min="5397" max="5397" width="32.6640625" customWidth="1"/>
    <col min="5398" max="5398" width="35.44140625" customWidth="1"/>
    <col min="5399" max="5399" width="35.33203125" customWidth="1"/>
    <col min="5400" max="5400" width="42.33203125" customWidth="1"/>
    <col min="5401" max="5401" width="47.6640625" customWidth="1"/>
    <col min="5402" max="5402" width="43.44140625" customWidth="1"/>
    <col min="5633" max="5633" width="3.33203125" customWidth="1"/>
    <col min="5635" max="5635" width="2.44140625" customWidth="1"/>
    <col min="5636" max="5636" width="11" customWidth="1"/>
    <col min="5637" max="5637" width="37.109375" customWidth="1"/>
    <col min="5638" max="5638" width="9.6640625" customWidth="1"/>
    <col min="5639" max="5639" width="41.6640625" customWidth="1"/>
    <col min="5640" max="5640" width="16" customWidth="1"/>
    <col min="5641" max="5641" width="20.33203125" customWidth="1"/>
    <col min="5642" max="5642" width="14.33203125" customWidth="1"/>
    <col min="5643" max="5643" width="44.6640625" customWidth="1"/>
    <col min="5644" max="5644" width="14.109375" customWidth="1"/>
    <col min="5645" max="5645" width="12.33203125" customWidth="1"/>
    <col min="5646" max="5646" width="10" customWidth="1"/>
    <col min="5647" max="5648" width="4.6640625" customWidth="1"/>
    <col min="5649" max="5649" width="3.6640625" customWidth="1"/>
    <col min="5650" max="5650" width="5.44140625" customWidth="1"/>
    <col min="5651" max="5651" width="3.6640625" customWidth="1"/>
    <col min="5653" max="5653" width="32.6640625" customWidth="1"/>
    <col min="5654" max="5654" width="35.44140625" customWidth="1"/>
    <col min="5655" max="5655" width="35.33203125" customWidth="1"/>
    <col min="5656" max="5656" width="42.33203125" customWidth="1"/>
    <col min="5657" max="5657" width="47.6640625" customWidth="1"/>
    <col min="5658" max="5658" width="43.44140625" customWidth="1"/>
    <col min="5889" max="5889" width="3.33203125" customWidth="1"/>
    <col min="5891" max="5891" width="2.44140625" customWidth="1"/>
    <col min="5892" max="5892" width="11" customWidth="1"/>
    <col min="5893" max="5893" width="37.109375" customWidth="1"/>
    <col min="5894" max="5894" width="9.6640625" customWidth="1"/>
    <col min="5895" max="5895" width="41.6640625" customWidth="1"/>
    <col min="5896" max="5896" width="16" customWidth="1"/>
    <col min="5897" max="5897" width="20.33203125" customWidth="1"/>
    <col min="5898" max="5898" width="14.33203125" customWidth="1"/>
    <col min="5899" max="5899" width="44.6640625" customWidth="1"/>
    <col min="5900" max="5900" width="14.109375" customWidth="1"/>
    <col min="5901" max="5901" width="12.33203125" customWidth="1"/>
    <col min="5902" max="5902" width="10" customWidth="1"/>
    <col min="5903" max="5904" width="4.6640625" customWidth="1"/>
    <col min="5905" max="5905" width="3.6640625" customWidth="1"/>
    <col min="5906" max="5906" width="5.44140625" customWidth="1"/>
    <col min="5907" max="5907" width="3.6640625" customWidth="1"/>
    <col min="5909" max="5909" width="32.6640625" customWidth="1"/>
    <col min="5910" max="5910" width="35.44140625" customWidth="1"/>
    <col min="5911" max="5911" width="35.33203125" customWidth="1"/>
    <col min="5912" max="5912" width="42.33203125" customWidth="1"/>
    <col min="5913" max="5913" width="47.6640625" customWidth="1"/>
    <col min="5914" max="5914" width="43.44140625" customWidth="1"/>
    <col min="6145" max="6145" width="3.33203125" customWidth="1"/>
    <col min="6147" max="6147" width="2.44140625" customWidth="1"/>
    <col min="6148" max="6148" width="11" customWidth="1"/>
    <col min="6149" max="6149" width="37.109375" customWidth="1"/>
    <col min="6150" max="6150" width="9.6640625" customWidth="1"/>
    <col min="6151" max="6151" width="41.6640625" customWidth="1"/>
    <col min="6152" max="6152" width="16" customWidth="1"/>
    <col min="6153" max="6153" width="20.33203125" customWidth="1"/>
    <col min="6154" max="6154" width="14.33203125" customWidth="1"/>
    <col min="6155" max="6155" width="44.6640625" customWidth="1"/>
    <col min="6156" max="6156" width="14.109375" customWidth="1"/>
    <col min="6157" max="6157" width="12.33203125" customWidth="1"/>
    <col min="6158" max="6158" width="10" customWidth="1"/>
    <col min="6159" max="6160" width="4.6640625" customWidth="1"/>
    <col min="6161" max="6161" width="3.6640625" customWidth="1"/>
    <col min="6162" max="6162" width="5.44140625" customWidth="1"/>
    <col min="6163" max="6163" width="3.6640625" customWidth="1"/>
    <col min="6165" max="6165" width="32.6640625" customWidth="1"/>
    <col min="6166" max="6166" width="35.44140625" customWidth="1"/>
    <col min="6167" max="6167" width="35.33203125" customWidth="1"/>
    <col min="6168" max="6168" width="42.33203125" customWidth="1"/>
    <col min="6169" max="6169" width="47.6640625" customWidth="1"/>
    <col min="6170" max="6170" width="43.44140625" customWidth="1"/>
    <col min="6401" max="6401" width="3.33203125" customWidth="1"/>
    <col min="6403" max="6403" width="2.44140625" customWidth="1"/>
    <col min="6404" max="6404" width="11" customWidth="1"/>
    <col min="6405" max="6405" width="37.109375" customWidth="1"/>
    <col min="6406" max="6406" width="9.6640625" customWidth="1"/>
    <col min="6407" max="6407" width="41.6640625" customWidth="1"/>
    <col min="6408" max="6408" width="16" customWidth="1"/>
    <col min="6409" max="6409" width="20.33203125" customWidth="1"/>
    <col min="6410" max="6410" width="14.33203125" customWidth="1"/>
    <col min="6411" max="6411" width="44.6640625" customWidth="1"/>
    <col min="6412" max="6412" width="14.109375" customWidth="1"/>
    <col min="6413" max="6413" width="12.33203125" customWidth="1"/>
    <col min="6414" max="6414" width="10" customWidth="1"/>
    <col min="6415" max="6416" width="4.6640625" customWidth="1"/>
    <col min="6417" max="6417" width="3.6640625" customWidth="1"/>
    <col min="6418" max="6418" width="5.44140625" customWidth="1"/>
    <col min="6419" max="6419" width="3.6640625" customWidth="1"/>
    <col min="6421" max="6421" width="32.6640625" customWidth="1"/>
    <col min="6422" max="6422" width="35.44140625" customWidth="1"/>
    <col min="6423" max="6423" width="35.33203125" customWidth="1"/>
    <col min="6424" max="6424" width="42.33203125" customWidth="1"/>
    <col min="6425" max="6425" width="47.6640625" customWidth="1"/>
    <col min="6426" max="6426" width="43.44140625" customWidth="1"/>
    <col min="6657" max="6657" width="3.33203125" customWidth="1"/>
    <col min="6659" max="6659" width="2.44140625" customWidth="1"/>
    <col min="6660" max="6660" width="11" customWidth="1"/>
    <col min="6661" max="6661" width="37.109375" customWidth="1"/>
    <col min="6662" max="6662" width="9.6640625" customWidth="1"/>
    <col min="6663" max="6663" width="41.6640625" customWidth="1"/>
    <col min="6664" max="6664" width="16" customWidth="1"/>
    <col min="6665" max="6665" width="20.33203125" customWidth="1"/>
    <col min="6666" max="6666" width="14.33203125" customWidth="1"/>
    <col min="6667" max="6667" width="44.6640625" customWidth="1"/>
    <col min="6668" max="6668" width="14.109375" customWidth="1"/>
    <col min="6669" max="6669" width="12.33203125" customWidth="1"/>
    <col min="6670" max="6670" width="10" customWidth="1"/>
    <col min="6671" max="6672" width="4.6640625" customWidth="1"/>
    <col min="6673" max="6673" width="3.6640625" customWidth="1"/>
    <col min="6674" max="6674" width="5.44140625" customWidth="1"/>
    <col min="6675" max="6675" width="3.6640625" customWidth="1"/>
    <col min="6677" max="6677" width="32.6640625" customWidth="1"/>
    <col min="6678" max="6678" width="35.44140625" customWidth="1"/>
    <col min="6679" max="6679" width="35.33203125" customWidth="1"/>
    <col min="6680" max="6680" width="42.33203125" customWidth="1"/>
    <col min="6681" max="6681" width="47.6640625" customWidth="1"/>
    <col min="6682" max="6682" width="43.44140625" customWidth="1"/>
    <col min="6913" max="6913" width="3.33203125" customWidth="1"/>
    <col min="6915" max="6915" width="2.44140625" customWidth="1"/>
    <col min="6916" max="6916" width="11" customWidth="1"/>
    <col min="6917" max="6917" width="37.109375" customWidth="1"/>
    <col min="6918" max="6918" width="9.6640625" customWidth="1"/>
    <col min="6919" max="6919" width="41.6640625" customWidth="1"/>
    <col min="6920" max="6920" width="16" customWidth="1"/>
    <col min="6921" max="6921" width="20.33203125" customWidth="1"/>
    <col min="6922" max="6922" width="14.33203125" customWidth="1"/>
    <col min="6923" max="6923" width="44.6640625" customWidth="1"/>
    <col min="6924" max="6924" width="14.109375" customWidth="1"/>
    <col min="6925" max="6925" width="12.33203125" customWidth="1"/>
    <col min="6926" max="6926" width="10" customWidth="1"/>
    <col min="6927" max="6928" width="4.6640625" customWidth="1"/>
    <col min="6929" max="6929" width="3.6640625" customWidth="1"/>
    <col min="6930" max="6930" width="5.44140625" customWidth="1"/>
    <col min="6931" max="6931" width="3.6640625" customWidth="1"/>
    <col min="6933" max="6933" width="32.6640625" customWidth="1"/>
    <col min="6934" max="6934" width="35.44140625" customWidth="1"/>
    <col min="6935" max="6935" width="35.33203125" customWidth="1"/>
    <col min="6936" max="6936" width="42.33203125" customWidth="1"/>
    <col min="6937" max="6937" width="47.6640625" customWidth="1"/>
    <col min="6938" max="6938" width="43.44140625" customWidth="1"/>
    <col min="7169" max="7169" width="3.33203125" customWidth="1"/>
    <col min="7171" max="7171" width="2.44140625" customWidth="1"/>
    <col min="7172" max="7172" width="11" customWidth="1"/>
    <col min="7173" max="7173" width="37.109375" customWidth="1"/>
    <col min="7174" max="7174" width="9.6640625" customWidth="1"/>
    <col min="7175" max="7175" width="41.6640625" customWidth="1"/>
    <col min="7176" max="7176" width="16" customWidth="1"/>
    <col min="7177" max="7177" width="20.33203125" customWidth="1"/>
    <col min="7178" max="7178" width="14.33203125" customWidth="1"/>
    <col min="7179" max="7179" width="44.6640625" customWidth="1"/>
    <col min="7180" max="7180" width="14.109375" customWidth="1"/>
    <col min="7181" max="7181" width="12.33203125" customWidth="1"/>
    <col min="7182" max="7182" width="10" customWidth="1"/>
    <col min="7183" max="7184" width="4.6640625" customWidth="1"/>
    <col min="7185" max="7185" width="3.6640625" customWidth="1"/>
    <col min="7186" max="7186" width="5.44140625" customWidth="1"/>
    <col min="7187" max="7187" width="3.6640625" customWidth="1"/>
    <col min="7189" max="7189" width="32.6640625" customWidth="1"/>
    <col min="7190" max="7190" width="35.44140625" customWidth="1"/>
    <col min="7191" max="7191" width="35.33203125" customWidth="1"/>
    <col min="7192" max="7192" width="42.33203125" customWidth="1"/>
    <col min="7193" max="7193" width="47.6640625" customWidth="1"/>
    <col min="7194" max="7194" width="43.44140625" customWidth="1"/>
    <col min="7425" max="7425" width="3.33203125" customWidth="1"/>
    <col min="7427" max="7427" width="2.44140625" customWidth="1"/>
    <col min="7428" max="7428" width="11" customWidth="1"/>
    <col min="7429" max="7429" width="37.109375" customWidth="1"/>
    <col min="7430" max="7430" width="9.6640625" customWidth="1"/>
    <col min="7431" max="7431" width="41.6640625" customWidth="1"/>
    <col min="7432" max="7432" width="16" customWidth="1"/>
    <col min="7433" max="7433" width="20.33203125" customWidth="1"/>
    <col min="7434" max="7434" width="14.33203125" customWidth="1"/>
    <col min="7435" max="7435" width="44.6640625" customWidth="1"/>
    <col min="7436" max="7436" width="14.109375" customWidth="1"/>
    <col min="7437" max="7437" width="12.33203125" customWidth="1"/>
    <col min="7438" max="7438" width="10" customWidth="1"/>
    <col min="7439" max="7440" width="4.6640625" customWidth="1"/>
    <col min="7441" max="7441" width="3.6640625" customWidth="1"/>
    <col min="7442" max="7442" width="5.44140625" customWidth="1"/>
    <col min="7443" max="7443" width="3.6640625" customWidth="1"/>
    <col min="7445" max="7445" width="32.6640625" customWidth="1"/>
    <col min="7446" max="7446" width="35.44140625" customWidth="1"/>
    <col min="7447" max="7447" width="35.33203125" customWidth="1"/>
    <col min="7448" max="7448" width="42.33203125" customWidth="1"/>
    <col min="7449" max="7449" width="47.6640625" customWidth="1"/>
    <col min="7450" max="7450" width="43.44140625" customWidth="1"/>
    <col min="7681" max="7681" width="3.33203125" customWidth="1"/>
    <col min="7683" max="7683" width="2.44140625" customWidth="1"/>
    <col min="7684" max="7684" width="11" customWidth="1"/>
    <col min="7685" max="7685" width="37.109375" customWidth="1"/>
    <col min="7686" max="7686" width="9.6640625" customWidth="1"/>
    <col min="7687" max="7687" width="41.6640625" customWidth="1"/>
    <col min="7688" max="7688" width="16" customWidth="1"/>
    <col min="7689" max="7689" width="20.33203125" customWidth="1"/>
    <col min="7690" max="7690" width="14.33203125" customWidth="1"/>
    <col min="7691" max="7691" width="44.6640625" customWidth="1"/>
    <col min="7692" max="7692" width="14.109375" customWidth="1"/>
    <col min="7693" max="7693" width="12.33203125" customWidth="1"/>
    <col min="7694" max="7694" width="10" customWidth="1"/>
    <col min="7695" max="7696" width="4.6640625" customWidth="1"/>
    <col min="7697" max="7697" width="3.6640625" customWidth="1"/>
    <col min="7698" max="7698" width="5.44140625" customWidth="1"/>
    <col min="7699" max="7699" width="3.6640625" customWidth="1"/>
    <col min="7701" max="7701" width="32.6640625" customWidth="1"/>
    <col min="7702" max="7702" width="35.44140625" customWidth="1"/>
    <col min="7703" max="7703" width="35.33203125" customWidth="1"/>
    <col min="7704" max="7704" width="42.33203125" customWidth="1"/>
    <col min="7705" max="7705" width="47.6640625" customWidth="1"/>
    <col min="7706" max="7706" width="43.44140625" customWidth="1"/>
    <col min="7937" max="7937" width="3.33203125" customWidth="1"/>
    <col min="7939" max="7939" width="2.44140625" customWidth="1"/>
    <col min="7940" max="7940" width="11" customWidth="1"/>
    <col min="7941" max="7941" width="37.109375" customWidth="1"/>
    <col min="7942" max="7942" width="9.6640625" customWidth="1"/>
    <col min="7943" max="7943" width="41.6640625" customWidth="1"/>
    <col min="7944" max="7944" width="16" customWidth="1"/>
    <col min="7945" max="7945" width="20.33203125" customWidth="1"/>
    <col min="7946" max="7946" width="14.33203125" customWidth="1"/>
    <col min="7947" max="7947" width="44.6640625" customWidth="1"/>
    <col min="7948" max="7948" width="14.109375" customWidth="1"/>
    <col min="7949" max="7949" width="12.33203125" customWidth="1"/>
    <col min="7950" max="7950" width="10" customWidth="1"/>
    <col min="7951" max="7952" width="4.6640625" customWidth="1"/>
    <col min="7953" max="7953" width="3.6640625" customWidth="1"/>
    <col min="7954" max="7954" width="5.44140625" customWidth="1"/>
    <col min="7955" max="7955" width="3.6640625" customWidth="1"/>
    <col min="7957" max="7957" width="32.6640625" customWidth="1"/>
    <col min="7958" max="7958" width="35.44140625" customWidth="1"/>
    <col min="7959" max="7959" width="35.33203125" customWidth="1"/>
    <col min="7960" max="7960" width="42.33203125" customWidth="1"/>
    <col min="7961" max="7961" width="47.6640625" customWidth="1"/>
    <col min="7962" max="7962" width="43.44140625" customWidth="1"/>
    <col min="8193" max="8193" width="3.33203125" customWidth="1"/>
    <col min="8195" max="8195" width="2.44140625" customWidth="1"/>
    <col min="8196" max="8196" width="11" customWidth="1"/>
    <col min="8197" max="8197" width="37.109375" customWidth="1"/>
    <col min="8198" max="8198" width="9.6640625" customWidth="1"/>
    <col min="8199" max="8199" width="41.6640625" customWidth="1"/>
    <col min="8200" max="8200" width="16" customWidth="1"/>
    <col min="8201" max="8201" width="20.33203125" customWidth="1"/>
    <col min="8202" max="8202" width="14.33203125" customWidth="1"/>
    <col min="8203" max="8203" width="44.6640625" customWidth="1"/>
    <col min="8204" max="8204" width="14.109375" customWidth="1"/>
    <col min="8205" max="8205" width="12.33203125" customWidth="1"/>
    <col min="8206" max="8206" width="10" customWidth="1"/>
    <col min="8207" max="8208" width="4.6640625" customWidth="1"/>
    <col min="8209" max="8209" width="3.6640625" customWidth="1"/>
    <col min="8210" max="8210" width="5.44140625" customWidth="1"/>
    <col min="8211" max="8211" width="3.6640625" customWidth="1"/>
    <col min="8213" max="8213" width="32.6640625" customWidth="1"/>
    <col min="8214" max="8214" width="35.44140625" customWidth="1"/>
    <col min="8215" max="8215" width="35.33203125" customWidth="1"/>
    <col min="8216" max="8216" width="42.33203125" customWidth="1"/>
    <col min="8217" max="8217" width="47.6640625" customWidth="1"/>
    <col min="8218" max="8218" width="43.44140625" customWidth="1"/>
    <col min="8449" max="8449" width="3.33203125" customWidth="1"/>
    <col min="8451" max="8451" width="2.44140625" customWidth="1"/>
    <col min="8452" max="8452" width="11" customWidth="1"/>
    <col min="8453" max="8453" width="37.109375" customWidth="1"/>
    <col min="8454" max="8454" width="9.6640625" customWidth="1"/>
    <col min="8455" max="8455" width="41.6640625" customWidth="1"/>
    <col min="8456" max="8456" width="16" customWidth="1"/>
    <col min="8457" max="8457" width="20.33203125" customWidth="1"/>
    <col min="8458" max="8458" width="14.33203125" customWidth="1"/>
    <col min="8459" max="8459" width="44.6640625" customWidth="1"/>
    <col min="8460" max="8460" width="14.109375" customWidth="1"/>
    <col min="8461" max="8461" width="12.33203125" customWidth="1"/>
    <col min="8462" max="8462" width="10" customWidth="1"/>
    <col min="8463" max="8464" width="4.6640625" customWidth="1"/>
    <col min="8465" max="8465" width="3.6640625" customWidth="1"/>
    <col min="8466" max="8466" width="5.44140625" customWidth="1"/>
    <col min="8467" max="8467" width="3.6640625" customWidth="1"/>
    <col min="8469" max="8469" width="32.6640625" customWidth="1"/>
    <col min="8470" max="8470" width="35.44140625" customWidth="1"/>
    <col min="8471" max="8471" width="35.33203125" customWidth="1"/>
    <col min="8472" max="8472" width="42.33203125" customWidth="1"/>
    <col min="8473" max="8473" width="47.6640625" customWidth="1"/>
    <col min="8474" max="8474" width="43.44140625" customWidth="1"/>
    <col min="8705" max="8705" width="3.33203125" customWidth="1"/>
    <col min="8707" max="8707" width="2.44140625" customWidth="1"/>
    <col min="8708" max="8708" width="11" customWidth="1"/>
    <col min="8709" max="8709" width="37.109375" customWidth="1"/>
    <col min="8710" max="8710" width="9.6640625" customWidth="1"/>
    <col min="8711" max="8711" width="41.6640625" customWidth="1"/>
    <col min="8712" max="8712" width="16" customWidth="1"/>
    <col min="8713" max="8713" width="20.33203125" customWidth="1"/>
    <col min="8714" max="8714" width="14.33203125" customWidth="1"/>
    <col min="8715" max="8715" width="44.6640625" customWidth="1"/>
    <col min="8716" max="8716" width="14.109375" customWidth="1"/>
    <col min="8717" max="8717" width="12.33203125" customWidth="1"/>
    <col min="8718" max="8718" width="10" customWidth="1"/>
    <col min="8719" max="8720" width="4.6640625" customWidth="1"/>
    <col min="8721" max="8721" width="3.6640625" customWidth="1"/>
    <col min="8722" max="8722" width="5.44140625" customWidth="1"/>
    <col min="8723" max="8723" width="3.6640625" customWidth="1"/>
    <col min="8725" max="8725" width="32.6640625" customWidth="1"/>
    <col min="8726" max="8726" width="35.44140625" customWidth="1"/>
    <col min="8727" max="8727" width="35.33203125" customWidth="1"/>
    <col min="8728" max="8728" width="42.33203125" customWidth="1"/>
    <col min="8729" max="8729" width="47.6640625" customWidth="1"/>
    <col min="8730" max="8730" width="43.44140625" customWidth="1"/>
    <col min="8961" max="8961" width="3.33203125" customWidth="1"/>
    <col min="8963" max="8963" width="2.44140625" customWidth="1"/>
    <col min="8964" max="8964" width="11" customWidth="1"/>
    <col min="8965" max="8965" width="37.109375" customWidth="1"/>
    <col min="8966" max="8966" width="9.6640625" customWidth="1"/>
    <col min="8967" max="8967" width="41.6640625" customWidth="1"/>
    <col min="8968" max="8968" width="16" customWidth="1"/>
    <col min="8969" max="8969" width="20.33203125" customWidth="1"/>
    <col min="8970" max="8970" width="14.33203125" customWidth="1"/>
    <col min="8971" max="8971" width="44.6640625" customWidth="1"/>
    <col min="8972" max="8972" width="14.109375" customWidth="1"/>
    <col min="8973" max="8973" width="12.33203125" customWidth="1"/>
    <col min="8974" max="8974" width="10" customWidth="1"/>
    <col min="8975" max="8976" width="4.6640625" customWidth="1"/>
    <col min="8977" max="8977" width="3.6640625" customWidth="1"/>
    <col min="8978" max="8978" width="5.44140625" customWidth="1"/>
    <col min="8979" max="8979" width="3.6640625" customWidth="1"/>
    <col min="8981" max="8981" width="32.6640625" customWidth="1"/>
    <col min="8982" max="8982" width="35.44140625" customWidth="1"/>
    <col min="8983" max="8983" width="35.33203125" customWidth="1"/>
    <col min="8984" max="8984" width="42.33203125" customWidth="1"/>
    <col min="8985" max="8985" width="47.6640625" customWidth="1"/>
    <col min="8986" max="8986" width="43.44140625" customWidth="1"/>
    <col min="9217" max="9217" width="3.33203125" customWidth="1"/>
    <col min="9219" max="9219" width="2.44140625" customWidth="1"/>
    <col min="9220" max="9220" width="11" customWidth="1"/>
    <col min="9221" max="9221" width="37.109375" customWidth="1"/>
    <col min="9222" max="9222" width="9.6640625" customWidth="1"/>
    <col min="9223" max="9223" width="41.6640625" customWidth="1"/>
    <col min="9224" max="9224" width="16" customWidth="1"/>
    <col min="9225" max="9225" width="20.33203125" customWidth="1"/>
    <col min="9226" max="9226" width="14.33203125" customWidth="1"/>
    <col min="9227" max="9227" width="44.6640625" customWidth="1"/>
    <col min="9228" max="9228" width="14.109375" customWidth="1"/>
    <col min="9229" max="9229" width="12.33203125" customWidth="1"/>
    <col min="9230" max="9230" width="10" customWidth="1"/>
    <col min="9231" max="9232" width="4.6640625" customWidth="1"/>
    <col min="9233" max="9233" width="3.6640625" customWidth="1"/>
    <col min="9234" max="9234" width="5.44140625" customWidth="1"/>
    <col min="9235" max="9235" width="3.6640625" customWidth="1"/>
    <col min="9237" max="9237" width="32.6640625" customWidth="1"/>
    <col min="9238" max="9238" width="35.44140625" customWidth="1"/>
    <col min="9239" max="9239" width="35.33203125" customWidth="1"/>
    <col min="9240" max="9240" width="42.33203125" customWidth="1"/>
    <col min="9241" max="9241" width="47.6640625" customWidth="1"/>
    <col min="9242" max="9242" width="43.44140625" customWidth="1"/>
    <col min="9473" max="9473" width="3.33203125" customWidth="1"/>
    <col min="9475" max="9475" width="2.44140625" customWidth="1"/>
    <col min="9476" max="9476" width="11" customWidth="1"/>
    <col min="9477" max="9477" width="37.109375" customWidth="1"/>
    <col min="9478" max="9478" width="9.6640625" customWidth="1"/>
    <col min="9479" max="9479" width="41.6640625" customWidth="1"/>
    <col min="9480" max="9480" width="16" customWidth="1"/>
    <col min="9481" max="9481" width="20.33203125" customWidth="1"/>
    <col min="9482" max="9482" width="14.33203125" customWidth="1"/>
    <col min="9483" max="9483" width="44.6640625" customWidth="1"/>
    <col min="9484" max="9484" width="14.109375" customWidth="1"/>
    <col min="9485" max="9485" width="12.33203125" customWidth="1"/>
    <col min="9486" max="9486" width="10" customWidth="1"/>
    <col min="9487" max="9488" width="4.6640625" customWidth="1"/>
    <col min="9489" max="9489" width="3.6640625" customWidth="1"/>
    <col min="9490" max="9490" width="5.44140625" customWidth="1"/>
    <col min="9491" max="9491" width="3.6640625" customWidth="1"/>
    <col min="9493" max="9493" width="32.6640625" customWidth="1"/>
    <col min="9494" max="9494" width="35.44140625" customWidth="1"/>
    <col min="9495" max="9495" width="35.33203125" customWidth="1"/>
    <col min="9496" max="9496" width="42.33203125" customWidth="1"/>
    <col min="9497" max="9497" width="47.6640625" customWidth="1"/>
    <col min="9498" max="9498" width="43.44140625" customWidth="1"/>
    <col min="9729" max="9729" width="3.33203125" customWidth="1"/>
    <col min="9731" max="9731" width="2.44140625" customWidth="1"/>
    <col min="9732" max="9732" width="11" customWidth="1"/>
    <col min="9733" max="9733" width="37.109375" customWidth="1"/>
    <col min="9734" max="9734" width="9.6640625" customWidth="1"/>
    <col min="9735" max="9735" width="41.6640625" customWidth="1"/>
    <col min="9736" max="9736" width="16" customWidth="1"/>
    <col min="9737" max="9737" width="20.33203125" customWidth="1"/>
    <col min="9738" max="9738" width="14.33203125" customWidth="1"/>
    <col min="9739" max="9739" width="44.6640625" customWidth="1"/>
    <col min="9740" max="9740" width="14.109375" customWidth="1"/>
    <col min="9741" max="9741" width="12.33203125" customWidth="1"/>
    <col min="9742" max="9742" width="10" customWidth="1"/>
    <col min="9743" max="9744" width="4.6640625" customWidth="1"/>
    <col min="9745" max="9745" width="3.6640625" customWidth="1"/>
    <col min="9746" max="9746" width="5.44140625" customWidth="1"/>
    <col min="9747" max="9747" width="3.6640625" customWidth="1"/>
    <col min="9749" max="9749" width="32.6640625" customWidth="1"/>
    <col min="9750" max="9750" width="35.44140625" customWidth="1"/>
    <col min="9751" max="9751" width="35.33203125" customWidth="1"/>
    <col min="9752" max="9752" width="42.33203125" customWidth="1"/>
    <col min="9753" max="9753" width="47.6640625" customWidth="1"/>
    <col min="9754" max="9754" width="43.44140625" customWidth="1"/>
    <col min="9985" max="9985" width="3.33203125" customWidth="1"/>
    <col min="9987" max="9987" width="2.44140625" customWidth="1"/>
    <col min="9988" max="9988" width="11" customWidth="1"/>
    <col min="9989" max="9989" width="37.109375" customWidth="1"/>
    <col min="9990" max="9990" width="9.6640625" customWidth="1"/>
    <col min="9991" max="9991" width="41.6640625" customWidth="1"/>
    <col min="9992" max="9992" width="16" customWidth="1"/>
    <col min="9993" max="9993" width="20.33203125" customWidth="1"/>
    <col min="9994" max="9994" width="14.33203125" customWidth="1"/>
    <col min="9995" max="9995" width="44.6640625" customWidth="1"/>
    <col min="9996" max="9996" width="14.109375" customWidth="1"/>
    <col min="9997" max="9997" width="12.33203125" customWidth="1"/>
    <col min="9998" max="9998" width="10" customWidth="1"/>
    <col min="9999" max="10000" width="4.6640625" customWidth="1"/>
    <col min="10001" max="10001" width="3.6640625" customWidth="1"/>
    <col min="10002" max="10002" width="5.44140625" customWidth="1"/>
    <col min="10003" max="10003" width="3.6640625" customWidth="1"/>
    <col min="10005" max="10005" width="32.6640625" customWidth="1"/>
    <col min="10006" max="10006" width="35.44140625" customWidth="1"/>
    <col min="10007" max="10007" width="35.33203125" customWidth="1"/>
    <col min="10008" max="10008" width="42.33203125" customWidth="1"/>
    <col min="10009" max="10009" width="47.6640625" customWidth="1"/>
    <col min="10010" max="10010" width="43.44140625" customWidth="1"/>
    <col min="10241" max="10241" width="3.33203125" customWidth="1"/>
    <col min="10243" max="10243" width="2.44140625" customWidth="1"/>
    <col min="10244" max="10244" width="11" customWidth="1"/>
    <col min="10245" max="10245" width="37.109375" customWidth="1"/>
    <col min="10246" max="10246" width="9.6640625" customWidth="1"/>
    <col min="10247" max="10247" width="41.6640625" customWidth="1"/>
    <col min="10248" max="10248" width="16" customWidth="1"/>
    <col min="10249" max="10249" width="20.33203125" customWidth="1"/>
    <col min="10250" max="10250" width="14.33203125" customWidth="1"/>
    <col min="10251" max="10251" width="44.6640625" customWidth="1"/>
    <col min="10252" max="10252" width="14.109375" customWidth="1"/>
    <col min="10253" max="10253" width="12.33203125" customWidth="1"/>
    <col min="10254" max="10254" width="10" customWidth="1"/>
    <col min="10255" max="10256" width="4.6640625" customWidth="1"/>
    <col min="10257" max="10257" width="3.6640625" customWidth="1"/>
    <col min="10258" max="10258" width="5.44140625" customWidth="1"/>
    <col min="10259" max="10259" width="3.6640625" customWidth="1"/>
    <col min="10261" max="10261" width="32.6640625" customWidth="1"/>
    <col min="10262" max="10262" width="35.44140625" customWidth="1"/>
    <col min="10263" max="10263" width="35.33203125" customWidth="1"/>
    <col min="10264" max="10264" width="42.33203125" customWidth="1"/>
    <col min="10265" max="10265" width="47.6640625" customWidth="1"/>
    <col min="10266" max="10266" width="43.44140625" customWidth="1"/>
    <col min="10497" max="10497" width="3.33203125" customWidth="1"/>
    <col min="10499" max="10499" width="2.44140625" customWidth="1"/>
    <col min="10500" max="10500" width="11" customWidth="1"/>
    <col min="10501" max="10501" width="37.109375" customWidth="1"/>
    <col min="10502" max="10502" width="9.6640625" customWidth="1"/>
    <col min="10503" max="10503" width="41.6640625" customWidth="1"/>
    <col min="10504" max="10504" width="16" customWidth="1"/>
    <col min="10505" max="10505" width="20.33203125" customWidth="1"/>
    <col min="10506" max="10506" width="14.33203125" customWidth="1"/>
    <col min="10507" max="10507" width="44.6640625" customWidth="1"/>
    <col min="10508" max="10508" width="14.109375" customWidth="1"/>
    <col min="10509" max="10509" width="12.33203125" customWidth="1"/>
    <col min="10510" max="10510" width="10" customWidth="1"/>
    <col min="10511" max="10512" width="4.6640625" customWidth="1"/>
    <col min="10513" max="10513" width="3.6640625" customWidth="1"/>
    <col min="10514" max="10514" width="5.44140625" customWidth="1"/>
    <col min="10515" max="10515" width="3.6640625" customWidth="1"/>
    <col min="10517" max="10517" width="32.6640625" customWidth="1"/>
    <col min="10518" max="10518" width="35.44140625" customWidth="1"/>
    <col min="10519" max="10519" width="35.33203125" customWidth="1"/>
    <col min="10520" max="10520" width="42.33203125" customWidth="1"/>
    <col min="10521" max="10521" width="47.6640625" customWidth="1"/>
    <col min="10522" max="10522" width="43.44140625" customWidth="1"/>
    <col min="10753" max="10753" width="3.33203125" customWidth="1"/>
    <col min="10755" max="10755" width="2.44140625" customWidth="1"/>
    <col min="10756" max="10756" width="11" customWidth="1"/>
    <col min="10757" max="10757" width="37.109375" customWidth="1"/>
    <col min="10758" max="10758" width="9.6640625" customWidth="1"/>
    <col min="10759" max="10759" width="41.6640625" customWidth="1"/>
    <col min="10760" max="10760" width="16" customWidth="1"/>
    <col min="10761" max="10761" width="20.33203125" customWidth="1"/>
    <col min="10762" max="10762" width="14.33203125" customWidth="1"/>
    <col min="10763" max="10763" width="44.6640625" customWidth="1"/>
    <col min="10764" max="10764" width="14.109375" customWidth="1"/>
    <col min="10765" max="10765" width="12.33203125" customWidth="1"/>
    <col min="10766" max="10766" width="10" customWidth="1"/>
    <col min="10767" max="10768" width="4.6640625" customWidth="1"/>
    <col min="10769" max="10769" width="3.6640625" customWidth="1"/>
    <col min="10770" max="10770" width="5.44140625" customWidth="1"/>
    <col min="10771" max="10771" width="3.6640625" customWidth="1"/>
    <col min="10773" max="10773" width="32.6640625" customWidth="1"/>
    <col min="10774" max="10774" width="35.44140625" customWidth="1"/>
    <col min="10775" max="10775" width="35.33203125" customWidth="1"/>
    <col min="10776" max="10776" width="42.33203125" customWidth="1"/>
    <col min="10777" max="10777" width="47.6640625" customWidth="1"/>
    <col min="10778" max="10778" width="43.44140625" customWidth="1"/>
    <col min="11009" max="11009" width="3.33203125" customWidth="1"/>
    <col min="11011" max="11011" width="2.44140625" customWidth="1"/>
    <col min="11012" max="11012" width="11" customWidth="1"/>
    <col min="11013" max="11013" width="37.109375" customWidth="1"/>
    <col min="11014" max="11014" width="9.6640625" customWidth="1"/>
    <col min="11015" max="11015" width="41.6640625" customWidth="1"/>
    <col min="11016" max="11016" width="16" customWidth="1"/>
    <col min="11017" max="11017" width="20.33203125" customWidth="1"/>
    <col min="11018" max="11018" width="14.33203125" customWidth="1"/>
    <col min="11019" max="11019" width="44.6640625" customWidth="1"/>
    <col min="11020" max="11020" width="14.109375" customWidth="1"/>
    <col min="11021" max="11021" width="12.33203125" customWidth="1"/>
    <col min="11022" max="11022" width="10" customWidth="1"/>
    <col min="11023" max="11024" width="4.6640625" customWidth="1"/>
    <col min="11025" max="11025" width="3.6640625" customWidth="1"/>
    <col min="11026" max="11026" width="5.44140625" customWidth="1"/>
    <col min="11027" max="11027" width="3.6640625" customWidth="1"/>
    <col min="11029" max="11029" width="32.6640625" customWidth="1"/>
    <col min="11030" max="11030" width="35.44140625" customWidth="1"/>
    <col min="11031" max="11031" width="35.33203125" customWidth="1"/>
    <col min="11032" max="11032" width="42.33203125" customWidth="1"/>
    <col min="11033" max="11033" width="47.6640625" customWidth="1"/>
    <col min="11034" max="11034" width="43.44140625" customWidth="1"/>
    <col min="11265" max="11265" width="3.33203125" customWidth="1"/>
    <col min="11267" max="11267" width="2.44140625" customWidth="1"/>
    <col min="11268" max="11268" width="11" customWidth="1"/>
    <col min="11269" max="11269" width="37.109375" customWidth="1"/>
    <col min="11270" max="11270" width="9.6640625" customWidth="1"/>
    <col min="11271" max="11271" width="41.6640625" customWidth="1"/>
    <col min="11272" max="11272" width="16" customWidth="1"/>
    <col min="11273" max="11273" width="20.33203125" customWidth="1"/>
    <col min="11274" max="11274" width="14.33203125" customWidth="1"/>
    <col min="11275" max="11275" width="44.6640625" customWidth="1"/>
    <col min="11276" max="11276" width="14.109375" customWidth="1"/>
    <col min="11277" max="11277" width="12.33203125" customWidth="1"/>
    <col min="11278" max="11278" width="10" customWidth="1"/>
    <col min="11279" max="11280" width="4.6640625" customWidth="1"/>
    <col min="11281" max="11281" width="3.6640625" customWidth="1"/>
    <col min="11282" max="11282" width="5.44140625" customWidth="1"/>
    <col min="11283" max="11283" width="3.6640625" customWidth="1"/>
    <col min="11285" max="11285" width="32.6640625" customWidth="1"/>
    <col min="11286" max="11286" width="35.44140625" customWidth="1"/>
    <col min="11287" max="11287" width="35.33203125" customWidth="1"/>
    <col min="11288" max="11288" width="42.33203125" customWidth="1"/>
    <col min="11289" max="11289" width="47.6640625" customWidth="1"/>
    <col min="11290" max="11290" width="43.44140625" customWidth="1"/>
    <col min="11521" max="11521" width="3.33203125" customWidth="1"/>
    <col min="11523" max="11523" width="2.44140625" customWidth="1"/>
    <col min="11524" max="11524" width="11" customWidth="1"/>
    <col min="11525" max="11525" width="37.109375" customWidth="1"/>
    <col min="11526" max="11526" width="9.6640625" customWidth="1"/>
    <col min="11527" max="11527" width="41.6640625" customWidth="1"/>
    <col min="11528" max="11528" width="16" customWidth="1"/>
    <col min="11529" max="11529" width="20.33203125" customWidth="1"/>
    <col min="11530" max="11530" width="14.33203125" customWidth="1"/>
    <col min="11531" max="11531" width="44.6640625" customWidth="1"/>
    <col min="11532" max="11532" width="14.109375" customWidth="1"/>
    <col min="11533" max="11533" width="12.33203125" customWidth="1"/>
    <col min="11534" max="11534" width="10" customWidth="1"/>
    <col min="11535" max="11536" width="4.6640625" customWidth="1"/>
    <col min="11537" max="11537" width="3.6640625" customWidth="1"/>
    <col min="11538" max="11538" width="5.44140625" customWidth="1"/>
    <col min="11539" max="11539" width="3.6640625" customWidth="1"/>
    <col min="11541" max="11541" width="32.6640625" customWidth="1"/>
    <col min="11542" max="11542" width="35.44140625" customWidth="1"/>
    <col min="11543" max="11543" width="35.33203125" customWidth="1"/>
    <col min="11544" max="11544" width="42.33203125" customWidth="1"/>
    <col min="11545" max="11545" width="47.6640625" customWidth="1"/>
    <col min="11546" max="11546" width="43.44140625" customWidth="1"/>
    <col min="11777" max="11777" width="3.33203125" customWidth="1"/>
    <col min="11779" max="11779" width="2.44140625" customWidth="1"/>
    <col min="11780" max="11780" width="11" customWidth="1"/>
    <col min="11781" max="11781" width="37.109375" customWidth="1"/>
    <col min="11782" max="11782" width="9.6640625" customWidth="1"/>
    <col min="11783" max="11783" width="41.6640625" customWidth="1"/>
    <col min="11784" max="11784" width="16" customWidth="1"/>
    <col min="11785" max="11785" width="20.33203125" customWidth="1"/>
    <col min="11786" max="11786" width="14.33203125" customWidth="1"/>
    <col min="11787" max="11787" width="44.6640625" customWidth="1"/>
    <col min="11788" max="11788" width="14.109375" customWidth="1"/>
    <col min="11789" max="11789" width="12.33203125" customWidth="1"/>
    <col min="11790" max="11790" width="10" customWidth="1"/>
    <col min="11791" max="11792" width="4.6640625" customWidth="1"/>
    <col min="11793" max="11793" width="3.6640625" customWidth="1"/>
    <col min="11794" max="11794" width="5.44140625" customWidth="1"/>
    <col min="11795" max="11795" width="3.6640625" customWidth="1"/>
    <col min="11797" max="11797" width="32.6640625" customWidth="1"/>
    <col min="11798" max="11798" width="35.44140625" customWidth="1"/>
    <col min="11799" max="11799" width="35.33203125" customWidth="1"/>
    <col min="11800" max="11800" width="42.33203125" customWidth="1"/>
    <col min="11801" max="11801" width="47.6640625" customWidth="1"/>
    <col min="11802" max="11802" width="43.44140625" customWidth="1"/>
    <col min="12033" max="12033" width="3.33203125" customWidth="1"/>
    <col min="12035" max="12035" width="2.44140625" customWidth="1"/>
    <col min="12036" max="12036" width="11" customWidth="1"/>
    <col min="12037" max="12037" width="37.109375" customWidth="1"/>
    <col min="12038" max="12038" width="9.6640625" customWidth="1"/>
    <col min="12039" max="12039" width="41.6640625" customWidth="1"/>
    <col min="12040" max="12040" width="16" customWidth="1"/>
    <col min="12041" max="12041" width="20.33203125" customWidth="1"/>
    <col min="12042" max="12042" width="14.33203125" customWidth="1"/>
    <col min="12043" max="12043" width="44.6640625" customWidth="1"/>
    <col min="12044" max="12044" width="14.109375" customWidth="1"/>
    <col min="12045" max="12045" width="12.33203125" customWidth="1"/>
    <col min="12046" max="12046" width="10" customWidth="1"/>
    <col min="12047" max="12048" width="4.6640625" customWidth="1"/>
    <col min="12049" max="12049" width="3.6640625" customWidth="1"/>
    <col min="12050" max="12050" width="5.44140625" customWidth="1"/>
    <col min="12051" max="12051" width="3.6640625" customWidth="1"/>
    <col min="12053" max="12053" width="32.6640625" customWidth="1"/>
    <col min="12054" max="12054" width="35.44140625" customWidth="1"/>
    <col min="12055" max="12055" width="35.33203125" customWidth="1"/>
    <col min="12056" max="12056" width="42.33203125" customWidth="1"/>
    <col min="12057" max="12057" width="47.6640625" customWidth="1"/>
    <col min="12058" max="12058" width="43.44140625" customWidth="1"/>
    <col min="12289" max="12289" width="3.33203125" customWidth="1"/>
    <col min="12291" max="12291" width="2.44140625" customWidth="1"/>
    <col min="12292" max="12292" width="11" customWidth="1"/>
    <col min="12293" max="12293" width="37.109375" customWidth="1"/>
    <col min="12294" max="12294" width="9.6640625" customWidth="1"/>
    <col min="12295" max="12295" width="41.6640625" customWidth="1"/>
    <col min="12296" max="12296" width="16" customWidth="1"/>
    <col min="12297" max="12297" width="20.33203125" customWidth="1"/>
    <col min="12298" max="12298" width="14.33203125" customWidth="1"/>
    <col min="12299" max="12299" width="44.6640625" customWidth="1"/>
    <col min="12300" max="12300" width="14.109375" customWidth="1"/>
    <col min="12301" max="12301" width="12.33203125" customWidth="1"/>
    <col min="12302" max="12302" width="10" customWidth="1"/>
    <col min="12303" max="12304" width="4.6640625" customWidth="1"/>
    <col min="12305" max="12305" width="3.6640625" customWidth="1"/>
    <col min="12306" max="12306" width="5.44140625" customWidth="1"/>
    <col min="12307" max="12307" width="3.6640625" customWidth="1"/>
    <col min="12309" max="12309" width="32.6640625" customWidth="1"/>
    <col min="12310" max="12310" width="35.44140625" customWidth="1"/>
    <col min="12311" max="12311" width="35.33203125" customWidth="1"/>
    <col min="12312" max="12312" width="42.33203125" customWidth="1"/>
    <col min="12313" max="12313" width="47.6640625" customWidth="1"/>
    <col min="12314" max="12314" width="43.44140625" customWidth="1"/>
    <col min="12545" max="12545" width="3.33203125" customWidth="1"/>
    <col min="12547" max="12547" width="2.44140625" customWidth="1"/>
    <col min="12548" max="12548" width="11" customWidth="1"/>
    <col min="12549" max="12549" width="37.109375" customWidth="1"/>
    <col min="12550" max="12550" width="9.6640625" customWidth="1"/>
    <col min="12551" max="12551" width="41.6640625" customWidth="1"/>
    <col min="12552" max="12552" width="16" customWidth="1"/>
    <col min="12553" max="12553" width="20.33203125" customWidth="1"/>
    <col min="12554" max="12554" width="14.33203125" customWidth="1"/>
    <col min="12555" max="12555" width="44.6640625" customWidth="1"/>
    <col min="12556" max="12556" width="14.109375" customWidth="1"/>
    <col min="12557" max="12557" width="12.33203125" customWidth="1"/>
    <col min="12558" max="12558" width="10" customWidth="1"/>
    <col min="12559" max="12560" width="4.6640625" customWidth="1"/>
    <col min="12561" max="12561" width="3.6640625" customWidth="1"/>
    <col min="12562" max="12562" width="5.44140625" customWidth="1"/>
    <col min="12563" max="12563" width="3.6640625" customWidth="1"/>
    <col min="12565" max="12565" width="32.6640625" customWidth="1"/>
    <col min="12566" max="12566" width="35.44140625" customWidth="1"/>
    <col min="12567" max="12567" width="35.33203125" customWidth="1"/>
    <col min="12568" max="12568" width="42.33203125" customWidth="1"/>
    <col min="12569" max="12569" width="47.6640625" customWidth="1"/>
    <col min="12570" max="12570" width="43.44140625" customWidth="1"/>
    <col min="12801" max="12801" width="3.33203125" customWidth="1"/>
    <col min="12803" max="12803" width="2.44140625" customWidth="1"/>
    <col min="12804" max="12804" width="11" customWidth="1"/>
    <col min="12805" max="12805" width="37.109375" customWidth="1"/>
    <col min="12806" max="12806" width="9.6640625" customWidth="1"/>
    <col min="12807" max="12807" width="41.6640625" customWidth="1"/>
    <col min="12808" max="12808" width="16" customWidth="1"/>
    <col min="12809" max="12809" width="20.33203125" customWidth="1"/>
    <col min="12810" max="12810" width="14.33203125" customWidth="1"/>
    <col min="12811" max="12811" width="44.6640625" customWidth="1"/>
    <col min="12812" max="12812" width="14.109375" customWidth="1"/>
    <col min="12813" max="12813" width="12.33203125" customWidth="1"/>
    <col min="12814" max="12814" width="10" customWidth="1"/>
    <col min="12815" max="12816" width="4.6640625" customWidth="1"/>
    <col min="12817" max="12817" width="3.6640625" customWidth="1"/>
    <col min="12818" max="12818" width="5.44140625" customWidth="1"/>
    <col min="12819" max="12819" width="3.6640625" customWidth="1"/>
    <col min="12821" max="12821" width="32.6640625" customWidth="1"/>
    <col min="12822" max="12822" width="35.44140625" customWidth="1"/>
    <col min="12823" max="12823" width="35.33203125" customWidth="1"/>
    <col min="12824" max="12824" width="42.33203125" customWidth="1"/>
    <col min="12825" max="12825" width="47.6640625" customWidth="1"/>
    <col min="12826" max="12826" width="43.44140625" customWidth="1"/>
    <col min="13057" max="13057" width="3.33203125" customWidth="1"/>
    <col min="13059" max="13059" width="2.44140625" customWidth="1"/>
    <col min="13060" max="13060" width="11" customWidth="1"/>
    <col min="13061" max="13061" width="37.109375" customWidth="1"/>
    <col min="13062" max="13062" width="9.6640625" customWidth="1"/>
    <col min="13063" max="13063" width="41.6640625" customWidth="1"/>
    <col min="13064" max="13064" width="16" customWidth="1"/>
    <col min="13065" max="13065" width="20.33203125" customWidth="1"/>
    <col min="13066" max="13066" width="14.33203125" customWidth="1"/>
    <col min="13067" max="13067" width="44.6640625" customWidth="1"/>
    <col min="13068" max="13068" width="14.109375" customWidth="1"/>
    <col min="13069" max="13069" width="12.33203125" customWidth="1"/>
    <col min="13070" max="13070" width="10" customWidth="1"/>
    <col min="13071" max="13072" width="4.6640625" customWidth="1"/>
    <col min="13073" max="13073" width="3.6640625" customWidth="1"/>
    <col min="13074" max="13074" width="5.44140625" customWidth="1"/>
    <col min="13075" max="13075" width="3.6640625" customWidth="1"/>
    <col min="13077" max="13077" width="32.6640625" customWidth="1"/>
    <col min="13078" max="13078" width="35.44140625" customWidth="1"/>
    <col min="13079" max="13079" width="35.33203125" customWidth="1"/>
    <col min="13080" max="13080" width="42.33203125" customWidth="1"/>
    <col min="13081" max="13081" width="47.6640625" customWidth="1"/>
    <col min="13082" max="13082" width="43.44140625" customWidth="1"/>
    <col min="13313" max="13313" width="3.33203125" customWidth="1"/>
    <col min="13315" max="13315" width="2.44140625" customWidth="1"/>
    <col min="13316" max="13316" width="11" customWidth="1"/>
    <col min="13317" max="13317" width="37.109375" customWidth="1"/>
    <col min="13318" max="13318" width="9.6640625" customWidth="1"/>
    <col min="13319" max="13319" width="41.6640625" customWidth="1"/>
    <col min="13320" max="13320" width="16" customWidth="1"/>
    <col min="13321" max="13321" width="20.33203125" customWidth="1"/>
    <col min="13322" max="13322" width="14.33203125" customWidth="1"/>
    <col min="13323" max="13323" width="44.6640625" customWidth="1"/>
    <col min="13324" max="13324" width="14.109375" customWidth="1"/>
    <col min="13325" max="13325" width="12.33203125" customWidth="1"/>
    <col min="13326" max="13326" width="10" customWidth="1"/>
    <col min="13327" max="13328" width="4.6640625" customWidth="1"/>
    <col min="13329" max="13329" width="3.6640625" customWidth="1"/>
    <col min="13330" max="13330" width="5.44140625" customWidth="1"/>
    <col min="13331" max="13331" width="3.6640625" customWidth="1"/>
    <col min="13333" max="13333" width="32.6640625" customWidth="1"/>
    <col min="13334" max="13334" width="35.44140625" customWidth="1"/>
    <col min="13335" max="13335" width="35.33203125" customWidth="1"/>
    <col min="13336" max="13336" width="42.33203125" customWidth="1"/>
    <col min="13337" max="13337" width="47.6640625" customWidth="1"/>
    <col min="13338" max="13338" width="43.44140625" customWidth="1"/>
    <col min="13569" max="13569" width="3.33203125" customWidth="1"/>
    <col min="13571" max="13571" width="2.44140625" customWidth="1"/>
    <col min="13572" max="13572" width="11" customWidth="1"/>
    <col min="13573" max="13573" width="37.109375" customWidth="1"/>
    <col min="13574" max="13574" width="9.6640625" customWidth="1"/>
    <col min="13575" max="13575" width="41.6640625" customWidth="1"/>
    <col min="13576" max="13576" width="16" customWidth="1"/>
    <col min="13577" max="13577" width="20.33203125" customWidth="1"/>
    <col min="13578" max="13578" width="14.33203125" customWidth="1"/>
    <col min="13579" max="13579" width="44.6640625" customWidth="1"/>
    <col min="13580" max="13580" width="14.109375" customWidth="1"/>
    <col min="13581" max="13581" width="12.33203125" customWidth="1"/>
    <col min="13582" max="13582" width="10" customWidth="1"/>
    <col min="13583" max="13584" width="4.6640625" customWidth="1"/>
    <col min="13585" max="13585" width="3.6640625" customWidth="1"/>
    <col min="13586" max="13586" width="5.44140625" customWidth="1"/>
    <col min="13587" max="13587" width="3.6640625" customWidth="1"/>
    <col min="13589" max="13589" width="32.6640625" customWidth="1"/>
    <col min="13590" max="13590" width="35.44140625" customWidth="1"/>
    <col min="13591" max="13591" width="35.33203125" customWidth="1"/>
    <col min="13592" max="13592" width="42.33203125" customWidth="1"/>
    <col min="13593" max="13593" width="47.6640625" customWidth="1"/>
    <col min="13594" max="13594" width="43.44140625" customWidth="1"/>
    <col min="13825" max="13825" width="3.33203125" customWidth="1"/>
    <col min="13827" max="13827" width="2.44140625" customWidth="1"/>
    <col min="13828" max="13828" width="11" customWidth="1"/>
    <col min="13829" max="13829" width="37.109375" customWidth="1"/>
    <col min="13830" max="13830" width="9.6640625" customWidth="1"/>
    <col min="13831" max="13831" width="41.6640625" customWidth="1"/>
    <col min="13832" max="13832" width="16" customWidth="1"/>
    <col min="13833" max="13833" width="20.33203125" customWidth="1"/>
    <col min="13834" max="13834" width="14.33203125" customWidth="1"/>
    <col min="13835" max="13835" width="44.6640625" customWidth="1"/>
    <col min="13836" max="13836" width="14.109375" customWidth="1"/>
    <col min="13837" max="13837" width="12.33203125" customWidth="1"/>
    <col min="13838" max="13838" width="10" customWidth="1"/>
    <col min="13839" max="13840" width="4.6640625" customWidth="1"/>
    <col min="13841" max="13841" width="3.6640625" customWidth="1"/>
    <col min="13842" max="13842" width="5.44140625" customWidth="1"/>
    <col min="13843" max="13843" width="3.6640625" customWidth="1"/>
    <col min="13845" max="13845" width="32.6640625" customWidth="1"/>
    <col min="13846" max="13846" width="35.44140625" customWidth="1"/>
    <col min="13847" max="13847" width="35.33203125" customWidth="1"/>
    <col min="13848" max="13848" width="42.33203125" customWidth="1"/>
    <col min="13849" max="13849" width="47.6640625" customWidth="1"/>
    <col min="13850" max="13850" width="43.44140625" customWidth="1"/>
    <col min="14081" max="14081" width="3.33203125" customWidth="1"/>
    <col min="14083" max="14083" width="2.44140625" customWidth="1"/>
    <col min="14084" max="14084" width="11" customWidth="1"/>
    <col min="14085" max="14085" width="37.109375" customWidth="1"/>
    <col min="14086" max="14086" width="9.6640625" customWidth="1"/>
    <col min="14087" max="14087" width="41.6640625" customWidth="1"/>
    <col min="14088" max="14088" width="16" customWidth="1"/>
    <col min="14089" max="14089" width="20.33203125" customWidth="1"/>
    <col min="14090" max="14090" width="14.33203125" customWidth="1"/>
    <col min="14091" max="14091" width="44.6640625" customWidth="1"/>
    <col min="14092" max="14092" width="14.109375" customWidth="1"/>
    <col min="14093" max="14093" width="12.33203125" customWidth="1"/>
    <col min="14094" max="14094" width="10" customWidth="1"/>
    <col min="14095" max="14096" width="4.6640625" customWidth="1"/>
    <col min="14097" max="14097" width="3.6640625" customWidth="1"/>
    <col min="14098" max="14098" width="5.44140625" customWidth="1"/>
    <col min="14099" max="14099" width="3.6640625" customWidth="1"/>
    <col min="14101" max="14101" width="32.6640625" customWidth="1"/>
    <col min="14102" max="14102" width="35.44140625" customWidth="1"/>
    <col min="14103" max="14103" width="35.33203125" customWidth="1"/>
    <col min="14104" max="14104" width="42.33203125" customWidth="1"/>
    <col min="14105" max="14105" width="47.6640625" customWidth="1"/>
    <col min="14106" max="14106" width="43.44140625" customWidth="1"/>
    <col min="14337" max="14337" width="3.33203125" customWidth="1"/>
    <col min="14339" max="14339" width="2.44140625" customWidth="1"/>
    <col min="14340" max="14340" width="11" customWidth="1"/>
    <col min="14341" max="14341" width="37.109375" customWidth="1"/>
    <col min="14342" max="14342" width="9.6640625" customWidth="1"/>
    <col min="14343" max="14343" width="41.6640625" customWidth="1"/>
    <col min="14344" max="14344" width="16" customWidth="1"/>
    <col min="14345" max="14345" width="20.33203125" customWidth="1"/>
    <col min="14346" max="14346" width="14.33203125" customWidth="1"/>
    <col min="14347" max="14347" width="44.6640625" customWidth="1"/>
    <col min="14348" max="14348" width="14.109375" customWidth="1"/>
    <col min="14349" max="14349" width="12.33203125" customWidth="1"/>
    <col min="14350" max="14350" width="10" customWidth="1"/>
    <col min="14351" max="14352" width="4.6640625" customWidth="1"/>
    <col min="14353" max="14353" width="3.6640625" customWidth="1"/>
    <col min="14354" max="14354" width="5.44140625" customWidth="1"/>
    <col min="14355" max="14355" width="3.6640625" customWidth="1"/>
    <col min="14357" max="14357" width="32.6640625" customWidth="1"/>
    <col min="14358" max="14358" width="35.44140625" customWidth="1"/>
    <col min="14359" max="14359" width="35.33203125" customWidth="1"/>
    <col min="14360" max="14360" width="42.33203125" customWidth="1"/>
    <col min="14361" max="14361" width="47.6640625" customWidth="1"/>
    <col min="14362" max="14362" width="43.44140625" customWidth="1"/>
    <col min="14593" max="14593" width="3.33203125" customWidth="1"/>
    <col min="14595" max="14595" width="2.44140625" customWidth="1"/>
    <col min="14596" max="14596" width="11" customWidth="1"/>
    <col min="14597" max="14597" width="37.109375" customWidth="1"/>
    <col min="14598" max="14598" width="9.6640625" customWidth="1"/>
    <col min="14599" max="14599" width="41.6640625" customWidth="1"/>
    <col min="14600" max="14600" width="16" customWidth="1"/>
    <col min="14601" max="14601" width="20.33203125" customWidth="1"/>
    <col min="14602" max="14602" width="14.33203125" customWidth="1"/>
    <col min="14603" max="14603" width="44.6640625" customWidth="1"/>
    <col min="14604" max="14604" width="14.109375" customWidth="1"/>
    <col min="14605" max="14605" width="12.33203125" customWidth="1"/>
    <col min="14606" max="14606" width="10" customWidth="1"/>
    <col min="14607" max="14608" width="4.6640625" customWidth="1"/>
    <col min="14609" max="14609" width="3.6640625" customWidth="1"/>
    <col min="14610" max="14610" width="5.44140625" customWidth="1"/>
    <col min="14611" max="14611" width="3.6640625" customWidth="1"/>
    <col min="14613" max="14613" width="32.6640625" customWidth="1"/>
    <col min="14614" max="14614" width="35.44140625" customWidth="1"/>
    <col min="14615" max="14615" width="35.33203125" customWidth="1"/>
    <col min="14616" max="14616" width="42.33203125" customWidth="1"/>
    <col min="14617" max="14617" width="47.6640625" customWidth="1"/>
    <col min="14618" max="14618" width="43.44140625" customWidth="1"/>
    <col min="14849" max="14849" width="3.33203125" customWidth="1"/>
    <col min="14851" max="14851" width="2.44140625" customWidth="1"/>
    <col min="14852" max="14852" width="11" customWidth="1"/>
    <col min="14853" max="14853" width="37.109375" customWidth="1"/>
    <col min="14854" max="14854" width="9.6640625" customWidth="1"/>
    <col min="14855" max="14855" width="41.6640625" customWidth="1"/>
    <col min="14856" max="14856" width="16" customWidth="1"/>
    <col min="14857" max="14857" width="20.33203125" customWidth="1"/>
    <col min="14858" max="14858" width="14.33203125" customWidth="1"/>
    <col min="14859" max="14859" width="44.6640625" customWidth="1"/>
    <col min="14860" max="14860" width="14.109375" customWidth="1"/>
    <col min="14861" max="14861" width="12.33203125" customWidth="1"/>
    <col min="14862" max="14862" width="10" customWidth="1"/>
    <col min="14863" max="14864" width="4.6640625" customWidth="1"/>
    <col min="14865" max="14865" width="3.6640625" customWidth="1"/>
    <col min="14866" max="14866" width="5.44140625" customWidth="1"/>
    <col min="14867" max="14867" width="3.6640625" customWidth="1"/>
    <col min="14869" max="14869" width="32.6640625" customWidth="1"/>
    <col min="14870" max="14870" width="35.44140625" customWidth="1"/>
    <col min="14871" max="14871" width="35.33203125" customWidth="1"/>
    <col min="14872" max="14872" width="42.33203125" customWidth="1"/>
    <col min="14873" max="14873" width="47.6640625" customWidth="1"/>
    <col min="14874" max="14874" width="43.44140625" customWidth="1"/>
    <col min="15105" max="15105" width="3.33203125" customWidth="1"/>
    <col min="15107" max="15107" width="2.44140625" customWidth="1"/>
    <col min="15108" max="15108" width="11" customWidth="1"/>
    <col min="15109" max="15109" width="37.109375" customWidth="1"/>
    <col min="15110" max="15110" width="9.6640625" customWidth="1"/>
    <col min="15111" max="15111" width="41.6640625" customWidth="1"/>
    <col min="15112" max="15112" width="16" customWidth="1"/>
    <col min="15113" max="15113" width="20.33203125" customWidth="1"/>
    <col min="15114" max="15114" width="14.33203125" customWidth="1"/>
    <col min="15115" max="15115" width="44.6640625" customWidth="1"/>
    <col min="15116" max="15116" width="14.109375" customWidth="1"/>
    <col min="15117" max="15117" width="12.33203125" customWidth="1"/>
    <col min="15118" max="15118" width="10" customWidth="1"/>
    <col min="15119" max="15120" width="4.6640625" customWidth="1"/>
    <col min="15121" max="15121" width="3.6640625" customWidth="1"/>
    <col min="15122" max="15122" width="5.44140625" customWidth="1"/>
    <col min="15123" max="15123" width="3.6640625" customWidth="1"/>
    <col min="15125" max="15125" width="32.6640625" customWidth="1"/>
    <col min="15126" max="15126" width="35.44140625" customWidth="1"/>
    <col min="15127" max="15127" width="35.33203125" customWidth="1"/>
    <col min="15128" max="15128" width="42.33203125" customWidth="1"/>
    <col min="15129" max="15129" width="47.6640625" customWidth="1"/>
    <col min="15130" max="15130" width="43.44140625" customWidth="1"/>
    <col min="15361" max="15361" width="3.33203125" customWidth="1"/>
    <col min="15363" max="15363" width="2.44140625" customWidth="1"/>
    <col min="15364" max="15364" width="11" customWidth="1"/>
    <col min="15365" max="15365" width="37.109375" customWidth="1"/>
    <col min="15366" max="15366" width="9.6640625" customWidth="1"/>
    <col min="15367" max="15367" width="41.6640625" customWidth="1"/>
    <col min="15368" max="15368" width="16" customWidth="1"/>
    <col min="15369" max="15369" width="20.33203125" customWidth="1"/>
    <col min="15370" max="15370" width="14.33203125" customWidth="1"/>
    <col min="15371" max="15371" width="44.6640625" customWidth="1"/>
    <col min="15372" max="15372" width="14.109375" customWidth="1"/>
    <col min="15373" max="15373" width="12.33203125" customWidth="1"/>
    <col min="15374" max="15374" width="10" customWidth="1"/>
    <col min="15375" max="15376" width="4.6640625" customWidth="1"/>
    <col min="15377" max="15377" width="3.6640625" customWidth="1"/>
    <col min="15378" max="15378" width="5.44140625" customWidth="1"/>
    <col min="15379" max="15379" width="3.6640625" customWidth="1"/>
    <col min="15381" max="15381" width="32.6640625" customWidth="1"/>
    <col min="15382" max="15382" width="35.44140625" customWidth="1"/>
    <col min="15383" max="15383" width="35.33203125" customWidth="1"/>
    <col min="15384" max="15384" width="42.33203125" customWidth="1"/>
    <col min="15385" max="15385" width="47.6640625" customWidth="1"/>
    <col min="15386" max="15386" width="43.44140625" customWidth="1"/>
    <col min="15617" max="15617" width="3.33203125" customWidth="1"/>
    <col min="15619" max="15619" width="2.44140625" customWidth="1"/>
    <col min="15620" max="15620" width="11" customWidth="1"/>
    <col min="15621" max="15621" width="37.109375" customWidth="1"/>
    <col min="15622" max="15622" width="9.6640625" customWidth="1"/>
    <col min="15623" max="15623" width="41.6640625" customWidth="1"/>
    <col min="15624" max="15624" width="16" customWidth="1"/>
    <col min="15625" max="15625" width="20.33203125" customWidth="1"/>
    <col min="15626" max="15626" width="14.33203125" customWidth="1"/>
    <col min="15627" max="15627" width="44.6640625" customWidth="1"/>
    <col min="15628" max="15628" width="14.109375" customWidth="1"/>
    <col min="15629" max="15629" width="12.33203125" customWidth="1"/>
    <col min="15630" max="15630" width="10" customWidth="1"/>
    <col min="15631" max="15632" width="4.6640625" customWidth="1"/>
    <col min="15633" max="15633" width="3.6640625" customWidth="1"/>
    <col min="15634" max="15634" width="5.44140625" customWidth="1"/>
    <col min="15635" max="15635" width="3.6640625" customWidth="1"/>
    <col min="15637" max="15637" width="32.6640625" customWidth="1"/>
    <col min="15638" max="15638" width="35.44140625" customWidth="1"/>
    <col min="15639" max="15639" width="35.33203125" customWidth="1"/>
    <col min="15640" max="15640" width="42.33203125" customWidth="1"/>
    <col min="15641" max="15641" width="47.6640625" customWidth="1"/>
    <col min="15642" max="15642" width="43.44140625" customWidth="1"/>
    <col min="15873" max="15873" width="3.33203125" customWidth="1"/>
    <col min="15875" max="15875" width="2.44140625" customWidth="1"/>
    <col min="15876" max="15876" width="11" customWidth="1"/>
    <col min="15877" max="15877" width="37.109375" customWidth="1"/>
    <col min="15878" max="15878" width="9.6640625" customWidth="1"/>
    <col min="15879" max="15879" width="41.6640625" customWidth="1"/>
    <col min="15880" max="15880" width="16" customWidth="1"/>
    <col min="15881" max="15881" width="20.33203125" customWidth="1"/>
    <col min="15882" max="15882" width="14.33203125" customWidth="1"/>
    <col min="15883" max="15883" width="44.6640625" customWidth="1"/>
    <col min="15884" max="15884" width="14.109375" customWidth="1"/>
    <col min="15885" max="15885" width="12.33203125" customWidth="1"/>
    <col min="15886" max="15886" width="10" customWidth="1"/>
    <col min="15887" max="15888" width="4.6640625" customWidth="1"/>
    <col min="15889" max="15889" width="3.6640625" customWidth="1"/>
    <col min="15890" max="15890" width="5.44140625" customWidth="1"/>
    <col min="15891" max="15891" width="3.6640625" customWidth="1"/>
    <col min="15893" max="15893" width="32.6640625" customWidth="1"/>
    <col min="15894" max="15894" width="35.44140625" customWidth="1"/>
    <col min="15895" max="15895" width="35.33203125" customWidth="1"/>
    <col min="15896" max="15896" width="42.33203125" customWidth="1"/>
    <col min="15897" max="15897" width="47.6640625" customWidth="1"/>
    <col min="15898" max="15898" width="43.44140625" customWidth="1"/>
    <col min="16129" max="16129" width="3.33203125" customWidth="1"/>
    <col min="16131" max="16131" width="2.44140625" customWidth="1"/>
    <col min="16132" max="16132" width="11" customWidth="1"/>
    <col min="16133" max="16133" width="37.109375" customWidth="1"/>
    <col min="16134" max="16134" width="9.6640625" customWidth="1"/>
    <col min="16135" max="16135" width="41.6640625" customWidth="1"/>
    <col min="16136" max="16136" width="16" customWidth="1"/>
    <col min="16137" max="16137" width="20.33203125" customWidth="1"/>
    <col min="16138" max="16138" width="14.33203125" customWidth="1"/>
    <col min="16139" max="16139" width="44.6640625" customWidth="1"/>
    <col min="16140" max="16140" width="14.109375" customWidth="1"/>
    <col min="16141" max="16141" width="12.33203125" customWidth="1"/>
    <col min="16142" max="16142" width="10" customWidth="1"/>
    <col min="16143" max="16144" width="4.6640625" customWidth="1"/>
    <col min="16145" max="16145" width="3.6640625" customWidth="1"/>
    <col min="16146" max="16146" width="5.44140625" customWidth="1"/>
    <col min="16147" max="16147" width="3.6640625" customWidth="1"/>
    <col min="16149" max="16149" width="32.6640625" customWidth="1"/>
    <col min="16150" max="16150" width="35.44140625" customWidth="1"/>
    <col min="16151" max="16151" width="35.33203125" customWidth="1"/>
    <col min="16152" max="16152" width="42.33203125" customWidth="1"/>
    <col min="16153" max="16153" width="47.6640625" customWidth="1"/>
    <col min="16154" max="16154" width="43.441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/>
      <c r="C3" s="1207"/>
      <c r="D3" s="1207"/>
      <c r="E3" s="1207"/>
      <c r="F3" s="1207"/>
      <c r="G3" s="1207"/>
      <c r="H3" s="1207"/>
      <c r="I3" s="1207"/>
      <c r="J3" s="1207"/>
      <c r="K3" s="1207"/>
      <c r="L3" s="1207"/>
      <c r="M3" s="1207"/>
      <c r="N3" s="1207"/>
      <c r="O3" s="852"/>
      <c r="P3" s="57"/>
      <c r="Q3" s="58"/>
      <c r="R3" s="58"/>
      <c r="S3" s="86"/>
    </row>
    <row r="4" spans="2:26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>
      <c r="B5" s="30"/>
      <c r="C5" s="31"/>
      <c r="D5" s="31"/>
      <c r="E5" s="367" t="s">
        <v>101</v>
      </c>
      <c r="F5" s="368" t="s">
        <v>233</v>
      </c>
      <c r="G5" s="369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>
      <c r="B6" s="30"/>
      <c r="C6" s="31"/>
      <c r="D6" s="31"/>
      <c r="E6" s="367" t="s">
        <v>3</v>
      </c>
      <c r="F6" s="368" t="s">
        <v>513</v>
      </c>
      <c r="G6" s="369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>
      <c r="B7" s="30"/>
      <c r="C7" s="31"/>
      <c r="D7" s="31"/>
      <c r="E7" s="367" t="s">
        <v>97</v>
      </c>
      <c r="F7" s="368" t="s">
        <v>108</v>
      </c>
      <c r="G7" s="369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 t="s">
        <v>11</v>
      </c>
      <c r="C10" s="24"/>
      <c r="D10" s="24"/>
      <c r="E10" s="24"/>
      <c r="F10" s="24"/>
      <c r="G10" s="25"/>
      <c r="H10" s="909" t="s">
        <v>120</v>
      </c>
      <c r="I10" s="1208"/>
      <c r="J10" s="1208"/>
      <c r="K10" s="1208"/>
      <c r="L10" s="1208"/>
      <c r="M10" s="1208"/>
      <c r="N10" s="1208"/>
      <c r="O10" s="1208"/>
      <c r="P10" s="1208"/>
      <c r="Q10" s="1208"/>
      <c r="R10" s="1208"/>
      <c r="S10" s="911"/>
    </row>
    <row r="11" spans="2:26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</row>
    <row r="13" spans="2:26" ht="21.6" thickBot="1">
      <c r="B13" s="949" t="s">
        <v>70</v>
      </c>
      <c r="C13" s="950"/>
      <c r="D13" s="951"/>
      <c r="E13" s="906" t="s">
        <v>111</v>
      </c>
      <c r="F13" s="906" t="s">
        <v>19</v>
      </c>
      <c r="G13" s="958" t="s">
        <v>249</v>
      </c>
      <c r="H13" s="959"/>
      <c r="I13" s="959"/>
      <c r="J13" s="917"/>
      <c r="K13" s="913" t="s">
        <v>113</v>
      </c>
      <c r="L13" s="916" t="s">
        <v>119</v>
      </c>
      <c r="M13" s="917"/>
      <c r="N13" s="918" t="s">
        <v>17</v>
      </c>
      <c r="O13" s="919"/>
      <c r="P13" s="1209"/>
      <c r="Q13" s="921" t="s">
        <v>18</v>
      </c>
      <c r="R13" s="922"/>
      <c r="S13" s="923"/>
      <c r="U13" s="1201" t="s">
        <v>118</v>
      </c>
      <c r="V13" s="1204">
        <v>1</v>
      </c>
      <c r="W13" s="1204">
        <v>2</v>
      </c>
      <c r="X13" s="1204">
        <v>3</v>
      </c>
      <c r="Y13" s="1204">
        <v>4</v>
      </c>
      <c r="Z13" s="1198">
        <v>5</v>
      </c>
    </row>
    <row r="14" spans="2:26" ht="21.6" thickBot="1">
      <c r="B14" s="952"/>
      <c r="C14" s="953"/>
      <c r="D14" s="954"/>
      <c r="E14" s="907"/>
      <c r="F14" s="907"/>
      <c r="G14" s="960" t="s">
        <v>106</v>
      </c>
      <c r="H14" s="962" t="s">
        <v>112</v>
      </c>
      <c r="I14" s="963"/>
      <c r="J14" s="964"/>
      <c r="K14" s="914"/>
      <c r="L14" s="965" t="s">
        <v>104</v>
      </c>
      <c r="M14" s="967" t="s">
        <v>22</v>
      </c>
      <c r="N14" s="968" t="s">
        <v>98</v>
      </c>
      <c r="O14" s="970" t="s">
        <v>22</v>
      </c>
      <c r="P14" s="971"/>
      <c r="Q14" s="974" t="s">
        <v>23</v>
      </c>
      <c r="R14" s="975"/>
      <c r="S14" s="976"/>
      <c r="U14" s="1202"/>
      <c r="V14" s="1205"/>
      <c r="W14" s="1205"/>
      <c r="X14" s="1205"/>
      <c r="Y14" s="1205"/>
      <c r="Z14" s="1199"/>
    </row>
    <row r="15" spans="2:26">
      <c r="B15" s="955"/>
      <c r="C15" s="956"/>
      <c r="D15" s="957"/>
      <c r="E15" s="908"/>
      <c r="F15" s="908"/>
      <c r="G15" s="961"/>
      <c r="H15" s="924" t="s">
        <v>181</v>
      </c>
      <c r="I15" s="925"/>
      <c r="J15" s="522" t="s">
        <v>182</v>
      </c>
      <c r="K15" s="915"/>
      <c r="L15" s="966"/>
      <c r="M15" s="957"/>
      <c r="N15" s="969"/>
      <c r="O15" s="972"/>
      <c r="P15" s="973"/>
      <c r="Q15" s="163"/>
      <c r="R15" s="163"/>
      <c r="S15" s="164"/>
      <c r="U15" s="1203"/>
      <c r="V15" s="1206"/>
      <c r="W15" s="1206"/>
      <c r="X15" s="1206"/>
      <c r="Y15" s="1206"/>
      <c r="Z15" s="1200"/>
    </row>
    <row r="16" spans="2:26" ht="18.600000000000001" thickBot="1">
      <c r="B16" s="903" t="s">
        <v>24</v>
      </c>
      <c r="C16" s="904"/>
      <c r="D16" s="905"/>
      <c r="E16" s="165" t="s">
        <v>25</v>
      </c>
      <c r="F16" s="165" t="s">
        <v>26</v>
      </c>
      <c r="G16" s="166" t="s">
        <v>27</v>
      </c>
      <c r="H16" s="903" t="s">
        <v>28</v>
      </c>
      <c r="I16" s="904"/>
      <c r="J16" s="905"/>
      <c r="K16" s="167" t="s">
        <v>114</v>
      </c>
      <c r="L16" s="26" t="s">
        <v>115</v>
      </c>
      <c r="M16" s="170"/>
      <c r="N16" s="519"/>
      <c r="O16" s="926" t="s">
        <v>31</v>
      </c>
      <c r="P16" s="927"/>
      <c r="Q16" s="926" t="s">
        <v>32</v>
      </c>
      <c r="R16" s="928"/>
      <c r="S16" s="927"/>
      <c r="U16" s="526"/>
      <c r="V16" s="526"/>
      <c r="W16" s="526"/>
      <c r="X16" s="526"/>
      <c r="Y16" s="526"/>
      <c r="Z16" s="526"/>
    </row>
    <row r="17" spans="2:26" ht="75" customHeight="1">
      <c r="B17" s="805" t="s">
        <v>109</v>
      </c>
      <c r="C17" s="806"/>
      <c r="D17" s="807"/>
      <c r="E17" s="216" t="s">
        <v>228</v>
      </c>
      <c r="F17" s="217">
        <v>15</v>
      </c>
      <c r="G17" s="337" t="s">
        <v>291</v>
      </c>
      <c r="H17" s="822" t="s">
        <v>292</v>
      </c>
      <c r="I17" s="1033"/>
      <c r="J17" s="1242">
        <v>11750000000</v>
      </c>
      <c r="K17" s="220" t="s">
        <v>456</v>
      </c>
      <c r="L17" s="1244">
        <v>10308351360.67</v>
      </c>
      <c r="M17" s="258" t="str">
        <f>IF(O17=1,V17,IF(O17=2,W17,IF(O17=3,X17,IF(O17=4,Y17,IF(O17=5,Z17,IFO17=0)))))</f>
        <v>&gt; 85% s.d 90%</v>
      </c>
      <c r="N17" s="222">
        <f t="shared" ref="N17:N23" si="0">+O17</f>
        <v>3</v>
      </c>
      <c r="O17" s="758">
        <v>3</v>
      </c>
      <c r="P17" s="759"/>
      <c r="Q17" s="755">
        <f t="shared" ref="Q17:Q23" si="1">+(O17*F17)/5</f>
        <v>9</v>
      </c>
      <c r="R17" s="1026"/>
      <c r="S17" s="757"/>
      <c r="U17" s="564" t="str">
        <f>G17</f>
        <v>Efisiensi Penggunaan Biaya Opex IT yang direalisasikan</v>
      </c>
      <c r="V17" s="516" t="s">
        <v>410</v>
      </c>
      <c r="W17" s="1245" t="s">
        <v>293</v>
      </c>
      <c r="X17" s="1246" t="s">
        <v>294</v>
      </c>
      <c r="Y17" s="516" t="s">
        <v>295</v>
      </c>
      <c r="Z17" s="538" t="s">
        <v>296</v>
      </c>
    </row>
    <row r="18" spans="2:26" ht="61.8" customHeight="1">
      <c r="B18" s="805"/>
      <c r="C18" s="806"/>
      <c r="D18" s="807"/>
      <c r="E18" s="239" t="s">
        <v>229</v>
      </c>
      <c r="F18" s="217">
        <v>15</v>
      </c>
      <c r="G18" s="337" t="s">
        <v>297</v>
      </c>
      <c r="H18" s="822" t="s">
        <v>298</v>
      </c>
      <c r="I18" s="1033"/>
      <c r="J18" s="1242">
        <v>976638500</v>
      </c>
      <c r="K18" s="554" t="s">
        <v>474</v>
      </c>
      <c r="L18" s="1244">
        <v>315450000</v>
      </c>
      <c r="M18" s="258" t="str">
        <f>IF(O18=1,V18,IF(O18=2,W18,IF(O18=3,X18,IF(O18=4,Y18,IF(O18=5,Z18,IFO18=0)))))</f>
        <v>&lt; 80%</v>
      </c>
      <c r="N18" s="222">
        <f t="shared" si="0"/>
        <v>5</v>
      </c>
      <c r="O18" s="758">
        <v>5</v>
      </c>
      <c r="P18" s="759"/>
      <c r="Q18" s="755">
        <f t="shared" si="1"/>
        <v>15</v>
      </c>
      <c r="R18" s="1026"/>
      <c r="S18" s="757"/>
      <c r="U18" s="564" t="str">
        <f>G18</f>
        <v>Efisiensi Penggunaan Biaya Capex IT yang direalisasikan</v>
      </c>
      <c r="V18" s="516" t="s">
        <v>410</v>
      </c>
      <c r="W18" s="516" t="s">
        <v>293</v>
      </c>
      <c r="X18" s="517" t="s">
        <v>294</v>
      </c>
      <c r="Y18" s="516" t="s">
        <v>295</v>
      </c>
      <c r="Z18" s="1237" t="s">
        <v>296</v>
      </c>
    </row>
    <row r="19" spans="2:26">
      <c r="B19" s="203"/>
      <c r="C19" s="370"/>
      <c r="D19" s="205"/>
      <c r="E19" s="227"/>
      <c r="F19" s="228">
        <f>SUM(F17:F18)</f>
        <v>30</v>
      </c>
      <c r="G19" s="229"/>
      <c r="H19" s="230"/>
      <c r="I19" s="555"/>
      <c r="J19" s="232"/>
      <c r="K19" s="555"/>
      <c r="L19" s="230"/>
      <c r="M19" s="233"/>
      <c r="N19" s="234"/>
      <c r="O19" s="235"/>
      <c r="P19" s="234"/>
      <c r="Q19" s="236"/>
      <c r="R19" s="556"/>
      <c r="S19" s="238"/>
      <c r="T19" s="131"/>
      <c r="U19" s="565"/>
      <c r="V19" s="530"/>
      <c r="W19" s="530"/>
      <c r="X19" s="530"/>
      <c r="Y19" s="530"/>
      <c r="Z19" s="530"/>
    </row>
    <row r="20" spans="2:26" ht="31.5" customHeight="1">
      <c r="B20" s="802" t="s">
        <v>268</v>
      </c>
      <c r="C20" s="803"/>
      <c r="D20" s="804"/>
      <c r="E20" s="573" t="s">
        <v>514</v>
      </c>
      <c r="F20" s="574">
        <v>7</v>
      </c>
      <c r="G20" s="573" t="s">
        <v>515</v>
      </c>
      <c r="H20" s="814" t="s">
        <v>516</v>
      </c>
      <c r="I20" s="1217"/>
      <c r="J20" s="240"/>
      <c r="K20" s="319" t="s">
        <v>520</v>
      </c>
      <c r="L20" s="577" t="str">
        <f>IF(N20=1,V20,IF(N20=2,W20,IF(N20=3,X20,IF(N20=4,Y20,IF(N20=5,Z20,IFN20=0)))))</f>
        <v>80% s/d &lt;90%</v>
      </c>
      <c r="M20" s="258"/>
      <c r="N20" s="222">
        <f t="shared" si="0"/>
        <v>2</v>
      </c>
      <c r="O20" s="758">
        <v>2</v>
      </c>
      <c r="P20" s="759"/>
      <c r="Q20" s="755">
        <f t="shared" si="1"/>
        <v>2.8</v>
      </c>
      <c r="R20" s="1026"/>
      <c r="S20" s="757"/>
      <c r="U20" s="566" t="str">
        <f>G20</f>
        <v>Implementasi New NDE</v>
      </c>
      <c r="V20" s="516" t="s">
        <v>272</v>
      </c>
      <c r="W20" s="1237" t="s">
        <v>273</v>
      </c>
      <c r="X20" s="516" t="s">
        <v>274</v>
      </c>
      <c r="Y20" s="538" t="s">
        <v>275</v>
      </c>
      <c r="Z20" s="538" t="s">
        <v>276</v>
      </c>
    </row>
    <row r="21" spans="2:26" ht="36">
      <c r="B21" s="805"/>
      <c r="C21" s="806"/>
      <c r="D21" s="807"/>
      <c r="E21" s="573" t="s">
        <v>517</v>
      </c>
      <c r="F21" s="575">
        <v>7</v>
      </c>
      <c r="G21" s="573" t="s">
        <v>518</v>
      </c>
      <c r="H21" s="814" t="s">
        <v>519</v>
      </c>
      <c r="I21" s="1217"/>
      <c r="J21" s="240"/>
      <c r="K21" s="319" t="s">
        <v>521</v>
      </c>
      <c r="L21" s="577" t="str">
        <f>IF(N21=1,V21,IF(N21=2,W21,IF(N21=3,X21,IF(N21=4,Y21,IF(N21=5,Z21,IFN21=0)))))</f>
        <v>Konsep pengembangan fitur  telah selesai</v>
      </c>
      <c r="M21" s="277"/>
      <c r="N21" s="222">
        <f t="shared" si="0"/>
        <v>2</v>
      </c>
      <c r="O21" s="758">
        <v>2</v>
      </c>
      <c r="P21" s="759"/>
      <c r="Q21" s="755">
        <f t="shared" si="1"/>
        <v>2.8</v>
      </c>
      <c r="R21" s="1026"/>
      <c r="S21" s="757"/>
      <c r="U21" s="566" t="str">
        <f>G21</f>
        <v>Implementasi Digital Kearsipan</v>
      </c>
      <c r="V21" s="568" t="s">
        <v>438</v>
      </c>
      <c r="W21" s="1238" t="s">
        <v>461</v>
      </c>
      <c r="X21" s="568" t="s">
        <v>439</v>
      </c>
      <c r="Y21" s="569" t="s">
        <v>440</v>
      </c>
      <c r="Z21" s="569" t="s">
        <v>441</v>
      </c>
    </row>
    <row r="22" spans="2:26" ht="90">
      <c r="B22" s="805"/>
      <c r="C22" s="806"/>
      <c r="D22" s="807"/>
      <c r="E22" s="573" t="s">
        <v>524</v>
      </c>
      <c r="F22" s="575">
        <v>7</v>
      </c>
      <c r="G22" s="573" t="s">
        <v>525</v>
      </c>
      <c r="H22" s="814" t="s">
        <v>526</v>
      </c>
      <c r="I22" s="1217"/>
      <c r="J22" s="240"/>
      <c r="K22" s="561" t="s">
        <v>527</v>
      </c>
      <c r="L22" s="577" t="str">
        <f>IF(N22=1,V22,IF(N22=2,W22,IF(N22=3,X22,IF(N22=4,Y22,IF(N22=5,Z22,IFN22=0)))))</f>
        <v>Pengembangan fitur selesai</v>
      </c>
      <c r="M22" s="277"/>
      <c r="N22" s="222">
        <f t="shared" ref="N22" si="2">+O22</f>
        <v>5</v>
      </c>
      <c r="O22" s="758">
        <v>5</v>
      </c>
      <c r="P22" s="759"/>
      <c r="Q22" s="755">
        <f t="shared" ref="Q22" si="3">+(O22*F22)/5</f>
        <v>7</v>
      </c>
      <c r="R22" s="1026"/>
      <c r="S22" s="757"/>
      <c r="U22" s="566" t="str">
        <f>G22</f>
        <v>Tersedianya alternatif pendistribusian bansos tanpa harus membuka account/rekening di Bank Kalsel</v>
      </c>
      <c r="V22" s="568" t="s">
        <v>438</v>
      </c>
      <c r="W22" s="568" t="s">
        <v>461</v>
      </c>
      <c r="X22" s="568" t="s">
        <v>439</v>
      </c>
      <c r="Y22" s="569" t="s">
        <v>440</v>
      </c>
      <c r="Z22" s="1238" t="s">
        <v>441</v>
      </c>
    </row>
    <row r="23" spans="2:26" ht="31.8" customHeight="1">
      <c r="B23" s="805"/>
      <c r="C23" s="806"/>
      <c r="D23" s="807"/>
      <c r="E23" s="239" t="s">
        <v>522</v>
      </c>
      <c r="F23" s="242">
        <v>7</v>
      </c>
      <c r="G23" s="239" t="s">
        <v>499</v>
      </c>
      <c r="H23" s="814" t="s">
        <v>500</v>
      </c>
      <c r="I23" s="1217"/>
      <c r="J23" s="240"/>
      <c r="K23" s="557" t="s">
        <v>501</v>
      </c>
      <c r="L23" s="577" t="str">
        <f>IF(N23=1,V23,IF(N23=2,W23,IF(N23=3,X23,IF(N23=4,Y23,IF(N23=5,Z23,IFN23=0)))))</f>
        <v>ATM beroperasional di lokasi baru</v>
      </c>
      <c r="M23" s="560"/>
      <c r="N23" s="222">
        <f t="shared" si="0"/>
        <v>5</v>
      </c>
      <c r="O23" s="758">
        <v>5</v>
      </c>
      <c r="P23" s="759"/>
      <c r="Q23" s="755">
        <f t="shared" si="1"/>
        <v>7</v>
      </c>
      <c r="R23" s="1026"/>
      <c r="S23" s="757"/>
      <c r="U23" s="566" t="str">
        <f>G23</f>
        <v>Relokasi Jaringan ATM</v>
      </c>
      <c r="V23" s="570" t="s">
        <v>502</v>
      </c>
      <c r="W23" s="571" t="s">
        <v>503</v>
      </c>
      <c r="X23" s="571" t="s">
        <v>504</v>
      </c>
      <c r="Y23" s="571" t="s">
        <v>505</v>
      </c>
      <c r="Z23" s="1239" t="s">
        <v>506</v>
      </c>
    </row>
    <row r="24" spans="2:26" ht="36">
      <c r="B24" s="805"/>
      <c r="C24" s="806"/>
      <c r="D24" s="807"/>
      <c r="E24" s="239" t="s">
        <v>523</v>
      </c>
      <c r="F24" s="242">
        <v>7</v>
      </c>
      <c r="G24" s="239" t="s">
        <v>508</v>
      </c>
      <c r="H24" s="982" t="s">
        <v>509</v>
      </c>
      <c r="I24" s="1179"/>
      <c r="J24" s="240"/>
      <c r="K24" s="557" t="s">
        <v>510</v>
      </c>
      <c r="L24" s="577" t="str">
        <f>IF(N24=1,V24,IF(N24=2,W24,IF(N24=3,X24,IF(N24=4,Y24,IF(N24=5,Z24,IFN24=0)))))</f>
        <v>Kantor telah beroperasional</v>
      </c>
      <c r="M24" s="277"/>
      <c r="N24" s="222">
        <f>+O24</f>
        <v>5</v>
      </c>
      <c r="O24" s="758">
        <v>5</v>
      </c>
      <c r="P24" s="759"/>
      <c r="Q24" s="755">
        <f>+(O24*F24)/5</f>
        <v>7</v>
      </c>
      <c r="R24" s="1026"/>
      <c r="S24" s="757"/>
      <c r="U24" s="566" t="str">
        <f>G24</f>
        <v>Pembukaan Baru/Relokasi Kantor</v>
      </c>
      <c r="V24" s="570" t="s">
        <v>502</v>
      </c>
      <c r="W24" s="571" t="s">
        <v>503</v>
      </c>
      <c r="X24" s="571" t="s">
        <v>504</v>
      </c>
      <c r="Y24" s="571" t="s">
        <v>505</v>
      </c>
      <c r="Z24" s="1239" t="s">
        <v>511</v>
      </c>
    </row>
    <row r="25" spans="2:26">
      <c r="B25" s="195"/>
      <c r="C25" s="360"/>
      <c r="D25" s="197"/>
      <c r="E25" s="227"/>
      <c r="F25" s="228">
        <f>SUM(F20:F24)</f>
        <v>35</v>
      </c>
      <c r="G25" s="247"/>
      <c r="H25" s="248"/>
      <c r="I25" s="249"/>
      <c r="J25" s="250"/>
      <c r="K25" s="249"/>
      <c r="L25" s="248"/>
      <c r="M25" s="558"/>
      <c r="N25" s="252"/>
      <c r="O25" s="253"/>
      <c r="P25" s="252"/>
      <c r="Q25" s="254"/>
      <c r="R25" s="255"/>
      <c r="S25" s="256"/>
      <c r="U25" s="565"/>
      <c r="V25" s="572"/>
      <c r="W25" s="572"/>
      <c r="X25" s="572"/>
      <c r="Y25" s="572"/>
      <c r="Z25" s="572"/>
    </row>
    <row r="26" spans="2:26" ht="58.95" customHeight="1">
      <c r="B26" s="802" t="s">
        <v>271</v>
      </c>
      <c r="C26" s="803"/>
      <c r="D26" s="804"/>
      <c r="E26" s="999" t="s">
        <v>231</v>
      </c>
      <c r="F26" s="212">
        <v>10</v>
      </c>
      <c r="G26" s="257" t="s">
        <v>230</v>
      </c>
      <c r="H26" s="982" t="s">
        <v>303</v>
      </c>
      <c r="I26" s="1179"/>
      <c r="J26" s="578">
        <v>0.99990000000000001</v>
      </c>
      <c r="K26" s="260" t="s">
        <v>303</v>
      </c>
      <c r="L26" s="577" t="str">
        <f>IF(N26=1,V26,IF(N26=2,W26,IF(N26=3,X26,IF(N26=4,Y26,IF(N26=5,Z26,IFN26=0)))))</f>
        <v>95% - 99,99% dengan adanya kenaikan &lt;= 0,5% dari TW sebelumnya</v>
      </c>
      <c r="M26" s="258">
        <v>0.99950000000000006</v>
      </c>
      <c r="N26" s="222">
        <f>+O26</f>
        <v>4</v>
      </c>
      <c r="O26" s="758">
        <v>4</v>
      </c>
      <c r="P26" s="759"/>
      <c r="Q26" s="770">
        <f>+(O26*F26)/5</f>
        <v>8</v>
      </c>
      <c r="R26" s="1218"/>
      <c r="S26" s="772"/>
      <c r="U26" s="564" t="str">
        <f>G26</f>
        <v>SLA Jaringan Komunikasi</v>
      </c>
      <c r="V26" s="516" t="s">
        <v>304</v>
      </c>
      <c r="W26" s="516" t="s">
        <v>305</v>
      </c>
      <c r="X26" s="516" t="s">
        <v>306</v>
      </c>
      <c r="Y26" s="1237" t="s">
        <v>307</v>
      </c>
      <c r="Z26" s="516" t="s">
        <v>308</v>
      </c>
    </row>
    <row r="27" spans="2:26" ht="54">
      <c r="B27" s="805"/>
      <c r="C27" s="806"/>
      <c r="D27" s="807"/>
      <c r="E27" s="987"/>
      <c r="F27" s="212">
        <v>5</v>
      </c>
      <c r="G27" s="559" t="s">
        <v>411</v>
      </c>
      <c r="H27" s="982" t="s">
        <v>309</v>
      </c>
      <c r="I27" s="1179"/>
      <c r="J27" s="578">
        <v>0.99990000000000001</v>
      </c>
      <c r="K27" s="260" t="s">
        <v>477</v>
      </c>
      <c r="L27" s="577" t="str">
        <f>IF(N27=1,V27,IF(N27=2,W27,IF(N27=3,X27,IF(N27=4,Y27,IF(N27=5,Z27,IFN27=0)))))</f>
        <v>99,90% - 99,99% dengan adanya kenaikan &lt;= 0,05% dari TW sebelumnya</v>
      </c>
      <c r="M27" s="258">
        <v>0.99950000000000006</v>
      </c>
      <c r="N27" s="222">
        <f>+O27</f>
        <v>4</v>
      </c>
      <c r="O27" s="758">
        <v>4</v>
      </c>
      <c r="P27" s="759"/>
      <c r="Q27" s="770">
        <f>+(O27*F27)/5</f>
        <v>4</v>
      </c>
      <c r="R27" s="1218"/>
      <c r="S27" s="772"/>
      <c r="U27" s="564" t="str">
        <f>G27</f>
        <v>Uptime Mobile Banking</v>
      </c>
      <c r="V27" s="516" t="s">
        <v>310</v>
      </c>
      <c r="W27" s="516" t="s">
        <v>311</v>
      </c>
      <c r="X27" s="516" t="s">
        <v>312</v>
      </c>
      <c r="Y27" s="1237" t="s">
        <v>313</v>
      </c>
      <c r="Z27" s="516" t="s">
        <v>412</v>
      </c>
    </row>
    <row r="28" spans="2:26" ht="54">
      <c r="B28" s="805"/>
      <c r="C28" s="806"/>
      <c r="D28" s="807"/>
      <c r="E28" s="245" t="s">
        <v>512</v>
      </c>
      <c r="F28" s="212">
        <v>10</v>
      </c>
      <c r="G28" s="559" t="s">
        <v>314</v>
      </c>
      <c r="H28" s="982" t="s">
        <v>315</v>
      </c>
      <c r="I28" s="1179"/>
      <c r="J28" s="578">
        <v>0.99990000000000001</v>
      </c>
      <c r="K28" s="260" t="s">
        <v>473</v>
      </c>
      <c r="L28" s="577" t="str">
        <f>IF(N28=1,V28,IF(N28=2,W28,IF(N28=3,X28,IF(N28=4,Y28,IF(N28=5,Z28,IFN28=0)))))</f>
        <v>99,90% - 99,99% dengan adanya kenaikan &gt; 0,05% dari TW sebelumnya, atau 100%</v>
      </c>
      <c r="M28" s="1243">
        <v>1</v>
      </c>
      <c r="N28" s="222">
        <f>+O28</f>
        <v>5</v>
      </c>
      <c r="O28" s="1240">
        <v>5</v>
      </c>
      <c r="P28" s="1241"/>
      <c r="Q28" s="770">
        <f>+(O28*F28)/5</f>
        <v>10</v>
      </c>
      <c r="R28" s="1218"/>
      <c r="S28" s="772"/>
      <c r="U28" s="564" t="str">
        <f>G28</f>
        <v>Kinerja Server Core Banking System</v>
      </c>
      <c r="V28" s="516" t="s">
        <v>310</v>
      </c>
      <c r="W28" s="516" t="s">
        <v>311</v>
      </c>
      <c r="X28" s="516" t="s">
        <v>312</v>
      </c>
      <c r="Y28" s="538" t="s">
        <v>313</v>
      </c>
      <c r="Z28" s="1237" t="s">
        <v>412</v>
      </c>
    </row>
    <row r="29" spans="2:26">
      <c r="B29" s="199"/>
      <c r="C29" s="361"/>
      <c r="D29" s="201"/>
      <c r="E29" s="227"/>
      <c r="F29" s="228">
        <f>SUM(F26:F28)</f>
        <v>25</v>
      </c>
      <c r="G29" s="229"/>
      <c r="H29" s="230"/>
      <c r="I29" s="555"/>
      <c r="J29" s="232"/>
      <c r="K29" s="555"/>
      <c r="L29" s="235"/>
      <c r="M29" s="261"/>
      <c r="N29" s="234"/>
      <c r="O29" s="235"/>
      <c r="P29" s="234"/>
      <c r="Q29" s="236"/>
      <c r="R29" s="556"/>
      <c r="S29" s="238"/>
      <c r="U29" s="565"/>
      <c r="V29" s="530"/>
      <c r="W29" s="530"/>
      <c r="X29" s="530"/>
      <c r="Y29" s="530"/>
      <c r="Z29" s="530"/>
    </row>
    <row r="30" spans="2:26" ht="56.25" hidden="1" customHeight="1">
      <c r="B30" s="802" t="s">
        <v>62</v>
      </c>
      <c r="C30" s="803"/>
      <c r="D30" s="804"/>
      <c r="E30" s="337" t="s">
        <v>450</v>
      </c>
      <c r="F30" s="212"/>
      <c r="G30" s="337" t="s">
        <v>121</v>
      </c>
      <c r="H30" s="982" t="s">
        <v>245</v>
      </c>
      <c r="I30" s="1179"/>
      <c r="J30" s="318" t="s">
        <v>99</v>
      </c>
      <c r="K30" s="357" t="s">
        <v>246</v>
      </c>
      <c r="L30" s="240"/>
      <c r="M30" s="277">
        <f>IFERROR(L30/J30,0)</f>
        <v>0</v>
      </c>
      <c r="N30" s="222">
        <f>+O30</f>
        <v>1</v>
      </c>
      <c r="O30" s="758">
        <f>IF(M30&lt;75%,1,IF(M30&lt;85%,2,IF(M30&lt;95%,3,IF(M30&lt;=100%,4,5))))</f>
        <v>1</v>
      </c>
      <c r="P30" s="759"/>
      <c r="Q30" s="755">
        <f>+(O30*F30)/5</f>
        <v>0</v>
      </c>
      <c r="R30" s="1026"/>
      <c r="S30" s="757"/>
      <c r="T30" s="362" t="s">
        <v>413</v>
      </c>
      <c r="U30" s="567" t="str">
        <f>H30</f>
        <v xml:space="preserve">% Realisasi pelatihan </v>
      </c>
      <c r="V30" s="535" t="s">
        <v>278</v>
      </c>
      <c r="W30" s="535" t="s">
        <v>468</v>
      </c>
      <c r="X30" s="535" t="s">
        <v>469</v>
      </c>
      <c r="Y30" s="536" t="s">
        <v>470</v>
      </c>
      <c r="Z30" s="535" t="s">
        <v>471</v>
      </c>
    </row>
    <row r="31" spans="2:26" ht="45" customHeight="1">
      <c r="B31" s="805"/>
      <c r="C31" s="806"/>
      <c r="D31" s="807"/>
      <c r="E31" s="337" t="s">
        <v>529</v>
      </c>
      <c r="F31" s="212">
        <v>5</v>
      </c>
      <c r="G31" s="337" t="s">
        <v>452</v>
      </c>
      <c r="H31" s="982" t="s">
        <v>287</v>
      </c>
      <c r="I31" s="1179"/>
      <c r="J31" s="562">
        <v>1</v>
      </c>
      <c r="K31" s="319" t="s">
        <v>453</v>
      </c>
      <c r="L31" s="577" t="str">
        <f>IF(N31=1,V31,IF(N31=2,W31,IF(N31=3,X31,IF(N31=4,Y31,IF(N31=5,Z31,IFN31=0)))))</f>
        <v>100% yang dapat dibuktikan melalui HCIS</v>
      </c>
      <c r="M31" s="258"/>
      <c r="N31" s="222">
        <f>+O31</f>
        <v>5</v>
      </c>
      <c r="O31" s="758">
        <v>5</v>
      </c>
      <c r="P31" s="759"/>
      <c r="Q31" s="755">
        <f>+(O31*F31)/5</f>
        <v>5</v>
      </c>
      <c r="R31" s="1026"/>
      <c r="S31" s="757"/>
      <c r="U31" s="567" t="str">
        <f>H31</f>
        <v>% Coaching &amp; Counseling</v>
      </c>
      <c r="V31" s="516" t="s">
        <v>415</v>
      </c>
      <c r="W31" s="516" t="s">
        <v>416</v>
      </c>
      <c r="X31" s="516" t="s">
        <v>417</v>
      </c>
      <c r="Y31" s="516" t="s">
        <v>418</v>
      </c>
      <c r="Z31" s="1237" t="s">
        <v>419</v>
      </c>
    </row>
    <row r="32" spans="2:26" ht="54">
      <c r="B32" s="808"/>
      <c r="C32" s="809"/>
      <c r="D32" s="810"/>
      <c r="E32" s="337" t="s">
        <v>530</v>
      </c>
      <c r="F32" s="574">
        <v>5</v>
      </c>
      <c r="G32" s="576" t="s">
        <v>528</v>
      </c>
      <c r="H32" s="982" t="s">
        <v>531</v>
      </c>
      <c r="I32" s="1179"/>
      <c r="J32" s="562">
        <v>1</v>
      </c>
      <c r="K32" s="319" t="s">
        <v>532</v>
      </c>
      <c r="L32" s="577" t="str">
        <f>IF(N32=1,V32,IF(N32=2,W32,IF(N32=3,X32,IF(N32=4,Y32,IF(N32=5,Z32,IFN32=0)))))</f>
        <v>100% Sosialisasi terlaksanan ke PIC ATM / Kantor Cabang</v>
      </c>
      <c r="M32" s="563"/>
      <c r="N32" s="222">
        <f>+O32</f>
        <v>5</v>
      </c>
      <c r="O32" s="758">
        <v>5</v>
      </c>
      <c r="P32" s="759"/>
      <c r="Q32" s="755">
        <f>+(O32*F32)/5</f>
        <v>5</v>
      </c>
      <c r="R32" s="1026"/>
      <c r="S32" s="757"/>
      <c r="U32" s="567" t="str">
        <f>H32</f>
        <v>% Pelaksanaan Sosialisasi ATM Skimming</v>
      </c>
      <c r="V32" s="516" t="s">
        <v>533</v>
      </c>
      <c r="W32" s="516" t="s">
        <v>534</v>
      </c>
      <c r="X32" s="516" t="s">
        <v>535</v>
      </c>
      <c r="Y32" s="516" t="s">
        <v>536</v>
      </c>
      <c r="Z32" s="1237" t="s">
        <v>537</v>
      </c>
    </row>
    <row r="33" spans="2:21">
      <c r="B33" s="45"/>
      <c r="C33" s="46"/>
      <c r="D33" s="47"/>
      <c r="E33" s="136"/>
      <c r="F33" s="172">
        <f>SUM(F30:F32)</f>
        <v>10</v>
      </c>
      <c r="G33" s="142"/>
      <c r="H33" s="158"/>
      <c r="I33" s="374"/>
      <c r="J33" s="159"/>
      <c r="K33" s="374"/>
      <c r="L33" s="158"/>
      <c r="M33" s="159"/>
      <c r="N33" s="134"/>
      <c r="O33" s="133"/>
      <c r="P33" s="375"/>
      <c r="Q33" s="376"/>
      <c r="R33" s="376"/>
      <c r="S33" s="135"/>
      <c r="T33" t="s">
        <v>414</v>
      </c>
      <c r="U33" s="537" t="s">
        <v>287</v>
      </c>
    </row>
    <row r="34" spans="2:21" ht="23.4">
      <c r="B34" s="990" t="s">
        <v>116</v>
      </c>
      <c r="C34" s="1211"/>
      <c r="D34" s="1211"/>
      <c r="E34" s="991"/>
      <c r="F34" s="228">
        <f>+F33+F29+F25+F19</f>
        <v>100</v>
      </c>
      <c r="G34" s="992" t="s">
        <v>117</v>
      </c>
      <c r="H34" s="1212"/>
      <c r="I34" s="1212"/>
      <c r="J34" s="1212"/>
      <c r="K34" s="1212"/>
      <c r="L34" s="1212"/>
      <c r="M34" s="994"/>
      <c r="N34" s="377" t="s">
        <v>67</v>
      </c>
      <c r="O34" s="995">
        <f>SUM(Q17:S32)</f>
        <v>82.6</v>
      </c>
      <c r="P34" s="1178"/>
      <c r="Q34" s="1178"/>
      <c r="R34" s="1178"/>
      <c r="S34" s="997"/>
    </row>
    <row r="35" spans="2:21">
      <c r="B35" s="689"/>
      <c r="C35" s="689"/>
      <c r="D35" s="689"/>
      <c r="E35" s="689"/>
      <c r="F35" s="689"/>
      <c r="G35" s="689"/>
      <c r="H35" s="689"/>
      <c r="I35" s="689"/>
      <c r="J35" s="689"/>
      <c r="K35" s="689"/>
      <c r="L35" s="689"/>
      <c r="M35" s="689"/>
      <c r="N35" s="689"/>
      <c r="O35" s="689"/>
      <c r="P35" s="689"/>
      <c r="Q35" s="689"/>
      <c r="R35" s="689"/>
      <c r="S35" s="689"/>
    </row>
    <row r="36" spans="2:21">
      <c r="B36" s="54"/>
      <c r="C36" s="54"/>
      <c r="D36" s="54"/>
      <c r="E36" s="54"/>
      <c r="F36" s="54"/>
      <c r="G36" s="639"/>
      <c r="H36" s="639"/>
      <c r="I36" s="639"/>
      <c r="J36" s="639"/>
      <c r="K36" s="639"/>
      <c r="L36" s="639"/>
      <c r="M36" s="639"/>
      <c r="N36" s="639"/>
      <c r="O36" s="639"/>
      <c r="P36" s="639"/>
      <c r="Q36" s="639"/>
      <c r="R36" s="639"/>
      <c r="S36" s="639"/>
    </row>
    <row r="37" spans="2:21">
      <c r="B37" s="643" t="s">
        <v>103</v>
      </c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4"/>
      <c r="P37" s="644"/>
      <c r="Q37" s="644"/>
      <c r="R37" s="644"/>
      <c r="S37" s="645"/>
    </row>
    <row r="38" spans="2:21">
      <c r="B38" s="646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8"/>
    </row>
    <row r="39" spans="2:21">
      <c r="B39" s="646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  <c r="O39" s="647"/>
      <c r="P39" s="647"/>
      <c r="Q39" s="647"/>
      <c r="R39" s="647"/>
      <c r="S39" s="648"/>
    </row>
    <row r="40" spans="2:21">
      <c r="B40" s="646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8"/>
    </row>
    <row r="41" spans="2:21">
      <c r="B41" s="998" t="s">
        <v>86</v>
      </c>
      <c r="C41" s="998"/>
      <c r="D41" s="998"/>
      <c r="E41" s="998"/>
      <c r="F41" s="998"/>
      <c r="G41" s="1213" t="s">
        <v>87</v>
      </c>
      <c r="H41" s="988" t="s">
        <v>88</v>
      </c>
      <c r="I41" s="652"/>
      <c r="J41" s="652"/>
      <c r="K41" s="652"/>
      <c r="L41" s="653"/>
      <c r="M41" s="656" t="s">
        <v>89</v>
      </c>
      <c r="N41" s="657"/>
      <c r="O41" s="657"/>
      <c r="P41" s="657"/>
      <c r="Q41" s="657"/>
      <c r="R41" s="657"/>
      <c r="S41" s="658"/>
    </row>
    <row r="42" spans="2:21">
      <c r="B42" s="998"/>
      <c r="C42" s="998"/>
      <c r="D42" s="998"/>
      <c r="E42" s="998"/>
      <c r="F42" s="998"/>
      <c r="G42" s="599"/>
      <c r="H42" s="989"/>
      <c r="I42" s="654"/>
      <c r="J42" s="654"/>
      <c r="K42" s="654"/>
      <c r="L42" s="655"/>
      <c r="M42" s="793"/>
      <c r="N42" s="794"/>
      <c r="O42" s="794"/>
      <c r="P42" s="794"/>
      <c r="Q42" s="794"/>
      <c r="R42" s="794"/>
      <c r="S42" s="795"/>
    </row>
    <row r="43" spans="2:21" ht="33.6">
      <c r="B43" s="378" t="s">
        <v>90</v>
      </c>
      <c r="C43" s="1190" t="s">
        <v>91</v>
      </c>
      <c r="D43" s="1191"/>
      <c r="E43" s="1191"/>
      <c r="F43" s="1192"/>
      <c r="G43" s="144">
        <f>IFERROR(+O34,0)</f>
        <v>82.6</v>
      </c>
      <c r="H43" s="1007">
        <v>1</v>
      </c>
      <c r="I43" s="1193"/>
      <c r="J43" s="1193"/>
      <c r="K43" s="1193"/>
      <c r="L43" s="1009"/>
      <c r="M43" s="82" t="s">
        <v>83</v>
      </c>
      <c r="N43" s="1010">
        <f>+G43</f>
        <v>82.6</v>
      </c>
      <c r="O43" s="1194"/>
      <c r="P43" s="1194"/>
      <c r="Q43" s="1194"/>
      <c r="R43" s="1194"/>
      <c r="S43" s="1195"/>
    </row>
    <row r="44" spans="2:21">
      <c r="B44" s="145"/>
      <c r="C44" s="1004"/>
      <c r="D44" s="1181"/>
      <c r="E44" s="1181"/>
      <c r="F44" s="1005"/>
      <c r="G44" s="146" t="s">
        <v>95</v>
      </c>
      <c r="H44" s="785">
        <f>+H43</f>
        <v>1</v>
      </c>
      <c r="I44" s="1182"/>
      <c r="J44" s="1182"/>
      <c r="K44" s="1182"/>
      <c r="L44" s="786"/>
      <c r="M44" s="147" t="s">
        <v>92</v>
      </c>
      <c r="N44" s="1214" t="str">
        <f>IF(N43&lt;50,"E",IF(N43&lt;=60,"D",IF(N43&lt;=70,"C",IF(N43&lt;=80,"B",IF(N43&lt;=90,"A",IF(N43&lt;=100,"A A",))))))</f>
        <v>A</v>
      </c>
      <c r="O44" s="1215"/>
      <c r="P44" s="1215"/>
      <c r="Q44" s="1215"/>
      <c r="R44" s="1215"/>
      <c r="S44" s="1216"/>
    </row>
    <row r="45" spans="2:21">
      <c r="B45" s="98"/>
      <c r="C45" s="98"/>
      <c r="D45" s="98"/>
      <c r="E45" s="98"/>
      <c r="F45" s="98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</sheetData>
  <mergeCells count="97">
    <mergeCell ref="P6:S6"/>
    <mergeCell ref="B1:S1"/>
    <mergeCell ref="B2:S2"/>
    <mergeCell ref="B3:O3"/>
    <mergeCell ref="B4:O4"/>
    <mergeCell ref="P5:S5"/>
    <mergeCell ref="P7:S7"/>
    <mergeCell ref="B8:O8"/>
    <mergeCell ref="B9:S9"/>
    <mergeCell ref="H10:S10"/>
    <mergeCell ref="B11:S11"/>
    <mergeCell ref="X13:X15"/>
    <mergeCell ref="Y13:Y15"/>
    <mergeCell ref="Z13:Z15"/>
    <mergeCell ref="G14:G15"/>
    <mergeCell ref="H14:J14"/>
    <mergeCell ref="L14:L15"/>
    <mergeCell ref="M14:M15"/>
    <mergeCell ref="N14:N15"/>
    <mergeCell ref="O14:P15"/>
    <mergeCell ref="Q14:S14"/>
    <mergeCell ref="L13:M13"/>
    <mergeCell ref="N13:P13"/>
    <mergeCell ref="Q13:S13"/>
    <mergeCell ref="U13:U15"/>
    <mergeCell ref="V13:V15"/>
    <mergeCell ref="W13:W15"/>
    <mergeCell ref="H15:I15"/>
    <mergeCell ref="B16:D16"/>
    <mergeCell ref="H16:J16"/>
    <mergeCell ref="O16:P16"/>
    <mergeCell ref="Q16:S16"/>
    <mergeCell ref="B13:D15"/>
    <mergeCell ref="E13:E15"/>
    <mergeCell ref="F13:F15"/>
    <mergeCell ref="G13:J13"/>
    <mergeCell ref="K13:K15"/>
    <mergeCell ref="O18:P18"/>
    <mergeCell ref="Q18:S18"/>
    <mergeCell ref="B20:D24"/>
    <mergeCell ref="H20:I20"/>
    <mergeCell ref="O20:P20"/>
    <mergeCell ref="Q20:S20"/>
    <mergeCell ref="H21:I21"/>
    <mergeCell ref="O21:P21"/>
    <mergeCell ref="Q21:S21"/>
    <mergeCell ref="H23:I23"/>
    <mergeCell ref="B17:D18"/>
    <mergeCell ref="H17:I17"/>
    <mergeCell ref="O17:P17"/>
    <mergeCell ref="Q17:S17"/>
    <mergeCell ref="H18:I18"/>
    <mergeCell ref="O23:P23"/>
    <mergeCell ref="B26:D28"/>
    <mergeCell ref="E26:E27"/>
    <mergeCell ref="H26:I26"/>
    <mergeCell ref="O26:P26"/>
    <mergeCell ref="Q26:S26"/>
    <mergeCell ref="H28:I28"/>
    <mergeCell ref="O28:P28"/>
    <mergeCell ref="Q28:S28"/>
    <mergeCell ref="Q23:S23"/>
    <mergeCell ref="H24:I24"/>
    <mergeCell ref="O24:P24"/>
    <mergeCell ref="Q24:S24"/>
    <mergeCell ref="H27:I27"/>
    <mergeCell ref="O27:P27"/>
    <mergeCell ref="Q27:S27"/>
    <mergeCell ref="H30:I30"/>
    <mergeCell ref="O30:P30"/>
    <mergeCell ref="Q30:S30"/>
    <mergeCell ref="H31:I31"/>
    <mergeCell ref="O31:P31"/>
    <mergeCell ref="Q31:S31"/>
    <mergeCell ref="N43:S43"/>
    <mergeCell ref="B34:E34"/>
    <mergeCell ref="G34:M34"/>
    <mergeCell ref="O34:S34"/>
    <mergeCell ref="B35:S35"/>
    <mergeCell ref="G36:S36"/>
    <mergeCell ref="B37:S40"/>
    <mergeCell ref="C44:F44"/>
    <mergeCell ref="H44:L44"/>
    <mergeCell ref="N44:S44"/>
    <mergeCell ref="H22:I22"/>
    <mergeCell ref="O22:P22"/>
    <mergeCell ref="Q22:S22"/>
    <mergeCell ref="H32:I32"/>
    <mergeCell ref="O32:P32"/>
    <mergeCell ref="Q32:S32"/>
    <mergeCell ref="B30:D32"/>
    <mergeCell ref="B41:F42"/>
    <mergeCell ref="G41:G42"/>
    <mergeCell ref="H41:L42"/>
    <mergeCell ref="M41:S42"/>
    <mergeCell ref="C43:F43"/>
    <mergeCell ref="H43:L43"/>
  </mergeCells>
  <conditionalFormatting sqref="N21">
    <cfRule type="containsText" dxfId="109" priority="16" stopIfTrue="1" operator="containsText" text="5">
      <formula>NOT(ISERROR(SEARCH("5",N21)))</formula>
    </cfRule>
    <cfRule type="containsText" dxfId="108" priority="17" stopIfTrue="1" operator="containsText" text="4">
      <formula>NOT(ISERROR(SEARCH("4",N21)))</formula>
    </cfRule>
    <cfRule type="containsText" dxfId="107" priority="18" stopIfTrue="1" operator="containsText" text="3">
      <formula>NOT(ISERROR(SEARCH("3",N21)))</formula>
    </cfRule>
    <cfRule type="containsText" dxfId="106" priority="19" stopIfTrue="1" operator="containsText" text="2">
      <formula>NOT(ISERROR(SEARCH("2",N21)))</formula>
    </cfRule>
    <cfRule type="containsText" dxfId="105" priority="20" stopIfTrue="1" operator="containsText" text="1">
      <formula>NOT(ISERROR(SEARCH("1",N21)))</formula>
    </cfRule>
  </conditionalFormatting>
  <conditionalFormatting sqref="N23">
    <cfRule type="containsText" dxfId="104" priority="11" stopIfTrue="1" operator="containsText" text="5">
      <formula>NOT(ISERROR(SEARCH("5",N23)))</formula>
    </cfRule>
    <cfRule type="containsText" dxfId="103" priority="12" stopIfTrue="1" operator="containsText" text="4">
      <formula>NOT(ISERROR(SEARCH("4",N23)))</formula>
    </cfRule>
    <cfRule type="containsText" dxfId="102" priority="13" stopIfTrue="1" operator="containsText" text="3">
      <formula>NOT(ISERROR(SEARCH("3",N23)))</formula>
    </cfRule>
    <cfRule type="containsText" dxfId="101" priority="14" stopIfTrue="1" operator="containsText" text="2">
      <formula>NOT(ISERROR(SEARCH("2",N23)))</formula>
    </cfRule>
    <cfRule type="containsText" dxfId="100" priority="15" stopIfTrue="1" operator="containsText" text="1">
      <formula>NOT(ISERROR(SEARCH("1",N23)))</formula>
    </cfRule>
  </conditionalFormatting>
  <conditionalFormatting sqref="N18">
    <cfRule type="containsText" dxfId="99" priority="51" stopIfTrue="1" operator="containsText" text="5">
      <formula>NOT(ISERROR(SEARCH("5",N18)))</formula>
    </cfRule>
    <cfRule type="containsText" dxfId="98" priority="52" stopIfTrue="1" operator="containsText" text="4">
      <formula>NOT(ISERROR(SEARCH("4",N18)))</formula>
    </cfRule>
    <cfRule type="containsText" dxfId="97" priority="53" stopIfTrue="1" operator="containsText" text="3">
      <formula>NOT(ISERROR(SEARCH("3",N18)))</formula>
    </cfRule>
    <cfRule type="containsText" dxfId="96" priority="54" stopIfTrue="1" operator="containsText" text="2">
      <formula>NOT(ISERROR(SEARCH("2",N18)))</formula>
    </cfRule>
    <cfRule type="containsText" dxfId="95" priority="55" stopIfTrue="1" operator="containsText" text="1">
      <formula>NOT(ISERROR(SEARCH("1",N18)))</formula>
    </cfRule>
  </conditionalFormatting>
  <conditionalFormatting sqref="N28">
    <cfRule type="containsText" dxfId="94" priority="31" stopIfTrue="1" operator="containsText" text="5">
      <formula>NOT(ISERROR(SEARCH("5",N28)))</formula>
    </cfRule>
    <cfRule type="containsText" dxfId="93" priority="32" stopIfTrue="1" operator="containsText" text="4">
      <formula>NOT(ISERROR(SEARCH("4",N28)))</formula>
    </cfRule>
    <cfRule type="containsText" dxfId="92" priority="33" stopIfTrue="1" operator="containsText" text="3">
      <formula>NOT(ISERROR(SEARCH("3",N28)))</formula>
    </cfRule>
    <cfRule type="containsText" dxfId="91" priority="34" stopIfTrue="1" operator="containsText" text="2">
      <formula>NOT(ISERROR(SEARCH("2",N28)))</formula>
    </cfRule>
    <cfRule type="containsText" dxfId="90" priority="35" stopIfTrue="1" operator="containsText" text="1">
      <formula>NOT(ISERROR(SEARCH("1",N28)))</formula>
    </cfRule>
  </conditionalFormatting>
  <conditionalFormatting sqref="N30">
    <cfRule type="containsText" dxfId="89" priority="36" stopIfTrue="1" operator="containsText" text="5">
      <formula>NOT(ISERROR(SEARCH("5",N30)))</formula>
    </cfRule>
    <cfRule type="containsText" dxfId="88" priority="37" stopIfTrue="1" operator="containsText" text="4">
      <formula>NOT(ISERROR(SEARCH("4",N30)))</formula>
    </cfRule>
    <cfRule type="containsText" dxfId="87" priority="38" stopIfTrue="1" operator="containsText" text="3">
      <formula>NOT(ISERROR(SEARCH("3",N30)))</formula>
    </cfRule>
    <cfRule type="containsText" dxfId="86" priority="39" stopIfTrue="1" operator="containsText" text="2">
      <formula>NOT(ISERROR(SEARCH("2",N30)))</formula>
    </cfRule>
    <cfRule type="containsText" dxfId="85" priority="40" stopIfTrue="1" operator="containsText" text="1">
      <formula>NOT(ISERROR(SEARCH("1",N30)))</formula>
    </cfRule>
  </conditionalFormatting>
  <conditionalFormatting sqref="N26">
    <cfRule type="containsText" dxfId="84" priority="41" stopIfTrue="1" operator="containsText" text="5">
      <formula>NOT(ISERROR(SEARCH("5",N26)))</formula>
    </cfRule>
    <cfRule type="containsText" dxfId="83" priority="42" stopIfTrue="1" operator="containsText" text="4">
      <formula>NOT(ISERROR(SEARCH("4",N26)))</formula>
    </cfRule>
    <cfRule type="containsText" dxfId="82" priority="43" stopIfTrue="1" operator="containsText" text="3">
      <formula>NOT(ISERROR(SEARCH("3",N26)))</formula>
    </cfRule>
    <cfRule type="containsText" dxfId="81" priority="44" stopIfTrue="1" operator="containsText" text="2">
      <formula>NOT(ISERROR(SEARCH("2",N26)))</formula>
    </cfRule>
    <cfRule type="containsText" dxfId="80" priority="45" stopIfTrue="1" operator="containsText" text="1">
      <formula>NOT(ISERROR(SEARCH("1",N26)))</formula>
    </cfRule>
  </conditionalFormatting>
  <conditionalFormatting sqref="N27">
    <cfRule type="containsText" dxfId="79" priority="26" stopIfTrue="1" operator="containsText" text="5">
      <formula>NOT(ISERROR(SEARCH("5",N27)))</formula>
    </cfRule>
    <cfRule type="containsText" dxfId="78" priority="27" stopIfTrue="1" operator="containsText" text="4">
      <formula>NOT(ISERROR(SEARCH("4",N27)))</formula>
    </cfRule>
    <cfRule type="containsText" dxfId="77" priority="28" stopIfTrue="1" operator="containsText" text="3">
      <formula>NOT(ISERROR(SEARCH("3",N27)))</formula>
    </cfRule>
    <cfRule type="containsText" dxfId="76" priority="29" stopIfTrue="1" operator="containsText" text="2">
      <formula>NOT(ISERROR(SEARCH("2",N27)))</formula>
    </cfRule>
    <cfRule type="containsText" dxfId="75" priority="30" stopIfTrue="1" operator="containsText" text="1">
      <formula>NOT(ISERROR(SEARCH("1",N27)))</formula>
    </cfRule>
  </conditionalFormatting>
  <conditionalFormatting sqref="N17 N24">
    <cfRule type="containsText" dxfId="74" priority="56" stopIfTrue="1" operator="containsText" text="5">
      <formula>NOT(ISERROR(SEARCH("5",N17)))</formula>
    </cfRule>
    <cfRule type="containsText" dxfId="73" priority="57" stopIfTrue="1" operator="containsText" text="4">
      <formula>NOT(ISERROR(SEARCH("4",N17)))</formula>
    </cfRule>
    <cfRule type="containsText" dxfId="72" priority="58" stopIfTrue="1" operator="containsText" text="3">
      <formula>NOT(ISERROR(SEARCH("3",N17)))</formula>
    </cfRule>
    <cfRule type="containsText" dxfId="71" priority="59" stopIfTrue="1" operator="containsText" text="2">
      <formula>NOT(ISERROR(SEARCH("2",N17)))</formula>
    </cfRule>
    <cfRule type="containsText" dxfId="70" priority="60" stopIfTrue="1" operator="containsText" text="1">
      <formula>NOT(ISERROR(SEARCH("1",N17)))</formula>
    </cfRule>
  </conditionalFormatting>
  <conditionalFormatting sqref="N20">
    <cfRule type="containsText" dxfId="69" priority="46" stopIfTrue="1" operator="containsText" text="5">
      <formula>NOT(ISERROR(SEARCH("5",N20)))</formula>
    </cfRule>
    <cfRule type="containsText" dxfId="68" priority="47" stopIfTrue="1" operator="containsText" text="4">
      <formula>NOT(ISERROR(SEARCH("4",N20)))</formula>
    </cfRule>
    <cfRule type="containsText" dxfId="67" priority="48" stopIfTrue="1" operator="containsText" text="3">
      <formula>NOT(ISERROR(SEARCH("3",N20)))</formula>
    </cfRule>
    <cfRule type="containsText" dxfId="66" priority="49" stopIfTrue="1" operator="containsText" text="2">
      <formula>NOT(ISERROR(SEARCH("2",N20)))</formula>
    </cfRule>
    <cfRule type="containsText" dxfId="65" priority="50" stopIfTrue="1" operator="containsText" text="1">
      <formula>NOT(ISERROR(SEARCH("1",N20)))</formula>
    </cfRule>
  </conditionalFormatting>
  <conditionalFormatting sqref="N31">
    <cfRule type="containsText" dxfId="64" priority="21" stopIfTrue="1" operator="containsText" text="5">
      <formula>NOT(ISERROR(SEARCH("5",N31)))</formula>
    </cfRule>
    <cfRule type="containsText" dxfId="63" priority="22" stopIfTrue="1" operator="containsText" text="4">
      <formula>NOT(ISERROR(SEARCH("4",N31)))</formula>
    </cfRule>
    <cfRule type="containsText" dxfId="62" priority="23" stopIfTrue="1" operator="containsText" text="3">
      <formula>NOT(ISERROR(SEARCH("3",N31)))</formula>
    </cfRule>
    <cfRule type="containsText" dxfId="61" priority="24" stopIfTrue="1" operator="containsText" text="2">
      <formula>NOT(ISERROR(SEARCH("2",N31)))</formula>
    </cfRule>
    <cfRule type="containsText" dxfId="60" priority="25" stopIfTrue="1" operator="containsText" text="1">
      <formula>NOT(ISERROR(SEARCH("1",N31)))</formula>
    </cfRule>
  </conditionalFormatting>
  <conditionalFormatting sqref="N22">
    <cfRule type="containsText" dxfId="59" priority="6" stopIfTrue="1" operator="containsText" text="5">
      <formula>NOT(ISERROR(SEARCH("5",N22)))</formula>
    </cfRule>
    <cfRule type="containsText" dxfId="58" priority="7" stopIfTrue="1" operator="containsText" text="4">
      <formula>NOT(ISERROR(SEARCH("4",N22)))</formula>
    </cfRule>
    <cfRule type="containsText" dxfId="57" priority="8" stopIfTrue="1" operator="containsText" text="3">
      <formula>NOT(ISERROR(SEARCH("3",N22)))</formula>
    </cfRule>
    <cfRule type="containsText" dxfId="56" priority="9" stopIfTrue="1" operator="containsText" text="2">
      <formula>NOT(ISERROR(SEARCH("2",N22)))</formula>
    </cfRule>
    <cfRule type="containsText" dxfId="55" priority="10" stopIfTrue="1" operator="containsText" text="1">
      <formula>NOT(ISERROR(SEARCH("1",N22)))</formula>
    </cfRule>
  </conditionalFormatting>
  <conditionalFormatting sqref="N32">
    <cfRule type="containsText" dxfId="54" priority="1" stopIfTrue="1" operator="containsText" text="5">
      <formula>NOT(ISERROR(SEARCH("5",N32)))</formula>
    </cfRule>
    <cfRule type="containsText" dxfId="53" priority="2" stopIfTrue="1" operator="containsText" text="4">
      <formula>NOT(ISERROR(SEARCH("4",N32)))</formula>
    </cfRule>
    <cfRule type="containsText" dxfId="52" priority="3" stopIfTrue="1" operator="containsText" text="3">
      <formula>NOT(ISERROR(SEARCH("3",N32)))</formula>
    </cfRule>
    <cfRule type="containsText" dxfId="51" priority="4" stopIfTrue="1" operator="containsText" text="2">
      <formula>NOT(ISERROR(SEARCH("2",N32)))</formula>
    </cfRule>
    <cfRule type="containsText" dxfId="50" priority="5" stopIfTrue="1" operator="containsText" text="1">
      <formula>NOT(ISERROR(SEARCH("1",N32)))</formula>
    </cfRule>
  </conditionalFormatting>
  <hyperlinks>
    <hyperlink ref="N49" r:id="rId1" display="mailto:+AK18+AK29+@SUM(AK31:AM36)+@SUM(AK38:AM42)+AK46+AK47" xr:uid="{00000000-0004-0000-0900-00000000000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Z41"/>
  <sheetViews>
    <sheetView showGridLines="0" view="pageBreakPreview" zoomScale="85" zoomScaleNormal="85" zoomScaleSheetLayoutView="85" workbookViewId="0">
      <selection activeCell="G23" sqref="G23"/>
    </sheetView>
  </sheetViews>
  <sheetFormatPr defaultColWidth="9.109375" defaultRowHeight="13.2"/>
  <cols>
    <col min="1" max="1" width="3.33203125" customWidth="1"/>
    <col min="3" max="3" width="2.5546875" customWidth="1"/>
    <col min="4" max="4" width="11" customWidth="1"/>
    <col min="5" max="5" width="39.6640625" customWidth="1"/>
    <col min="6" max="6" width="9.6640625" customWidth="1"/>
    <col min="7" max="7" width="41.6640625" customWidth="1"/>
    <col min="8" max="8" width="16" customWidth="1"/>
    <col min="9" max="9" width="20.33203125" customWidth="1"/>
    <col min="10" max="10" width="17.33203125" customWidth="1"/>
    <col min="11" max="11" width="52.33203125" customWidth="1"/>
    <col min="12" max="12" width="14.109375" customWidth="1"/>
    <col min="13" max="13" width="12.33203125" customWidth="1"/>
    <col min="14" max="14" width="10" customWidth="1"/>
    <col min="15" max="16" width="4.6640625" customWidth="1"/>
    <col min="17" max="17" width="3.6640625" customWidth="1"/>
    <col min="18" max="18" width="5.5546875" customWidth="1"/>
    <col min="19" max="19" width="3.6640625" customWidth="1"/>
    <col min="21" max="21" width="34.5546875" customWidth="1"/>
    <col min="22" max="26" width="30.66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 t="s">
        <v>100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852"/>
      <c r="P3" s="57"/>
      <c r="Q3" s="58"/>
      <c r="R3" s="58"/>
      <c r="S3" s="86"/>
    </row>
    <row r="4" spans="2:26" ht="13.5" customHeight="1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105</v>
      </c>
      <c r="G5" s="33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 ht="15.75" customHeight="1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/>
      <c r="C10" s="24"/>
      <c r="D10" s="24"/>
      <c r="E10" s="24"/>
      <c r="F10" s="24"/>
      <c r="G10" s="25"/>
      <c r="H10" s="909" t="s">
        <v>120</v>
      </c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1"/>
    </row>
    <row r="11" spans="2:26" ht="9" customHeight="1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 ht="24" customHeight="1" thickBot="1">
      <c r="B12" s="949" t="s">
        <v>70</v>
      </c>
      <c r="C12" s="950"/>
      <c r="D12" s="951"/>
      <c r="E12" s="906" t="s">
        <v>111</v>
      </c>
      <c r="F12" s="906" t="s">
        <v>19</v>
      </c>
      <c r="G12" s="958" t="s">
        <v>249</v>
      </c>
      <c r="H12" s="959"/>
      <c r="I12" s="959"/>
      <c r="J12" s="917"/>
      <c r="K12" s="913" t="s">
        <v>113</v>
      </c>
      <c r="L12" s="916" t="s">
        <v>119</v>
      </c>
      <c r="M12" s="917"/>
      <c r="N12" s="918" t="s">
        <v>17</v>
      </c>
      <c r="O12" s="919"/>
      <c r="P12" s="920"/>
      <c r="Q12" s="921" t="s">
        <v>18</v>
      </c>
      <c r="R12" s="922"/>
      <c r="S12" s="923"/>
      <c r="U12" s="1227" t="s">
        <v>118</v>
      </c>
      <c r="V12" s="1230">
        <v>1</v>
      </c>
      <c r="W12" s="1230">
        <v>2</v>
      </c>
      <c r="X12" s="1230">
        <v>3</v>
      </c>
      <c r="Y12" s="1230">
        <v>4</v>
      </c>
      <c r="Z12" s="1224">
        <v>5</v>
      </c>
    </row>
    <row r="13" spans="2:26" ht="21.6" thickBot="1">
      <c r="B13" s="952"/>
      <c r="C13" s="953"/>
      <c r="D13" s="954"/>
      <c r="E13" s="907"/>
      <c r="F13" s="907"/>
      <c r="G13" s="960" t="s">
        <v>106</v>
      </c>
      <c r="H13" s="962" t="s">
        <v>112</v>
      </c>
      <c r="I13" s="963"/>
      <c r="J13" s="964"/>
      <c r="K13" s="914"/>
      <c r="L13" s="965" t="s">
        <v>104</v>
      </c>
      <c r="M13" s="967" t="s">
        <v>22</v>
      </c>
      <c r="N13" s="968" t="s">
        <v>98</v>
      </c>
      <c r="O13" s="970" t="s">
        <v>22</v>
      </c>
      <c r="P13" s="971"/>
      <c r="Q13" s="974" t="s">
        <v>23</v>
      </c>
      <c r="R13" s="975"/>
      <c r="S13" s="976"/>
      <c r="U13" s="1228"/>
      <c r="V13" s="1231"/>
      <c r="W13" s="1231"/>
      <c r="X13" s="1231"/>
      <c r="Y13" s="1231"/>
      <c r="Z13" s="1225"/>
    </row>
    <row r="14" spans="2:26" ht="21">
      <c r="B14" s="955"/>
      <c r="C14" s="956"/>
      <c r="D14" s="957"/>
      <c r="E14" s="908"/>
      <c r="F14" s="908"/>
      <c r="G14" s="961"/>
      <c r="H14" s="924" t="s">
        <v>181</v>
      </c>
      <c r="I14" s="925"/>
      <c r="J14" s="213" t="s">
        <v>182</v>
      </c>
      <c r="K14" s="915"/>
      <c r="L14" s="966"/>
      <c r="M14" s="957"/>
      <c r="N14" s="969"/>
      <c r="O14" s="972"/>
      <c r="P14" s="973"/>
      <c r="Q14" s="163"/>
      <c r="R14" s="163"/>
      <c r="S14" s="164"/>
      <c r="U14" s="1229"/>
      <c r="V14" s="966"/>
      <c r="W14" s="966"/>
      <c r="X14" s="966"/>
      <c r="Y14" s="966"/>
      <c r="Z14" s="1226"/>
    </row>
    <row r="15" spans="2:26" ht="15" thickBot="1">
      <c r="B15" s="903" t="s">
        <v>24</v>
      </c>
      <c r="C15" s="904"/>
      <c r="D15" s="905"/>
      <c r="E15" s="165" t="s">
        <v>25</v>
      </c>
      <c r="F15" s="165" t="s">
        <v>26</v>
      </c>
      <c r="G15" s="166" t="s">
        <v>27</v>
      </c>
      <c r="H15" s="903" t="s">
        <v>28</v>
      </c>
      <c r="I15" s="904"/>
      <c r="J15" s="905"/>
      <c r="K15" s="167" t="s">
        <v>114</v>
      </c>
      <c r="L15" s="26" t="s">
        <v>115</v>
      </c>
      <c r="M15" s="170"/>
      <c r="N15" s="154"/>
      <c r="O15" s="926" t="s">
        <v>31</v>
      </c>
      <c r="P15" s="927"/>
      <c r="Q15" s="926" t="s">
        <v>32</v>
      </c>
      <c r="R15" s="928"/>
      <c r="S15" s="927"/>
      <c r="U15" s="1234" t="s">
        <v>250</v>
      </c>
      <c r="V15" s="1235"/>
      <c r="W15" s="1235"/>
      <c r="X15" s="1235"/>
      <c r="Y15" s="1235"/>
      <c r="Z15" s="1236"/>
    </row>
    <row r="16" spans="2:26" ht="33" customHeight="1">
      <c r="B16" s="1036" t="s">
        <v>109</v>
      </c>
      <c r="C16" s="1037"/>
      <c r="D16" s="1038"/>
      <c r="E16" s="216" t="s">
        <v>149</v>
      </c>
      <c r="F16" s="217">
        <v>20</v>
      </c>
      <c r="G16" s="218" t="s">
        <v>150</v>
      </c>
      <c r="H16" s="1232" t="s">
        <v>151</v>
      </c>
      <c r="I16" s="1233"/>
      <c r="J16" s="358" t="s">
        <v>99</v>
      </c>
      <c r="K16" s="218" t="s">
        <v>167</v>
      </c>
      <c r="L16" s="331"/>
      <c r="M16" s="318">
        <f>IFERROR(L16/J16,0)</f>
        <v>0</v>
      </c>
      <c r="N16" s="222">
        <f>+O16</f>
        <v>1</v>
      </c>
      <c r="O16" s="758">
        <f>IF(M16&lt;75%,1,IF(M16&lt;85%,2,IF(M16&lt;95%,3,IF(M16&lt;=100%,4,5))))</f>
        <v>1</v>
      </c>
      <c r="P16" s="759"/>
      <c r="Q16" s="755">
        <f>+(O16*F16)/5</f>
        <v>4</v>
      </c>
      <c r="R16" s="756"/>
      <c r="S16" s="757"/>
      <c r="U16" s="215" t="str">
        <f>G16</f>
        <v>Biaya ABR (Arbitrase Business Result)</v>
      </c>
      <c r="V16" s="169"/>
      <c r="W16" s="169"/>
      <c r="X16" s="169"/>
      <c r="Y16" s="169"/>
      <c r="Z16" s="169"/>
    </row>
    <row r="17" spans="2:26" ht="15" customHeight="1">
      <c r="B17" s="332"/>
      <c r="C17" s="333"/>
      <c r="D17" s="334"/>
      <c r="E17" s="359"/>
      <c r="F17" s="228">
        <f>SUM(F16:F16)</f>
        <v>20</v>
      </c>
      <c r="G17" s="266"/>
      <c r="H17" s="267"/>
      <c r="I17" s="268"/>
      <c r="J17" s="233"/>
      <c r="K17" s="268"/>
      <c r="L17" s="267"/>
      <c r="M17" s="233"/>
      <c r="N17" s="234"/>
      <c r="O17" s="235"/>
      <c r="P17" s="234"/>
      <c r="Q17" s="236"/>
      <c r="R17" s="237"/>
      <c r="S17" s="238"/>
      <c r="T17" s="131"/>
      <c r="U17" s="215">
        <f t="shared" ref="U17:U29" si="0">G17</f>
        <v>0</v>
      </c>
      <c r="V17" s="169"/>
      <c r="W17" s="169"/>
      <c r="X17" s="169"/>
      <c r="Y17" s="169"/>
      <c r="Z17" s="169"/>
    </row>
    <row r="18" spans="2:26" ht="51" customHeight="1">
      <c r="B18" s="623" t="s">
        <v>45</v>
      </c>
      <c r="C18" s="624"/>
      <c r="D18" s="625"/>
      <c r="E18" s="245" t="s">
        <v>152</v>
      </c>
      <c r="F18" s="212">
        <v>10</v>
      </c>
      <c r="G18" s="218" t="s">
        <v>153</v>
      </c>
      <c r="H18" s="818" t="s">
        <v>156</v>
      </c>
      <c r="I18" s="819"/>
      <c r="J18" s="318" t="s">
        <v>99</v>
      </c>
      <c r="K18" s="244" t="s">
        <v>168</v>
      </c>
      <c r="L18" s="350"/>
      <c r="M18" s="318">
        <f>IFERROR(L18/J18,0)</f>
        <v>0</v>
      </c>
      <c r="N18" s="222">
        <f>+O18</f>
        <v>1</v>
      </c>
      <c r="O18" s="758">
        <f t="shared" ref="O18:O21" si="1">IF(M18&lt;75%,1,IF(M18&lt;85%,2,IF(M18&lt;95%,3,IF(M18&lt;=100%,4,5))))</f>
        <v>1</v>
      </c>
      <c r="P18" s="759"/>
      <c r="Q18" s="755">
        <f t="shared" ref="Q18:Q21" si="2">+(O18*F18)/5</f>
        <v>2</v>
      </c>
      <c r="R18" s="756"/>
      <c r="S18" s="757"/>
      <c r="U18" s="215" t="str">
        <f t="shared" si="0"/>
        <v>Penyelesaian Perkara yang diajukan</v>
      </c>
      <c r="V18" s="169"/>
      <c r="W18" s="169"/>
      <c r="X18" s="169"/>
      <c r="Y18" s="169"/>
      <c r="Z18" s="169"/>
    </row>
    <row r="19" spans="2:26" ht="90">
      <c r="B19" s="626"/>
      <c r="C19" s="627"/>
      <c r="D19" s="628"/>
      <c r="E19" s="999" t="s">
        <v>154</v>
      </c>
      <c r="F19" s="242">
        <v>5</v>
      </c>
      <c r="G19" s="218" t="s">
        <v>155</v>
      </c>
      <c r="H19" s="818" t="s">
        <v>157</v>
      </c>
      <c r="I19" s="819"/>
      <c r="J19" s="318" t="s">
        <v>99</v>
      </c>
      <c r="K19" s="244" t="s">
        <v>169</v>
      </c>
      <c r="L19" s="350"/>
      <c r="M19" s="318">
        <f>IFERROR(L19/J19,0)</f>
        <v>0</v>
      </c>
      <c r="N19" s="222">
        <f>+O19</f>
        <v>1</v>
      </c>
      <c r="O19" s="758">
        <f t="shared" ref="O19:O20" si="3">IF(M19&lt;75%,1,IF(M19&lt;85%,2,IF(M19&lt;95%,3,IF(M19&lt;=100%,4,5))))</f>
        <v>1</v>
      </c>
      <c r="P19" s="759"/>
      <c r="Q19" s="755">
        <f t="shared" ref="Q19:Q20" si="4">+(O19*F19)/5</f>
        <v>1</v>
      </c>
      <c r="R19" s="756"/>
      <c r="S19" s="757"/>
      <c r="U19" s="215" t="str">
        <f t="shared" si="0"/>
        <v>Peningkatan pengetahuan pegawai dalam bidang hukum</v>
      </c>
      <c r="V19" s="169"/>
      <c r="W19" s="169"/>
      <c r="X19" s="169"/>
      <c r="Y19" s="169"/>
      <c r="Z19" s="169"/>
    </row>
    <row r="20" spans="2:26" ht="54">
      <c r="B20" s="626"/>
      <c r="C20" s="627"/>
      <c r="D20" s="628"/>
      <c r="E20" s="987"/>
      <c r="F20" s="242">
        <v>5</v>
      </c>
      <c r="G20" s="218" t="s">
        <v>448</v>
      </c>
      <c r="H20" s="818" t="s">
        <v>158</v>
      </c>
      <c r="I20" s="819"/>
      <c r="J20" s="350"/>
      <c r="K20" s="244" t="s">
        <v>170</v>
      </c>
      <c r="L20" s="350"/>
      <c r="M20" s="318">
        <f>IFERROR(L20/J20,0)</f>
        <v>0</v>
      </c>
      <c r="N20" s="222">
        <f>+O20</f>
        <v>1</v>
      </c>
      <c r="O20" s="758">
        <f t="shared" si="3"/>
        <v>1</v>
      </c>
      <c r="P20" s="759"/>
      <c r="Q20" s="755">
        <f t="shared" si="4"/>
        <v>1</v>
      </c>
      <c r="R20" s="756"/>
      <c r="S20" s="757"/>
      <c r="U20" s="215" t="str">
        <f t="shared" si="0"/>
        <v>Nilai  assessment bidang hukum</v>
      </c>
      <c r="V20" s="169"/>
      <c r="W20" s="169"/>
      <c r="X20" s="169"/>
      <c r="Y20" s="169"/>
      <c r="Z20" s="169"/>
    </row>
    <row r="21" spans="2:26" ht="50.25" customHeight="1">
      <c r="B21" s="626"/>
      <c r="C21" s="627"/>
      <c r="D21" s="628"/>
      <c r="E21" s="239" t="s">
        <v>159</v>
      </c>
      <c r="F21" s="242">
        <v>10</v>
      </c>
      <c r="G21" s="218" t="s">
        <v>160</v>
      </c>
      <c r="H21" s="818" t="s">
        <v>161</v>
      </c>
      <c r="I21" s="819"/>
      <c r="J21" s="331"/>
      <c r="K21" s="244" t="s">
        <v>171</v>
      </c>
      <c r="L21" s="350"/>
      <c r="M21" s="318">
        <f t="shared" ref="M21:M24" si="5">IFERROR(L21/J21,0)</f>
        <v>0</v>
      </c>
      <c r="N21" s="222">
        <f>+O21</f>
        <v>1</v>
      </c>
      <c r="O21" s="758">
        <f t="shared" si="1"/>
        <v>1</v>
      </c>
      <c r="P21" s="759"/>
      <c r="Q21" s="755">
        <f t="shared" si="2"/>
        <v>2</v>
      </c>
      <c r="R21" s="756"/>
      <c r="S21" s="757"/>
      <c r="U21" s="215" t="str">
        <f t="shared" si="0"/>
        <v>Mendukung Penyusunan BPP Unit Kerja</v>
      </c>
      <c r="V21" s="169"/>
      <c r="W21" s="169"/>
      <c r="X21" s="169"/>
      <c r="Y21" s="169"/>
      <c r="Z21" s="169"/>
    </row>
    <row r="22" spans="2:26" ht="51" customHeight="1">
      <c r="B22" s="626"/>
      <c r="C22" s="627"/>
      <c r="D22" s="628"/>
      <c r="E22" s="239" t="s">
        <v>164</v>
      </c>
      <c r="F22" s="242">
        <v>10</v>
      </c>
      <c r="G22" s="239" t="s">
        <v>163</v>
      </c>
      <c r="H22" s="818" t="s">
        <v>162</v>
      </c>
      <c r="I22" s="819"/>
      <c r="J22" s="277"/>
      <c r="K22" s="244" t="s">
        <v>172</v>
      </c>
      <c r="L22" s="351"/>
      <c r="M22" s="318">
        <f>IFERROR(L22/J22,0)</f>
        <v>0</v>
      </c>
      <c r="N22" s="222">
        <f>+O22</f>
        <v>1</v>
      </c>
      <c r="O22" s="758">
        <f t="shared" ref="O22" si="6">IF(M22&lt;75%,1,IF(M22&lt;85%,2,IF(M22&lt;95%,3,IF(M22&lt;=100%,4,5))))</f>
        <v>1</v>
      </c>
      <c r="P22" s="759"/>
      <c r="Q22" s="755">
        <f t="shared" ref="Q22" si="7">+(O22*F22)/5</f>
        <v>2</v>
      </c>
      <c r="R22" s="756"/>
      <c r="S22" s="757"/>
      <c r="U22" s="215" t="str">
        <f t="shared" si="0"/>
        <v>Mendukung kelancaran unit kerja</v>
      </c>
      <c r="V22" s="169"/>
      <c r="W22" s="169"/>
      <c r="X22" s="169"/>
      <c r="Y22" s="169"/>
      <c r="Z22" s="169"/>
    </row>
    <row r="23" spans="2:26" ht="18" customHeight="1">
      <c r="B23" s="138"/>
      <c r="C23" s="40"/>
      <c r="D23" s="139"/>
      <c r="E23" s="265"/>
      <c r="F23" s="228">
        <f>SUM(F18:F22)</f>
        <v>40</v>
      </c>
      <c r="G23" s="352"/>
      <c r="H23" s="353"/>
      <c r="I23" s="354"/>
      <c r="J23" s="251"/>
      <c r="K23" s="354"/>
      <c r="L23" s="353"/>
      <c r="M23" s="251"/>
      <c r="N23" s="252"/>
      <c r="O23" s="253"/>
      <c r="P23" s="252"/>
      <c r="Q23" s="254"/>
      <c r="R23" s="255"/>
      <c r="S23" s="256"/>
      <c r="U23" s="215">
        <f t="shared" si="0"/>
        <v>0</v>
      </c>
      <c r="V23" s="169"/>
      <c r="W23" s="169"/>
      <c r="X23" s="169"/>
      <c r="Y23" s="169"/>
      <c r="Z23" s="169"/>
    </row>
    <row r="24" spans="2:26" ht="47.25" customHeight="1">
      <c r="B24" s="623" t="s">
        <v>248</v>
      </c>
      <c r="C24" s="624"/>
      <c r="D24" s="625"/>
      <c r="E24" s="239" t="s">
        <v>174</v>
      </c>
      <c r="F24" s="242">
        <v>15</v>
      </c>
      <c r="G24" s="218" t="s">
        <v>165</v>
      </c>
      <c r="H24" s="818" t="s">
        <v>166</v>
      </c>
      <c r="I24" s="819"/>
      <c r="J24" s="221"/>
      <c r="K24" s="244" t="s">
        <v>173</v>
      </c>
      <c r="L24" s="351"/>
      <c r="M24" s="318">
        <f t="shared" si="5"/>
        <v>0</v>
      </c>
      <c r="N24" s="222">
        <f>+O24</f>
        <v>1</v>
      </c>
      <c r="O24" s="758">
        <f t="shared" ref="O24" si="8">IF(M24&lt;75%,1,IF(M24&lt;85%,2,IF(M24&lt;95%,3,IF(M24&lt;=100%,4,5))))</f>
        <v>1</v>
      </c>
      <c r="P24" s="759"/>
      <c r="Q24" s="755">
        <f>+(O24*F24)/5</f>
        <v>3</v>
      </c>
      <c r="R24" s="756"/>
      <c r="S24" s="757"/>
      <c r="U24" s="215" t="str">
        <f t="shared" si="0"/>
        <v>Kerjasama Lawyer</v>
      </c>
      <c r="V24" s="169"/>
      <c r="W24" s="169"/>
      <c r="X24" s="169"/>
      <c r="Y24" s="169"/>
      <c r="Z24" s="169"/>
    </row>
    <row r="25" spans="2:26" ht="54" customHeight="1">
      <c r="B25" s="626"/>
      <c r="C25" s="627"/>
      <c r="D25" s="628"/>
      <c r="E25" s="239" t="s">
        <v>175</v>
      </c>
      <c r="F25" s="355">
        <v>15</v>
      </c>
      <c r="G25" s="218" t="s">
        <v>176</v>
      </c>
      <c r="H25" s="818" t="s">
        <v>177</v>
      </c>
      <c r="I25" s="819"/>
      <c r="J25" s="277"/>
      <c r="K25" s="244" t="s">
        <v>178</v>
      </c>
      <c r="L25" s="351"/>
      <c r="M25" s="318">
        <f t="shared" ref="M25" si="9">IFERROR(L25/J25,0)</f>
        <v>0</v>
      </c>
      <c r="N25" s="222">
        <f>+O25</f>
        <v>1</v>
      </c>
      <c r="O25" s="758">
        <f t="shared" ref="O25" si="10">IF(M25&lt;75%,1,IF(M25&lt;85%,2,IF(M25&lt;95%,3,IF(M25&lt;=100%,4,5))))</f>
        <v>1</v>
      </c>
      <c r="P25" s="759"/>
      <c r="Q25" s="755">
        <f>+(O25*F25)/5</f>
        <v>3</v>
      </c>
      <c r="R25" s="756"/>
      <c r="S25" s="757"/>
      <c r="U25" s="215" t="str">
        <f t="shared" si="0"/>
        <v xml:space="preserve"> SLA layanan hukum </v>
      </c>
      <c r="V25" s="169"/>
      <c r="W25" s="169"/>
      <c r="X25" s="169"/>
      <c r="Y25" s="169"/>
      <c r="Z25" s="169"/>
    </row>
    <row r="26" spans="2:26" ht="18" customHeight="1">
      <c r="B26" s="348"/>
      <c r="C26" s="43"/>
      <c r="D26" s="349"/>
      <c r="E26" s="265"/>
      <c r="F26" s="228">
        <f>SUM(F24:F25)</f>
        <v>30</v>
      </c>
      <c r="G26" s="229"/>
      <c r="H26" s="267"/>
      <c r="I26" s="268"/>
      <c r="J26" s="233"/>
      <c r="K26" s="268"/>
      <c r="L26" s="356"/>
      <c r="M26" s="261"/>
      <c r="N26" s="234"/>
      <c r="O26" s="235"/>
      <c r="P26" s="234"/>
      <c r="Q26" s="236"/>
      <c r="R26" s="237"/>
      <c r="S26" s="238"/>
      <c r="U26" s="215">
        <f t="shared" si="0"/>
        <v>0</v>
      </c>
      <c r="V26" s="169"/>
      <c r="W26" s="169"/>
      <c r="X26" s="169"/>
      <c r="Y26" s="169"/>
      <c r="Z26" s="169"/>
    </row>
    <row r="27" spans="2:26" ht="37.5" customHeight="1">
      <c r="B27" s="623" t="s">
        <v>62</v>
      </c>
      <c r="C27" s="624"/>
      <c r="D27" s="625"/>
      <c r="E27" s="218" t="s">
        <v>409</v>
      </c>
      <c r="F27" s="212">
        <v>5</v>
      </c>
      <c r="G27" s="218" t="s">
        <v>121</v>
      </c>
      <c r="H27" s="768" t="s">
        <v>245</v>
      </c>
      <c r="I27" s="769"/>
      <c r="J27" s="318" t="s">
        <v>99</v>
      </c>
      <c r="K27" s="241" t="s">
        <v>246</v>
      </c>
      <c r="L27" s="386"/>
      <c r="M27" s="384">
        <f>IFERROR(L27/J27,0)</f>
        <v>0</v>
      </c>
      <c r="N27" s="385">
        <f>+O27</f>
        <v>1</v>
      </c>
      <c r="O27" s="1219">
        <f t="shared" ref="O27:O28" si="11">IF(M27&lt;75%,1,IF(M27&lt;85%,2,IF(M27&lt;95%,3,IF(M27&lt;=100%,4,5))))</f>
        <v>1</v>
      </c>
      <c r="P27" s="1220"/>
      <c r="Q27" s="1221">
        <f>+(O27*F27)/5</f>
        <v>1</v>
      </c>
      <c r="R27" s="1222"/>
      <c r="S27" s="1223"/>
      <c r="U27" s="215" t="str">
        <f t="shared" si="0"/>
        <v>People Capabilities</v>
      </c>
      <c r="V27" s="169"/>
      <c r="W27" s="169"/>
      <c r="X27" s="169"/>
      <c r="Y27" s="169"/>
      <c r="Z27" s="169"/>
    </row>
    <row r="28" spans="2:26" ht="37.5" customHeight="1">
      <c r="B28" s="1039"/>
      <c r="C28" s="1040"/>
      <c r="D28" s="1041"/>
      <c r="E28" s="218" t="s">
        <v>455</v>
      </c>
      <c r="F28" s="212">
        <v>5</v>
      </c>
      <c r="G28" s="337" t="s">
        <v>452</v>
      </c>
      <c r="H28" s="982" t="s">
        <v>287</v>
      </c>
      <c r="I28" s="1179"/>
      <c r="J28" s="318" t="s">
        <v>99</v>
      </c>
      <c r="K28" s="319" t="s">
        <v>453</v>
      </c>
      <c r="L28" s="386"/>
      <c r="M28" s="384">
        <f>IFERROR(L28/J28,0)</f>
        <v>0</v>
      </c>
      <c r="N28" s="385">
        <f>+O28</f>
        <v>1</v>
      </c>
      <c r="O28" s="1219">
        <f t="shared" si="11"/>
        <v>1</v>
      </c>
      <c r="P28" s="1220"/>
      <c r="Q28" s="1221">
        <f>+(O28*F28)/5</f>
        <v>1</v>
      </c>
      <c r="R28" s="1222"/>
      <c r="S28" s="1223"/>
      <c r="U28" s="343"/>
      <c r="V28" s="366"/>
      <c r="W28" s="366"/>
      <c r="X28" s="366"/>
      <c r="Y28" s="366"/>
      <c r="Z28" s="366"/>
    </row>
    <row r="29" spans="2:26" ht="24" customHeight="1">
      <c r="B29" s="262"/>
      <c r="C29" s="263"/>
      <c r="D29" s="264"/>
      <c r="E29" s="265"/>
      <c r="F29" s="228">
        <f>SUM(F27:F28)</f>
        <v>10</v>
      </c>
      <c r="G29" s="266"/>
      <c r="H29" s="267"/>
      <c r="I29" s="268"/>
      <c r="J29" s="233"/>
      <c r="K29" s="268"/>
      <c r="L29" s="267"/>
      <c r="M29" s="233"/>
      <c r="N29" s="234"/>
      <c r="O29" s="235"/>
      <c r="P29" s="269"/>
      <c r="Q29" s="270"/>
      <c r="R29" s="270"/>
      <c r="S29" s="271"/>
      <c r="U29" s="215">
        <f t="shared" si="0"/>
        <v>0</v>
      </c>
      <c r="V29" s="169"/>
      <c r="W29" s="169"/>
      <c r="X29" s="169"/>
      <c r="Y29" s="169"/>
      <c r="Z29" s="169"/>
    </row>
    <row r="30" spans="2:26" ht="18">
      <c r="B30" s="773" t="s">
        <v>116</v>
      </c>
      <c r="C30" s="674"/>
      <c r="D30" s="674"/>
      <c r="E30" s="774"/>
      <c r="F30" s="272">
        <f>+F29+F26+F23+F17</f>
        <v>100</v>
      </c>
      <c r="G30" s="775" t="s">
        <v>117</v>
      </c>
      <c r="H30" s="776"/>
      <c r="I30" s="776"/>
      <c r="J30" s="776"/>
      <c r="K30" s="776"/>
      <c r="L30" s="776"/>
      <c r="M30" s="777"/>
      <c r="N30" s="273" t="s">
        <v>67</v>
      </c>
      <c r="O30" s="778">
        <f>SUM(Q16:S28)</f>
        <v>20</v>
      </c>
      <c r="P30" s="779"/>
      <c r="Q30" s="779"/>
      <c r="R30" s="779"/>
      <c r="S30" s="780"/>
      <c r="U30" s="215" t="str">
        <f>G30</f>
        <v>TOTAL NILAI</v>
      </c>
      <c r="V30" s="169"/>
      <c r="W30" s="169"/>
      <c r="X30" s="169"/>
      <c r="Y30" s="169"/>
      <c r="Z30" s="169"/>
    </row>
    <row r="31" spans="2:26" ht="15">
      <c r="B31" s="689"/>
      <c r="C31" s="689"/>
      <c r="D31" s="689"/>
      <c r="E31" s="689"/>
      <c r="F31" s="689"/>
      <c r="G31" s="689"/>
      <c r="H31" s="689"/>
      <c r="I31" s="689"/>
      <c r="J31" s="689"/>
      <c r="K31" s="689"/>
      <c r="L31" s="689"/>
      <c r="M31" s="689"/>
      <c r="N31" s="689"/>
      <c r="O31" s="689"/>
      <c r="P31" s="689"/>
      <c r="Q31" s="689"/>
      <c r="R31" s="689"/>
      <c r="S31" s="689"/>
      <c r="U31" s="215">
        <f t="shared" ref="U31:U36" si="12">G31</f>
        <v>0</v>
      </c>
      <c r="V31" s="169"/>
      <c r="W31" s="169"/>
      <c r="X31" s="169"/>
      <c r="Y31" s="169"/>
      <c r="Z31" s="169"/>
    </row>
    <row r="32" spans="2:26" ht="12.75" customHeight="1">
      <c r="B32" s="54"/>
      <c r="C32" s="54"/>
      <c r="D32" s="54"/>
      <c r="E32" s="54"/>
      <c r="F32" s="54"/>
      <c r="G32" s="639"/>
      <c r="H32" s="639"/>
      <c r="I32" s="639"/>
      <c r="J32" s="639"/>
      <c r="K32" s="639"/>
      <c r="L32" s="639"/>
      <c r="M32" s="639"/>
      <c r="N32" s="639"/>
      <c r="O32" s="639"/>
      <c r="P32" s="639"/>
      <c r="Q32" s="639"/>
      <c r="R32" s="639"/>
      <c r="S32" s="639"/>
      <c r="U32" s="215">
        <f t="shared" si="12"/>
        <v>0</v>
      </c>
      <c r="V32" s="169"/>
      <c r="W32" s="169"/>
      <c r="X32" s="169"/>
      <c r="Y32" s="169"/>
      <c r="Z32" s="169"/>
    </row>
    <row r="33" spans="2:26" ht="12.75" customHeight="1">
      <c r="B33" s="643" t="s">
        <v>103</v>
      </c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4"/>
      <c r="P33" s="644"/>
      <c r="Q33" s="644"/>
      <c r="R33" s="644"/>
      <c r="S33" s="645"/>
      <c r="U33" s="215">
        <f t="shared" si="12"/>
        <v>0</v>
      </c>
      <c r="V33" s="169"/>
      <c r="W33" s="169"/>
      <c r="X33" s="169"/>
      <c r="Y33" s="169"/>
      <c r="Z33" s="169"/>
    </row>
    <row r="34" spans="2:26" ht="12.75" customHeight="1">
      <c r="B34" s="646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8"/>
      <c r="U34" s="215">
        <f t="shared" si="12"/>
        <v>0</v>
      </c>
      <c r="V34" s="169"/>
      <c r="W34" s="169"/>
      <c r="X34" s="169"/>
      <c r="Y34" s="169"/>
      <c r="Z34" s="169"/>
    </row>
    <row r="35" spans="2:26" ht="5.25" customHeight="1">
      <c r="B35" s="646"/>
      <c r="C35" s="647"/>
      <c r="D35" s="647"/>
      <c r="E35" s="647"/>
      <c r="F35" s="647"/>
      <c r="G35" s="647"/>
      <c r="H35" s="647"/>
      <c r="I35" s="647"/>
      <c r="J35" s="647"/>
      <c r="K35" s="647"/>
      <c r="L35" s="647"/>
      <c r="M35" s="647"/>
      <c r="N35" s="647"/>
      <c r="O35" s="647"/>
      <c r="P35" s="647"/>
      <c r="Q35" s="647"/>
      <c r="R35" s="647"/>
      <c r="S35" s="648"/>
      <c r="U35" s="215">
        <f t="shared" si="12"/>
        <v>0</v>
      </c>
      <c r="V35" s="169"/>
      <c r="W35" s="169"/>
      <c r="X35" s="169"/>
      <c r="Y35" s="169"/>
      <c r="Z35" s="169"/>
    </row>
    <row r="36" spans="2:26" ht="15.75" customHeight="1">
      <c r="B36" s="646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7"/>
      <c r="P36" s="647"/>
      <c r="Q36" s="647"/>
      <c r="R36" s="647"/>
      <c r="S36" s="648"/>
      <c r="U36" s="215">
        <f t="shared" si="12"/>
        <v>0</v>
      </c>
      <c r="V36" s="169"/>
      <c r="W36" s="169"/>
      <c r="X36" s="169"/>
      <c r="Y36" s="169"/>
      <c r="Z36" s="169"/>
    </row>
    <row r="37" spans="2:26" ht="15.75" customHeight="1">
      <c r="B37" s="998" t="s">
        <v>86</v>
      </c>
      <c r="C37" s="998"/>
      <c r="D37" s="998"/>
      <c r="E37" s="998"/>
      <c r="F37" s="998"/>
      <c r="G37" s="598" t="s">
        <v>87</v>
      </c>
      <c r="H37" s="988" t="s">
        <v>88</v>
      </c>
      <c r="I37" s="652"/>
      <c r="J37" s="652"/>
      <c r="K37" s="652"/>
      <c r="L37" s="653"/>
      <c r="M37" s="656" t="s">
        <v>89</v>
      </c>
      <c r="N37" s="657"/>
      <c r="O37" s="657"/>
      <c r="P37" s="657"/>
      <c r="Q37" s="657"/>
      <c r="R37" s="657"/>
      <c r="S37" s="658"/>
    </row>
    <row r="38" spans="2:26" ht="33.75" customHeight="1">
      <c r="B38" s="998"/>
      <c r="C38" s="998"/>
      <c r="D38" s="998"/>
      <c r="E38" s="998"/>
      <c r="F38" s="998"/>
      <c r="G38" s="599"/>
      <c r="H38" s="989"/>
      <c r="I38" s="654"/>
      <c r="J38" s="654"/>
      <c r="K38" s="654"/>
      <c r="L38" s="655"/>
      <c r="M38" s="793"/>
      <c r="N38" s="794"/>
      <c r="O38" s="794"/>
      <c r="P38" s="794"/>
      <c r="Q38" s="794"/>
      <c r="R38" s="794"/>
      <c r="S38" s="795"/>
    </row>
    <row r="39" spans="2:26" ht="33.75" customHeight="1">
      <c r="B39" s="1013" t="s">
        <v>247</v>
      </c>
      <c r="C39" s="1014"/>
      <c r="D39" s="1014"/>
      <c r="E39" s="1014"/>
      <c r="F39" s="1015"/>
      <c r="G39" s="144">
        <f>+O30</f>
        <v>20</v>
      </c>
      <c r="H39" s="1007">
        <v>1</v>
      </c>
      <c r="I39" s="1008"/>
      <c r="J39" s="1008"/>
      <c r="K39" s="1008"/>
      <c r="L39" s="1009"/>
      <c r="M39" s="82" t="s">
        <v>83</v>
      </c>
      <c r="N39" s="1010">
        <f>+G39</f>
        <v>20</v>
      </c>
      <c r="O39" s="1011"/>
      <c r="P39" s="1011"/>
      <c r="Q39" s="1011"/>
      <c r="R39" s="1011"/>
      <c r="S39" s="1012"/>
    </row>
    <row r="40" spans="2:26" ht="21">
      <c r="B40" s="145"/>
      <c r="C40" s="1004"/>
      <c r="D40" s="585"/>
      <c r="E40" s="585"/>
      <c r="F40" s="1005"/>
      <c r="G40" s="146" t="s">
        <v>95</v>
      </c>
      <c r="H40" s="785">
        <f>+H39</f>
        <v>1</v>
      </c>
      <c r="I40" s="587"/>
      <c r="J40" s="587"/>
      <c r="K40" s="587"/>
      <c r="L40" s="786"/>
      <c r="M40" s="147" t="s">
        <v>92</v>
      </c>
      <c r="N40" s="1006" t="str">
        <f>IF(N39&lt;50,"F",IF(N39&lt;=60,"E",IF(N39&lt;=70,"D",IF(N39&lt;=82.5,"C",IF(N39&lt;=85,"B",IF(N39&lt;=87.5,"B PLUS",IF(N39&lt;=90,"A",IF(N39&gt;90,"APLUS"))))))))</f>
        <v>F</v>
      </c>
      <c r="O40" s="591"/>
      <c r="P40" s="591"/>
      <c r="Q40" s="591"/>
      <c r="R40" s="591"/>
      <c r="S40" s="592"/>
    </row>
    <row r="41" spans="2:26">
      <c r="B41" s="98"/>
      <c r="C41" s="98"/>
      <c r="D41" s="98"/>
      <c r="E41" s="98"/>
      <c r="F41" s="98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</sheetData>
  <mergeCells count="89">
    <mergeCell ref="U15:Z15"/>
    <mergeCell ref="B39:F39"/>
    <mergeCell ref="G12:J12"/>
    <mergeCell ref="G13:G14"/>
    <mergeCell ref="H13:J13"/>
    <mergeCell ref="O27:P27"/>
    <mergeCell ref="Q27:S27"/>
    <mergeCell ref="O19:P19"/>
    <mergeCell ref="Q19:S19"/>
    <mergeCell ref="O20:P20"/>
    <mergeCell ref="Q20:S20"/>
    <mergeCell ref="Q15:S15"/>
    <mergeCell ref="O16:P16"/>
    <mergeCell ref="Q16:S16"/>
    <mergeCell ref="O18:P18"/>
    <mergeCell ref="Q18:S18"/>
    <mergeCell ref="C40:F40"/>
    <mergeCell ref="H40:L40"/>
    <mergeCell ref="B16:D16"/>
    <mergeCell ref="B18:D22"/>
    <mergeCell ref="B24:D25"/>
    <mergeCell ref="H16:I16"/>
    <mergeCell ref="H18:I18"/>
    <mergeCell ref="H19:I19"/>
    <mergeCell ref="H27:I27"/>
    <mergeCell ref="H25:I25"/>
    <mergeCell ref="H28:I28"/>
    <mergeCell ref="B27:D28"/>
    <mergeCell ref="N40:S40"/>
    <mergeCell ref="E19:E20"/>
    <mergeCell ref="O25:P25"/>
    <mergeCell ref="Q25:S25"/>
    <mergeCell ref="B37:F38"/>
    <mergeCell ref="G37:G38"/>
    <mergeCell ref="H37:L38"/>
    <mergeCell ref="M37:S38"/>
    <mergeCell ref="H39:L39"/>
    <mergeCell ref="N39:S39"/>
    <mergeCell ref="B30:E30"/>
    <mergeCell ref="G30:M30"/>
    <mergeCell ref="O30:S30"/>
    <mergeCell ref="B31:S31"/>
    <mergeCell ref="G32:S32"/>
    <mergeCell ref="B33:S36"/>
    <mergeCell ref="Z12:Z14"/>
    <mergeCell ref="L13:L14"/>
    <mergeCell ref="M13:M14"/>
    <mergeCell ref="N13:N14"/>
    <mergeCell ref="O13:P14"/>
    <mergeCell ref="Q13:S13"/>
    <mergeCell ref="L12:M12"/>
    <mergeCell ref="N12:P12"/>
    <mergeCell ref="Q12:S12"/>
    <mergeCell ref="U12:U14"/>
    <mergeCell ref="V12:V14"/>
    <mergeCell ref="W12:W14"/>
    <mergeCell ref="X12:X14"/>
    <mergeCell ref="Y12:Y14"/>
    <mergeCell ref="Q22:S22"/>
    <mergeCell ref="H24:I24"/>
    <mergeCell ref="H20:I20"/>
    <mergeCell ref="H22:I22"/>
    <mergeCell ref="O22:P22"/>
    <mergeCell ref="H21:I21"/>
    <mergeCell ref="O21:P21"/>
    <mergeCell ref="Q21:S21"/>
    <mergeCell ref="O24:P24"/>
    <mergeCell ref="Q24:S24"/>
    <mergeCell ref="B1:S1"/>
    <mergeCell ref="B2:S2"/>
    <mergeCell ref="B3:O3"/>
    <mergeCell ref="B4:O4"/>
    <mergeCell ref="P5:S5"/>
    <mergeCell ref="O28:P28"/>
    <mergeCell ref="Q28:S28"/>
    <mergeCell ref="P6:S6"/>
    <mergeCell ref="P7:S7"/>
    <mergeCell ref="B8:O8"/>
    <mergeCell ref="B9:S9"/>
    <mergeCell ref="B15:D15"/>
    <mergeCell ref="H10:S10"/>
    <mergeCell ref="B11:S11"/>
    <mergeCell ref="E12:E14"/>
    <mergeCell ref="B12:D14"/>
    <mergeCell ref="F12:F14"/>
    <mergeCell ref="H15:J15"/>
    <mergeCell ref="H14:I14"/>
    <mergeCell ref="K12:K14"/>
    <mergeCell ref="O15:P15"/>
  </mergeCells>
  <conditionalFormatting sqref="N16">
    <cfRule type="containsText" dxfId="49" priority="56" stopIfTrue="1" operator="containsText" text="5">
      <formula>NOT(ISERROR(SEARCH("5",N16)))</formula>
    </cfRule>
    <cfRule type="containsText" dxfId="48" priority="57" stopIfTrue="1" operator="containsText" text="4">
      <formula>NOT(ISERROR(SEARCH("4",N16)))</formula>
    </cfRule>
    <cfRule type="containsText" dxfId="47" priority="58" stopIfTrue="1" operator="containsText" text="3">
      <formula>NOT(ISERROR(SEARCH("3",N16)))</formula>
    </cfRule>
    <cfRule type="containsText" dxfId="46" priority="59" stopIfTrue="1" operator="containsText" text="2">
      <formula>NOT(ISERROR(SEARCH("2",N16)))</formula>
    </cfRule>
    <cfRule type="containsText" dxfId="45" priority="60" stopIfTrue="1" operator="containsText" text="1">
      <formula>NOT(ISERROR(SEARCH("1",N16)))</formula>
    </cfRule>
  </conditionalFormatting>
  <conditionalFormatting sqref="N18">
    <cfRule type="containsText" dxfId="44" priority="51" stopIfTrue="1" operator="containsText" text="5">
      <formula>NOT(ISERROR(SEARCH("5",N18)))</formula>
    </cfRule>
    <cfRule type="containsText" dxfId="43" priority="52" stopIfTrue="1" operator="containsText" text="4">
      <formula>NOT(ISERROR(SEARCH("4",N18)))</formula>
    </cfRule>
    <cfRule type="containsText" dxfId="42" priority="53" stopIfTrue="1" operator="containsText" text="3">
      <formula>NOT(ISERROR(SEARCH("3",N18)))</formula>
    </cfRule>
    <cfRule type="containsText" dxfId="41" priority="54" stopIfTrue="1" operator="containsText" text="2">
      <formula>NOT(ISERROR(SEARCH("2",N18)))</formula>
    </cfRule>
    <cfRule type="containsText" dxfId="40" priority="55" stopIfTrue="1" operator="containsText" text="1">
      <formula>NOT(ISERROR(SEARCH("1",N18)))</formula>
    </cfRule>
  </conditionalFormatting>
  <conditionalFormatting sqref="N19">
    <cfRule type="containsText" dxfId="39" priority="46" stopIfTrue="1" operator="containsText" text="5">
      <formula>NOT(ISERROR(SEARCH("5",N19)))</formula>
    </cfRule>
    <cfRule type="containsText" dxfId="38" priority="47" stopIfTrue="1" operator="containsText" text="4">
      <formula>NOT(ISERROR(SEARCH("4",N19)))</formula>
    </cfRule>
    <cfRule type="containsText" dxfId="37" priority="48" stopIfTrue="1" operator="containsText" text="3">
      <formula>NOT(ISERROR(SEARCH("3",N19)))</formula>
    </cfRule>
    <cfRule type="containsText" dxfId="36" priority="49" stopIfTrue="1" operator="containsText" text="2">
      <formula>NOT(ISERROR(SEARCH("2",N19)))</formula>
    </cfRule>
    <cfRule type="containsText" dxfId="35" priority="50" stopIfTrue="1" operator="containsText" text="1">
      <formula>NOT(ISERROR(SEARCH("1",N19)))</formula>
    </cfRule>
  </conditionalFormatting>
  <conditionalFormatting sqref="N20">
    <cfRule type="containsText" dxfId="34" priority="41" stopIfTrue="1" operator="containsText" text="5">
      <formula>NOT(ISERROR(SEARCH("5",N20)))</formula>
    </cfRule>
    <cfRule type="containsText" dxfId="33" priority="42" stopIfTrue="1" operator="containsText" text="4">
      <formula>NOT(ISERROR(SEARCH("4",N20)))</formula>
    </cfRule>
    <cfRule type="containsText" dxfId="32" priority="43" stopIfTrue="1" operator="containsText" text="3">
      <formula>NOT(ISERROR(SEARCH("3",N20)))</formula>
    </cfRule>
    <cfRule type="containsText" dxfId="31" priority="44" stopIfTrue="1" operator="containsText" text="2">
      <formula>NOT(ISERROR(SEARCH("2",N20)))</formula>
    </cfRule>
    <cfRule type="containsText" dxfId="30" priority="45" stopIfTrue="1" operator="containsText" text="1">
      <formula>NOT(ISERROR(SEARCH("1",N20)))</formula>
    </cfRule>
  </conditionalFormatting>
  <conditionalFormatting sqref="N21">
    <cfRule type="containsText" dxfId="29" priority="36" stopIfTrue="1" operator="containsText" text="5">
      <formula>NOT(ISERROR(SEARCH("5",N21)))</formula>
    </cfRule>
    <cfRule type="containsText" dxfId="28" priority="37" stopIfTrue="1" operator="containsText" text="4">
      <formula>NOT(ISERROR(SEARCH("4",N21)))</formula>
    </cfRule>
    <cfRule type="containsText" dxfId="27" priority="38" stopIfTrue="1" operator="containsText" text="3">
      <formula>NOT(ISERROR(SEARCH("3",N21)))</formula>
    </cfRule>
    <cfRule type="containsText" dxfId="26" priority="39" stopIfTrue="1" operator="containsText" text="2">
      <formula>NOT(ISERROR(SEARCH("2",N21)))</formula>
    </cfRule>
    <cfRule type="containsText" dxfId="25" priority="40" stopIfTrue="1" operator="containsText" text="1">
      <formula>NOT(ISERROR(SEARCH("1",N21)))</formula>
    </cfRule>
  </conditionalFormatting>
  <conditionalFormatting sqref="N22">
    <cfRule type="containsText" dxfId="24" priority="31" stopIfTrue="1" operator="containsText" text="5">
      <formula>NOT(ISERROR(SEARCH("5",N22)))</formula>
    </cfRule>
    <cfRule type="containsText" dxfId="23" priority="32" stopIfTrue="1" operator="containsText" text="4">
      <formula>NOT(ISERROR(SEARCH("4",N22)))</formula>
    </cfRule>
    <cfRule type="containsText" dxfId="22" priority="33" stopIfTrue="1" operator="containsText" text="3">
      <formula>NOT(ISERROR(SEARCH("3",N22)))</formula>
    </cfRule>
    <cfRule type="containsText" dxfId="21" priority="34" stopIfTrue="1" operator="containsText" text="2">
      <formula>NOT(ISERROR(SEARCH("2",N22)))</formula>
    </cfRule>
    <cfRule type="containsText" dxfId="20" priority="35" stopIfTrue="1" operator="containsText" text="1">
      <formula>NOT(ISERROR(SEARCH("1",N22)))</formula>
    </cfRule>
  </conditionalFormatting>
  <conditionalFormatting sqref="N24">
    <cfRule type="containsText" dxfId="19" priority="26" stopIfTrue="1" operator="containsText" text="5">
      <formula>NOT(ISERROR(SEARCH("5",N24)))</formula>
    </cfRule>
    <cfRule type="containsText" dxfId="18" priority="27" stopIfTrue="1" operator="containsText" text="4">
      <formula>NOT(ISERROR(SEARCH("4",N24)))</formula>
    </cfRule>
    <cfRule type="containsText" dxfId="17" priority="28" stopIfTrue="1" operator="containsText" text="3">
      <formula>NOT(ISERROR(SEARCH("3",N24)))</formula>
    </cfRule>
    <cfRule type="containsText" dxfId="16" priority="29" stopIfTrue="1" operator="containsText" text="2">
      <formula>NOT(ISERROR(SEARCH("2",N24)))</formula>
    </cfRule>
    <cfRule type="containsText" dxfId="15" priority="30" stopIfTrue="1" operator="containsText" text="1">
      <formula>NOT(ISERROR(SEARCH("1",N24)))</formula>
    </cfRule>
  </conditionalFormatting>
  <conditionalFormatting sqref="N25">
    <cfRule type="containsText" dxfId="14" priority="21" stopIfTrue="1" operator="containsText" text="5">
      <formula>NOT(ISERROR(SEARCH("5",N25)))</formula>
    </cfRule>
    <cfRule type="containsText" dxfId="13" priority="22" stopIfTrue="1" operator="containsText" text="4">
      <formula>NOT(ISERROR(SEARCH("4",N25)))</formula>
    </cfRule>
    <cfRule type="containsText" dxfId="12" priority="23" stopIfTrue="1" operator="containsText" text="3">
      <formula>NOT(ISERROR(SEARCH("3",N25)))</formula>
    </cfRule>
    <cfRule type="containsText" dxfId="11" priority="24" stopIfTrue="1" operator="containsText" text="2">
      <formula>NOT(ISERROR(SEARCH("2",N25)))</formula>
    </cfRule>
    <cfRule type="containsText" dxfId="10" priority="25" stopIfTrue="1" operator="containsText" text="1">
      <formula>NOT(ISERROR(SEARCH("1",N25)))</formula>
    </cfRule>
  </conditionalFormatting>
  <conditionalFormatting sqref="N27">
    <cfRule type="containsText" dxfId="9" priority="6" stopIfTrue="1" operator="containsText" text="5">
      <formula>NOT(ISERROR(SEARCH("5",N27)))</formula>
    </cfRule>
    <cfRule type="containsText" dxfId="8" priority="7" stopIfTrue="1" operator="containsText" text="4">
      <formula>NOT(ISERROR(SEARCH("4",N27)))</formula>
    </cfRule>
    <cfRule type="containsText" dxfId="7" priority="8" stopIfTrue="1" operator="containsText" text="3">
      <formula>NOT(ISERROR(SEARCH("3",N27)))</formula>
    </cfRule>
    <cfRule type="containsText" dxfId="6" priority="9" stopIfTrue="1" operator="containsText" text="2">
      <formula>NOT(ISERROR(SEARCH("2",N27)))</formula>
    </cfRule>
    <cfRule type="containsText" dxfId="5" priority="10" stopIfTrue="1" operator="containsText" text="1">
      <formula>NOT(ISERROR(SEARCH("1",N27)))</formula>
    </cfRule>
  </conditionalFormatting>
  <conditionalFormatting sqref="N28">
    <cfRule type="containsText" dxfId="4" priority="1" stopIfTrue="1" operator="containsText" text="5">
      <formula>NOT(ISERROR(SEARCH("5",N28)))</formula>
    </cfRule>
    <cfRule type="containsText" dxfId="3" priority="2" stopIfTrue="1" operator="containsText" text="4">
      <formula>NOT(ISERROR(SEARCH("4",N28)))</formula>
    </cfRule>
    <cfRule type="containsText" dxfId="2" priority="3" stopIfTrue="1" operator="containsText" text="3">
      <formula>NOT(ISERROR(SEARCH("3",N28)))</formula>
    </cfRule>
    <cfRule type="containsText" dxfId="1" priority="4" stopIfTrue="1" operator="containsText" text="2">
      <formula>NOT(ISERROR(SEARCH("2",N28)))</formula>
    </cfRule>
    <cfRule type="containsText" dxfId="0" priority="5" stopIfTrue="1" operator="containsText" text="1">
      <formula>NOT(ISERROR(SEARCH("1",N28)))</formula>
    </cfRule>
  </conditionalFormatting>
  <hyperlinks>
    <hyperlink ref="N45" r:id="rId1" display="=SUM(P16:R47)" xr:uid="{00000000-0004-0000-0A00-000000000000}"/>
  </hyperlinks>
  <printOptions horizontalCentered="1"/>
  <pageMargins left="0.23622047244094491" right="0.23622047244094491" top="0.55118110236220474" bottom="0.55118110236220474" header="0.31496062992125984" footer="0.31496062992125984"/>
  <pageSetup paperSize="256" scale="48" firstPageNumber="4294963191" orientation="landscape" useFirstPageNumber="1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1:Z44"/>
  <sheetViews>
    <sheetView showGridLines="0" view="pageBreakPreview" topLeftCell="A25" zoomScale="85" zoomScaleNormal="90" zoomScaleSheetLayoutView="85" workbookViewId="0">
      <selection activeCell="U12" sqref="U12:Z35"/>
    </sheetView>
  </sheetViews>
  <sheetFormatPr defaultColWidth="9.109375" defaultRowHeight="17.399999999999999"/>
  <cols>
    <col min="1" max="1" width="3.33203125" style="278" customWidth="1"/>
    <col min="2" max="2" width="9.109375" style="278"/>
    <col min="3" max="3" width="2.5546875" style="278" customWidth="1"/>
    <col min="4" max="4" width="11" style="278" customWidth="1"/>
    <col min="5" max="5" width="37.109375" style="278" customWidth="1"/>
    <col min="6" max="6" width="9.6640625" style="278" customWidth="1"/>
    <col min="7" max="7" width="41.6640625" style="278" customWidth="1"/>
    <col min="8" max="8" width="16" style="278" customWidth="1"/>
    <col min="9" max="9" width="25.6640625" style="278" customWidth="1"/>
    <col min="10" max="10" width="14.33203125" style="278" customWidth="1"/>
    <col min="11" max="11" width="44.6640625" style="278" customWidth="1"/>
    <col min="12" max="12" width="14.109375" style="278" customWidth="1"/>
    <col min="13" max="13" width="12.33203125" style="278" customWidth="1"/>
    <col min="14" max="14" width="10" style="278" customWidth="1"/>
    <col min="15" max="16" width="4.6640625" style="278" customWidth="1"/>
    <col min="17" max="17" width="3.6640625" style="278" customWidth="1"/>
    <col min="18" max="18" width="5.5546875" style="278" customWidth="1"/>
    <col min="19" max="19" width="3.6640625" style="278" customWidth="1"/>
    <col min="20" max="20" width="9.109375" style="278"/>
    <col min="21" max="21" width="34.5546875" style="278" customWidth="1"/>
    <col min="22" max="26" width="30.6640625" style="278" customWidth="1"/>
    <col min="27" max="16384" width="9.109375" style="278"/>
  </cols>
  <sheetData>
    <row r="1" spans="2:26">
      <c r="B1" s="849"/>
      <c r="C1" s="849"/>
      <c r="D1" s="849"/>
      <c r="E1" s="849"/>
      <c r="F1" s="849"/>
      <c r="G1" s="849"/>
      <c r="H1" s="849"/>
      <c r="I1" s="849"/>
      <c r="J1" s="849"/>
      <c r="K1" s="849"/>
      <c r="L1" s="849"/>
      <c r="M1" s="849"/>
      <c r="N1" s="849"/>
      <c r="O1" s="849"/>
      <c r="P1" s="849"/>
      <c r="Q1" s="849"/>
      <c r="R1" s="849"/>
      <c r="S1" s="849"/>
    </row>
    <row r="2" spans="2:26">
      <c r="B2" s="850"/>
      <c r="C2" s="850"/>
      <c r="D2" s="850"/>
      <c r="E2" s="850"/>
      <c r="F2" s="850"/>
      <c r="G2" s="850"/>
      <c r="H2" s="850"/>
      <c r="I2" s="850"/>
      <c r="J2" s="850"/>
      <c r="K2" s="850"/>
      <c r="L2" s="850"/>
      <c r="M2" s="850"/>
      <c r="N2" s="850"/>
      <c r="O2" s="850"/>
      <c r="P2" s="850"/>
      <c r="Q2" s="850"/>
      <c r="R2" s="850"/>
      <c r="S2" s="850"/>
    </row>
    <row r="3" spans="2:26" ht="28.8">
      <c r="B3" s="851" t="s">
        <v>215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852"/>
      <c r="P3" s="57"/>
      <c r="Q3" s="58"/>
      <c r="R3" s="58"/>
      <c r="S3" s="86"/>
    </row>
    <row r="4" spans="2:26" ht="13.5" customHeight="1">
      <c r="B4" s="853"/>
      <c r="C4" s="854"/>
      <c r="D4" s="854"/>
      <c r="E4" s="854"/>
      <c r="F4" s="854"/>
      <c r="G4" s="854"/>
      <c r="H4" s="854"/>
      <c r="I4" s="854"/>
      <c r="J4" s="854"/>
      <c r="K4" s="854"/>
      <c r="L4" s="854"/>
      <c r="M4" s="854"/>
      <c r="N4" s="854"/>
      <c r="O4" s="855"/>
      <c r="P4" s="279"/>
      <c r="Q4" s="280"/>
      <c r="R4" s="280"/>
      <c r="S4" s="281"/>
    </row>
    <row r="5" spans="2:26" ht="18">
      <c r="B5" s="282"/>
      <c r="C5" s="283"/>
      <c r="D5" s="283"/>
      <c r="E5" s="284" t="s">
        <v>1</v>
      </c>
      <c r="F5" s="285" t="s">
        <v>110</v>
      </c>
      <c r="G5" s="286"/>
      <c r="H5" s="287"/>
      <c r="I5" s="287"/>
      <c r="J5" s="288"/>
      <c r="K5" s="288"/>
      <c r="L5" s="288"/>
      <c r="M5" s="289"/>
      <c r="N5" s="290"/>
      <c r="O5" s="291"/>
      <c r="P5" s="856" t="s">
        <v>3</v>
      </c>
      <c r="Q5" s="857"/>
      <c r="R5" s="857"/>
      <c r="S5" s="858"/>
    </row>
    <row r="6" spans="2:26" ht="18">
      <c r="B6" s="282"/>
      <c r="C6" s="283"/>
      <c r="D6" s="283"/>
      <c r="E6" s="284" t="s">
        <v>3</v>
      </c>
      <c r="F6" s="285" t="s">
        <v>107</v>
      </c>
      <c r="G6" s="286"/>
      <c r="H6" s="287"/>
      <c r="I6" s="287"/>
      <c r="J6" s="288"/>
      <c r="K6" s="288"/>
      <c r="L6" s="288"/>
      <c r="M6" s="289"/>
      <c r="N6" s="290"/>
      <c r="O6" s="291"/>
      <c r="P6" s="859"/>
      <c r="Q6" s="860"/>
      <c r="R6" s="860"/>
      <c r="S6" s="861"/>
    </row>
    <row r="7" spans="2:26" ht="18">
      <c r="B7" s="282"/>
      <c r="C7" s="283"/>
      <c r="D7" s="283"/>
      <c r="E7" s="284" t="s">
        <v>97</v>
      </c>
      <c r="F7" s="285" t="s">
        <v>108</v>
      </c>
      <c r="G7" s="286"/>
      <c r="H7" s="287"/>
      <c r="I7" s="287"/>
      <c r="J7" s="288"/>
      <c r="K7" s="288"/>
      <c r="L7" s="288"/>
      <c r="M7" s="289"/>
      <c r="N7" s="290"/>
      <c r="O7" s="291"/>
      <c r="P7" s="856">
        <v>2022</v>
      </c>
      <c r="Q7" s="857"/>
      <c r="R7" s="857"/>
      <c r="S7" s="858"/>
    </row>
    <row r="8" spans="2:26" ht="15.75" customHeight="1">
      <c r="B8" s="862"/>
      <c r="C8" s="863"/>
      <c r="D8" s="863"/>
      <c r="E8" s="863"/>
      <c r="F8" s="863"/>
      <c r="G8" s="863"/>
      <c r="H8" s="863"/>
      <c r="I8" s="863"/>
      <c r="J8" s="863"/>
      <c r="K8" s="863"/>
      <c r="L8" s="863"/>
      <c r="M8" s="863"/>
      <c r="N8" s="863"/>
      <c r="O8" s="864"/>
      <c r="P8" s="292"/>
      <c r="Q8" s="293"/>
      <c r="R8" s="293"/>
      <c r="S8" s="294"/>
    </row>
    <row r="9" spans="2:26">
      <c r="B9" s="865"/>
      <c r="C9" s="865"/>
      <c r="D9" s="865"/>
      <c r="E9" s="865"/>
      <c r="F9" s="865"/>
      <c r="G9" s="865"/>
      <c r="H9" s="865"/>
      <c r="I9" s="865"/>
      <c r="J9" s="865"/>
      <c r="K9" s="865"/>
      <c r="L9" s="865"/>
      <c r="M9" s="865"/>
      <c r="N9" s="865"/>
      <c r="O9" s="865"/>
      <c r="P9" s="865"/>
      <c r="Q9" s="865"/>
      <c r="R9" s="865"/>
      <c r="S9" s="865"/>
    </row>
    <row r="10" spans="2:26" ht="18">
      <c r="B10" s="295"/>
      <c r="C10" s="296"/>
      <c r="D10" s="296"/>
      <c r="E10" s="296"/>
      <c r="F10" s="296"/>
      <c r="G10" s="297"/>
      <c r="H10" s="866" t="s">
        <v>216</v>
      </c>
      <c r="I10" s="867"/>
      <c r="J10" s="867"/>
      <c r="K10" s="867"/>
      <c r="L10" s="867"/>
      <c r="M10" s="867"/>
      <c r="N10" s="867"/>
      <c r="O10" s="867"/>
      <c r="P10" s="867"/>
      <c r="Q10" s="867"/>
      <c r="R10" s="867"/>
      <c r="S10" s="868"/>
    </row>
    <row r="11" spans="2:26" ht="9" customHeight="1">
      <c r="B11" s="869"/>
      <c r="C11" s="869"/>
      <c r="D11" s="869"/>
      <c r="E11" s="869"/>
      <c r="F11" s="869"/>
      <c r="G11" s="869"/>
      <c r="H11" s="869"/>
      <c r="I11" s="869"/>
      <c r="J11" s="869"/>
      <c r="K11" s="869"/>
      <c r="L11" s="870"/>
      <c r="M11" s="870"/>
      <c r="N11" s="870"/>
      <c r="O11" s="870"/>
      <c r="P11" s="870"/>
      <c r="Q11" s="870"/>
      <c r="R11" s="870"/>
      <c r="S11" s="870"/>
    </row>
    <row r="12" spans="2:26" ht="24" customHeight="1" thickBot="1">
      <c r="B12" s="882" t="s">
        <v>70</v>
      </c>
      <c r="C12" s="883"/>
      <c r="D12" s="884"/>
      <c r="E12" s="890" t="s">
        <v>111</v>
      </c>
      <c r="F12" s="890" t="s">
        <v>19</v>
      </c>
      <c r="G12" s="694" t="s">
        <v>249</v>
      </c>
      <c r="H12" s="696"/>
      <c r="I12" s="696"/>
      <c r="J12" s="845"/>
      <c r="K12" s="879" t="s">
        <v>113</v>
      </c>
      <c r="L12" s="844" t="s">
        <v>119</v>
      </c>
      <c r="M12" s="845"/>
      <c r="N12" s="697" t="s">
        <v>17</v>
      </c>
      <c r="O12" s="698"/>
      <c r="P12" s="699"/>
      <c r="Q12" s="700" t="s">
        <v>18</v>
      </c>
      <c r="R12" s="701"/>
      <c r="S12" s="702"/>
      <c r="U12" s="846" t="s">
        <v>118</v>
      </c>
      <c r="V12" s="826">
        <v>1</v>
      </c>
      <c r="W12" s="826">
        <v>2</v>
      </c>
      <c r="X12" s="826">
        <v>3</v>
      </c>
      <c r="Y12" s="826">
        <v>4</v>
      </c>
      <c r="Z12" s="829">
        <v>5</v>
      </c>
    </row>
    <row r="13" spans="2:26" ht="15" customHeight="1" thickBot="1">
      <c r="B13" s="885"/>
      <c r="C13" s="886"/>
      <c r="D13" s="887"/>
      <c r="E13" s="891"/>
      <c r="F13" s="891"/>
      <c r="G13" s="893" t="s">
        <v>106</v>
      </c>
      <c r="H13" s="895" t="s">
        <v>112</v>
      </c>
      <c r="I13" s="896"/>
      <c r="J13" s="897"/>
      <c r="K13" s="880"/>
      <c r="L13" s="832" t="s">
        <v>104</v>
      </c>
      <c r="M13" s="833" t="s">
        <v>22</v>
      </c>
      <c r="N13" s="835" t="s">
        <v>98</v>
      </c>
      <c r="O13" s="837" t="s">
        <v>22</v>
      </c>
      <c r="P13" s="838"/>
      <c r="Q13" s="841" t="s">
        <v>23</v>
      </c>
      <c r="R13" s="842"/>
      <c r="S13" s="843"/>
      <c r="U13" s="847"/>
      <c r="V13" s="827"/>
      <c r="W13" s="827"/>
      <c r="X13" s="827"/>
      <c r="Y13" s="827"/>
      <c r="Z13" s="830"/>
    </row>
    <row r="14" spans="2:26" ht="28.5" customHeight="1">
      <c r="B14" s="888"/>
      <c r="C14" s="889"/>
      <c r="D14" s="834"/>
      <c r="E14" s="892"/>
      <c r="F14" s="892"/>
      <c r="G14" s="894"/>
      <c r="H14" s="871" t="s">
        <v>181</v>
      </c>
      <c r="I14" s="872"/>
      <c r="J14" s="298" t="s">
        <v>182</v>
      </c>
      <c r="K14" s="881"/>
      <c r="L14" s="828"/>
      <c r="M14" s="834"/>
      <c r="N14" s="836"/>
      <c r="O14" s="839"/>
      <c r="P14" s="840"/>
      <c r="Q14" s="299"/>
      <c r="R14" s="299"/>
      <c r="S14" s="300"/>
      <c r="U14" s="848"/>
      <c r="V14" s="828"/>
      <c r="W14" s="828"/>
      <c r="X14" s="828"/>
      <c r="Y14" s="828"/>
      <c r="Z14" s="831"/>
    </row>
    <row r="15" spans="2:26" ht="18.600000000000001" thickBot="1">
      <c r="B15" s="873" t="s">
        <v>24</v>
      </c>
      <c r="C15" s="874"/>
      <c r="D15" s="875"/>
      <c r="E15" s="301" t="s">
        <v>25</v>
      </c>
      <c r="F15" s="301" t="s">
        <v>26</v>
      </c>
      <c r="G15" s="302" t="s">
        <v>27</v>
      </c>
      <c r="H15" s="873" t="s">
        <v>28</v>
      </c>
      <c r="I15" s="874"/>
      <c r="J15" s="875"/>
      <c r="K15" s="303" t="s">
        <v>114</v>
      </c>
      <c r="L15" s="304" t="s">
        <v>115</v>
      </c>
      <c r="M15" s="305"/>
      <c r="N15" s="306"/>
      <c r="O15" s="876" t="s">
        <v>31</v>
      </c>
      <c r="P15" s="877"/>
      <c r="Q15" s="876" t="s">
        <v>32</v>
      </c>
      <c r="R15" s="878"/>
      <c r="S15" s="877"/>
    </row>
    <row r="16" spans="2:26" ht="54">
      <c r="B16" s="811" t="s">
        <v>109</v>
      </c>
      <c r="C16" s="812"/>
      <c r="D16" s="813"/>
      <c r="E16" s="218" t="s">
        <v>184</v>
      </c>
      <c r="F16" s="217">
        <v>5</v>
      </c>
      <c r="G16" s="218" t="s">
        <v>187</v>
      </c>
      <c r="H16" s="816" t="s">
        <v>188</v>
      </c>
      <c r="I16" s="817"/>
      <c r="J16" s="219"/>
      <c r="K16" s="220" t="s">
        <v>217</v>
      </c>
      <c r="L16" s="307"/>
      <c r="M16" s="308">
        <f>IFERROR(L16/J16,0)</f>
        <v>0</v>
      </c>
      <c r="N16" s="222">
        <f t="shared" ref="N16:N20" si="0">+O16</f>
        <v>1</v>
      </c>
      <c r="O16" s="758">
        <f>IF(M16&lt;75%,1,IF(M16&lt;85%,2,IF(M16&lt;95%,3,IF(M16&lt;=100%,4,5))))</f>
        <v>1</v>
      </c>
      <c r="P16" s="759"/>
      <c r="Q16" s="755">
        <f>+(O16*F16)/5</f>
        <v>1</v>
      </c>
      <c r="R16" s="756"/>
      <c r="S16" s="757"/>
      <c r="U16" s="309" t="str">
        <f>G16</f>
        <v>NOA Kredit</v>
      </c>
      <c r="V16" s="310"/>
      <c r="W16" s="310"/>
      <c r="X16" s="310"/>
      <c r="Y16" s="310"/>
      <c r="Z16" s="310"/>
    </row>
    <row r="17" spans="2:21" ht="36" customHeight="1">
      <c r="B17" s="805"/>
      <c r="C17" s="806"/>
      <c r="D17" s="807"/>
      <c r="E17" s="223" t="s">
        <v>189</v>
      </c>
      <c r="F17" s="217">
        <v>2</v>
      </c>
      <c r="G17" s="218" t="s">
        <v>190</v>
      </c>
      <c r="H17" s="822" t="s">
        <v>192</v>
      </c>
      <c r="I17" s="823" t="s">
        <v>192</v>
      </c>
      <c r="J17" s="219"/>
      <c r="K17" s="820" t="s">
        <v>204</v>
      </c>
      <c r="L17" s="307"/>
      <c r="M17" s="308">
        <f>IFERROR(L17/J17,0)</f>
        <v>0</v>
      </c>
      <c r="N17" s="222">
        <f t="shared" si="0"/>
        <v>1</v>
      </c>
      <c r="O17" s="758">
        <f>IF(M17&lt;75%,1,IF(M17&lt;85%,2,IF(M17&lt;95%,3,IF(M17&lt;=100%,4,5))))</f>
        <v>1</v>
      </c>
      <c r="P17" s="759"/>
      <c r="Q17" s="755">
        <f>+(O17*F17)/5</f>
        <v>0.4</v>
      </c>
      <c r="R17" s="756"/>
      <c r="S17" s="757"/>
      <c r="U17" s="311"/>
    </row>
    <row r="18" spans="2:21" ht="18">
      <c r="B18" s="805"/>
      <c r="C18" s="806"/>
      <c r="D18" s="807"/>
      <c r="E18" s="239"/>
      <c r="F18" s="217">
        <v>3</v>
      </c>
      <c r="G18" s="275" t="s">
        <v>191</v>
      </c>
      <c r="H18" s="822" t="s">
        <v>193</v>
      </c>
      <c r="I18" s="823"/>
      <c r="J18" s="219"/>
      <c r="K18" s="821"/>
      <c r="L18" s="307"/>
      <c r="M18" s="308">
        <f>IFERROR(L18/J18,0)</f>
        <v>0</v>
      </c>
      <c r="N18" s="222">
        <f t="shared" si="0"/>
        <v>1</v>
      </c>
      <c r="O18" s="758">
        <f>IF(M18&lt;75%,1,IF(M18&lt;85%,2,IF(M18&lt;95%,3,IF(M18&lt;=100%,4,5))))</f>
        <v>1</v>
      </c>
      <c r="P18" s="759"/>
      <c r="Q18" s="755">
        <f>+(O18*F18)/5</f>
        <v>0.6</v>
      </c>
      <c r="R18" s="756"/>
      <c r="S18" s="757"/>
      <c r="U18" s="311"/>
    </row>
    <row r="19" spans="2:21" ht="36">
      <c r="B19" s="805"/>
      <c r="C19" s="806"/>
      <c r="D19" s="807"/>
      <c r="E19" s="245" t="s">
        <v>218</v>
      </c>
      <c r="F19" s="217">
        <v>5</v>
      </c>
      <c r="G19" s="218" t="s">
        <v>124</v>
      </c>
      <c r="H19" s="824" t="s">
        <v>144</v>
      </c>
      <c r="I19" s="825"/>
      <c r="J19" s="313" t="s">
        <v>122</v>
      </c>
      <c r="K19" s="314" t="s">
        <v>220</v>
      </c>
      <c r="L19" s="307"/>
      <c r="M19" s="308">
        <f>IFERROR(L19/J19,0)</f>
        <v>0</v>
      </c>
      <c r="N19" s="222">
        <f t="shared" si="0"/>
        <v>1</v>
      </c>
      <c r="O19" s="758">
        <f>IF(M19&lt;75%,1,IF(M19&lt;85%,2,IF(M19&lt;95%,3,IF(M19&lt;=100%,4,5))))</f>
        <v>1</v>
      </c>
      <c r="P19" s="759"/>
      <c r="Q19" s="755">
        <f>+(O19*F19)/5</f>
        <v>1</v>
      </c>
      <c r="R19" s="756"/>
      <c r="S19" s="757"/>
      <c r="U19" s="311"/>
    </row>
    <row r="20" spans="2:21" ht="36">
      <c r="B20" s="805"/>
      <c r="C20" s="806"/>
      <c r="D20" s="807"/>
      <c r="E20" s="274" t="s">
        <v>219</v>
      </c>
      <c r="F20" s="217">
        <v>5</v>
      </c>
      <c r="G20" s="315" t="s">
        <v>183</v>
      </c>
      <c r="H20" s="816" t="s">
        <v>267</v>
      </c>
      <c r="I20" s="817"/>
      <c r="J20" s="219"/>
      <c r="K20" s="316" t="s">
        <v>221</v>
      </c>
      <c r="L20" s="307"/>
      <c r="M20" s="308">
        <f>IFERROR(L20/J20,0)</f>
        <v>0</v>
      </c>
      <c r="N20" s="222">
        <f t="shared" si="0"/>
        <v>1</v>
      </c>
      <c r="O20" s="758">
        <f>IF(M20&lt;75%,1,IF(M20&lt;85%,2,IF(M20&lt;95%,3,IF(M20&lt;=100%,4,5))))</f>
        <v>1</v>
      </c>
      <c r="P20" s="759"/>
      <c r="Q20" s="755">
        <f>+(O20*F20)/5</f>
        <v>1</v>
      </c>
      <c r="R20" s="756"/>
      <c r="S20" s="757"/>
      <c r="U20" s="311"/>
    </row>
    <row r="21" spans="2:21" ht="15" customHeight="1">
      <c r="B21" s="224"/>
      <c r="C21" s="225"/>
      <c r="D21" s="226"/>
      <c r="E21" s="227"/>
      <c r="F21" s="228">
        <f>SUM(F16:F20)</f>
        <v>20</v>
      </c>
      <c r="G21" s="229"/>
      <c r="H21" s="230"/>
      <c r="I21" s="231"/>
      <c r="J21" s="232"/>
      <c r="K21" s="231"/>
      <c r="L21" s="230"/>
      <c r="M21" s="233"/>
      <c r="N21" s="234"/>
      <c r="O21" s="235"/>
      <c r="P21" s="234"/>
      <c r="Q21" s="236"/>
      <c r="R21" s="237"/>
      <c r="S21" s="238"/>
      <c r="T21" s="317"/>
    </row>
    <row r="22" spans="2:21" ht="45" customHeight="1">
      <c r="B22" s="802" t="s">
        <v>45</v>
      </c>
      <c r="C22" s="803"/>
      <c r="D22" s="804"/>
      <c r="E22" s="223" t="s">
        <v>180</v>
      </c>
      <c r="F22" s="212">
        <v>7</v>
      </c>
      <c r="G22" s="218" t="s">
        <v>179</v>
      </c>
      <c r="H22" s="818" t="s">
        <v>222</v>
      </c>
      <c r="I22" s="819"/>
      <c r="J22" s="318" t="s">
        <v>99</v>
      </c>
      <c r="K22" s="244" t="s">
        <v>223</v>
      </c>
      <c r="L22" s="240"/>
      <c r="M22" s="221">
        <f t="shared" ref="M22:M25" si="1">IFERROR(L22/J22,0)</f>
        <v>0</v>
      </c>
      <c r="N22" s="222">
        <f t="shared" ref="N22:N25" si="2">+O22</f>
        <v>1</v>
      </c>
      <c r="O22" s="758">
        <f t="shared" ref="O22:O25" si="3">IF(M22&lt;75%,1,IF(M22&lt;85%,2,IF(M22&lt;95%,3,IF(M22&lt;=100%,4,5))))</f>
        <v>1</v>
      </c>
      <c r="P22" s="759"/>
      <c r="Q22" s="755">
        <f t="shared" ref="Q22:Q25" si="4">+(O22*F22)/5</f>
        <v>1.4</v>
      </c>
      <c r="R22" s="756"/>
      <c r="S22" s="757"/>
    </row>
    <row r="23" spans="2:21" ht="45" customHeight="1">
      <c r="B23" s="805"/>
      <c r="C23" s="806"/>
      <c r="D23" s="807"/>
      <c r="E23" s="239" t="s">
        <v>234</v>
      </c>
      <c r="F23" s="242">
        <v>8</v>
      </c>
      <c r="G23" s="239" t="s">
        <v>194</v>
      </c>
      <c r="H23" s="814" t="s">
        <v>235</v>
      </c>
      <c r="I23" s="815"/>
      <c r="J23" s="240"/>
      <c r="K23" s="319" t="s">
        <v>236</v>
      </c>
      <c r="L23" s="240"/>
      <c r="M23" s="221">
        <f t="shared" ref="M23:M24" si="5">IFERROR(L23/J23,0)</f>
        <v>0</v>
      </c>
      <c r="N23" s="222">
        <f t="shared" ref="N23:N24" si="6">+O23</f>
        <v>1</v>
      </c>
      <c r="O23" s="758">
        <f t="shared" ref="O23:O24" si="7">IF(M23&lt;75%,1,IF(M23&lt;85%,2,IF(M23&lt;95%,3,IF(M23&lt;=100%,4,5))))</f>
        <v>1</v>
      </c>
      <c r="P23" s="759"/>
      <c r="Q23" s="755">
        <f t="shared" ref="Q23:Q24" si="8">+(O23*F23)/5</f>
        <v>1.6</v>
      </c>
      <c r="R23" s="756"/>
      <c r="S23" s="757"/>
    </row>
    <row r="24" spans="2:21" ht="45" customHeight="1">
      <c r="B24" s="805"/>
      <c r="C24" s="806"/>
      <c r="D24" s="807"/>
      <c r="E24" s="239" t="s">
        <v>238</v>
      </c>
      <c r="F24" s="242">
        <v>8</v>
      </c>
      <c r="G24" s="223" t="s">
        <v>197</v>
      </c>
      <c r="H24" s="768" t="s">
        <v>198</v>
      </c>
      <c r="I24" s="769"/>
      <c r="J24" s="246"/>
      <c r="K24" s="820" t="s">
        <v>237</v>
      </c>
      <c r="L24" s="240"/>
      <c r="M24" s="221">
        <f t="shared" si="5"/>
        <v>0</v>
      </c>
      <c r="N24" s="222">
        <f t="shared" si="6"/>
        <v>1</v>
      </c>
      <c r="O24" s="758">
        <f t="shared" si="7"/>
        <v>1</v>
      </c>
      <c r="P24" s="759"/>
      <c r="Q24" s="755">
        <f t="shared" si="8"/>
        <v>1.6</v>
      </c>
      <c r="R24" s="756"/>
      <c r="S24" s="757"/>
    </row>
    <row r="25" spans="2:21" ht="32.25" customHeight="1">
      <c r="B25" s="805"/>
      <c r="C25" s="806"/>
      <c r="D25" s="807"/>
      <c r="E25" s="239"/>
      <c r="F25" s="242">
        <v>7</v>
      </c>
      <c r="G25" s="320"/>
      <c r="H25" s="768" t="s">
        <v>199</v>
      </c>
      <c r="I25" s="769"/>
      <c r="J25" s="258"/>
      <c r="K25" s="821"/>
      <c r="L25" s="240"/>
      <c r="M25" s="221">
        <f t="shared" si="1"/>
        <v>0</v>
      </c>
      <c r="N25" s="222">
        <f t="shared" si="2"/>
        <v>1</v>
      </c>
      <c r="O25" s="758">
        <f t="shared" si="3"/>
        <v>1</v>
      </c>
      <c r="P25" s="759"/>
      <c r="Q25" s="755">
        <f t="shared" si="4"/>
        <v>1.4</v>
      </c>
      <c r="R25" s="756"/>
      <c r="S25" s="757"/>
    </row>
    <row r="26" spans="2:21" ht="18" customHeight="1">
      <c r="B26" s="195"/>
      <c r="C26" s="196"/>
      <c r="D26" s="197"/>
      <c r="E26" s="227"/>
      <c r="F26" s="228">
        <f>SUM(F22:F25)</f>
        <v>30</v>
      </c>
      <c r="G26" s="247"/>
      <c r="H26" s="248"/>
      <c r="I26" s="249"/>
      <c r="J26" s="250"/>
      <c r="K26" s="249"/>
      <c r="L26" s="248"/>
      <c r="M26" s="251"/>
      <c r="N26" s="252"/>
      <c r="O26" s="253"/>
      <c r="P26" s="252"/>
      <c r="Q26" s="254"/>
      <c r="R26" s="255"/>
      <c r="S26" s="256"/>
    </row>
    <row r="27" spans="2:21" ht="31.5" customHeight="1">
      <c r="B27" s="802" t="s">
        <v>248</v>
      </c>
      <c r="C27" s="803"/>
      <c r="D27" s="804"/>
      <c r="E27" s="239" t="s">
        <v>133</v>
      </c>
      <c r="F27" s="212">
        <v>10</v>
      </c>
      <c r="G27" s="239" t="s">
        <v>224</v>
      </c>
      <c r="H27" s="768" t="s">
        <v>208</v>
      </c>
      <c r="I27" s="769"/>
      <c r="J27" s="258"/>
      <c r="K27" s="243" t="s">
        <v>225</v>
      </c>
      <c r="L27" s="259"/>
      <c r="M27" s="221">
        <f>IFERROR(L27/J27,0)</f>
        <v>0</v>
      </c>
      <c r="N27" s="222">
        <f t="shared" ref="N27:N29" si="9">+O27</f>
        <v>1</v>
      </c>
      <c r="O27" s="758">
        <f t="shared" ref="O27:O29" si="10">IF(M27&lt;75%,1,IF(M27&lt;85%,2,IF(M27&lt;95%,3,IF(M27&lt;=100%,4,5))))</f>
        <v>1</v>
      </c>
      <c r="P27" s="759"/>
      <c r="Q27" s="770">
        <f>+(O27*F27)/5</f>
        <v>2</v>
      </c>
      <c r="R27" s="771"/>
      <c r="S27" s="772"/>
    </row>
    <row r="28" spans="2:21" ht="31.5" customHeight="1">
      <c r="B28" s="805"/>
      <c r="C28" s="806"/>
      <c r="D28" s="807"/>
      <c r="E28" s="239" t="s">
        <v>239</v>
      </c>
      <c r="F28" s="242">
        <v>10</v>
      </c>
      <c r="G28" s="239" t="s">
        <v>214</v>
      </c>
      <c r="H28" s="768" t="s">
        <v>241</v>
      </c>
      <c r="I28" s="769"/>
      <c r="J28" s="321"/>
      <c r="K28" s="244" t="s">
        <v>240</v>
      </c>
      <c r="L28" s="240"/>
      <c r="M28" s="221">
        <f t="shared" ref="M28:M29" si="11">IFERROR(L28/J28,0)</f>
        <v>0</v>
      </c>
      <c r="N28" s="222">
        <f t="shared" si="9"/>
        <v>1</v>
      </c>
      <c r="O28" s="758">
        <f t="shared" si="10"/>
        <v>1</v>
      </c>
      <c r="P28" s="759"/>
      <c r="Q28" s="755">
        <f t="shared" ref="Q28:Q29" si="12">+(O28*F28)/5</f>
        <v>2</v>
      </c>
      <c r="R28" s="756"/>
      <c r="S28" s="757"/>
    </row>
    <row r="29" spans="2:21" ht="31.5" customHeight="1">
      <c r="B29" s="808"/>
      <c r="C29" s="809"/>
      <c r="D29" s="810"/>
      <c r="E29" s="322"/>
      <c r="F29" s="242">
        <v>10</v>
      </c>
      <c r="G29" s="322"/>
      <c r="H29" s="768" t="s">
        <v>242</v>
      </c>
      <c r="I29" s="769"/>
      <c r="J29" s="321"/>
      <c r="K29" s="319"/>
      <c r="L29" s="240"/>
      <c r="M29" s="221">
        <f t="shared" si="11"/>
        <v>0</v>
      </c>
      <c r="N29" s="222">
        <f t="shared" si="9"/>
        <v>1</v>
      </c>
      <c r="O29" s="758">
        <f t="shared" si="10"/>
        <v>1</v>
      </c>
      <c r="P29" s="759"/>
      <c r="Q29" s="755">
        <f t="shared" si="12"/>
        <v>2</v>
      </c>
      <c r="R29" s="756"/>
      <c r="S29" s="757"/>
    </row>
    <row r="30" spans="2:21" ht="18" customHeight="1">
      <c r="B30" s="199"/>
      <c r="C30" s="200"/>
      <c r="D30" s="201"/>
      <c r="E30" s="227"/>
      <c r="F30" s="140">
        <f>SUM(F27:F29)</f>
        <v>30</v>
      </c>
      <c r="G30" s="229"/>
      <c r="H30" s="230"/>
      <c r="I30" s="231"/>
      <c r="J30" s="232"/>
      <c r="K30" s="231"/>
      <c r="L30" s="235"/>
      <c r="M30" s="261"/>
      <c r="N30" s="234"/>
      <c r="O30" s="235"/>
      <c r="P30" s="234"/>
      <c r="Q30" s="236"/>
      <c r="R30" s="237"/>
      <c r="S30" s="238"/>
    </row>
    <row r="31" spans="2:21" ht="60.75" customHeight="1">
      <c r="B31" s="767" t="s">
        <v>62</v>
      </c>
      <c r="C31" s="767"/>
      <c r="D31" s="767"/>
      <c r="E31" s="218" t="s">
        <v>131</v>
      </c>
      <c r="F31" s="212">
        <v>20</v>
      </c>
      <c r="G31" s="257" t="s">
        <v>134</v>
      </c>
      <c r="H31" s="768" t="s">
        <v>226</v>
      </c>
      <c r="I31" s="769"/>
      <c r="J31" s="240"/>
      <c r="K31" s="244" t="s">
        <v>227</v>
      </c>
      <c r="L31" s="240"/>
      <c r="M31" s="221">
        <f>IFERROR(L31/J31,0)</f>
        <v>0</v>
      </c>
      <c r="N31" s="222">
        <f t="shared" ref="N31" si="13">+O31</f>
        <v>1</v>
      </c>
      <c r="O31" s="758">
        <f t="shared" ref="O31" si="14">IF(M31&lt;75%,1,IF(M31&lt;85%,2,IF(M31&lt;95%,3,IF(M31&lt;=100%,4,5))))</f>
        <v>1</v>
      </c>
      <c r="P31" s="759"/>
      <c r="Q31" s="770">
        <f>+(O31*F31)/5</f>
        <v>4</v>
      </c>
      <c r="R31" s="771"/>
      <c r="S31" s="772"/>
    </row>
    <row r="32" spans="2:21" ht="24" customHeight="1">
      <c r="B32" s="262"/>
      <c r="C32" s="263"/>
      <c r="D32" s="264"/>
      <c r="E32" s="265"/>
      <c r="F32" s="140">
        <f>SUM(F31:F31)</f>
        <v>20</v>
      </c>
      <c r="G32" s="266"/>
      <c r="H32" s="267"/>
      <c r="I32" s="268"/>
      <c r="J32" s="233"/>
      <c r="K32" s="268"/>
      <c r="L32" s="267"/>
      <c r="M32" s="233"/>
      <c r="N32" s="234"/>
      <c r="O32" s="235"/>
      <c r="P32" s="269"/>
      <c r="Q32" s="270"/>
      <c r="R32" s="270"/>
      <c r="S32" s="271"/>
    </row>
    <row r="33" spans="2:19" ht="18">
      <c r="B33" s="773" t="s">
        <v>116</v>
      </c>
      <c r="C33" s="674"/>
      <c r="D33" s="674"/>
      <c r="E33" s="774"/>
      <c r="F33" s="272">
        <f>+F32+F30+F26+F21</f>
        <v>100</v>
      </c>
      <c r="G33" s="775" t="s">
        <v>117</v>
      </c>
      <c r="H33" s="776"/>
      <c r="I33" s="776"/>
      <c r="J33" s="776"/>
      <c r="K33" s="776"/>
      <c r="L33" s="776"/>
      <c r="M33" s="777"/>
      <c r="N33" s="273" t="s">
        <v>67</v>
      </c>
      <c r="O33" s="778">
        <f>SUM(Q16:S31)</f>
        <v>20</v>
      </c>
      <c r="P33" s="779"/>
      <c r="Q33" s="779"/>
      <c r="R33" s="779"/>
      <c r="S33" s="780"/>
    </row>
    <row r="34" spans="2:19" ht="18">
      <c r="B34" s="781"/>
      <c r="C34" s="781"/>
      <c r="D34" s="781"/>
      <c r="E34" s="781"/>
      <c r="F34" s="781"/>
      <c r="G34" s="781"/>
      <c r="H34" s="781"/>
      <c r="I34" s="781"/>
      <c r="J34" s="781"/>
      <c r="K34" s="781"/>
      <c r="L34" s="781"/>
      <c r="M34" s="781"/>
      <c r="N34" s="781"/>
      <c r="O34" s="781"/>
      <c r="P34" s="781"/>
      <c r="Q34" s="781"/>
      <c r="R34" s="781"/>
      <c r="S34" s="781"/>
    </row>
    <row r="35" spans="2:19" ht="12.75" customHeight="1">
      <c r="B35" s="323"/>
      <c r="C35" s="323"/>
      <c r="D35" s="323"/>
      <c r="E35" s="323"/>
      <c r="F35" s="323"/>
      <c r="G35" s="760"/>
      <c r="H35" s="760"/>
      <c r="I35" s="760"/>
      <c r="J35" s="760"/>
      <c r="K35" s="760"/>
      <c r="L35" s="760"/>
      <c r="M35" s="760"/>
      <c r="N35" s="760"/>
      <c r="O35" s="760"/>
      <c r="P35" s="760"/>
      <c r="Q35" s="760"/>
      <c r="R35" s="760"/>
      <c r="S35" s="760"/>
    </row>
    <row r="36" spans="2:19" ht="12.75" customHeight="1">
      <c r="B36" s="761" t="s">
        <v>103</v>
      </c>
      <c r="C36" s="762"/>
      <c r="D36" s="762"/>
      <c r="E36" s="762"/>
      <c r="F36" s="762"/>
      <c r="G36" s="762"/>
      <c r="H36" s="762"/>
      <c r="I36" s="762"/>
      <c r="J36" s="762"/>
      <c r="K36" s="762"/>
      <c r="L36" s="762"/>
      <c r="M36" s="762"/>
      <c r="N36" s="762"/>
      <c r="O36" s="762"/>
      <c r="P36" s="762"/>
      <c r="Q36" s="762"/>
      <c r="R36" s="762"/>
      <c r="S36" s="763"/>
    </row>
    <row r="37" spans="2:19" ht="12.75" customHeight="1">
      <c r="B37" s="764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6"/>
    </row>
    <row r="38" spans="2:19" ht="5.25" customHeight="1">
      <c r="B38" s="764"/>
      <c r="C38" s="765"/>
      <c r="D38" s="765"/>
      <c r="E38" s="765"/>
      <c r="F38" s="765"/>
      <c r="G38" s="765"/>
      <c r="H38" s="765"/>
      <c r="I38" s="765"/>
      <c r="J38" s="765"/>
      <c r="K38" s="765"/>
      <c r="L38" s="765"/>
      <c r="M38" s="765"/>
      <c r="N38" s="765"/>
      <c r="O38" s="765"/>
      <c r="P38" s="765"/>
      <c r="Q38" s="765"/>
      <c r="R38" s="765"/>
      <c r="S38" s="766"/>
    </row>
    <row r="39" spans="2:19" ht="15.75" customHeight="1">
      <c r="B39" s="764"/>
      <c r="C39" s="765"/>
      <c r="D39" s="765"/>
      <c r="E39" s="765"/>
      <c r="F39" s="765"/>
      <c r="G39" s="765"/>
      <c r="H39" s="765"/>
      <c r="I39" s="765"/>
      <c r="J39" s="765"/>
      <c r="K39" s="765"/>
      <c r="L39" s="765"/>
      <c r="M39" s="765"/>
      <c r="N39" s="765"/>
      <c r="O39" s="765"/>
      <c r="P39" s="765"/>
      <c r="Q39" s="765"/>
      <c r="R39" s="765"/>
      <c r="S39" s="766"/>
    </row>
    <row r="40" spans="2:19" ht="15.75" customHeight="1">
      <c r="B40" s="790" t="s">
        <v>86</v>
      </c>
      <c r="C40" s="790"/>
      <c r="D40" s="790"/>
      <c r="E40" s="790"/>
      <c r="F40" s="790"/>
      <c r="G40" s="791" t="s">
        <v>87</v>
      </c>
      <c r="H40" s="656" t="s">
        <v>88</v>
      </c>
      <c r="I40" s="657"/>
      <c r="J40" s="657"/>
      <c r="K40" s="657"/>
      <c r="L40" s="658"/>
      <c r="M40" s="656" t="s">
        <v>89</v>
      </c>
      <c r="N40" s="657"/>
      <c r="O40" s="657"/>
      <c r="P40" s="657"/>
      <c r="Q40" s="657"/>
      <c r="R40" s="657"/>
      <c r="S40" s="658"/>
    </row>
    <row r="41" spans="2:19" ht="33.75" customHeight="1">
      <c r="B41" s="790"/>
      <c r="C41" s="790"/>
      <c r="D41" s="790"/>
      <c r="E41" s="790"/>
      <c r="F41" s="790"/>
      <c r="G41" s="792"/>
      <c r="H41" s="793"/>
      <c r="I41" s="794"/>
      <c r="J41" s="794"/>
      <c r="K41" s="794"/>
      <c r="L41" s="795"/>
      <c r="M41" s="793"/>
      <c r="N41" s="794"/>
      <c r="O41" s="794"/>
      <c r="P41" s="794"/>
      <c r="Q41" s="794"/>
      <c r="R41" s="794"/>
      <c r="S41" s="795"/>
    </row>
    <row r="42" spans="2:19" ht="33.75" customHeight="1">
      <c r="B42" s="799" t="s">
        <v>247</v>
      </c>
      <c r="C42" s="800"/>
      <c r="D42" s="800"/>
      <c r="E42" s="800"/>
      <c r="F42" s="801"/>
      <c r="G42" s="324">
        <f>IFERROR(+O33,0)</f>
        <v>20</v>
      </c>
      <c r="H42" s="785">
        <v>1</v>
      </c>
      <c r="I42" s="587"/>
      <c r="J42" s="587"/>
      <c r="K42" s="587"/>
      <c r="L42" s="786"/>
      <c r="M42" s="325" t="s">
        <v>83</v>
      </c>
      <c r="N42" s="796">
        <f>+G42</f>
        <v>20</v>
      </c>
      <c r="O42" s="797"/>
      <c r="P42" s="797"/>
      <c r="Q42" s="797"/>
      <c r="R42" s="797"/>
      <c r="S42" s="798"/>
    </row>
    <row r="43" spans="2:19" ht="18">
      <c r="B43" s="326"/>
      <c r="C43" s="782"/>
      <c r="D43" s="783"/>
      <c r="E43" s="783"/>
      <c r="F43" s="784"/>
      <c r="G43" s="327" t="s">
        <v>95</v>
      </c>
      <c r="H43" s="785">
        <f>+H42</f>
        <v>1</v>
      </c>
      <c r="I43" s="587"/>
      <c r="J43" s="587"/>
      <c r="K43" s="587"/>
      <c r="L43" s="786"/>
      <c r="M43" s="328" t="s">
        <v>92</v>
      </c>
      <c r="N43" s="787" t="str">
        <f>IF(N42&lt;50,"F",IF(N42&lt;=60,"E",IF(N42&lt;=70,"D",IF(N42&lt;=82.5,"C",IF(N42&lt;=85,"B",IF(N42&lt;=87.5,"B PLUS",IF(N42&lt;=90,"A",IF(N42&gt;90,"APLUS"))))))))</f>
        <v>F</v>
      </c>
      <c r="O43" s="788"/>
      <c r="P43" s="788"/>
      <c r="Q43" s="788"/>
      <c r="R43" s="788"/>
      <c r="S43" s="789"/>
    </row>
    <row r="44" spans="2:19" ht="18">
      <c r="B44" s="329"/>
      <c r="C44" s="329"/>
      <c r="D44" s="329"/>
      <c r="E44" s="329"/>
      <c r="F44" s="329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</row>
  </sheetData>
  <mergeCells count="98">
    <mergeCell ref="B11:S11"/>
    <mergeCell ref="H14:I14"/>
    <mergeCell ref="B15:D15"/>
    <mergeCell ref="H15:J15"/>
    <mergeCell ref="O15:P15"/>
    <mergeCell ref="Q15:S15"/>
    <mergeCell ref="K12:K14"/>
    <mergeCell ref="B12:D14"/>
    <mergeCell ref="E12:E14"/>
    <mergeCell ref="F12:F14"/>
    <mergeCell ref="G12:J12"/>
    <mergeCell ref="G13:G14"/>
    <mergeCell ref="H13:J13"/>
    <mergeCell ref="P6:S6"/>
    <mergeCell ref="P7:S7"/>
    <mergeCell ref="B8:O8"/>
    <mergeCell ref="B9:S9"/>
    <mergeCell ref="H10:S10"/>
    <mergeCell ref="B1:S1"/>
    <mergeCell ref="B2:S2"/>
    <mergeCell ref="B3:O3"/>
    <mergeCell ref="B4:O4"/>
    <mergeCell ref="P5:S5"/>
    <mergeCell ref="W12:W14"/>
    <mergeCell ref="X12:X14"/>
    <mergeCell ref="Y12:Y14"/>
    <mergeCell ref="Z12:Z14"/>
    <mergeCell ref="L13:L14"/>
    <mergeCell ref="M13:M14"/>
    <mergeCell ref="N13:N14"/>
    <mergeCell ref="O13:P14"/>
    <mergeCell ref="Q13:S13"/>
    <mergeCell ref="L12:M12"/>
    <mergeCell ref="N12:P12"/>
    <mergeCell ref="Q12:S12"/>
    <mergeCell ref="U12:U14"/>
    <mergeCell ref="V12:V14"/>
    <mergeCell ref="K24:K25"/>
    <mergeCell ref="O20:P20"/>
    <mergeCell ref="K17:K18"/>
    <mergeCell ref="H18:I18"/>
    <mergeCell ref="H19:I19"/>
    <mergeCell ref="H20:I20"/>
    <mergeCell ref="H17:I17"/>
    <mergeCell ref="O17:P17"/>
    <mergeCell ref="O24:P24"/>
    <mergeCell ref="B16:D20"/>
    <mergeCell ref="H23:I23"/>
    <mergeCell ref="H16:I16"/>
    <mergeCell ref="O16:P16"/>
    <mergeCell ref="Q16:S16"/>
    <mergeCell ref="B22:D25"/>
    <mergeCell ref="H22:I22"/>
    <mergeCell ref="O22:P22"/>
    <mergeCell ref="Q22:S22"/>
    <mergeCell ref="O25:P25"/>
    <mergeCell ref="Q25:S25"/>
    <mergeCell ref="H24:I24"/>
    <mergeCell ref="H25:I25"/>
    <mergeCell ref="Q17:S17"/>
    <mergeCell ref="O23:P23"/>
    <mergeCell ref="Q23:S23"/>
    <mergeCell ref="H27:I27"/>
    <mergeCell ref="O27:P27"/>
    <mergeCell ref="Q27:S27"/>
    <mergeCell ref="B27:D29"/>
    <mergeCell ref="H28:I28"/>
    <mergeCell ref="H29:I29"/>
    <mergeCell ref="O29:P29"/>
    <mergeCell ref="Q29:S29"/>
    <mergeCell ref="O28:P28"/>
    <mergeCell ref="Q28:S28"/>
    <mergeCell ref="C43:F43"/>
    <mergeCell ref="H43:L43"/>
    <mergeCell ref="N43:S43"/>
    <mergeCell ref="B40:F41"/>
    <mergeCell ref="G40:G41"/>
    <mergeCell ref="H40:L41"/>
    <mergeCell ref="M40:S41"/>
    <mergeCell ref="H42:L42"/>
    <mergeCell ref="N42:S42"/>
    <mergeCell ref="B42:F42"/>
    <mergeCell ref="G35:S35"/>
    <mergeCell ref="B36:S39"/>
    <mergeCell ref="B31:D31"/>
    <mergeCell ref="H31:I31"/>
    <mergeCell ref="O31:P31"/>
    <mergeCell ref="Q31:S31"/>
    <mergeCell ref="B33:E33"/>
    <mergeCell ref="G33:M33"/>
    <mergeCell ref="O33:S33"/>
    <mergeCell ref="B34:S34"/>
    <mergeCell ref="Q24:S24"/>
    <mergeCell ref="Q18:S18"/>
    <mergeCell ref="Q19:S19"/>
    <mergeCell ref="O18:P18"/>
    <mergeCell ref="O19:P19"/>
    <mergeCell ref="Q20:S20"/>
  </mergeCells>
  <conditionalFormatting sqref="N16">
    <cfRule type="containsText" dxfId="519" priority="81" stopIfTrue="1" operator="containsText" text="5">
      <formula>NOT(ISERROR(SEARCH("5",N16)))</formula>
    </cfRule>
    <cfRule type="containsText" dxfId="518" priority="82" stopIfTrue="1" operator="containsText" text="4">
      <formula>NOT(ISERROR(SEARCH("4",N16)))</formula>
    </cfRule>
    <cfRule type="containsText" dxfId="517" priority="83" stopIfTrue="1" operator="containsText" text="3">
      <formula>NOT(ISERROR(SEARCH("3",N16)))</formula>
    </cfRule>
    <cfRule type="containsText" dxfId="516" priority="84" stopIfTrue="1" operator="containsText" text="2">
      <formula>NOT(ISERROR(SEARCH("2",N16)))</formula>
    </cfRule>
    <cfRule type="containsText" dxfId="515" priority="85" stopIfTrue="1" operator="containsText" text="1">
      <formula>NOT(ISERROR(SEARCH("1",N16)))</formula>
    </cfRule>
  </conditionalFormatting>
  <conditionalFormatting sqref="N17">
    <cfRule type="containsText" dxfId="514" priority="76" stopIfTrue="1" operator="containsText" text="5">
      <formula>NOT(ISERROR(SEARCH("5",N17)))</formula>
    </cfRule>
    <cfRule type="containsText" dxfId="513" priority="77" stopIfTrue="1" operator="containsText" text="4">
      <formula>NOT(ISERROR(SEARCH("4",N17)))</formula>
    </cfRule>
    <cfRule type="containsText" dxfId="512" priority="78" stopIfTrue="1" operator="containsText" text="3">
      <formula>NOT(ISERROR(SEARCH("3",N17)))</formula>
    </cfRule>
    <cfRule type="containsText" dxfId="511" priority="79" stopIfTrue="1" operator="containsText" text="2">
      <formula>NOT(ISERROR(SEARCH("2",N17)))</formula>
    </cfRule>
    <cfRule type="containsText" dxfId="510" priority="80" stopIfTrue="1" operator="containsText" text="1">
      <formula>NOT(ISERROR(SEARCH("1",N17)))</formula>
    </cfRule>
  </conditionalFormatting>
  <conditionalFormatting sqref="N18">
    <cfRule type="containsText" dxfId="509" priority="71" stopIfTrue="1" operator="containsText" text="5">
      <formula>NOT(ISERROR(SEARCH("5",N18)))</formula>
    </cfRule>
    <cfRule type="containsText" dxfId="508" priority="72" stopIfTrue="1" operator="containsText" text="4">
      <formula>NOT(ISERROR(SEARCH("4",N18)))</formula>
    </cfRule>
    <cfRule type="containsText" dxfId="507" priority="73" stopIfTrue="1" operator="containsText" text="3">
      <formula>NOT(ISERROR(SEARCH("3",N18)))</formula>
    </cfRule>
    <cfRule type="containsText" dxfId="506" priority="74" stopIfTrue="1" operator="containsText" text="2">
      <formula>NOT(ISERROR(SEARCH("2",N18)))</formula>
    </cfRule>
    <cfRule type="containsText" dxfId="505" priority="75" stopIfTrue="1" operator="containsText" text="1">
      <formula>NOT(ISERROR(SEARCH("1",N18)))</formula>
    </cfRule>
  </conditionalFormatting>
  <conditionalFormatting sqref="N19">
    <cfRule type="containsText" dxfId="504" priority="66" stopIfTrue="1" operator="containsText" text="5">
      <formula>NOT(ISERROR(SEARCH("5",N19)))</formula>
    </cfRule>
    <cfRule type="containsText" dxfId="503" priority="67" stopIfTrue="1" operator="containsText" text="4">
      <formula>NOT(ISERROR(SEARCH("4",N19)))</formula>
    </cfRule>
    <cfRule type="containsText" dxfId="502" priority="68" stopIfTrue="1" operator="containsText" text="3">
      <formula>NOT(ISERROR(SEARCH("3",N19)))</formula>
    </cfRule>
    <cfRule type="containsText" dxfId="501" priority="69" stopIfTrue="1" operator="containsText" text="2">
      <formula>NOT(ISERROR(SEARCH("2",N19)))</formula>
    </cfRule>
    <cfRule type="containsText" dxfId="500" priority="70" stopIfTrue="1" operator="containsText" text="1">
      <formula>NOT(ISERROR(SEARCH("1",N19)))</formula>
    </cfRule>
  </conditionalFormatting>
  <conditionalFormatting sqref="N20">
    <cfRule type="containsText" dxfId="499" priority="61" stopIfTrue="1" operator="containsText" text="5">
      <formula>NOT(ISERROR(SEARCH("5",N20)))</formula>
    </cfRule>
    <cfRule type="containsText" dxfId="498" priority="62" stopIfTrue="1" operator="containsText" text="4">
      <formula>NOT(ISERROR(SEARCH("4",N20)))</formula>
    </cfRule>
    <cfRule type="containsText" dxfId="497" priority="63" stopIfTrue="1" operator="containsText" text="3">
      <formula>NOT(ISERROR(SEARCH("3",N20)))</formula>
    </cfRule>
    <cfRule type="containsText" dxfId="496" priority="64" stopIfTrue="1" operator="containsText" text="2">
      <formula>NOT(ISERROR(SEARCH("2",N20)))</formula>
    </cfRule>
    <cfRule type="containsText" dxfId="495" priority="65" stopIfTrue="1" operator="containsText" text="1">
      <formula>NOT(ISERROR(SEARCH("1",N20)))</formula>
    </cfRule>
  </conditionalFormatting>
  <conditionalFormatting sqref="N22">
    <cfRule type="containsText" dxfId="494" priority="56" stopIfTrue="1" operator="containsText" text="5">
      <formula>NOT(ISERROR(SEARCH("5",N22)))</formula>
    </cfRule>
    <cfRule type="containsText" dxfId="493" priority="57" stopIfTrue="1" operator="containsText" text="4">
      <formula>NOT(ISERROR(SEARCH("4",N22)))</formula>
    </cfRule>
    <cfRule type="containsText" dxfId="492" priority="58" stopIfTrue="1" operator="containsText" text="3">
      <formula>NOT(ISERROR(SEARCH("3",N22)))</formula>
    </cfRule>
    <cfRule type="containsText" dxfId="491" priority="59" stopIfTrue="1" operator="containsText" text="2">
      <formula>NOT(ISERROR(SEARCH("2",N22)))</formula>
    </cfRule>
    <cfRule type="containsText" dxfId="490" priority="60" stopIfTrue="1" operator="containsText" text="1">
      <formula>NOT(ISERROR(SEARCH("1",N22)))</formula>
    </cfRule>
  </conditionalFormatting>
  <conditionalFormatting sqref="N25">
    <cfRule type="containsText" dxfId="489" priority="41" stopIfTrue="1" operator="containsText" text="5">
      <formula>NOT(ISERROR(SEARCH("5",N25)))</formula>
    </cfRule>
    <cfRule type="containsText" dxfId="488" priority="42" stopIfTrue="1" operator="containsText" text="4">
      <formula>NOT(ISERROR(SEARCH("4",N25)))</formula>
    </cfRule>
    <cfRule type="containsText" dxfId="487" priority="43" stopIfTrue="1" operator="containsText" text="3">
      <formula>NOT(ISERROR(SEARCH("3",N25)))</formula>
    </cfRule>
    <cfRule type="containsText" dxfId="486" priority="44" stopIfTrue="1" operator="containsText" text="2">
      <formula>NOT(ISERROR(SEARCH("2",N25)))</formula>
    </cfRule>
    <cfRule type="containsText" dxfId="485" priority="45" stopIfTrue="1" operator="containsText" text="1">
      <formula>NOT(ISERROR(SEARCH("1",N25)))</formula>
    </cfRule>
  </conditionalFormatting>
  <conditionalFormatting sqref="N27">
    <cfRule type="containsText" dxfId="484" priority="36" stopIfTrue="1" operator="containsText" text="5">
      <formula>NOT(ISERROR(SEARCH("5",N27)))</formula>
    </cfRule>
    <cfRule type="containsText" dxfId="483" priority="37" stopIfTrue="1" operator="containsText" text="4">
      <formula>NOT(ISERROR(SEARCH("4",N27)))</formula>
    </cfRule>
    <cfRule type="containsText" dxfId="482" priority="38" stopIfTrue="1" operator="containsText" text="3">
      <formula>NOT(ISERROR(SEARCH("3",N27)))</formula>
    </cfRule>
    <cfRule type="containsText" dxfId="481" priority="39" stopIfTrue="1" operator="containsText" text="2">
      <formula>NOT(ISERROR(SEARCH("2",N27)))</formula>
    </cfRule>
    <cfRule type="containsText" dxfId="480" priority="40" stopIfTrue="1" operator="containsText" text="1">
      <formula>NOT(ISERROR(SEARCH("1",N27)))</formula>
    </cfRule>
  </conditionalFormatting>
  <conditionalFormatting sqref="N31">
    <cfRule type="containsText" dxfId="479" priority="21" stopIfTrue="1" operator="containsText" text="5">
      <formula>NOT(ISERROR(SEARCH("5",N31)))</formula>
    </cfRule>
    <cfRule type="containsText" dxfId="478" priority="22" stopIfTrue="1" operator="containsText" text="4">
      <formula>NOT(ISERROR(SEARCH("4",N31)))</formula>
    </cfRule>
    <cfRule type="containsText" dxfId="477" priority="23" stopIfTrue="1" operator="containsText" text="3">
      <formula>NOT(ISERROR(SEARCH("3",N31)))</formula>
    </cfRule>
    <cfRule type="containsText" dxfId="476" priority="24" stopIfTrue="1" operator="containsText" text="2">
      <formula>NOT(ISERROR(SEARCH("2",N31)))</formula>
    </cfRule>
    <cfRule type="containsText" dxfId="475" priority="25" stopIfTrue="1" operator="containsText" text="1">
      <formula>NOT(ISERROR(SEARCH("1",N31)))</formula>
    </cfRule>
  </conditionalFormatting>
  <conditionalFormatting sqref="N23">
    <cfRule type="containsText" dxfId="474" priority="16" stopIfTrue="1" operator="containsText" text="5">
      <formula>NOT(ISERROR(SEARCH("5",N23)))</formula>
    </cfRule>
    <cfRule type="containsText" dxfId="473" priority="17" stopIfTrue="1" operator="containsText" text="4">
      <formula>NOT(ISERROR(SEARCH("4",N23)))</formula>
    </cfRule>
    <cfRule type="containsText" dxfId="472" priority="18" stopIfTrue="1" operator="containsText" text="3">
      <formula>NOT(ISERROR(SEARCH("3",N23)))</formula>
    </cfRule>
    <cfRule type="containsText" dxfId="471" priority="19" stopIfTrue="1" operator="containsText" text="2">
      <formula>NOT(ISERROR(SEARCH("2",N23)))</formula>
    </cfRule>
    <cfRule type="containsText" dxfId="470" priority="20" stopIfTrue="1" operator="containsText" text="1">
      <formula>NOT(ISERROR(SEARCH("1",N23)))</formula>
    </cfRule>
  </conditionalFormatting>
  <conditionalFormatting sqref="N24">
    <cfRule type="containsText" dxfId="469" priority="11" stopIfTrue="1" operator="containsText" text="5">
      <formula>NOT(ISERROR(SEARCH("5",N24)))</formula>
    </cfRule>
    <cfRule type="containsText" dxfId="468" priority="12" stopIfTrue="1" operator="containsText" text="4">
      <formula>NOT(ISERROR(SEARCH("4",N24)))</formula>
    </cfRule>
    <cfRule type="containsText" dxfId="467" priority="13" stopIfTrue="1" operator="containsText" text="3">
      <formula>NOT(ISERROR(SEARCH("3",N24)))</formula>
    </cfRule>
    <cfRule type="containsText" dxfId="466" priority="14" stopIfTrue="1" operator="containsText" text="2">
      <formula>NOT(ISERROR(SEARCH("2",N24)))</formula>
    </cfRule>
    <cfRule type="containsText" dxfId="465" priority="15" stopIfTrue="1" operator="containsText" text="1">
      <formula>NOT(ISERROR(SEARCH("1",N24)))</formula>
    </cfRule>
  </conditionalFormatting>
  <conditionalFormatting sqref="N28">
    <cfRule type="containsText" dxfId="464" priority="6" stopIfTrue="1" operator="containsText" text="5">
      <formula>NOT(ISERROR(SEARCH("5",N28)))</formula>
    </cfRule>
    <cfRule type="containsText" dxfId="463" priority="7" stopIfTrue="1" operator="containsText" text="4">
      <formula>NOT(ISERROR(SEARCH("4",N28)))</formula>
    </cfRule>
    <cfRule type="containsText" dxfId="462" priority="8" stopIfTrue="1" operator="containsText" text="3">
      <formula>NOT(ISERROR(SEARCH("3",N28)))</formula>
    </cfRule>
    <cfRule type="containsText" dxfId="461" priority="9" stopIfTrue="1" operator="containsText" text="2">
      <formula>NOT(ISERROR(SEARCH("2",N28)))</formula>
    </cfRule>
    <cfRule type="containsText" dxfId="460" priority="10" stopIfTrue="1" operator="containsText" text="1">
      <formula>NOT(ISERROR(SEARCH("1",N28)))</formula>
    </cfRule>
  </conditionalFormatting>
  <conditionalFormatting sqref="N29">
    <cfRule type="containsText" dxfId="459" priority="1" stopIfTrue="1" operator="containsText" text="5">
      <formula>NOT(ISERROR(SEARCH("5",N29)))</formula>
    </cfRule>
    <cfRule type="containsText" dxfId="458" priority="2" stopIfTrue="1" operator="containsText" text="4">
      <formula>NOT(ISERROR(SEARCH("4",N29)))</formula>
    </cfRule>
    <cfRule type="containsText" dxfId="457" priority="3" stopIfTrue="1" operator="containsText" text="3">
      <formula>NOT(ISERROR(SEARCH("3",N29)))</formula>
    </cfRule>
    <cfRule type="containsText" dxfId="456" priority="4" stopIfTrue="1" operator="containsText" text="2">
      <formula>NOT(ISERROR(SEARCH("2",N29)))</formula>
    </cfRule>
    <cfRule type="containsText" dxfId="455" priority="5" stopIfTrue="1" operator="containsText" text="1">
      <formula>NOT(ISERROR(SEARCH("1",N29)))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256" scale="50" firstPageNumber="4294963191" orientation="landscape" useFirstPageNumber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46"/>
  <sheetViews>
    <sheetView topLeftCell="D4" zoomScale="85" zoomScaleNormal="85" zoomScaleSheetLayoutView="85" workbookViewId="0">
      <selection activeCell="K32" sqref="K32"/>
    </sheetView>
  </sheetViews>
  <sheetFormatPr defaultColWidth="9.109375" defaultRowHeight="13.2"/>
  <cols>
    <col min="1" max="1" width="3.33203125" customWidth="1"/>
    <col min="3" max="3" width="2.5546875" customWidth="1"/>
    <col min="4" max="4" width="11" customWidth="1"/>
    <col min="5" max="5" width="37.109375" customWidth="1"/>
    <col min="6" max="6" width="9.6640625" customWidth="1"/>
    <col min="7" max="7" width="41.6640625" customWidth="1"/>
    <col min="8" max="8" width="16" customWidth="1"/>
    <col min="9" max="9" width="20.33203125" customWidth="1"/>
    <col min="10" max="10" width="14.33203125" customWidth="1"/>
    <col min="11" max="11" width="44.6640625" customWidth="1"/>
    <col min="12" max="12" width="14.109375" customWidth="1"/>
    <col min="13" max="13" width="12.33203125" customWidth="1"/>
    <col min="14" max="14" width="10" customWidth="1"/>
    <col min="15" max="16" width="4.6640625" customWidth="1"/>
    <col min="17" max="17" width="3.6640625" customWidth="1"/>
    <col min="18" max="18" width="5.5546875" customWidth="1"/>
    <col min="19" max="19" width="3.6640625" customWidth="1"/>
    <col min="21" max="21" width="34.5546875" customWidth="1"/>
    <col min="22" max="26" width="30.66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 t="s">
        <v>100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852"/>
      <c r="P3" s="57"/>
      <c r="Q3" s="58"/>
      <c r="R3" s="58"/>
      <c r="S3" s="86"/>
    </row>
    <row r="4" spans="2:26" ht="13.5" customHeight="1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110</v>
      </c>
      <c r="G5" s="33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 ht="15.75" customHeight="1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/>
      <c r="C10" s="24"/>
      <c r="D10" s="24"/>
      <c r="E10" s="24"/>
      <c r="F10" s="24"/>
      <c r="G10" s="25"/>
      <c r="H10" s="909" t="s">
        <v>120</v>
      </c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1"/>
    </row>
    <row r="11" spans="2:26" ht="9" customHeight="1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 ht="24" customHeight="1" thickBot="1">
      <c r="B12" s="949" t="s">
        <v>70</v>
      </c>
      <c r="C12" s="950"/>
      <c r="D12" s="951"/>
      <c r="E12" s="906" t="s">
        <v>111</v>
      </c>
      <c r="F12" s="906" t="s">
        <v>19</v>
      </c>
      <c r="G12" s="958" t="s">
        <v>249</v>
      </c>
      <c r="H12" s="959"/>
      <c r="I12" s="959"/>
      <c r="J12" s="917"/>
      <c r="K12" s="913" t="s">
        <v>113</v>
      </c>
      <c r="L12" s="916" t="s">
        <v>119</v>
      </c>
      <c r="M12" s="917"/>
      <c r="N12" s="918" t="s">
        <v>17</v>
      </c>
      <c r="O12" s="919"/>
      <c r="P12" s="920"/>
      <c r="Q12" s="921" t="s">
        <v>18</v>
      </c>
      <c r="R12" s="922"/>
      <c r="S12" s="923"/>
      <c r="U12" s="932" t="s">
        <v>118</v>
      </c>
      <c r="V12" s="935">
        <v>1</v>
      </c>
      <c r="W12" s="935">
        <v>2</v>
      </c>
      <c r="X12" s="935">
        <v>3</v>
      </c>
      <c r="Y12" s="935">
        <v>4</v>
      </c>
      <c r="Z12" s="929">
        <v>5</v>
      </c>
    </row>
    <row r="13" spans="2:26" ht="15" customHeight="1" thickBot="1">
      <c r="B13" s="952"/>
      <c r="C13" s="953"/>
      <c r="D13" s="954"/>
      <c r="E13" s="907"/>
      <c r="F13" s="907"/>
      <c r="G13" s="960" t="s">
        <v>106</v>
      </c>
      <c r="H13" s="962" t="s">
        <v>112</v>
      </c>
      <c r="I13" s="963"/>
      <c r="J13" s="964"/>
      <c r="K13" s="914"/>
      <c r="L13" s="965" t="s">
        <v>104</v>
      </c>
      <c r="M13" s="967" t="s">
        <v>22</v>
      </c>
      <c r="N13" s="968" t="s">
        <v>98</v>
      </c>
      <c r="O13" s="970" t="s">
        <v>22</v>
      </c>
      <c r="P13" s="971"/>
      <c r="Q13" s="974" t="s">
        <v>23</v>
      </c>
      <c r="R13" s="975"/>
      <c r="S13" s="976"/>
      <c r="U13" s="933"/>
      <c r="V13" s="936"/>
      <c r="W13" s="936"/>
      <c r="X13" s="936"/>
      <c r="Y13" s="936"/>
      <c r="Z13" s="930"/>
    </row>
    <row r="14" spans="2:26" ht="28.5" customHeight="1">
      <c r="B14" s="955"/>
      <c r="C14" s="956"/>
      <c r="D14" s="957"/>
      <c r="E14" s="908"/>
      <c r="F14" s="908"/>
      <c r="G14" s="961"/>
      <c r="H14" s="924" t="s">
        <v>181</v>
      </c>
      <c r="I14" s="925"/>
      <c r="J14" s="213" t="s">
        <v>182</v>
      </c>
      <c r="K14" s="915"/>
      <c r="L14" s="966"/>
      <c r="M14" s="957"/>
      <c r="N14" s="969"/>
      <c r="O14" s="972"/>
      <c r="P14" s="973"/>
      <c r="Q14" s="163"/>
      <c r="R14" s="163"/>
      <c r="S14" s="164"/>
      <c r="U14" s="934"/>
      <c r="V14" s="937"/>
      <c r="W14" s="937"/>
      <c r="X14" s="937"/>
      <c r="Y14" s="937"/>
      <c r="Z14" s="931"/>
    </row>
    <row r="15" spans="2:26" ht="15" thickBot="1">
      <c r="B15" s="903" t="s">
        <v>24</v>
      </c>
      <c r="C15" s="904"/>
      <c r="D15" s="905"/>
      <c r="E15" s="165" t="s">
        <v>25</v>
      </c>
      <c r="F15" s="165" t="s">
        <v>26</v>
      </c>
      <c r="G15" s="166" t="s">
        <v>27</v>
      </c>
      <c r="H15" s="903" t="s">
        <v>28</v>
      </c>
      <c r="I15" s="904"/>
      <c r="J15" s="905"/>
      <c r="K15" s="167" t="s">
        <v>114</v>
      </c>
      <c r="L15" s="26" t="s">
        <v>115</v>
      </c>
      <c r="M15" s="170"/>
      <c r="N15" s="154"/>
      <c r="O15" s="926" t="s">
        <v>31</v>
      </c>
      <c r="P15" s="927"/>
      <c r="Q15" s="926" t="s">
        <v>32</v>
      </c>
      <c r="R15" s="928"/>
      <c r="S15" s="927"/>
      <c r="U15" s="900" t="s">
        <v>250</v>
      </c>
      <c r="V15" s="901"/>
      <c r="W15" s="901"/>
      <c r="X15" s="901"/>
      <c r="Y15" s="901"/>
      <c r="Z15" s="902"/>
    </row>
    <row r="16" spans="2:26" ht="31.5" customHeight="1">
      <c r="B16" s="811" t="s">
        <v>109</v>
      </c>
      <c r="C16" s="812"/>
      <c r="D16" s="813"/>
      <c r="E16" s="986" t="s">
        <v>420</v>
      </c>
      <c r="F16" s="217">
        <v>10</v>
      </c>
      <c r="G16" s="218" t="s">
        <v>421</v>
      </c>
      <c r="H16" s="945" t="s">
        <v>397</v>
      </c>
      <c r="I16" s="946"/>
      <c r="J16" s="178"/>
      <c r="K16" s="1016" t="s">
        <v>424</v>
      </c>
      <c r="L16" s="178"/>
      <c r="M16" s="171">
        <f>IFERROR(L16/J16,0)</f>
        <v>0</v>
      </c>
      <c r="N16" s="132">
        <f t="shared" ref="N16:N17" si="0">+O16</f>
        <v>1</v>
      </c>
      <c r="O16" s="984">
        <f>IF(M16&lt;75%,1,IF(M16&lt;85%,2,IF(M16&lt;95%,3,IF(M16&lt;=100%,4,5))))</f>
        <v>1</v>
      </c>
      <c r="P16" s="985"/>
      <c r="Q16" s="940">
        <f>+(O16*F16)/5</f>
        <v>2</v>
      </c>
      <c r="R16" s="941"/>
      <c r="S16" s="942"/>
      <c r="U16" s="215" t="str">
        <f>G16</f>
        <v xml:space="preserve">Total Kredit </v>
      </c>
      <c r="V16" s="457" t="s">
        <v>272</v>
      </c>
      <c r="W16" s="457" t="s">
        <v>273</v>
      </c>
      <c r="X16" s="457" t="s">
        <v>274</v>
      </c>
      <c r="Y16" s="457" t="s">
        <v>275</v>
      </c>
      <c r="Z16" s="457" t="s">
        <v>276</v>
      </c>
    </row>
    <row r="17" spans="2:26" ht="15" customHeight="1">
      <c r="B17" s="805"/>
      <c r="C17" s="806"/>
      <c r="D17" s="807"/>
      <c r="E17" s="987"/>
      <c r="F17" s="217">
        <v>5</v>
      </c>
      <c r="G17" s="218" t="s">
        <v>398</v>
      </c>
      <c r="H17" s="943" t="s">
        <v>397</v>
      </c>
      <c r="I17" s="944"/>
      <c r="J17" s="178"/>
      <c r="K17" s="1017"/>
      <c r="L17" s="178"/>
      <c r="M17" s="171">
        <f>IFERROR(L17/J17,0)</f>
        <v>0</v>
      </c>
      <c r="N17" s="132">
        <f t="shared" si="0"/>
        <v>1</v>
      </c>
      <c r="O17" s="984">
        <f>IF(M17&lt;75%,1,IF(M17&lt;85%,2,IF(M17&lt;95%,3,IF(M17&lt;=100%,4,5))))</f>
        <v>1</v>
      </c>
      <c r="P17" s="985"/>
      <c r="Q17" s="940">
        <f>+(O17*F17)/5</f>
        <v>1</v>
      </c>
      <c r="R17" s="941"/>
      <c r="S17" s="942"/>
      <c r="U17" s="215" t="str">
        <f t="shared" ref="U17:U30" si="1">G17</f>
        <v xml:space="preserve">Total Kredit Konsumtif </v>
      </c>
      <c r="V17" s="341"/>
      <c r="W17" s="341"/>
      <c r="X17" s="341"/>
      <c r="Y17" s="341"/>
      <c r="Z17" s="341"/>
    </row>
    <row r="18" spans="2:26" ht="47.25" customHeight="1">
      <c r="B18" s="805"/>
      <c r="C18" s="806"/>
      <c r="D18" s="807"/>
      <c r="E18" s="999" t="s">
        <v>139</v>
      </c>
      <c r="F18" s="192">
        <v>5</v>
      </c>
      <c r="G18" s="218" t="s">
        <v>422</v>
      </c>
      <c r="H18" s="947" t="s">
        <v>397</v>
      </c>
      <c r="I18" s="948"/>
      <c r="J18" s="178"/>
      <c r="K18" s="1018" t="s">
        <v>427</v>
      </c>
      <c r="L18" s="178"/>
      <c r="M18" s="171">
        <f>IFERROR(L18/J18,0)</f>
        <v>0</v>
      </c>
      <c r="N18" s="132">
        <f t="shared" ref="N18:N20" si="2">+O18</f>
        <v>1</v>
      </c>
      <c r="O18" s="984">
        <f>IF(M18&lt;75%,1,IF(M18&lt;85%,2,IF(M18&lt;95%,3,IF(M18&lt;=100%,4,5))))</f>
        <v>1</v>
      </c>
      <c r="P18" s="985"/>
      <c r="Q18" s="940">
        <f>+(O18*F18)/5</f>
        <v>1</v>
      </c>
      <c r="R18" s="941"/>
      <c r="S18" s="942"/>
      <c r="U18" s="215" t="str">
        <f t="shared" si="1"/>
        <v>Total DPK</v>
      </c>
      <c r="V18" s="457" t="s">
        <v>272</v>
      </c>
      <c r="W18" s="457" t="s">
        <v>273</v>
      </c>
      <c r="X18" s="457" t="s">
        <v>274</v>
      </c>
      <c r="Y18" s="457" t="s">
        <v>275</v>
      </c>
      <c r="Z18" s="457" t="s">
        <v>276</v>
      </c>
    </row>
    <row r="19" spans="2:26" ht="18.75" customHeight="1">
      <c r="B19" s="805"/>
      <c r="C19" s="806"/>
      <c r="D19" s="807"/>
      <c r="E19" s="987"/>
      <c r="F19" s="192">
        <v>5</v>
      </c>
      <c r="G19" s="218" t="s">
        <v>426</v>
      </c>
      <c r="H19" s="947" t="s">
        <v>397</v>
      </c>
      <c r="I19" s="948"/>
      <c r="J19" s="178"/>
      <c r="K19" s="1017"/>
      <c r="L19" s="178"/>
      <c r="M19" s="171">
        <f>IFERROR(L19/J19,0)</f>
        <v>0</v>
      </c>
      <c r="N19" s="132">
        <f t="shared" si="2"/>
        <v>1</v>
      </c>
      <c r="O19" s="984">
        <f>IF(M19&lt;75%,1,IF(M19&lt;85%,2,IF(M19&lt;95%,3,IF(M19&lt;=100%,4,5))))</f>
        <v>1</v>
      </c>
      <c r="P19" s="985"/>
      <c r="Q19" s="940">
        <f>+(O19*F19)/5</f>
        <v>1</v>
      </c>
      <c r="R19" s="941"/>
      <c r="S19" s="942"/>
      <c r="U19" s="215" t="str">
        <f t="shared" si="1"/>
        <v>Rasio LDR</v>
      </c>
      <c r="V19" s="457" t="s">
        <v>272</v>
      </c>
      <c r="W19" s="457" t="s">
        <v>273</v>
      </c>
      <c r="X19" s="457" t="s">
        <v>274</v>
      </c>
      <c r="Y19" s="457" t="s">
        <v>275</v>
      </c>
      <c r="Z19" s="457" t="s">
        <v>276</v>
      </c>
    </row>
    <row r="20" spans="2:26" ht="15" customHeight="1">
      <c r="B20" s="808"/>
      <c r="C20" s="809"/>
      <c r="D20" s="810"/>
      <c r="E20" s="223" t="s">
        <v>145</v>
      </c>
      <c r="F20" s="192">
        <v>5</v>
      </c>
      <c r="G20" s="218" t="s">
        <v>423</v>
      </c>
      <c r="H20" s="947" t="s">
        <v>397</v>
      </c>
      <c r="I20" s="948"/>
      <c r="J20" s="178"/>
      <c r="K20" s="344" t="s">
        <v>425</v>
      </c>
      <c r="L20" s="178"/>
      <c r="M20" s="171">
        <f>IFERROR(L20/J20,0)</f>
        <v>0</v>
      </c>
      <c r="N20" s="132">
        <f t="shared" si="2"/>
        <v>1</v>
      </c>
      <c r="O20" s="984">
        <f>IF(M20&lt;75%,1,IF(M20&lt;85%,2,IF(M20&lt;95%,3,IF(M20&lt;=100%,4,5))))</f>
        <v>1</v>
      </c>
      <c r="P20" s="985"/>
      <c r="Q20" s="940">
        <f>+(O20*F20)/5</f>
        <v>1</v>
      </c>
      <c r="R20" s="941"/>
      <c r="S20" s="942"/>
      <c r="U20" s="215" t="str">
        <f t="shared" si="1"/>
        <v>Rasio FBI</v>
      </c>
      <c r="V20" s="457" t="s">
        <v>272</v>
      </c>
      <c r="W20" s="457" t="s">
        <v>273</v>
      </c>
      <c r="X20" s="457" t="s">
        <v>274</v>
      </c>
      <c r="Y20" s="457" t="s">
        <v>275</v>
      </c>
      <c r="Z20" s="457" t="s">
        <v>276</v>
      </c>
    </row>
    <row r="21" spans="2:26" ht="15" customHeight="1">
      <c r="B21" s="203"/>
      <c r="C21" s="204"/>
      <c r="D21" s="205"/>
      <c r="E21" s="198"/>
      <c r="F21" s="172">
        <f>SUM(F16:F20)</f>
        <v>30</v>
      </c>
      <c r="G21" s="175"/>
      <c r="H21" s="180"/>
      <c r="I21" s="181"/>
      <c r="J21" s="182"/>
      <c r="K21" s="181"/>
      <c r="L21" s="180"/>
      <c r="M21" s="137"/>
      <c r="N21" s="157"/>
      <c r="O21" s="156"/>
      <c r="P21" s="157"/>
      <c r="Q21" s="160"/>
      <c r="R21" s="155"/>
      <c r="S21" s="161"/>
      <c r="T21" s="131"/>
      <c r="U21" s="215">
        <f t="shared" ref="U21:U37" si="3">H21</f>
        <v>0</v>
      </c>
      <c r="V21" s="340"/>
      <c r="W21" s="340"/>
      <c r="X21" s="340"/>
      <c r="Y21" s="340"/>
      <c r="Z21" s="340"/>
    </row>
    <row r="22" spans="2:26" ht="45" customHeight="1">
      <c r="B22" s="802" t="s">
        <v>45</v>
      </c>
      <c r="C22" s="803"/>
      <c r="D22" s="804"/>
      <c r="E22" s="999" t="s">
        <v>428</v>
      </c>
      <c r="F22" s="193">
        <v>7</v>
      </c>
      <c r="G22" s="218" t="s">
        <v>201</v>
      </c>
      <c r="H22" s="947" t="s">
        <v>397</v>
      </c>
      <c r="I22" s="948"/>
      <c r="J22" s="183"/>
      <c r="K22" s="179" t="s">
        <v>442</v>
      </c>
      <c r="L22" s="183"/>
      <c r="M22" s="173">
        <f t="shared" ref="M22:M26" si="4">IFERROR(L22/J22,0)</f>
        <v>0</v>
      </c>
      <c r="N22" s="132">
        <f t="shared" ref="N22:N26" si="5">+O22</f>
        <v>1</v>
      </c>
      <c r="O22" s="977">
        <f t="shared" ref="O22:O26" si="6">IF(M22&lt;75%,1,IF(M22&lt;85%,2,IF(M22&lt;95%,3,IF(M22&lt;=100%,4,5))))</f>
        <v>1</v>
      </c>
      <c r="P22" s="978"/>
      <c r="Q22" s="940">
        <f t="shared" ref="Q22:Q26" si="7">+(O22*F22)/5</f>
        <v>1.4</v>
      </c>
      <c r="R22" s="941"/>
      <c r="S22" s="942"/>
      <c r="U22" s="215" t="str">
        <f t="shared" si="1"/>
        <v>Share Rasio UMKM</v>
      </c>
      <c r="V22" s="457" t="s">
        <v>272</v>
      </c>
      <c r="W22" s="457" t="s">
        <v>273</v>
      </c>
      <c r="X22" s="457" t="s">
        <v>274</v>
      </c>
      <c r="Y22" s="457" t="s">
        <v>275</v>
      </c>
      <c r="Z22" s="457" t="s">
        <v>276</v>
      </c>
    </row>
    <row r="23" spans="2:26" ht="31.2">
      <c r="B23" s="805"/>
      <c r="C23" s="806"/>
      <c r="D23" s="807"/>
      <c r="E23" s="987"/>
      <c r="F23" s="194">
        <v>6</v>
      </c>
      <c r="G23" s="239" t="s">
        <v>429</v>
      </c>
      <c r="H23" s="947" t="s">
        <v>397</v>
      </c>
      <c r="I23" s="948"/>
      <c r="J23" s="183"/>
      <c r="K23" s="184" t="s">
        <v>443</v>
      </c>
      <c r="L23" s="183"/>
      <c r="M23" s="173">
        <f t="shared" si="4"/>
        <v>0</v>
      </c>
      <c r="N23" s="132">
        <f t="shared" si="5"/>
        <v>1</v>
      </c>
      <c r="O23" s="977">
        <f t="shared" si="6"/>
        <v>1</v>
      </c>
      <c r="P23" s="978"/>
      <c r="Q23" s="940">
        <f t="shared" si="7"/>
        <v>1.2</v>
      </c>
      <c r="R23" s="941"/>
      <c r="S23" s="942"/>
      <c r="U23" s="215" t="str">
        <f t="shared" si="1"/>
        <v>Share Rasio Kredit Produktif</v>
      </c>
      <c r="V23" s="457" t="s">
        <v>272</v>
      </c>
      <c r="W23" s="457" t="s">
        <v>273</v>
      </c>
      <c r="X23" s="457" t="s">
        <v>274</v>
      </c>
      <c r="Y23" s="457" t="s">
        <v>275</v>
      </c>
      <c r="Z23" s="457" t="s">
        <v>276</v>
      </c>
    </row>
    <row r="24" spans="2:26" ht="31.5" customHeight="1">
      <c r="B24" s="805"/>
      <c r="C24" s="806"/>
      <c r="D24" s="807"/>
      <c r="E24" s="239" t="s">
        <v>430</v>
      </c>
      <c r="F24" s="242">
        <v>6</v>
      </c>
      <c r="G24" s="347" t="s">
        <v>431</v>
      </c>
      <c r="H24" s="947" t="s">
        <v>397</v>
      </c>
      <c r="I24" s="948"/>
      <c r="J24" s="183"/>
      <c r="K24" s="179" t="s">
        <v>444</v>
      </c>
      <c r="L24" s="183"/>
      <c r="M24" s="173">
        <f t="shared" si="4"/>
        <v>0</v>
      </c>
      <c r="N24" s="132">
        <f t="shared" si="5"/>
        <v>1</v>
      </c>
      <c r="O24" s="977">
        <f t="shared" si="6"/>
        <v>1</v>
      </c>
      <c r="P24" s="978"/>
      <c r="Q24" s="940">
        <f t="shared" si="7"/>
        <v>1.2</v>
      </c>
      <c r="R24" s="941"/>
      <c r="S24" s="942"/>
      <c r="U24" s="215" t="str">
        <f t="shared" si="1"/>
        <v>Rasio CASA</v>
      </c>
      <c r="V24" s="457" t="s">
        <v>272</v>
      </c>
      <c r="W24" s="457" t="s">
        <v>273</v>
      </c>
      <c r="X24" s="457" t="s">
        <v>274</v>
      </c>
      <c r="Y24" s="457" t="s">
        <v>275</v>
      </c>
      <c r="Z24" s="457" t="s">
        <v>276</v>
      </c>
    </row>
    <row r="25" spans="2:26" ht="17.25" customHeight="1">
      <c r="B25" s="805"/>
      <c r="C25" s="806"/>
      <c r="D25" s="807"/>
      <c r="E25" s="999" t="s">
        <v>432</v>
      </c>
      <c r="F25" s="194">
        <v>6</v>
      </c>
      <c r="G25" s="347" t="s">
        <v>433</v>
      </c>
      <c r="H25" s="947" t="s">
        <v>397</v>
      </c>
      <c r="I25" s="948"/>
      <c r="J25" s="190"/>
      <c r="K25" s="898" t="s">
        <v>445</v>
      </c>
      <c r="L25" s="183"/>
      <c r="M25" s="173">
        <f t="shared" si="4"/>
        <v>0</v>
      </c>
      <c r="N25" s="132">
        <f t="shared" si="5"/>
        <v>1</v>
      </c>
      <c r="O25" s="977">
        <f t="shared" si="6"/>
        <v>1</v>
      </c>
      <c r="P25" s="978"/>
      <c r="Q25" s="940">
        <f t="shared" si="7"/>
        <v>1.2</v>
      </c>
      <c r="R25" s="941"/>
      <c r="S25" s="942"/>
      <c r="U25" s="215" t="str">
        <f t="shared" si="1"/>
        <v>FPD</v>
      </c>
      <c r="V25" s="342"/>
      <c r="W25" s="342"/>
      <c r="X25" s="342"/>
      <c r="Y25" s="342"/>
      <c r="Z25" s="342"/>
    </row>
    <row r="26" spans="2:26" ht="31.5" customHeight="1">
      <c r="B26" s="805"/>
      <c r="C26" s="806"/>
      <c r="D26" s="807"/>
      <c r="E26" s="987"/>
      <c r="F26" s="194">
        <v>5</v>
      </c>
      <c r="G26" s="347" t="s">
        <v>434</v>
      </c>
      <c r="H26" s="947" t="s">
        <v>397</v>
      </c>
      <c r="I26" s="948"/>
      <c r="J26" s="191"/>
      <c r="K26" s="899"/>
      <c r="L26" s="189"/>
      <c r="M26" s="173">
        <f t="shared" si="4"/>
        <v>0</v>
      </c>
      <c r="N26" s="132">
        <f t="shared" si="5"/>
        <v>1</v>
      </c>
      <c r="O26" s="977">
        <f t="shared" si="6"/>
        <v>1</v>
      </c>
      <c r="P26" s="978"/>
      <c r="Q26" s="940">
        <f t="shared" si="7"/>
        <v>1</v>
      </c>
      <c r="R26" s="941"/>
      <c r="S26" s="942"/>
      <c r="U26" s="215" t="str">
        <f t="shared" si="1"/>
        <v>NPL</v>
      </c>
      <c r="V26" s="342"/>
      <c r="W26" s="342"/>
      <c r="X26" s="342"/>
      <c r="Y26" s="342"/>
      <c r="Z26" s="342"/>
    </row>
    <row r="27" spans="2:26" ht="18" customHeight="1">
      <c r="B27" s="195"/>
      <c r="C27" s="196"/>
      <c r="D27" s="197"/>
      <c r="E27" s="198"/>
      <c r="F27" s="172">
        <f>SUM(F22:F26)</f>
        <v>30</v>
      </c>
      <c r="G27" s="176"/>
      <c r="H27" s="185"/>
      <c r="I27" s="186"/>
      <c r="J27" s="187"/>
      <c r="K27" s="186"/>
      <c r="L27" s="185"/>
      <c r="M27" s="22"/>
      <c r="N27" s="73"/>
      <c r="O27" s="72"/>
      <c r="P27" s="73"/>
      <c r="Q27" s="148"/>
      <c r="R27" s="149"/>
      <c r="S27" s="150"/>
      <c r="U27" s="215">
        <f t="shared" si="3"/>
        <v>0</v>
      </c>
      <c r="V27" s="342"/>
      <c r="W27" s="342"/>
      <c r="X27" s="342"/>
      <c r="Y27" s="342"/>
      <c r="Z27" s="342"/>
    </row>
    <row r="28" spans="2:26" ht="31.5" customHeight="1">
      <c r="B28" s="802" t="s">
        <v>248</v>
      </c>
      <c r="C28" s="803"/>
      <c r="D28" s="804"/>
      <c r="E28" s="1000" t="s">
        <v>211</v>
      </c>
      <c r="F28" s="212">
        <v>10</v>
      </c>
      <c r="G28" s="257" t="s">
        <v>209</v>
      </c>
      <c r="H28" s="982" t="s">
        <v>210</v>
      </c>
      <c r="I28" s="983"/>
      <c r="J28" s="191"/>
      <c r="K28" s="243" t="s">
        <v>446</v>
      </c>
      <c r="L28" s="189"/>
      <c r="M28" s="173">
        <f>IFERROR(L28/J28,0)</f>
        <v>0</v>
      </c>
      <c r="N28" s="132">
        <f t="shared" ref="N28:N30" si="8">+O28</f>
        <v>1</v>
      </c>
      <c r="O28" s="977">
        <f t="shared" ref="O28:O29" si="9">IF(M28&lt;75%,1,IF(M28&lt;85%,2,IF(M28&lt;95%,3,IF(M28&lt;=100%,4,5))))</f>
        <v>1</v>
      </c>
      <c r="P28" s="978"/>
      <c r="Q28" s="979">
        <f>+(O28*F28)/5</f>
        <v>2</v>
      </c>
      <c r="R28" s="980"/>
      <c r="S28" s="981"/>
      <c r="U28" s="215" t="str">
        <f t="shared" si="1"/>
        <v>Digitalisasi Proses Kredit</v>
      </c>
      <c r="V28" s="457" t="s">
        <v>272</v>
      </c>
      <c r="W28" s="457" t="s">
        <v>273</v>
      </c>
      <c r="X28" s="457" t="s">
        <v>274</v>
      </c>
      <c r="Y28" s="457" t="s">
        <v>275</v>
      </c>
      <c r="Z28" s="457" t="s">
        <v>276</v>
      </c>
    </row>
    <row r="29" spans="2:26" ht="53.25" customHeight="1">
      <c r="B29" s="805"/>
      <c r="C29" s="806"/>
      <c r="D29" s="807"/>
      <c r="E29" s="1001"/>
      <c r="F29" s="212">
        <v>10</v>
      </c>
      <c r="G29" s="257" t="s">
        <v>435</v>
      </c>
      <c r="H29" s="982" t="s">
        <v>210</v>
      </c>
      <c r="I29" s="983"/>
      <c r="J29" s="191"/>
      <c r="K29" s="260" t="s">
        <v>447</v>
      </c>
      <c r="L29" s="189"/>
      <c r="M29" s="173">
        <f>IFERROR(L29/J29,0)</f>
        <v>0</v>
      </c>
      <c r="N29" s="132">
        <f t="shared" si="8"/>
        <v>1</v>
      </c>
      <c r="O29" s="977">
        <f t="shared" si="9"/>
        <v>1</v>
      </c>
      <c r="P29" s="978"/>
      <c r="Q29" s="979">
        <f>+(O29*F29)/5</f>
        <v>2</v>
      </c>
      <c r="R29" s="980"/>
      <c r="S29" s="981"/>
      <c r="U29" s="215" t="str">
        <f t="shared" si="1"/>
        <v>Bisnis Proses baru UMKM</v>
      </c>
      <c r="V29" s="457" t="s">
        <v>272</v>
      </c>
      <c r="W29" s="457" t="s">
        <v>273</v>
      </c>
      <c r="X29" s="457" t="s">
        <v>274</v>
      </c>
      <c r="Y29" s="457" t="s">
        <v>275</v>
      </c>
      <c r="Z29" s="457" t="s">
        <v>276</v>
      </c>
    </row>
    <row r="30" spans="2:26" ht="53.25" customHeight="1">
      <c r="B30" s="808"/>
      <c r="C30" s="809"/>
      <c r="D30" s="810"/>
      <c r="E30" s="1002"/>
      <c r="F30" s="212">
        <v>10</v>
      </c>
      <c r="G30" s="345" t="s">
        <v>148</v>
      </c>
      <c r="H30" s="982" t="s">
        <v>210</v>
      </c>
      <c r="I30" s="983"/>
      <c r="J30" s="191"/>
      <c r="K30" s="207"/>
      <c r="L30" s="178"/>
      <c r="M30" s="173">
        <f>IFERROR(L30/J30,0)</f>
        <v>0</v>
      </c>
      <c r="N30" s="132">
        <f t="shared" si="8"/>
        <v>1</v>
      </c>
      <c r="O30" s="984">
        <f>IF(M30&lt;75%,1,IF(M30&lt;85%,2,IF(M30&lt;95%,3,IF(M30&lt;=100%,4,5))))</f>
        <v>1</v>
      </c>
      <c r="P30" s="985"/>
      <c r="Q30" s="940">
        <f>+(O30*F30)/5</f>
        <v>2</v>
      </c>
      <c r="R30" s="941"/>
      <c r="S30" s="942"/>
      <c r="U30" s="215" t="str">
        <f t="shared" si="1"/>
        <v>Proses produk Bank Kalsel yang menyesuaikan dengan Core Banking baru</v>
      </c>
      <c r="V30" s="457" t="s">
        <v>272</v>
      </c>
      <c r="W30" s="457" t="s">
        <v>273</v>
      </c>
      <c r="X30" s="457" t="s">
        <v>274</v>
      </c>
      <c r="Y30" s="457" t="s">
        <v>275</v>
      </c>
      <c r="Z30" s="457" t="s">
        <v>276</v>
      </c>
    </row>
    <row r="31" spans="2:26" ht="18" customHeight="1">
      <c r="B31" s="199"/>
      <c r="C31" s="200"/>
      <c r="D31" s="201"/>
      <c r="E31" s="198"/>
      <c r="F31" s="172">
        <f>SUM(F28:F30)</f>
        <v>30</v>
      </c>
      <c r="G31" s="175"/>
      <c r="H31" s="180"/>
      <c r="I31" s="181"/>
      <c r="J31" s="182"/>
      <c r="K31" s="181"/>
      <c r="L31" s="133"/>
      <c r="M31" s="141"/>
      <c r="N31" s="134"/>
      <c r="O31" s="133"/>
      <c r="P31" s="134"/>
      <c r="Q31" s="151"/>
      <c r="R31" s="152"/>
      <c r="S31" s="153"/>
      <c r="U31" s="215">
        <f t="shared" si="3"/>
        <v>0</v>
      </c>
      <c r="V31" s="342"/>
      <c r="W31" s="342"/>
      <c r="X31" s="342"/>
      <c r="Y31" s="342"/>
      <c r="Z31" s="342"/>
    </row>
    <row r="32" spans="2:26" ht="36">
      <c r="B32" s="802" t="s">
        <v>62</v>
      </c>
      <c r="C32" s="803"/>
      <c r="D32" s="804"/>
      <c r="E32" s="1000" t="s">
        <v>131</v>
      </c>
      <c r="F32" s="364">
        <v>5</v>
      </c>
      <c r="G32" s="456" t="s">
        <v>408</v>
      </c>
      <c r="H32" s="982" t="s">
        <v>289</v>
      </c>
      <c r="I32" s="1003"/>
      <c r="J32" s="363"/>
      <c r="K32" s="319" t="s">
        <v>290</v>
      </c>
      <c r="L32" s="183"/>
      <c r="M32" s="173">
        <f>IFERROR(L32/J32,0)</f>
        <v>0</v>
      </c>
      <c r="N32" s="132">
        <f t="shared" ref="N32:N33" si="10">+O32</f>
        <v>1</v>
      </c>
      <c r="O32" s="977">
        <f t="shared" ref="O32:O33" si="11">IF(M32&lt;75%,1,IF(M32&lt;85%,2,IF(M32&lt;95%,3,IF(M32&lt;=100%,4,5))))</f>
        <v>1</v>
      </c>
      <c r="P32" s="978"/>
      <c r="Q32" s="979">
        <f>+(O32*F32)/5</f>
        <v>1</v>
      </c>
      <c r="R32" s="980"/>
      <c r="S32" s="981"/>
      <c r="U32" s="215" t="str">
        <f t="shared" si="3"/>
        <v>Tidak ada sanksi pegawai</v>
      </c>
      <c r="V32" s="342"/>
      <c r="W32" s="342"/>
      <c r="X32" s="342"/>
      <c r="Y32" s="342"/>
      <c r="Z32" s="342"/>
    </row>
    <row r="33" spans="2:26" ht="30.75" customHeight="1">
      <c r="B33" s="808"/>
      <c r="C33" s="809"/>
      <c r="D33" s="810"/>
      <c r="E33" s="1002"/>
      <c r="F33" s="364">
        <v>5</v>
      </c>
      <c r="G33" s="456" t="s">
        <v>436</v>
      </c>
      <c r="H33" s="982" t="s">
        <v>437</v>
      </c>
      <c r="I33" s="1003"/>
      <c r="J33" s="363"/>
      <c r="K33" s="319" t="s">
        <v>290</v>
      </c>
      <c r="L33" s="189"/>
      <c r="M33" s="173">
        <f>IFERROR(L33/J33,0)</f>
        <v>0</v>
      </c>
      <c r="N33" s="132">
        <f t="shared" si="10"/>
        <v>1</v>
      </c>
      <c r="O33" s="977">
        <f t="shared" si="11"/>
        <v>1</v>
      </c>
      <c r="P33" s="978"/>
      <c r="Q33" s="940">
        <f>+(O33*F33)/5</f>
        <v>1</v>
      </c>
      <c r="R33" s="941"/>
      <c r="S33" s="942"/>
      <c r="U33" s="215" t="str">
        <f t="shared" si="3"/>
        <v>Tidak ada fraud pegawai</v>
      </c>
      <c r="V33" s="342"/>
      <c r="W33" s="342"/>
      <c r="X33" s="342"/>
      <c r="Y33" s="342"/>
      <c r="Z33" s="342"/>
    </row>
    <row r="34" spans="2:26" ht="24" customHeight="1">
      <c r="B34" s="45"/>
      <c r="C34" s="46"/>
      <c r="D34" s="47"/>
      <c r="E34" s="136"/>
      <c r="F34" s="172">
        <f>SUM(F32:F33)</f>
        <v>10</v>
      </c>
      <c r="G34" s="142"/>
      <c r="H34" s="158"/>
      <c r="I34" s="162"/>
      <c r="J34" s="159"/>
      <c r="K34" s="162"/>
      <c r="L34" s="158"/>
      <c r="M34" s="159"/>
      <c r="N34" s="134"/>
      <c r="O34" s="133"/>
      <c r="P34" s="80"/>
      <c r="Q34" s="81"/>
      <c r="R34" s="81"/>
      <c r="S34" s="135"/>
      <c r="U34" s="215">
        <f t="shared" si="3"/>
        <v>0</v>
      </c>
      <c r="V34" s="342"/>
      <c r="W34" s="342"/>
      <c r="X34" s="342"/>
      <c r="Y34" s="342"/>
      <c r="Z34" s="342"/>
    </row>
    <row r="35" spans="2:26" ht="23.4">
      <c r="B35" s="990" t="s">
        <v>116</v>
      </c>
      <c r="C35" s="711"/>
      <c r="D35" s="711"/>
      <c r="E35" s="991"/>
      <c r="F35" s="143">
        <f>+F34+F31+F27+F21</f>
        <v>100</v>
      </c>
      <c r="G35" s="992" t="s">
        <v>117</v>
      </c>
      <c r="H35" s="993"/>
      <c r="I35" s="993"/>
      <c r="J35" s="993"/>
      <c r="K35" s="993"/>
      <c r="L35" s="993"/>
      <c r="M35" s="994"/>
      <c r="N35" s="168" t="s">
        <v>67</v>
      </c>
      <c r="O35" s="995">
        <f>SUM(Q16:S33)</f>
        <v>20</v>
      </c>
      <c r="P35" s="996"/>
      <c r="Q35" s="996"/>
      <c r="R35" s="996"/>
      <c r="S35" s="997"/>
      <c r="U35" s="215">
        <f t="shared" si="3"/>
        <v>0</v>
      </c>
      <c r="V35" s="342"/>
      <c r="W35" s="342"/>
      <c r="X35" s="342"/>
      <c r="Y35" s="342"/>
      <c r="Z35" s="342"/>
    </row>
    <row r="36" spans="2:26" ht="15"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  <c r="M36" s="689"/>
      <c r="N36" s="689"/>
      <c r="O36" s="689"/>
      <c r="P36" s="689"/>
      <c r="Q36" s="689"/>
      <c r="R36" s="689"/>
      <c r="S36" s="689"/>
      <c r="U36" s="215"/>
      <c r="V36" s="342"/>
      <c r="W36" s="342"/>
      <c r="X36" s="342"/>
      <c r="Y36" s="342"/>
      <c r="Z36" s="342"/>
    </row>
    <row r="37" spans="2:26" ht="12.75" customHeight="1">
      <c r="B37" s="54"/>
      <c r="C37" s="54"/>
      <c r="D37" s="54"/>
      <c r="E37" s="54"/>
      <c r="F37" s="54"/>
      <c r="G37" s="639"/>
      <c r="H37" s="639"/>
      <c r="I37" s="639"/>
      <c r="J37" s="639"/>
      <c r="K37" s="639"/>
      <c r="L37" s="639"/>
      <c r="M37" s="639"/>
      <c r="N37" s="639"/>
      <c r="O37" s="639"/>
      <c r="P37" s="639"/>
      <c r="Q37" s="639"/>
      <c r="R37" s="639"/>
      <c r="S37" s="639"/>
      <c r="U37" s="215">
        <f t="shared" si="3"/>
        <v>0</v>
      </c>
      <c r="V37" s="342"/>
      <c r="W37" s="342"/>
      <c r="X37" s="342"/>
      <c r="Y37" s="342"/>
      <c r="Z37" s="342"/>
    </row>
    <row r="38" spans="2:26" ht="12.75" customHeight="1">
      <c r="B38" s="643" t="s">
        <v>103</v>
      </c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4"/>
      <c r="S38" s="645"/>
      <c r="U38" s="215"/>
      <c r="V38" s="342"/>
      <c r="W38" s="342"/>
      <c r="X38" s="342"/>
      <c r="Y38" s="342"/>
      <c r="Z38" s="342"/>
    </row>
    <row r="39" spans="2:26" ht="12.75" customHeight="1">
      <c r="B39" s="646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  <c r="O39" s="647"/>
      <c r="P39" s="647"/>
      <c r="Q39" s="647"/>
      <c r="R39" s="647"/>
      <c r="S39" s="648"/>
    </row>
    <row r="40" spans="2:26" ht="5.25" customHeight="1">
      <c r="B40" s="646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8"/>
    </row>
    <row r="41" spans="2:26" ht="15.75" customHeight="1">
      <c r="B41" s="646"/>
      <c r="C41" s="647"/>
      <c r="D41" s="647"/>
      <c r="E41" s="647"/>
      <c r="F41" s="647"/>
      <c r="G41" s="647"/>
      <c r="H41" s="647"/>
      <c r="I41" s="647"/>
      <c r="J41" s="647"/>
      <c r="K41" s="647"/>
      <c r="L41" s="647"/>
      <c r="M41" s="647"/>
      <c r="N41" s="647"/>
      <c r="O41" s="647"/>
      <c r="P41" s="647"/>
      <c r="Q41" s="647"/>
      <c r="R41" s="647"/>
      <c r="S41" s="648"/>
    </row>
    <row r="42" spans="2:26" ht="15.75" customHeight="1">
      <c r="B42" s="998" t="s">
        <v>86</v>
      </c>
      <c r="C42" s="998"/>
      <c r="D42" s="998"/>
      <c r="E42" s="998"/>
      <c r="F42" s="998"/>
      <c r="G42" s="598" t="s">
        <v>87</v>
      </c>
      <c r="H42" s="988" t="s">
        <v>88</v>
      </c>
      <c r="I42" s="652"/>
      <c r="J42" s="652"/>
      <c r="K42" s="652"/>
      <c r="L42" s="653"/>
      <c r="M42" s="656" t="s">
        <v>89</v>
      </c>
      <c r="N42" s="657"/>
      <c r="O42" s="657"/>
      <c r="P42" s="657"/>
      <c r="Q42" s="657"/>
      <c r="R42" s="657"/>
      <c r="S42" s="658"/>
    </row>
    <row r="43" spans="2:26" ht="33.75" customHeight="1">
      <c r="B43" s="998"/>
      <c r="C43" s="998"/>
      <c r="D43" s="998"/>
      <c r="E43" s="998"/>
      <c r="F43" s="998"/>
      <c r="G43" s="599"/>
      <c r="H43" s="989"/>
      <c r="I43" s="654"/>
      <c r="J43" s="654"/>
      <c r="K43" s="654"/>
      <c r="L43" s="655"/>
      <c r="M43" s="793"/>
      <c r="N43" s="794"/>
      <c r="O43" s="794"/>
      <c r="P43" s="794"/>
      <c r="Q43" s="794"/>
      <c r="R43" s="794"/>
      <c r="S43" s="795"/>
    </row>
    <row r="44" spans="2:26" ht="33.75" customHeight="1">
      <c r="B44" s="1013" t="s">
        <v>247</v>
      </c>
      <c r="C44" s="1014"/>
      <c r="D44" s="1014"/>
      <c r="E44" s="1014"/>
      <c r="F44" s="1015"/>
      <c r="G44" s="144">
        <f>IFERROR(+O35,0)</f>
        <v>20</v>
      </c>
      <c r="H44" s="1007">
        <v>1</v>
      </c>
      <c r="I44" s="1008"/>
      <c r="J44" s="1008"/>
      <c r="K44" s="1008"/>
      <c r="L44" s="1009"/>
      <c r="M44" s="82" t="s">
        <v>83</v>
      </c>
      <c r="N44" s="1010">
        <f>+G44</f>
        <v>20</v>
      </c>
      <c r="O44" s="1011"/>
      <c r="P44" s="1011"/>
      <c r="Q44" s="1011"/>
      <c r="R44" s="1011"/>
      <c r="S44" s="1012"/>
    </row>
    <row r="45" spans="2:26" ht="21">
      <c r="B45" s="145"/>
      <c r="C45" s="1004"/>
      <c r="D45" s="585"/>
      <c r="E45" s="585"/>
      <c r="F45" s="1005"/>
      <c r="G45" s="146" t="s">
        <v>95</v>
      </c>
      <c r="H45" s="785">
        <f>+H44</f>
        <v>1</v>
      </c>
      <c r="I45" s="587"/>
      <c r="J45" s="587"/>
      <c r="K45" s="587"/>
      <c r="L45" s="786"/>
      <c r="M45" s="147" t="s">
        <v>92</v>
      </c>
      <c r="N45" s="1006" t="str">
        <f>IF(N44&lt;50,"F",IF(N44&lt;=60,"E",IF(N44&lt;=70,"D",IF(N44&lt;=82.5,"C",IF(N44&lt;=85,"B",IF(N44&lt;=87.5,"B PLUS",IF(N44&lt;=90,"A",IF(N44&gt;90,"APLUS"))))))))</f>
        <v>F</v>
      </c>
      <c r="O45" s="591"/>
      <c r="P45" s="591"/>
      <c r="Q45" s="591"/>
      <c r="R45" s="591"/>
      <c r="S45" s="592"/>
    </row>
    <row r="46" spans="2:26">
      <c r="B46" s="98"/>
      <c r="C46" s="98"/>
      <c r="D46" s="98"/>
      <c r="E46" s="98"/>
      <c r="F46" s="98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</sheetData>
  <mergeCells count="112">
    <mergeCell ref="C45:F45"/>
    <mergeCell ref="H45:L45"/>
    <mergeCell ref="N45:S45"/>
    <mergeCell ref="H44:L44"/>
    <mergeCell ref="N44:S44"/>
    <mergeCell ref="B44:F44"/>
    <mergeCell ref="B28:D30"/>
    <mergeCell ref="B16:D20"/>
    <mergeCell ref="K16:K17"/>
    <mergeCell ref="E18:E19"/>
    <mergeCell ref="H19:I19"/>
    <mergeCell ref="K18:K19"/>
    <mergeCell ref="H28:I28"/>
    <mergeCell ref="Q32:S32"/>
    <mergeCell ref="B32:D33"/>
    <mergeCell ref="H32:I32"/>
    <mergeCell ref="O32:P32"/>
    <mergeCell ref="E32:E33"/>
    <mergeCell ref="O30:P30"/>
    <mergeCell ref="Q30:S30"/>
    <mergeCell ref="H20:I20"/>
    <mergeCell ref="O18:P18"/>
    <mergeCell ref="Q18:S18"/>
    <mergeCell ref="O19:P19"/>
    <mergeCell ref="H25:I25"/>
    <mergeCell ref="E16:E17"/>
    <mergeCell ref="H18:I18"/>
    <mergeCell ref="G42:G43"/>
    <mergeCell ref="H42:L43"/>
    <mergeCell ref="M42:S43"/>
    <mergeCell ref="B35:E35"/>
    <mergeCell ref="G35:M35"/>
    <mergeCell ref="O35:S35"/>
    <mergeCell ref="B38:S41"/>
    <mergeCell ref="B42:F43"/>
    <mergeCell ref="Q19:S19"/>
    <mergeCell ref="O20:P20"/>
    <mergeCell ref="Q20:S20"/>
    <mergeCell ref="E22:E23"/>
    <mergeCell ref="E25:E26"/>
    <mergeCell ref="H30:I30"/>
    <mergeCell ref="E28:E30"/>
    <mergeCell ref="G37:S37"/>
    <mergeCell ref="H26:I26"/>
    <mergeCell ref="H33:I33"/>
    <mergeCell ref="O33:P33"/>
    <mergeCell ref="Q33:S33"/>
    <mergeCell ref="B36:S36"/>
    <mergeCell ref="O28:P28"/>
    <mergeCell ref="Q28:S28"/>
    <mergeCell ref="H29:I29"/>
    <mergeCell ref="O29:P29"/>
    <mergeCell ref="Q29:S29"/>
    <mergeCell ref="W12:W14"/>
    <mergeCell ref="X12:X14"/>
    <mergeCell ref="Y12:Y14"/>
    <mergeCell ref="B22:D26"/>
    <mergeCell ref="O22:P22"/>
    <mergeCell ref="Q22:S22"/>
    <mergeCell ref="O23:P23"/>
    <mergeCell ref="Q23:S23"/>
    <mergeCell ref="O24:P24"/>
    <mergeCell ref="Q24:S24"/>
    <mergeCell ref="O25:P25"/>
    <mergeCell ref="Q25:S25"/>
    <mergeCell ref="O26:P26"/>
    <mergeCell ref="Q26:S26"/>
    <mergeCell ref="H15:J15"/>
    <mergeCell ref="H22:I22"/>
    <mergeCell ref="O16:P16"/>
    <mergeCell ref="Q16:S16"/>
    <mergeCell ref="O17:P17"/>
    <mergeCell ref="B8:O8"/>
    <mergeCell ref="Q17:S17"/>
    <mergeCell ref="H17:I17"/>
    <mergeCell ref="H16:I16"/>
    <mergeCell ref="H23:I23"/>
    <mergeCell ref="H24:I24"/>
    <mergeCell ref="B9:S9"/>
    <mergeCell ref="B12:D14"/>
    <mergeCell ref="G12:J12"/>
    <mergeCell ref="G13:G14"/>
    <mergeCell ref="H13:J13"/>
    <mergeCell ref="L13:L14"/>
    <mergeCell ref="M13:M14"/>
    <mergeCell ref="N13:N14"/>
    <mergeCell ref="O13:P14"/>
    <mergeCell ref="Q13:S13"/>
    <mergeCell ref="K25:K26"/>
    <mergeCell ref="B1:S1"/>
    <mergeCell ref="B2:S2"/>
    <mergeCell ref="B3:O3"/>
    <mergeCell ref="B4:O4"/>
    <mergeCell ref="P5:S5"/>
    <mergeCell ref="U15:Z15"/>
    <mergeCell ref="B15:D15"/>
    <mergeCell ref="E12:E14"/>
    <mergeCell ref="H10:S10"/>
    <mergeCell ref="B11:S11"/>
    <mergeCell ref="F12:F14"/>
    <mergeCell ref="K12:K14"/>
    <mergeCell ref="L12:M12"/>
    <mergeCell ref="N12:P12"/>
    <mergeCell ref="Q12:S12"/>
    <mergeCell ref="H14:I14"/>
    <mergeCell ref="O15:P15"/>
    <mergeCell ref="Q15:S15"/>
    <mergeCell ref="Z12:Z14"/>
    <mergeCell ref="U12:U14"/>
    <mergeCell ref="V12:V14"/>
    <mergeCell ref="P6:S6"/>
    <mergeCell ref="P7:S7"/>
  </mergeCells>
  <conditionalFormatting sqref="N16">
    <cfRule type="containsText" dxfId="454" priority="76" stopIfTrue="1" operator="containsText" text="5">
      <formula>NOT(ISERROR(SEARCH("5",N16)))</formula>
    </cfRule>
    <cfRule type="containsText" dxfId="453" priority="77" stopIfTrue="1" operator="containsText" text="4">
      <formula>NOT(ISERROR(SEARCH("4",N16)))</formula>
    </cfRule>
    <cfRule type="containsText" dxfId="452" priority="78" stopIfTrue="1" operator="containsText" text="3">
      <formula>NOT(ISERROR(SEARCH("3",N16)))</formula>
    </cfRule>
    <cfRule type="containsText" dxfId="451" priority="79" stopIfTrue="1" operator="containsText" text="2">
      <formula>NOT(ISERROR(SEARCH("2",N16)))</formula>
    </cfRule>
    <cfRule type="containsText" dxfId="450" priority="80" stopIfTrue="1" operator="containsText" text="1">
      <formula>NOT(ISERROR(SEARCH("1",N16)))</formula>
    </cfRule>
  </conditionalFormatting>
  <conditionalFormatting sqref="N17">
    <cfRule type="containsText" dxfId="449" priority="71" stopIfTrue="1" operator="containsText" text="5">
      <formula>NOT(ISERROR(SEARCH("5",N17)))</formula>
    </cfRule>
    <cfRule type="containsText" dxfId="448" priority="72" stopIfTrue="1" operator="containsText" text="4">
      <formula>NOT(ISERROR(SEARCH("4",N17)))</formula>
    </cfRule>
    <cfRule type="containsText" dxfId="447" priority="73" stopIfTrue="1" operator="containsText" text="3">
      <formula>NOT(ISERROR(SEARCH("3",N17)))</formula>
    </cfRule>
    <cfRule type="containsText" dxfId="446" priority="74" stopIfTrue="1" operator="containsText" text="2">
      <formula>NOT(ISERROR(SEARCH("2",N17)))</formula>
    </cfRule>
    <cfRule type="containsText" dxfId="445" priority="75" stopIfTrue="1" operator="containsText" text="1">
      <formula>NOT(ISERROR(SEARCH("1",N17)))</formula>
    </cfRule>
  </conditionalFormatting>
  <conditionalFormatting sqref="N22">
    <cfRule type="containsText" dxfId="444" priority="66" stopIfTrue="1" operator="containsText" text="5">
      <formula>NOT(ISERROR(SEARCH("5",N22)))</formula>
    </cfRule>
    <cfRule type="containsText" dxfId="443" priority="67" stopIfTrue="1" operator="containsText" text="4">
      <formula>NOT(ISERROR(SEARCH("4",N22)))</formula>
    </cfRule>
    <cfRule type="containsText" dxfId="442" priority="68" stopIfTrue="1" operator="containsText" text="3">
      <formula>NOT(ISERROR(SEARCH("3",N22)))</formula>
    </cfRule>
    <cfRule type="containsText" dxfId="441" priority="69" stopIfTrue="1" operator="containsText" text="2">
      <formula>NOT(ISERROR(SEARCH("2",N22)))</formula>
    </cfRule>
    <cfRule type="containsText" dxfId="440" priority="70" stopIfTrue="1" operator="containsText" text="1">
      <formula>NOT(ISERROR(SEARCH("1",N22)))</formula>
    </cfRule>
  </conditionalFormatting>
  <conditionalFormatting sqref="N23">
    <cfRule type="containsText" dxfId="439" priority="61" stopIfTrue="1" operator="containsText" text="5">
      <formula>NOT(ISERROR(SEARCH("5",N23)))</formula>
    </cfRule>
    <cfRule type="containsText" dxfId="438" priority="62" stopIfTrue="1" operator="containsText" text="4">
      <formula>NOT(ISERROR(SEARCH("4",N23)))</formula>
    </cfRule>
    <cfRule type="containsText" dxfId="437" priority="63" stopIfTrue="1" operator="containsText" text="3">
      <formula>NOT(ISERROR(SEARCH("3",N23)))</formula>
    </cfRule>
    <cfRule type="containsText" dxfId="436" priority="64" stopIfTrue="1" operator="containsText" text="2">
      <formula>NOT(ISERROR(SEARCH("2",N23)))</formula>
    </cfRule>
    <cfRule type="containsText" dxfId="435" priority="65" stopIfTrue="1" operator="containsText" text="1">
      <formula>NOT(ISERROR(SEARCH("1",N23)))</formula>
    </cfRule>
  </conditionalFormatting>
  <conditionalFormatting sqref="N24">
    <cfRule type="containsText" dxfId="434" priority="56" stopIfTrue="1" operator="containsText" text="5">
      <formula>NOT(ISERROR(SEARCH("5",N24)))</formula>
    </cfRule>
    <cfRule type="containsText" dxfId="433" priority="57" stopIfTrue="1" operator="containsText" text="4">
      <formula>NOT(ISERROR(SEARCH("4",N24)))</formula>
    </cfRule>
    <cfRule type="containsText" dxfId="432" priority="58" stopIfTrue="1" operator="containsText" text="3">
      <formula>NOT(ISERROR(SEARCH("3",N24)))</formula>
    </cfRule>
    <cfRule type="containsText" dxfId="431" priority="59" stopIfTrue="1" operator="containsText" text="2">
      <formula>NOT(ISERROR(SEARCH("2",N24)))</formula>
    </cfRule>
    <cfRule type="containsText" dxfId="430" priority="60" stopIfTrue="1" operator="containsText" text="1">
      <formula>NOT(ISERROR(SEARCH("1",N24)))</formula>
    </cfRule>
  </conditionalFormatting>
  <conditionalFormatting sqref="N25">
    <cfRule type="containsText" dxfId="429" priority="51" stopIfTrue="1" operator="containsText" text="5">
      <formula>NOT(ISERROR(SEARCH("5",N25)))</formula>
    </cfRule>
    <cfRule type="containsText" dxfId="428" priority="52" stopIfTrue="1" operator="containsText" text="4">
      <formula>NOT(ISERROR(SEARCH("4",N25)))</formula>
    </cfRule>
    <cfRule type="containsText" dxfId="427" priority="53" stopIfTrue="1" operator="containsText" text="3">
      <formula>NOT(ISERROR(SEARCH("3",N25)))</formula>
    </cfRule>
    <cfRule type="containsText" dxfId="426" priority="54" stopIfTrue="1" operator="containsText" text="2">
      <formula>NOT(ISERROR(SEARCH("2",N25)))</formula>
    </cfRule>
    <cfRule type="containsText" dxfId="425" priority="55" stopIfTrue="1" operator="containsText" text="1">
      <formula>NOT(ISERROR(SEARCH("1",N25)))</formula>
    </cfRule>
  </conditionalFormatting>
  <conditionalFormatting sqref="N26">
    <cfRule type="containsText" dxfId="424" priority="46" stopIfTrue="1" operator="containsText" text="5">
      <formula>NOT(ISERROR(SEARCH("5",N26)))</formula>
    </cfRule>
    <cfRule type="containsText" dxfId="423" priority="47" stopIfTrue="1" operator="containsText" text="4">
      <formula>NOT(ISERROR(SEARCH("4",N26)))</formula>
    </cfRule>
    <cfRule type="containsText" dxfId="422" priority="48" stopIfTrue="1" operator="containsText" text="3">
      <formula>NOT(ISERROR(SEARCH("3",N26)))</formula>
    </cfRule>
    <cfRule type="containsText" dxfId="421" priority="49" stopIfTrue="1" operator="containsText" text="2">
      <formula>NOT(ISERROR(SEARCH("2",N26)))</formula>
    </cfRule>
    <cfRule type="containsText" dxfId="420" priority="50" stopIfTrue="1" operator="containsText" text="1">
      <formula>NOT(ISERROR(SEARCH("1",N26)))</formula>
    </cfRule>
  </conditionalFormatting>
  <conditionalFormatting sqref="N33">
    <cfRule type="containsText" dxfId="419" priority="21" stopIfTrue="1" operator="containsText" text="5">
      <formula>NOT(ISERROR(SEARCH("5",N33)))</formula>
    </cfRule>
    <cfRule type="containsText" dxfId="418" priority="22" stopIfTrue="1" operator="containsText" text="4">
      <formula>NOT(ISERROR(SEARCH("4",N33)))</formula>
    </cfRule>
    <cfRule type="containsText" dxfId="417" priority="23" stopIfTrue="1" operator="containsText" text="3">
      <formula>NOT(ISERROR(SEARCH("3",N33)))</formula>
    </cfRule>
    <cfRule type="containsText" dxfId="416" priority="24" stopIfTrue="1" operator="containsText" text="2">
      <formula>NOT(ISERROR(SEARCH("2",N33)))</formula>
    </cfRule>
    <cfRule type="containsText" dxfId="415" priority="25" stopIfTrue="1" operator="containsText" text="1">
      <formula>NOT(ISERROR(SEARCH("1",N33)))</formula>
    </cfRule>
  </conditionalFormatting>
  <conditionalFormatting sqref="N28">
    <cfRule type="containsText" dxfId="414" priority="36" stopIfTrue="1" operator="containsText" text="5">
      <formula>NOT(ISERROR(SEARCH("5",N28)))</formula>
    </cfRule>
    <cfRule type="containsText" dxfId="413" priority="37" stopIfTrue="1" operator="containsText" text="4">
      <formula>NOT(ISERROR(SEARCH("4",N28)))</formula>
    </cfRule>
    <cfRule type="containsText" dxfId="412" priority="38" stopIfTrue="1" operator="containsText" text="3">
      <formula>NOT(ISERROR(SEARCH("3",N28)))</formula>
    </cfRule>
    <cfRule type="containsText" dxfId="411" priority="39" stopIfTrue="1" operator="containsText" text="2">
      <formula>NOT(ISERROR(SEARCH("2",N28)))</formula>
    </cfRule>
    <cfRule type="containsText" dxfId="410" priority="40" stopIfTrue="1" operator="containsText" text="1">
      <formula>NOT(ISERROR(SEARCH("1",N28)))</formula>
    </cfRule>
  </conditionalFormatting>
  <conditionalFormatting sqref="N29">
    <cfRule type="containsText" dxfId="409" priority="31" stopIfTrue="1" operator="containsText" text="5">
      <formula>NOT(ISERROR(SEARCH("5",N29)))</formula>
    </cfRule>
    <cfRule type="containsText" dxfId="408" priority="32" stopIfTrue="1" operator="containsText" text="4">
      <formula>NOT(ISERROR(SEARCH("4",N29)))</formula>
    </cfRule>
    <cfRule type="containsText" dxfId="407" priority="33" stopIfTrue="1" operator="containsText" text="3">
      <formula>NOT(ISERROR(SEARCH("3",N29)))</formula>
    </cfRule>
    <cfRule type="containsText" dxfId="406" priority="34" stopIfTrue="1" operator="containsText" text="2">
      <formula>NOT(ISERROR(SEARCH("2",N29)))</formula>
    </cfRule>
    <cfRule type="containsText" dxfId="405" priority="35" stopIfTrue="1" operator="containsText" text="1">
      <formula>NOT(ISERROR(SEARCH("1",N29)))</formula>
    </cfRule>
  </conditionalFormatting>
  <conditionalFormatting sqref="N32">
    <cfRule type="containsText" dxfId="404" priority="26" stopIfTrue="1" operator="containsText" text="5">
      <formula>NOT(ISERROR(SEARCH("5",N32)))</formula>
    </cfRule>
    <cfRule type="containsText" dxfId="403" priority="27" stopIfTrue="1" operator="containsText" text="4">
      <formula>NOT(ISERROR(SEARCH("4",N32)))</formula>
    </cfRule>
    <cfRule type="containsText" dxfId="402" priority="28" stopIfTrue="1" operator="containsText" text="3">
      <formula>NOT(ISERROR(SEARCH("3",N32)))</formula>
    </cfRule>
    <cfRule type="containsText" dxfId="401" priority="29" stopIfTrue="1" operator="containsText" text="2">
      <formula>NOT(ISERROR(SEARCH("2",N32)))</formula>
    </cfRule>
    <cfRule type="containsText" dxfId="400" priority="30" stopIfTrue="1" operator="containsText" text="1">
      <formula>NOT(ISERROR(SEARCH("1",N32)))</formula>
    </cfRule>
  </conditionalFormatting>
  <conditionalFormatting sqref="N18">
    <cfRule type="containsText" dxfId="399" priority="16" stopIfTrue="1" operator="containsText" text="5">
      <formula>NOT(ISERROR(SEARCH("5",N18)))</formula>
    </cfRule>
    <cfRule type="containsText" dxfId="398" priority="17" stopIfTrue="1" operator="containsText" text="4">
      <formula>NOT(ISERROR(SEARCH("4",N18)))</formula>
    </cfRule>
    <cfRule type="containsText" dxfId="397" priority="18" stopIfTrue="1" operator="containsText" text="3">
      <formula>NOT(ISERROR(SEARCH("3",N18)))</formula>
    </cfRule>
    <cfRule type="containsText" dxfId="396" priority="19" stopIfTrue="1" operator="containsText" text="2">
      <formula>NOT(ISERROR(SEARCH("2",N18)))</formula>
    </cfRule>
    <cfRule type="containsText" dxfId="395" priority="20" stopIfTrue="1" operator="containsText" text="1">
      <formula>NOT(ISERROR(SEARCH("1",N18)))</formula>
    </cfRule>
  </conditionalFormatting>
  <conditionalFormatting sqref="N19">
    <cfRule type="containsText" dxfId="394" priority="11" stopIfTrue="1" operator="containsText" text="5">
      <formula>NOT(ISERROR(SEARCH("5",N19)))</formula>
    </cfRule>
    <cfRule type="containsText" dxfId="393" priority="12" stopIfTrue="1" operator="containsText" text="4">
      <formula>NOT(ISERROR(SEARCH("4",N19)))</formula>
    </cfRule>
    <cfRule type="containsText" dxfId="392" priority="13" stopIfTrue="1" operator="containsText" text="3">
      <formula>NOT(ISERROR(SEARCH("3",N19)))</formula>
    </cfRule>
    <cfRule type="containsText" dxfId="391" priority="14" stopIfTrue="1" operator="containsText" text="2">
      <formula>NOT(ISERROR(SEARCH("2",N19)))</formula>
    </cfRule>
    <cfRule type="containsText" dxfId="390" priority="15" stopIfTrue="1" operator="containsText" text="1">
      <formula>NOT(ISERROR(SEARCH("1",N19)))</formula>
    </cfRule>
  </conditionalFormatting>
  <conditionalFormatting sqref="N20">
    <cfRule type="containsText" dxfId="389" priority="6" stopIfTrue="1" operator="containsText" text="5">
      <formula>NOT(ISERROR(SEARCH("5",N20)))</formula>
    </cfRule>
    <cfRule type="containsText" dxfId="388" priority="7" stopIfTrue="1" operator="containsText" text="4">
      <formula>NOT(ISERROR(SEARCH("4",N20)))</formula>
    </cfRule>
    <cfRule type="containsText" dxfId="387" priority="8" stopIfTrue="1" operator="containsText" text="3">
      <formula>NOT(ISERROR(SEARCH("3",N20)))</formula>
    </cfRule>
    <cfRule type="containsText" dxfId="386" priority="9" stopIfTrue="1" operator="containsText" text="2">
      <formula>NOT(ISERROR(SEARCH("2",N20)))</formula>
    </cfRule>
    <cfRule type="containsText" dxfId="385" priority="10" stopIfTrue="1" operator="containsText" text="1">
      <formula>NOT(ISERROR(SEARCH("1",N20)))</formula>
    </cfRule>
  </conditionalFormatting>
  <conditionalFormatting sqref="N30">
    <cfRule type="containsText" dxfId="384" priority="1" stopIfTrue="1" operator="containsText" text="5">
      <formula>NOT(ISERROR(SEARCH("5",N30)))</formula>
    </cfRule>
    <cfRule type="containsText" dxfId="383" priority="2" stopIfTrue="1" operator="containsText" text="4">
      <formula>NOT(ISERROR(SEARCH("4",N30)))</formula>
    </cfRule>
    <cfRule type="containsText" dxfId="382" priority="3" stopIfTrue="1" operator="containsText" text="3">
      <formula>NOT(ISERROR(SEARCH("3",N30)))</formula>
    </cfRule>
    <cfRule type="containsText" dxfId="381" priority="4" stopIfTrue="1" operator="containsText" text="2">
      <formula>NOT(ISERROR(SEARCH("2",N30)))</formula>
    </cfRule>
    <cfRule type="containsText" dxfId="380" priority="5" stopIfTrue="1" operator="containsText" text="1">
      <formula>NOT(ISERROR(SEARCH("1",N30)))</formula>
    </cfRule>
  </conditionalFormatting>
  <hyperlinks>
    <hyperlink ref="N49" r:id="rId1" display="=SUM(P16:R46)" xr:uid="{00000000-0004-0000-0200-000000000000}"/>
  </hyperlinks>
  <printOptions horizontalCentered="1"/>
  <pageMargins left="0.23622047244094499" right="0.23622047244094499" top="0.74803149606299202" bottom="0.74803149606299202" header="0.31496062992126" footer="0.31496062992126"/>
  <pageSetup paperSize="9" scale="37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43"/>
  <sheetViews>
    <sheetView view="pageBreakPreview" topLeftCell="A9" zoomScale="85" zoomScaleNormal="85" zoomScaleSheetLayoutView="85" workbookViewId="0">
      <selection activeCell="H17" sqref="H17:I17"/>
    </sheetView>
  </sheetViews>
  <sheetFormatPr defaultColWidth="9.109375" defaultRowHeight="13.2"/>
  <cols>
    <col min="1" max="1" width="3.33203125" customWidth="1"/>
    <col min="3" max="3" width="2.5546875" customWidth="1"/>
    <col min="4" max="4" width="11" customWidth="1"/>
    <col min="5" max="5" width="37.109375" customWidth="1"/>
    <col min="6" max="6" width="9.6640625" customWidth="1"/>
    <col min="7" max="7" width="41.6640625" customWidth="1"/>
    <col min="8" max="8" width="19.33203125" customWidth="1"/>
    <col min="9" max="9" width="18.6640625" customWidth="1"/>
    <col min="10" max="10" width="18.44140625" customWidth="1"/>
    <col min="11" max="11" width="44.6640625" customWidth="1"/>
    <col min="12" max="12" width="14.109375" customWidth="1"/>
    <col min="13" max="13" width="12.33203125" customWidth="1"/>
    <col min="14" max="14" width="10" customWidth="1"/>
    <col min="15" max="16" width="4.6640625" customWidth="1"/>
    <col min="17" max="17" width="3.6640625" customWidth="1"/>
    <col min="18" max="18" width="5.5546875" customWidth="1"/>
    <col min="19" max="19" width="3.6640625" customWidth="1"/>
    <col min="21" max="21" width="34.5546875" customWidth="1"/>
    <col min="22" max="26" width="30.66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 t="s">
        <v>100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852"/>
      <c r="P3" s="57"/>
      <c r="Q3" s="58"/>
      <c r="R3" s="58"/>
      <c r="S3" s="86"/>
    </row>
    <row r="4" spans="2:26" ht="13.5" customHeight="1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102</v>
      </c>
      <c r="G5" s="33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 ht="15.75" customHeight="1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/>
      <c r="C10" s="24"/>
      <c r="D10" s="24"/>
      <c r="E10" s="24"/>
      <c r="F10" s="24"/>
      <c r="G10" s="25"/>
      <c r="H10" s="909" t="s">
        <v>120</v>
      </c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1"/>
    </row>
    <row r="11" spans="2:26" ht="9" customHeight="1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 ht="24" customHeight="1" thickBot="1">
      <c r="B12" s="949" t="s">
        <v>70</v>
      </c>
      <c r="C12" s="950"/>
      <c r="D12" s="951"/>
      <c r="E12" s="906" t="s">
        <v>111</v>
      </c>
      <c r="F12" s="906" t="s">
        <v>19</v>
      </c>
      <c r="G12" s="958" t="s">
        <v>249</v>
      </c>
      <c r="H12" s="959"/>
      <c r="I12" s="959"/>
      <c r="J12" s="917"/>
      <c r="K12" s="913" t="s">
        <v>113</v>
      </c>
      <c r="L12" s="916" t="s">
        <v>119</v>
      </c>
      <c r="M12" s="917"/>
      <c r="N12" s="918" t="s">
        <v>17</v>
      </c>
      <c r="O12" s="919"/>
      <c r="P12" s="920"/>
      <c r="Q12" s="921" t="s">
        <v>18</v>
      </c>
      <c r="R12" s="922"/>
      <c r="S12" s="923"/>
      <c r="U12" s="932" t="s">
        <v>118</v>
      </c>
      <c r="V12" s="935">
        <v>1</v>
      </c>
      <c r="W12" s="935">
        <v>2</v>
      </c>
      <c r="X12" s="935">
        <v>3</v>
      </c>
      <c r="Y12" s="935">
        <v>4</v>
      </c>
      <c r="Z12" s="929">
        <v>5</v>
      </c>
    </row>
    <row r="13" spans="2:26" ht="15" customHeight="1" thickBot="1">
      <c r="B13" s="952"/>
      <c r="C13" s="953"/>
      <c r="D13" s="954"/>
      <c r="E13" s="907"/>
      <c r="F13" s="907"/>
      <c r="G13" s="960" t="s">
        <v>106</v>
      </c>
      <c r="H13" s="962" t="s">
        <v>112</v>
      </c>
      <c r="I13" s="963"/>
      <c r="J13" s="964"/>
      <c r="K13" s="914"/>
      <c r="L13" s="965" t="s">
        <v>104</v>
      </c>
      <c r="M13" s="967" t="s">
        <v>22</v>
      </c>
      <c r="N13" s="968" t="s">
        <v>98</v>
      </c>
      <c r="O13" s="970" t="s">
        <v>22</v>
      </c>
      <c r="P13" s="971"/>
      <c r="Q13" s="974" t="s">
        <v>23</v>
      </c>
      <c r="R13" s="975"/>
      <c r="S13" s="976"/>
      <c r="U13" s="933"/>
      <c r="V13" s="936"/>
      <c r="W13" s="936"/>
      <c r="X13" s="936"/>
      <c r="Y13" s="936"/>
      <c r="Z13" s="930"/>
    </row>
    <row r="14" spans="2:26" ht="28.5" customHeight="1">
      <c r="B14" s="955"/>
      <c r="C14" s="956"/>
      <c r="D14" s="957"/>
      <c r="E14" s="908"/>
      <c r="F14" s="908"/>
      <c r="G14" s="961"/>
      <c r="H14" s="924" t="s">
        <v>181</v>
      </c>
      <c r="I14" s="925"/>
      <c r="J14" s="213" t="s">
        <v>182</v>
      </c>
      <c r="K14" s="915"/>
      <c r="L14" s="966"/>
      <c r="M14" s="957"/>
      <c r="N14" s="969"/>
      <c r="O14" s="972"/>
      <c r="P14" s="973"/>
      <c r="Q14" s="163"/>
      <c r="R14" s="163"/>
      <c r="S14" s="164"/>
      <c r="U14" s="934"/>
      <c r="V14" s="937"/>
      <c r="W14" s="937"/>
      <c r="X14" s="937"/>
      <c r="Y14" s="937"/>
      <c r="Z14" s="931"/>
    </row>
    <row r="15" spans="2:26" ht="15" thickBot="1">
      <c r="B15" s="903" t="s">
        <v>24</v>
      </c>
      <c r="C15" s="904"/>
      <c r="D15" s="905"/>
      <c r="E15" s="165" t="s">
        <v>25</v>
      </c>
      <c r="F15" s="165" t="s">
        <v>26</v>
      </c>
      <c r="G15" s="166" t="s">
        <v>27</v>
      </c>
      <c r="H15" s="903" t="s">
        <v>28</v>
      </c>
      <c r="I15" s="904"/>
      <c r="J15" s="905"/>
      <c r="K15" s="167" t="s">
        <v>114</v>
      </c>
      <c r="L15" s="26" t="s">
        <v>115</v>
      </c>
      <c r="M15" s="170"/>
      <c r="N15" s="154"/>
      <c r="O15" s="926" t="s">
        <v>31</v>
      </c>
      <c r="P15" s="927"/>
      <c r="Q15" s="926" t="s">
        <v>32</v>
      </c>
      <c r="R15" s="928"/>
      <c r="S15" s="927"/>
      <c r="U15" s="900" t="s">
        <v>250</v>
      </c>
      <c r="V15" s="901"/>
      <c r="W15" s="901"/>
      <c r="X15" s="901"/>
      <c r="Y15" s="901"/>
      <c r="Z15" s="902"/>
    </row>
    <row r="16" spans="2:26" ht="36">
      <c r="B16" s="811" t="s">
        <v>109</v>
      </c>
      <c r="C16" s="812"/>
      <c r="D16" s="813"/>
      <c r="E16" s="337" t="s">
        <v>258</v>
      </c>
      <c r="F16" s="217">
        <v>7</v>
      </c>
      <c r="G16" s="337" t="s">
        <v>259</v>
      </c>
      <c r="H16" s="816" t="s">
        <v>260</v>
      </c>
      <c r="I16" s="1025"/>
      <c r="J16" s="318" t="s">
        <v>99</v>
      </c>
      <c r="K16" s="319" t="s">
        <v>262</v>
      </c>
      <c r="L16" s="338"/>
      <c r="M16" s="277">
        <f>IFERROR(L16/J16,0)</f>
        <v>0</v>
      </c>
      <c r="N16" s="222">
        <f>+O16</f>
        <v>1</v>
      </c>
      <c r="O16" s="758">
        <f>IF(M16&lt;75%,1,IF(M16&lt;85%,2,IF(M16&lt;95%,3,IF(M16&lt;=100%,4,5))))</f>
        <v>1</v>
      </c>
      <c r="P16" s="759"/>
      <c r="Q16" s="755">
        <f>+(O16*F16)/5</f>
        <v>1.4</v>
      </c>
      <c r="R16" s="1026"/>
      <c r="S16" s="757"/>
      <c r="U16" s="215" t="str">
        <f>H16</f>
        <v>Laba tercapai (target RBC)</v>
      </c>
      <c r="V16" s="340"/>
      <c r="W16" s="340"/>
      <c r="X16" s="340"/>
      <c r="Y16" s="340"/>
      <c r="Z16" s="340"/>
    </row>
    <row r="17" spans="2:26" ht="72">
      <c r="B17" s="805"/>
      <c r="C17" s="806"/>
      <c r="D17" s="807"/>
      <c r="E17" s="337" t="s">
        <v>256</v>
      </c>
      <c r="F17" s="217">
        <v>6</v>
      </c>
      <c r="G17" s="337" t="s">
        <v>251</v>
      </c>
      <c r="H17" s="816" t="s">
        <v>254</v>
      </c>
      <c r="I17" s="1025"/>
      <c r="J17" s="219"/>
      <c r="K17" s="339" t="s">
        <v>263</v>
      </c>
      <c r="L17" s="307"/>
      <c r="M17" s="277">
        <f>IFERROR(L17/J17,0)</f>
        <v>0</v>
      </c>
      <c r="N17" s="222">
        <f>+O17</f>
        <v>1</v>
      </c>
      <c r="O17" s="758">
        <f>IF(M17&lt;75%,1,IF(M17&lt;85%,2,IF(M17&lt;95%,3,IF(M17&lt;=100%,4,5))))</f>
        <v>1</v>
      </c>
      <c r="P17" s="759"/>
      <c r="Q17" s="755">
        <f>+(O17*F17)/5</f>
        <v>1.2</v>
      </c>
      <c r="R17" s="1026"/>
      <c r="S17" s="757"/>
      <c r="U17" s="215" t="str">
        <f t="shared" ref="U17:U34" si="0">H17</f>
        <v>VOA Pembiayaan tumbuh (Target RBC)</v>
      </c>
      <c r="V17" s="341"/>
      <c r="W17" s="341"/>
      <c r="X17" s="341"/>
      <c r="Y17" s="341"/>
      <c r="Z17" s="341"/>
    </row>
    <row r="18" spans="2:26" ht="33.75" customHeight="1">
      <c r="B18" s="805"/>
      <c r="C18" s="806"/>
      <c r="D18" s="807"/>
      <c r="E18" s="1031" t="s">
        <v>257</v>
      </c>
      <c r="F18" s="217">
        <v>6</v>
      </c>
      <c r="G18" s="218" t="s">
        <v>252</v>
      </c>
      <c r="H18" s="822" t="s">
        <v>255</v>
      </c>
      <c r="I18" s="1033" t="s">
        <v>192</v>
      </c>
      <c r="J18" s="219"/>
      <c r="K18" s="820" t="s">
        <v>261</v>
      </c>
      <c r="L18" s="307"/>
      <c r="M18" s="277">
        <f>IFERROR(L18/J18,0)</f>
        <v>0</v>
      </c>
      <c r="N18" s="222">
        <f>+O18</f>
        <v>1</v>
      </c>
      <c r="O18" s="758">
        <f>IF(M18&lt;75%,1,IF(M18&lt;85%,2,IF(M18&lt;95%,3,IF(M18&lt;=100%,4,5))))</f>
        <v>1</v>
      </c>
      <c r="P18" s="759"/>
      <c r="Q18" s="755">
        <f>+(O18*F18)/5</f>
        <v>1.2</v>
      </c>
      <c r="R18" s="756"/>
      <c r="S18" s="757"/>
      <c r="U18" s="215" t="str">
        <f t="shared" si="0"/>
        <v>Optimalisasi penyerapan potensi Fix Income</v>
      </c>
      <c r="V18" s="340"/>
      <c r="W18" s="340"/>
      <c r="X18" s="340"/>
      <c r="Y18" s="340"/>
      <c r="Z18" s="340"/>
    </row>
    <row r="19" spans="2:26" ht="18">
      <c r="B19" s="805"/>
      <c r="C19" s="806"/>
      <c r="D19" s="807"/>
      <c r="E19" s="1032"/>
      <c r="F19" s="217">
        <v>5</v>
      </c>
      <c r="G19" s="275" t="s">
        <v>253</v>
      </c>
      <c r="H19" s="822" t="s">
        <v>193</v>
      </c>
      <c r="I19" s="823"/>
      <c r="J19" s="219"/>
      <c r="K19" s="821"/>
      <c r="L19" s="219"/>
      <c r="M19" s="276">
        <f>IFERROR(L19/J19,0)</f>
        <v>0</v>
      </c>
      <c r="N19" s="222">
        <f>+O19</f>
        <v>1</v>
      </c>
      <c r="O19" s="1027">
        <f>IF(M19&lt;75%,1,IF(M19&lt;85%,2,IF(M19&lt;95%,3,IF(M19&lt;=100%,4,5))))</f>
        <v>1</v>
      </c>
      <c r="P19" s="1028"/>
      <c r="Q19" s="755">
        <f>+(O19*F19)/5</f>
        <v>1</v>
      </c>
      <c r="R19" s="756"/>
      <c r="S19" s="757"/>
      <c r="U19" s="215"/>
      <c r="V19" s="342"/>
      <c r="W19" s="342"/>
      <c r="X19" s="342"/>
      <c r="Y19" s="342"/>
      <c r="Z19" s="342"/>
    </row>
    <row r="20" spans="2:26" ht="36">
      <c r="B20" s="808"/>
      <c r="C20" s="809"/>
      <c r="D20" s="810"/>
      <c r="E20" s="274" t="s">
        <v>123</v>
      </c>
      <c r="F20" s="217">
        <v>6</v>
      </c>
      <c r="G20" s="315" t="s">
        <v>124</v>
      </c>
      <c r="H20" s="945" t="s">
        <v>126</v>
      </c>
      <c r="I20" s="946"/>
      <c r="J20" s="318" t="s">
        <v>122</v>
      </c>
      <c r="K20" s="319" t="s">
        <v>125</v>
      </c>
      <c r="L20" s="219"/>
      <c r="M20" s="277">
        <f t="shared" ref="M20" si="1">IFERROR(L20/J20,0)</f>
        <v>0</v>
      </c>
      <c r="N20" s="222">
        <f t="shared" ref="N20" si="2">+O20</f>
        <v>1</v>
      </c>
      <c r="O20" s="1027">
        <f t="shared" ref="O20" si="3">IF(M20&lt;75%,1,IF(M20&lt;85%,2,IF(M20&lt;95%,3,IF(M20&lt;=100%,4,5))))</f>
        <v>1</v>
      </c>
      <c r="P20" s="1028"/>
      <c r="Q20" s="755">
        <f t="shared" ref="Q20" si="4">+(O20*F20)/5</f>
        <v>1.2</v>
      </c>
      <c r="R20" s="756"/>
      <c r="S20" s="757"/>
      <c r="U20" s="215" t="str">
        <f t="shared" si="0"/>
        <v>DPK Meningkat Sesuai RBC</v>
      </c>
      <c r="V20" s="342"/>
      <c r="W20" s="342"/>
      <c r="X20" s="342"/>
      <c r="Y20" s="342"/>
      <c r="Z20" s="342"/>
    </row>
    <row r="21" spans="2:26" ht="15" customHeight="1">
      <c r="B21" s="332"/>
      <c r="C21" s="333"/>
      <c r="D21" s="334"/>
      <c r="E21" s="265"/>
      <c r="F21" s="228">
        <f>SUM(F15:F20)</f>
        <v>30</v>
      </c>
      <c r="G21" s="229"/>
      <c r="H21" s="230"/>
      <c r="I21" s="231"/>
      <c r="J21" s="232"/>
      <c r="K21" s="231"/>
      <c r="L21" s="230"/>
      <c r="M21" s="232"/>
      <c r="N21" s="234"/>
      <c r="O21" s="235"/>
      <c r="P21" s="234"/>
      <c r="Q21" s="236"/>
      <c r="R21" s="237"/>
      <c r="S21" s="238"/>
      <c r="T21" s="131"/>
      <c r="U21" s="215">
        <f t="shared" si="0"/>
        <v>0</v>
      </c>
      <c r="V21" s="342"/>
      <c r="W21" s="342"/>
      <c r="X21" s="342"/>
      <c r="Y21" s="342"/>
      <c r="Z21" s="342"/>
    </row>
    <row r="22" spans="2:26" ht="35.25" customHeight="1">
      <c r="B22" s="802" t="s">
        <v>45</v>
      </c>
      <c r="C22" s="803"/>
      <c r="D22" s="804"/>
      <c r="E22" s="999" t="s">
        <v>146</v>
      </c>
      <c r="F22" s="242">
        <v>10</v>
      </c>
      <c r="G22" s="274" t="s">
        <v>140</v>
      </c>
      <c r="H22" s="818" t="s">
        <v>141</v>
      </c>
      <c r="I22" s="819"/>
      <c r="J22" s="335"/>
      <c r="K22" s="1029" t="s">
        <v>142</v>
      </c>
      <c r="L22" s="240"/>
      <c r="M22" s="318">
        <f>IFERROR(L22/J22,0)</f>
        <v>0</v>
      </c>
      <c r="N22" s="222">
        <f>+O22</f>
        <v>1</v>
      </c>
      <c r="O22" s="758">
        <f t="shared" ref="O22:O25" si="5">IF(M22&lt;75%,1,IF(M22&lt;85%,2,IF(M22&lt;95%,3,IF(M22&lt;=100%,4,5))))</f>
        <v>1</v>
      </c>
      <c r="P22" s="759"/>
      <c r="Q22" s="755">
        <f t="shared" ref="Q22:Q25" si="6">+(O22*F22)/5</f>
        <v>2</v>
      </c>
      <c r="R22" s="756"/>
      <c r="S22" s="757"/>
      <c r="U22" s="215" t="str">
        <f t="shared" si="0"/>
        <v>Penambahan NOA baru (sesuai RBC)</v>
      </c>
      <c r="V22" s="342"/>
      <c r="W22" s="342"/>
      <c r="X22" s="342"/>
      <c r="Y22" s="342"/>
      <c r="Z22" s="342"/>
    </row>
    <row r="23" spans="2:26" ht="42" customHeight="1">
      <c r="B23" s="805"/>
      <c r="C23" s="806"/>
      <c r="D23" s="807"/>
      <c r="E23" s="987"/>
      <c r="F23" s="242">
        <v>5</v>
      </c>
      <c r="G23" s="274" t="s">
        <v>143</v>
      </c>
      <c r="H23" s="818" t="s">
        <v>141</v>
      </c>
      <c r="I23" s="819"/>
      <c r="J23" s="335"/>
      <c r="K23" s="821"/>
      <c r="L23" s="240"/>
      <c r="M23" s="318">
        <f>IFERROR(L23/J23,0)</f>
        <v>0</v>
      </c>
      <c r="N23" s="222">
        <f>+O23</f>
        <v>1</v>
      </c>
      <c r="O23" s="758">
        <f t="shared" si="5"/>
        <v>1</v>
      </c>
      <c r="P23" s="759"/>
      <c r="Q23" s="755">
        <f t="shared" si="6"/>
        <v>1</v>
      </c>
      <c r="R23" s="756"/>
      <c r="S23" s="757"/>
      <c r="U23" s="215" t="str">
        <f t="shared" si="0"/>
        <v>Penambahan NOA baru (sesuai RBC)</v>
      </c>
      <c r="V23" s="342"/>
      <c r="W23" s="342"/>
      <c r="X23" s="342"/>
      <c r="Y23" s="342"/>
      <c r="Z23" s="342"/>
    </row>
    <row r="24" spans="2:26" ht="42" customHeight="1">
      <c r="B24" s="805"/>
      <c r="C24" s="806"/>
      <c r="D24" s="807"/>
      <c r="E24" s="1023" t="s">
        <v>264</v>
      </c>
      <c r="F24" s="194">
        <v>5</v>
      </c>
      <c r="G24" s="206" t="s">
        <v>201</v>
      </c>
      <c r="H24" s="1019" t="s">
        <v>202</v>
      </c>
      <c r="I24" s="1020"/>
      <c r="J24" s="191"/>
      <c r="K24" s="211" t="s">
        <v>265</v>
      </c>
      <c r="L24" s="189"/>
      <c r="M24" s="208">
        <f t="shared" ref="M24:M25" si="7">IFERROR(L24/J24,0)</f>
        <v>0</v>
      </c>
      <c r="N24" s="132">
        <f t="shared" ref="N24" si="8">+O24</f>
        <v>1</v>
      </c>
      <c r="O24" s="977">
        <f t="shared" si="5"/>
        <v>1</v>
      </c>
      <c r="P24" s="978"/>
      <c r="Q24" s="940">
        <f t="shared" si="6"/>
        <v>1</v>
      </c>
      <c r="R24" s="941"/>
      <c r="S24" s="942"/>
      <c r="U24" s="215" t="str">
        <f t="shared" si="0"/>
        <v>Share rasio UMKM sebesar 20% dari total portfolio (target RBC)</v>
      </c>
      <c r="V24" s="342"/>
      <c r="W24" s="342"/>
      <c r="X24" s="342"/>
      <c r="Y24" s="342"/>
      <c r="Z24" s="342"/>
    </row>
    <row r="25" spans="2:26" ht="42" customHeight="1">
      <c r="B25" s="808"/>
      <c r="C25" s="809"/>
      <c r="D25" s="810"/>
      <c r="E25" s="1024"/>
      <c r="F25" s="194">
        <v>10</v>
      </c>
      <c r="G25" s="209" t="s">
        <v>243</v>
      </c>
      <c r="H25" s="1021" t="s">
        <v>244</v>
      </c>
      <c r="I25" s="1022"/>
      <c r="J25" s="210" t="s">
        <v>99</v>
      </c>
      <c r="K25" s="179" t="s">
        <v>266</v>
      </c>
      <c r="L25" s="202"/>
      <c r="M25" s="177">
        <f t="shared" si="7"/>
        <v>0</v>
      </c>
      <c r="N25" s="132">
        <f>+O25</f>
        <v>1</v>
      </c>
      <c r="O25" s="977">
        <f t="shared" si="5"/>
        <v>1</v>
      </c>
      <c r="P25" s="978"/>
      <c r="Q25" s="940">
        <f t="shared" si="6"/>
        <v>2</v>
      </c>
      <c r="R25" s="941"/>
      <c r="S25" s="942"/>
      <c r="U25" s="215" t="str">
        <f t="shared" si="0"/>
        <v>Pencapaian CASA sesuai target RBC</v>
      </c>
      <c r="V25" s="342"/>
      <c r="W25" s="342"/>
      <c r="X25" s="342"/>
      <c r="Y25" s="342"/>
      <c r="Z25" s="342"/>
    </row>
    <row r="26" spans="2:26" ht="18" customHeight="1">
      <c r="B26" s="195"/>
      <c r="C26" s="196"/>
      <c r="D26" s="197"/>
      <c r="E26" s="227"/>
      <c r="F26" s="228">
        <f>SUM(F22:F25)</f>
        <v>30</v>
      </c>
      <c r="G26" s="247"/>
      <c r="H26" s="248"/>
      <c r="I26" s="249"/>
      <c r="J26" s="250"/>
      <c r="K26" s="249"/>
      <c r="L26" s="248"/>
      <c r="M26" s="250"/>
      <c r="N26" s="252"/>
      <c r="O26" s="253"/>
      <c r="P26" s="252"/>
      <c r="Q26" s="254"/>
      <c r="R26" s="255"/>
      <c r="S26" s="256"/>
      <c r="U26" s="215"/>
      <c r="V26" s="342"/>
      <c r="W26" s="342"/>
      <c r="X26" s="342"/>
      <c r="Y26" s="342"/>
      <c r="Z26" s="342"/>
    </row>
    <row r="27" spans="2:26" ht="60">
      <c r="B27" s="802" t="s">
        <v>248</v>
      </c>
      <c r="C27" s="803"/>
      <c r="D27" s="804"/>
      <c r="E27" s="239" t="s">
        <v>133</v>
      </c>
      <c r="F27" s="212">
        <v>15</v>
      </c>
      <c r="G27" s="257" t="s">
        <v>127</v>
      </c>
      <c r="H27" s="768" t="s">
        <v>128</v>
      </c>
      <c r="I27" s="769"/>
      <c r="J27" s="318" t="s">
        <v>99</v>
      </c>
      <c r="K27" s="243" t="s">
        <v>137</v>
      </c>
      <c r="L27" s="259"/>
      <c r="M27" s="318">
        <f>IFERROR(L27/J27,0)</f>
        <v>0</v>
      </c>
      <c r="N27" s="222">
        <f>+O27</f>
        <v>1</v>
      </c>
      <c r="O27" s="758">
        <f t="shared" ref="O27:O28" si="9">IF(M27&lt;75%,1,IF(M27&lt;85%,2,IF(M27&lt;95%,3,IF(M27&lt;=100%,4,5))))</f>
        <v>1</v>
      </c>
      <c r="P27" s="759"/>
      <c r="Q27" s="770">
        <f>+(O27*F27)/5</f>
        <v>3</v>
      </c>
      <c r="R27" s="771"/>
      <c r="S27" s="772"/>
      <c r="U27" s="215" t="str">
        <f t="shared" si="0"/>
        <v>Tersedia SOP Restrukturisasi dalam rangka pelaksanaan POJK 17/2021 pada bulan (Progress %)</v>
      </c>
      <c r="V27" s="342"/>
      <c r="W27" s="342"/>
      <c r="X27" s="342"/>
      <c r="Y27" s="342"/>
      <c r="Z27" s="342"/>
    </row>
    <row r="28" spans="2:26" ht="60">
      <c r="B28" s="805"/>
      <c r="C28" s="806"/>
      <c r="D28" s="807"/>
      <c r="E28" s="239" t="s">
        <v>132</v>
      </c>
      <c r="F28" s="212">
        <v>15</v>
      </c>
      <c r="G28" s="257" t="s">
        <v>129</v>
      </c>
      <c r="H28" s="768" t="s">
        <v>130</v>
      </c>
      <c r="I28" s="769"/>
      <c r="J28" s="318" t="s">
        <v>99</v>
      </c>
      <c r="K28" s="243" t="s">
        <v>138</v>
      </c>
      <c r="L28" s="259"/>
      <c r="M28" s="318">
        <f>IFERROR(L28/J28,0)</f>
        <v>0</v>
      </c>
      <c r="N28" s="222">
        <f>+O28</f>
        <v>1</v>
      </c>
      <c r="O28" s="758">
        <f t="shared" si="9"/>
        <v>1</v>
      </c>
      <c r="P28" s="759"/>
      <c r="Q28" s="770">
        <f>+(O28*F28)/5</f>
        <v>3</v>
      </c>
      <c r="R28" s="771"/>
      <c r="S28" s="772"/>
      <c r="U28" s="215" t="str">
        <f t="shared" si="0"/>
        <v>Tersedia Penyempurnaan Kebijakan Kredit/Pembiayaan Bermasalah pada bulan (Progress %)</v>
      </c>
      <c r="V28" s="342"/>
      <c r="W28" s="342"/>
      <c r="X28" s="342"/>
      <c r="Y28" s="342"/>
      <c r="Z28" s="342"/>
    </row>
    <row r="29" spans="2:26" ht="18" customHeight="1">
      <c r="B29" s="199"/>
      <c r="C29" s="200"/>
      <c r="D29" s="201"/>
      <c r="E29" s="227"/>
      <c r="F29" s="228">
        <f>SUM(F27:F28)</f>
        <v>30</v>
      </c>
      <c r="G29" s="229"/>
      <c r="H29" s="230"/>
      <c r="I29" s="231"/>
      <c r="J29" s="232"/>
      <c r="K29" s="231"/>
      <c r="L29" s="235"/>
      <c r="M29" s="234"/>
      <c r="N29" s="234"/>
      <c r="O29" s="235"/>
      <c r="P29" s="234"/>
      <c r="Q29" s="236"/>
      <c r="R29" s="237"/>
      <c r="S29" s="238"/>
      <c r="U29" s="215">
        <f t="shared" si="0"/>
        <v>0</v>
      </c>
      <c r="V29" s="342"/>
      <c r="W29" s="342"/>
      <c r="X29" s="342"/>
      <c r="Y29" s="342"/>
      <c r="Z29" s="342"/>
    </row>
    <row r="30" spans="2:26" ht="36">
      <c r="B30" s="758" t="s">
        <v>62</v>
      </c>
      <c r="C30" s="1030"/>
      <c r="D30" s="759"/>
      <c r="E30" s="218" t="s">
        <v>131</v>
      </c>
      <c r="F30" s="212">
        <v>20</v>
      </c>
      <c r="G30" s="257" t="s">
        <v>134</v>
      </c>
      <c r="H30" s="768" t="s">
        <v>135</v>
      </c>
      <c r="I30" s="769"/>
      <c r="J30" s="240"/>
      <c r="K30" s="244" t="s">
        <v>136</v>
      </c>
      <c r="L30" s="240"/>
      <c r="M30" s="318">
        <f>IFERROR(L30/J30,0)</f>
        <v>0</v>
      </c>
      <c r="N30" s="222">
        <f>+O30</f>
        <v>1</v>
      </c>
      <c r="O30" s="758">
        <f t="shared" ref="O30" si="10">IF(M30&lt;75%,1,IF(M30&lt;85%,2,IF(M30&lt;95%,3,IF(M30&lt;=100%,4,5))))</f>
        <v>1</v>
      </c>
      <c r="P30" s="759"/>
      <c r="Q30" s="770">
        <f>+(O30*F30)/5</f>
        <v>4</v>
      </c>
      <c r="R30" s="771"/>
      <c r="S30" s="772"/>
      <c r="U30" s="215" t="str">
        <f t="shared" si="0"/>
        <v>Pelatihan untuk pegawai DUS minimal 2 pelatihan per pegawai</v>
      </c>
      <c r="V30" s="342"/>
      <c r="W30" s="342"/>
      <c r="X30" s="342"/>
      <c r="Y30" s="342"/>
      <c r="Z30" s="342"/>
    </row>
    <row r="31" spans="2:26" ht="24" customHeight="1">
      <c r="B31" s="262"/>
      <c r="C31" s="263"/>
      <c r="D31" s="264"/>
      <c r="E31" s="265"/>
      <c r="F31" s="336">
        <f>SUM(F30:F30)</f>
        <v>20</v>
      </c>
      <c r="G31" s="266"/>
      <c r="H31" s="267"/>
      <c r="I31" s="268"/>
      <c r="J31" s="233"/>
      <c r="K31" s="268"/>
      <c r="L31" s="267"/>
      <c r="M31" s="233"/>
      <c r="N31" s="234"/>
      <c r="O31" s="235"/>
      <c r="P31" s="269"/>
      <c r="Q31" s="270"/>
      <c r="R31" s="270"/>
      <c r="S31" s="271"/>
      <c r="U31" s="215">
        <f t="shared" si="0"/>
        <v>0</v>
      </c>
      <c r="V31" s="342"/>
      <c r="W31" s="342"/>
      <c r="X31" s="342"/>
      <c r="Y31" s="342"/>
      <c r="Z31" s="342"/>
    </row>
    <row r="32" spans="2:26" ht="18">
      <c r="B32" s="773" t="s">
        <v>116</v>
      </c>
      <c r="C32" s="674"/>
      <c r="D32" s="674"/>
      <c r="E32" s="774"/>
      <c r="F32" s="272">
        <f>+F31+F29+F26+F21</f>
        <v>110</v>
      </c>
      <c r="G32" s="775" t="s">
        <v>117</v>
      </c>
      <c r="H32" s="776"/>
      <c r="I32" s="776"/>
      <c r="J32" s="776"/>
      <c r="K32" s="776"/>
      <c r="L32" s="776"/>
      <c r="M32" s="777"/>
      <c r="N32" s="273" t="s">
        <v>67</v>
      </c>
      <c r="O32" s="778">
        <f>SUM(Q17:S30)</f>
        <v>20.6</v>
      </c>
      <c r="P32" s="779"/>
      <c r="Q32" s="779"/>
      <c r="R32" s="779"/>
      <c r="S32" s="780"/>
      <c r="U32" s="215">
        <f t="shared" si="0"/>
        <v>0</v>
      </c>
      <c r="V32" s="342"/>
      <c r="W32" s="342"/>
      <c r="X32" s="342"/>
      <c r="Y32" s="342"/>
      <c r="Z32" s="342"/>
    </row>
    <row r="33" spans="2:26" ht="15">
      <c r="B33" s="689"/>
      <c r="C33" s="689"/>
      <c r="D33" s="689"/>
      <c r="E33" s="689"/>
      <c r="F33" s="689"/>
      <c r="G33" s="689"/>
      <c r="H33" s="689"/>
      <c r="I33" s="689"/>
      <c r="J33" s="689"/>
      <c r="K33" s="689"/>
      <c r="L33" s="689"/>
      <c r="M33" s="689"/>
      <c r="N33" s="689"/>
      <c r="O33" s="689"/>
      <c r="P33" s="689"/>
      <c r="Q33" s="689"/>
      <c r="R33" s="689"/>
      <c r="S33" s="689"/>
      <c r="U33" s="215"/>
      <c r="V33" s="342"/>
      <c r="W33" s="342"/>
      <c r="X33" s="342"/>
      <c r="Y33" s="342"/>
      <c r="Z33" s="342"/>
    </row>
    <row r="34" spans="2:26" ht="12.75" customHeight="1">
      <c r="B34" s="54"/>
      <c r="C34" s="54"/>
      <c r="D34" s="54"/>
      <c r="E34" s="54"/>
      <c r="F34" s="54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U34" s="215">
        <f t="shared" si="0"/>
        <v>0</v>
      </c>
      <c r="V34" s="342"/>
      <c r="W34" s="342"/>
      <c r="X34" s="342"/>
      <c r="Y34" s="342"/>
      <c r="Z34" s="342"/>
    </row>
    <row r="35" spans="2:26" ht="12.75" customHeight="1">
      <c r="B35" s="643" t="s">
        <v>103</v>
      </c>
      <c r="C35" s="644"/>
      <c r="D35" s="644"/>
      <c r="E35" s="644"/>
      <c r="F35" s="644"/>
      <c r="G35" s="644"/>
      <c r="H35" s="644"/>
      <c r="I35" s="644"/>
      <c r="J35" s="644"/>
      <c r="K35" s="644"/>
      <c r="L35" s="644"/>
      <c r="M35" s="644"/>
      <c r="N35" s="644"/>
      <c r="O35" s="644"/>
      <c r="P35" s="644"/>
      <c r="Q35" s="644"/>
      <c r="R35" s="644"/>
      <c r="S35" s="645"/>
      <c r="U35" s="215"/>
      <c r="V35" s="342"/>
      <c r="W35" s="342"/>
      <c r="X35" s="342"/>
      <c r="Y35" s="342"/>
      <c r="Z35" s="342"/>
    </row>
    <row r="36" spans="2:26" ht="12.75" customHeight="1">
      <c r="B36" s="646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7"/>
      <c r="P36" s="647"/>
      <c r="Q36" s="647"/>
      <c r="R36" s="647"/>
      <c r="S36" s="648"/>
    </row>
    <row r="37" spans="2:26" ht="5.25" customHeight="1">
      <c r="B37" s="646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7"/>
      <c r="P37" s="647"/>
      <c r="Q37" s="647"/>
      <c r="R37" s="647"/>
      <c r="S37" s="648"/>
    </row>
    <row r="38" spans="2:26" ht="15.75" customHeight="1">
      <c r="B38" s="646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8"/>
    </row>
    <row r="39" spans="2:26" ht="15.75" customHeight="1">
      <c r="B39" s="998" t="s">
        <v>86</v>
      </c>
      <c r="C39" s="998"/>
      <c r="D39" s="998"/>
      <c r="E39" s="998"/>
      <c r="F39" s="998"/>
      <c r="G39" s="598" t="s">
        <v>87</v>
      </c>
      <c r="H39" s="988" t="s">
        <v>88</v>
      </c>
      <c r="I39" s="652"/>
      <c r="J39" s="652"/>
      <c r="K39" s="652"/>
      <c r="L39" s="653"/>
      <c r="M39" s="656" t="s">
        <v>89</v>
      </c>
      <c r="N39" s="657"/>
      <c r="O39" s="657"/>
      <c r="P39" s="657"/>
      <c r="Q39" s="657"/>
      <c r="R39" s="657"/>
      <c r="S39" s="658"/>
    </row>
    <row r="40" spans="2:26" ht="33.75" customHeight="1">
      <c r="B40" s="998"/>
      <c r="C40" s="998"/>
      <c r="D40" s="998"/>
      <c r="E40" s="998"/>
      <c r="F40" s="998"/>
      <c r="G40" s="599"/>
      <c r="H40" s="989"/>
      <c r="I40" s="654"/>
      <c r="J40" s="654"/>
      <c r="K40" s="654"/>
      <c r="L40" s="655"/>
      <c r="M40" s="793"/>
      <c r="N40" s="794"/>
      <c r="O40" s="794"/>
      <c r="P40" s="794"/>
      <c r="Q40" s="794"/>
      <c r="R40" s="794"/>
      <c r="S40" s="795"/>
    </row>
    <row r="41" spans="2:26" ht="33.75" customHeight="1">
      <c r="B41" s="1013" t="s">
        <v>247</v>
      </c>
      <c r="C41" s="1014"/>
      <c r="D41" s="1014"/>
      <c r="E41" s="1014"/>
      <c r="F41" s="1015"/>
      <c r="G41" s="144">
        <f>+O32</f>
        <v>20.6</v>
      </c>
      <c r="H41" s="1007">
        <v>1</v>
      </c>
      <c r="I41" s="1008"/>
      <c r="J41" s="1008"/>
      <c r="K41" s="1008"/>
      <c r="L41" s="1009"/>
      <c r="M41" s="82" t="s">
        <v>83</v>
      </c>
      <c r="N41" s="1010">
        <f>+G41</f>
        <v>20.6</v>
      </c>
      <c r="O41" s="1011"/>
      <c r="P41" s="1011"/>
      <c r="Q41" s="1011"/>
      <c r="R41" s="1011"/>
      <c r="S41" s="1012"/>
    </row>
    <row r="42" spans="2:26" ht="21">
      <c r="B42" s="145"/>
      <c r="C42" s="1004"/>
      <c r="D42" s="585"/>
      <c r="E42" s="585"/>
      <c r="F42" s="1005"/>
      <c r="G42" s="146" t="s">
        <v>95</v>
      </c>
      <c r="H42" s="785">
        <f>+H41</f>
        <v>1</v>
      </c>
      <c r="I42" s="587"/>
      <c r="J42" s="587"/>
      <c r="K42" s="587"/>
      <c r="L42" s="786"/>
      <c r="M42" s="147" t="s">
        <v>92</v>
      </c>
      <c r="N42" s="1006" t="str">
        <f>IF(N41&lt;50,"F",IF(N41&lt;=60,"E",IF(N41&lt;=70,"D",IF(N41&lt;=82.5,"C",IF(N41&lt;=85,"B",IF(N41&lt;=87.5,"B PLUS",IF(N41&lt;=90,"A",IF(N41&gt;90,"APLUS"))))))))</f>
        <v>F</v>
      </c>
      <c r="O42" s="591"/>
      <c r="P42" s="591"/>
      <c r="Q42" s="591"/>
      <c r="R42" s="591"/>
      <c r="S42" s="592"/>
    </row>
    <row r="43" spans="2:26">
      <c r="B43" s="98"/>
      <c r="C43" s="98"/>
      <c r="D43" s="98"/>
      <c r="E43" s="98"/>
      <c r="F43" s="98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</sheetData>
  <mergeCells count="99">
    <mergeCell ref="Q17:S17"/>
    <mergeCell ref="E18:E19"/>
    <mergeCell ref="O18:P18"/>
    <mergeCell ref="H18:I18"/>
    <mergeCell ref="Q18:S18"/>
    <mergeCell ref="O19:P19"/>
    <mergeCell ref="B39:F40"/>
    <mergeCell ref="G39:G40"/>
    <mergeCell ref="H39:L40"/>
    <mergeCell ref="B30:D30"/>
    <mergeCell ref="B27:D28"/>
    <mergeCell ref="H27:I27"/>
    <mergeCell ref="G34:S34"/>
    <mergeCell ref="B35:S38"/>
    <mergeCell ref="M39:S40"/>
    <mergeCell ref="O30:P30"/>
    <mergeCell ref="Q30:S30"/>
    <mergeCell ref="B32:E32"/>
    <mergeCell ref="G32:M32"/>
    <mergeCell ref="H30:I30"/>
    <mergeCell ref="B33:S33"/>
    <mergeCell ref="O32:S32"/>
    <mergeCell ref="H41:L41"/>
    <mergeCell ref="N41:S41"/>
    <mergeCell ref="C42:F42"/>
    <mergeCell ref="H42:L42"/>
    <mergeCell ref="N42:S42"/>
    <mergeCell ref="B41:F41"/>
    <mergeCell ref="Y12:Y14"/>
    <mergeCell ref="Z12:Z14"/>
    <mergeCell ref="L13:L14"/>
    <mergeCell ref="M13:M14"/>
    <mergeCell ref="N13:N14"/>
    <mergeCell ref="O13:P14"/>
    <mergeCell ref="Q13:S13"/>
    <mergeCell ref="U12:U14"/>
    <mergeCell ref="V12:V14"/>
    <mergeCell ref="W12:W14"/>
    <mergeCell ref="Q12:S12"/>
    <mergeCell ref="H14:I14"/>
    <mergeCell ref="G12:J12"/>
    <mergeCell ref="G13:G14"/>
    <mergeCell ref="H13:J13"/>
    <mergeCell ref="X12:X14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7:I17"/>
    <mergeCell ref="B15:D15"/>
    <mergeCell ref="B12:D14"/>
    <mergeCell ref="E12:E14"/>
    <mergeCell ref="H10:S10"/>
    <mergeCell ref="B11:S11"/>
    <mergeCell ref="F12:F14"/>
    <mergeCell ref="K12:K14"/>
    <mergeCell ref="L12:M12"/>
    <mergeCell ref="N12:P12"/>
    <mergeCell ref="H15:J15"/>
    <mergeCell ref="O15:P15"/>
    <mergeCell ref="H22:I22"/>
    <mergeCell ref="E22:E23"/>
    <mergeCell ref="O22:P22"/>
    <mergeCell ref="Q22:S22"/>
    <mergeCell ref="O23:P23"/>
    <mergeCell ref="Q23:S23"/>
    <mergeCell ref="K22:K23"/>
    <mergeCell ref="O27:P27"/>
    <mergeCell ref="Q27:S27"/>
    <mergeCell ref="H28:I28"/>
    <mergeCell ref="O28:P28"/>
    <mergeCell ref="Q28:S28"/>
    <mergeCell ref="B22:D25"/>
    <mergeCell ref="E24:E25"/>
    <mergeCell ref="U15:Z15"/>
    <mergeCell ref="K18:K19"/>
    <mergeCell ref="H19:I19"/>
    <mergeCell ref="B16:D20"/>
    <mergeCell ref="H16:I16"/>
    <mergeCell ref="O16:P16"/>
    <mergeCell ref="Q16:S16"/>
    <mergeCell ref="Q19:S19"/>
    <mergeCell ref="H23:I23"/>
    <mergeCell ref="Q15:S15"/>
    <mergeCell ref="H20:I20"/>
    <mergeCell ref="O20:P20"/>
    <mergeCell ref="Q20:S20"/>
    <mergeCell ref="O17:P17"/>
    <mergeCell ref="H24:I24"/>
    <mergeCell ref="O24:P24"/>
    <mergeCell ref="Q24:S24"/>
    <mergeCell ref="H25:I25"/>
    <mergeCell ref="O25:P25"/>
    <mergeCell ref="Q25:S25"/>
  </mergeCells>
  <conditionalFormatting sqref="N20">
    <cfRule type="containsText" dxfId="379" priority="71" stopIfTrue="1" operator="containsText" text="5">
      <formula>NOT(ISERROR(SEARCH("5",N20)))</formula>
    </cfRule>
    <cfRule type="containsText" dxfId="378" priority="72" stopIfTrue="1" operator="containsText" text="4">
      <formula>NOT(ISERROR(SEARCH("4",N20)))</formula>
    </cfRule>
    <cfRule type="containsText" dxfId="377" priority="73" stopIfTrue="1" operator="containsText" text="3">
      <formula>NOT(ISERROR(SEARCH("3",N20)))</formula>
    </cfRule>
    <cfRule type="containsText" dxfId="376" priority="74" stopIfTrue="1" operator="containsText" text="2">
      <formula>NOT(ISERROR(SEARCH("2",N20)))</formula>
    </cfRule>
    <cfRule type="containsText" dxfId="375" priority="75" stopIfTrue="1" operator="containsText" text="1">
      <formula>NOT(ISERROR(SEARCH("1",N20)))</formula>
    </cfRule>
  </conditionalFormatting>
  <conditionalFormatting sqref="N22">
    <cfRule type="containsText" dxfId="374" priority="56" stopIfTrue="1" operator="containsText" text="5">
      <formula>NOT(ISERROR(SEARCH("5",N22)))</formula>
    </cfRule>
    <cfRule type="containsText" dxfId="373" priority="57" stopIfTrue="1" operator="containsText" text="4">
      <formula>NOT(ISERROR(SEARCH("4",N22)))</formula>
    </cfRule>
    <cfRule type="containsText" dxfId="372" priority="58" stopIfTrue="1" operator="containsText" text="3">
      <formula>NOT(ISERROR(SEARCH("3",N22)))</formula>
    </cfRule>
    <cfRule type="containsText" dxfId="371" priority="59" stopIfTrue="1" operator="containsText" text="2">
      <formula>NOT(ISERROR(SEARCH("2",N22)))</formula>
    </cfRule>
    <cfRule type="containsText" dxfId="370" priority="60" stopIfTrue="1" operator="containsText" text="1">
      <formula>NOT(ISERROR(SEARCH("1",N22)))</formula>
    </cfRule>
  </conditionalFormatting>
  <conditionalFormatting sqref="N23">
    <cfRule type="containsText" dxfId="369" priority="51" stopIfTrue="1" operator="containsText" text="5">
      <formula>NOT(ISERROR(SEARCH("5",N23)))</formula>
    </cfRule>
    <cfRule type="containsText" dxfId="368" priority="52" stopIfTrue="1" operator="containsText" text="4">
      <formula>NOT(ISERROR(SEARCH("4",N23)))</formula>
    </cfRule>
    <cfRule type="containsText" dxfId="367" priority="53" stopIfTrue="1" operator="containsText" text="3">
      <formula>NOT(ISERROR(SEARCH("3",N23)))</formula>
    </cfRule>
    <cfRule type="containsText" dxfId="366" priority="54" stopIfTrue="1" operator="containsText" text="2">
      <formula>NOT(ISERROR(SEARCH("2",N23)))</formula>
    </cfRule>
    <cfRule type="containsText" dxfId="365" priority="55" stopIfTrue="1" operator="containsText" text="1">
      <formula>NOT(ISERROR(SEARCH("1",N23)))</formula>
    </cfRule>
  </conditionalFormatting>
  <conditionalFormatting sqref="N27">
    <cfRule type="containsText" dxfId="364" priority="46" stopIfTrue="1" operator="containsText" text="5">
      <formula>NOT(ISERROR(SEARCH("5",N27)))</formula>
    </cfRule>
    <cfRule type="containsText" dxfId="363" priority="47" stopIfTrue="1" operator="containsText" text="4">
      <formula>NOT(ISERROR(SEARCH("4",N27)))</formula>
    </cfRule>
    <cfRule type="containsText" dxfId="362" priority="48" stopIfTrue="1" operator="containsText" text="3">
      <formula>NOT(ISERROR(SEARCH("3",N27)))</formula>
    </cfRule>
    <cfRule type="containsText" dxfId="361" priority="49" stopIfTrue="1" operator="containsText" text="2">
      <formula>NOT(ISERROR(SEARCH("2",N27)))</formula>
    </cfRule>
    <cfRule type="containsText" dxfId="360" priority="50" stopIfTrue="1" operator="containsText" text="1">
      <formula>NOT(ISERROR(SEARCH("1",N27)))</formula>
    </cfRule>
  </conditionalFormatting>
  <conditionalFormatting sqref="N28">
    <cfRule type="containsText" dxfId="359" priority="41" stopIfTrue="1" operator="containsText" text="5">
      <formula>NOT(ISERROR(SEARCH("5",N28)))</formula>
    </cfRule>
    <cfRule type="containsText" dxfId="358" priority="42" stopIfTrue="1" operator="containsText" text="4">
      <formula>NOT(ISERROR(SEARCH("4",N28)))</formula>
    </cfRule>
    <cfRule type="containsText" dxfId="357" priority="43" stopIfTrue="1" operator="containsText" text="3">
      <formula>NOT(ISERROR(SEARCH("3",N28)))</formula>
    </cfRule>
    <cfRule type="containsText" dxfId="356" priority="44" stopIfTrue="1" operator="containsText" text="2">
      <formula>NOT(ISERROR(SEARCH("2",N28)))</formula>
    </cfRule>
    <cfRule type="containsText" dxfId="355" priority="45" stopIfTrue="1" operator="containsText" text="1">
      <formula>NOT(ISERROR(SEARCH("1",N28)))</formula>
    </cfRule>
  </conditionalFormatting>
  <conditionalFormatting sqref="N30">
    <cfRule type="containsText" dxfId="354" priority="36" stopIfTrue="1" operator="containsText" text="5">
      <formula>NOT(ISERROR(SEARCH("5",N30)))</formula>
    </cfRule>
    <cfRule type="containsText" dxfId="353" priority="37" stopIfTrue="1" operator="containsText" text="4">
      <formula>NOT(ISERROR(SEARCH("4",N30)))</formula>
    </cfRule>
    <cfRule type="containsText" dxfId="352" priority="38" stopIfTrue="1" operator="containsText" text="3">
      <formula>NOT(ISERROR(SEARCH("3",N30)))</formula>
    </cfRule>
    <cfRule type="containsText" dxfId="351" priority="39" stopIfTrue="1" operator="containsText" text="2">
      <formula>NOT(ISERROR(SEARCH("2",N30)))</formula>
    </cfRule>
    <cfRule type="containsText" dxfId="350" priority="40" stopIfTrue="1" operator="containsText" text="1">
      <formula>NOT(ISERROR(SEARCH("1",N30)))</formula>
    </cfRule>
  </conditionalFormatting>
  <conditionalFormatting sqref="N17">
    <cfRule type="containsText" dxfId="349" priority="31" stopIfTrue="1" operator="containsText" text="5">
      <formula>NOT(ISERROR(SEARCH("5",N17)))</formula>
    </cfRule>
    <cfRule type="containsText" dxfId="348" priority="32" stopIfTrue="1" operator="containsText" text="4">
      <formula>NOT(ISERROR(SEARCH("4",N17)))</formula>
    </cfRule>
    <cfRule type="containsText" dxfId="347" priority="33" stopIfTrue="1" operator="containsText" text="3">
      <formula>NOT(ISERROR(SEARCH("3",N17)))</formula>
    </cfRule>
    <cfRule type="containsText" dxfId="346" priority="34" stopIfTrue="1" operator="containsText" text="2">
      <formula>NOT(ISERROR(SEARCH("2",N17)))</formula>
    </cfRule>
    <cfRule type="containsText" dxfId="345" priority="35" stopIfTrue="1" operator="containsText" text="1">
      <formula>NOT(ISERROR(SEARCH("1",N17)))</formula>
    </cfRule>
  </conditionalFormatting>
  <conditionalFormatting sqref="N18">
    <cfRule type="containsText" dxfId="344" priority="21" stopIfTrue="1" operator="containsText" text="5">
      <formula>NOT(ISERROR(SEARCH("5",N18)))</formula>
    </cfRule>
    <cfRule type="containsText" dxfId="343" priority="22" stopIfTrue="1" operator="containsText" text="4">
      <formula>NOT(ISERROR(SEARCH("4",N18)))</formula>
    </cfRule>
    <cfRule type="containsText" dxfId="342" priority="23" stopIfTrue="1" operator="containsText" text="3">
      <formula>NOT(ISERROR(SEARCH("3",N18)))</formula>
    </cfRule>
    <cfRule type="containsText" dxfId="341" priority="24" stopIfTrue="1" operator="containsText" text="2">
      <formula>NOT(ISERROR(SEARCH("2",N18)))</formula>
    </cfRule>
    <cfRule type="containsText" dxfId="340" priority="25" stopIfTrue="1" operator="containsText" text="1">
      <formula>NOT(ISERROR(SEARCH("1",N18)))</formula>
    </cfRule>
  </conditionalFormatting>
  <conditionalFormatting sqref="N19">
    <cfRule type="containsText" dxfId="339" priority="16" stopIfTrue="1" operator="containsText" text="5">
      <formula>NOT(ISERROR(SEARCH("5",N19)))</formula>
    </cfRule>
    <cfRule type="containsText" dxfId="338" priority="17" stopIfTrue="1" operator="containsText" text="4">
      <formula>NOT(ISERROR(SEARCH("4",N19)))</formula>
    </cfRule>
    <cfRule type="containsText" dxfId="337" priority="18" stopIfTrue="1" operator="containsText" text="3">
      <formula>NOT(ISERROR(SEARCH("3",N19)))</formula>
    </cfRule>
    <cfRule type="containsText" dxfId="336" priority="19" stopIfTrue="1" operator="containsText" text="2">
      <formula>NOT(ISERROR(SEARCH("2",N19)))</formula>
    </cfRule>
    <cfRule type="containsText" dxfId="335" priority="20" stopIfTrue="1" operator="containsText" text="1">
      <formula>NOT(ISERROR(SEARCH("1",N19)))</formula>
    </cfRule>
  </conditionalFormatting>
  <conditionalFormatting sqref="N16">
    <cfRule type="containsText" dxfId="334" priority="11" stopIfTrue="1" operator="containsText" text="5">
      <formula>NOT(ISERROR(SEARCH("5",N16)))</formula>
    </cfRule>
    <cfRule type="containsText" dxfId="333" priority="12" stopIfTrue="1" operator="containsText" text="4">
      <formula>NOT(ISERROR(SEARCH("4",N16)))</formula>
    </cfRule>
    <cfRule type="containsText" dxfId="332" priority="13" stopIfTrue="1" operator="containsText" text="3">
      <formula>NOT(ISERROR(SEARCH("3",N16)))</formula>
    </cfRule>
    <cfRule type="containsText" dxfId="331" priority="14" stopIfTrue="1" operator="containsText" text="2">
      <formula>NOT(ISERROR(SEARCH("2",N16)))</formula>
    </cfRule>
    <cfRule type="containsText" dxfId="330" priority="15" stopIfTrue="1" operator="containsText" text="1">
      <formula>NOT(ISERROR(SEARCH("1",N16)))</formula>
    </cfRule>
  </conditionalFormatting>
  <conditionalFormatting sqref="N24">
    <cfRule type="containsText" dxfId="329" priority="6" stopIfTrue="1" operator="containsText" text="5">
      <formula>NOT(ISERROR(SEARCH("5",N24)))</formula>
    </cfRule>
    <cfRule type="containsText" dxfId="328" priority="7" stopIfTrue="1" operator="containsText" text="4">
      <formula>NOT(ISERROR(SEARCH("4",N24)))</formula>
    </cfRule>
    <cfRule type="containsText" dxfId="327" priority="8" stopIfTrue="1" operator="containsText" text="3">
      <formula>NOT(ISERROR(SEARCH("3",N24)))</formula>
    </cfRule>
    <cfRule type="containsText" dxfId="326" priority="9" stopIfTrue="1" operator="containsText" text="2">
      <formula>NOT(ISERROR(SEARCH("2",N24)))</formula>
    </cfRule>
    <cfRule type="containsText" dxfId="325" priority="10" stopIfTrue="1" operator="containsText" text="1">
      <formula>NOT(ISERROR(SEARCH("1",N24)))</formula>
    </cfRule>
  </conditionalFormatting>
  <conditionalFormatting sqref="N25">
    <cfRule type="containsText" dxfId="324" priority="1" stopIfTrue="1" operator="containsText" text="5">
      <formula>NOT(ISERROR(SEARCH("5",N25)))</formula>
    </cfRule>
    <cfRule type="containsText" dxfId="323" priority="2" stopIfTrue="1" operator="containsText" text="4">
      <formula>NOT(ISERROR(SEARCH("4",N25)))</formula>
    </cfRule>
    <cfRule type="containsText" dxfId="322" priority="3" stopIfTrue="1" operator="containsText" text="3">
      <formula>NOT(ISERROR(SEARCH("3",N25)))</formula>
    </cfRule>
    <cfRule type="containsText" dxfId="321" priority="4" stopIfTrue="1" operator="containsText" text="2">
      <formula>NOT(ISERROR(SEARCH("2",N25)))</formula>
    </cfRule>
    <cfRule type="containsText" dxfId="320" priority="5" stopIfTrue="1" operator="containsText" text="1">
      <formula>NOT(ISERROR(SEARCH("1",N25)))</formula>
    </cfRule>
  </conditionalFormatting>
  <hyperlinks>
    <hyperlink ref="N47" r:id="rId1" display="=SUM(P16:R47)" xr:uid="{00000000-0004-0000-0300-000000000000}"/>
  </hyperlinks>
  <printOptions horizontalCentered="1"/>
  <pageMargins left="0.25" right="0.25" top="0.75" bottom="0.75" header="0.3" footer="0.3"/>
  <pageSetup paperSize="9" scale="48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B1:Z46"/>
  <sheetViews>
    <sheetView view="pageBreakPreview" topLeftCell="A29" zoomScale="85" zoomScaleNormal="85" zoomScaleSheetLayoutView="85" workbookViewId="0">
      <selection activeCell="K20" sqref="K20"/>
    </sheetView>
  </sheetViews>
  <sheetFormatPr defaultColWidth="9.109375" defaultRowHeight="13.2"/>
  <cols>
    <col min="1" max="1" width="3.33203125" customWidth="1"/>
    <col min="3" max="3" width="2.5546875" customWidth="1"/>
    <col min="4" max="4" width="11" customWidth="1"/>
    <col min="5" max="5" width="37.109375" customWidth="1"/>
    <col min="6" max="6" width="9.6640625" customWidth="1"/>
    <col min="7" max="7" width="41.6640625" customWidth="1"/>
    <col min="8" max="8" width="16" customWidth="1"/>
    <col min="9" max="9" width="23.6640625" customWidth="1"/>
    <col min="10" max="10" width="14.33203125" customWidth="1"/>
    <col min="11" max="11" width="44.6640625" customWidth="1"/>
    <col min="12" max="12" width="14.109375" customWidth="1"/>
    <col min="13" max="13" width="12.33203125" customWidth="1"/>
    <col min="14" max="14" width="10" customWidth="1"/>
    <col min="15" max="16" width="4.6640625" customWidth="1"/>
    <col min="17" max="17" width="3.6640625" customWidth="1"/>
    <col min="18" max="18" width="5.5546875" customWidth="1"/>
    <col min="19" max="19" width="3.6640625" customWidth="1"/>
    <col min="21" max="21" width="34.5546875" customWidth="1"/>
    <col min="22" max="26" width="30.66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 t="s">
        <v>100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745"/>
      <c r="N3" s="745"/>
      <c r="O3" s="852"/>
      <c r="P3" s="57"/>
      <c r="Q3" s="58"/>
      <c r="R3" s="58"/>
      <c r="S3" s="86"/>
    </row>
    <row r="4" spans="2:26" ht="13.5" customHeight="1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186</v>
      </c>
      <c r="G5" s="33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 ht="15.75" customHeight="1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/>
      <c r="C10" s="24"/>
      <c r="D10" s="24"/>
      <c r="E10" s="24"/>
      <c r="F10" s="24"/>
      <c r="G10" s="25"/>
      <c r="H10" s="909" t="s">
        <v>120</v>
      </c>
      <c r="I10" s="910"/>
      <c r="J10" s="910"/>
      <c r="K10" s="910"/>
      <c r="L10" s="910"/>
      <c r="M10" s="910"/>
      <c r="N10" s="910"/>
      <c r="O10" s="910"/>
      <c r="P10" s="910"/>
      <c r="Q10" s="910"/>
      <c r="R10" s="910"/>
      <c r="S10" s="911"/>
    </row>
    <row r="11" spans="2:26" ht="9" customHeight="1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 ht="24" customHeight="1" thickBot="1">
      <c r="B12" s="949" t="s">
        <v>70</v>
      </c>
      <c r="C12" s="950"/>
      <c r="D12" s="951"/>
      <c r="E12" s="906" t="s">
        <v>111</v>
      </c>
      <c r="F12" s="906" t="s">
        <v>19</v>
      </c>
      <c r="G12" s="958" t="s">
        <v>249</v>
      </c>
      <c r="H12" s="959"/>
      <c r="I12" s="959"/>
      <c r="J12" s="917"/>
      <c r="K12" s="913" t="s">
        <v>113</v>
      </c>
      <c r="L12" s="916" t="s">
        <v>119</v>
      </c>
      <c r="M12" s="917"/>
      <c r="N12" s="918" t="s">
        <v>17</v>
      </c>
      <c r="O12" s="919"/>
      <c r="P12" s="920"/>
      <c r="Q12" s="921" t="s">
        <v>18</v>
      </c>
      <c r="R12" s="922"/>
      <c r="S12" s="923"/>
      <c r="U12" s="932" t="s">
        <v>118</v>
      </c>
      <c r="V12" s="935">
        <v>1</v>
      </c>
      <c r="W12" s="935">
        <v>2</v>
      </c>
      <c r="X12" s="935">
        <v>3</v>
      </c>
      <c r="Y12" s="935">
        <v>4</v>
      </c>
      <c r="Z12" s="929">
        <v>5</v>
      </c>
    </row>
    <row r="13" spans="2:26" ht="15" customHeight="1" thickBot="1">
      <c r="B13" s="952"/>
      <c r="C13" s="953"/>
      <c r="D13" s="954"/>
      <c r="E13" s="907"/>
      <c r="F13" s="907"/>
      <c r="G13" s="960" t="s">
        <v>106</v>
      </c>
      <c r="H13" s="962" t="s">
        <v>112</v>
      </c>
      <c r="I13" s="963"/>
      <c r="J13" s="964"/>
      <c r="K13" s="914"/>
      <c r="L13" s="965" t="s">
        <v>104</v>
      </c>
      <c r="M13" s="967" t="s">
        <v>22</v>
      </c>
      <c r="N13" s="968" t="s">
        <v>98</v>
      </c>
      <c r="O13" s="970" t="s">
        <v>22</v>
      </c>
      <c r="P13" s="971"/>
      <c r="Q13" s="974" t="s">
        <v>23</v>
      </c>
      <c r="R13" s="975"/>
      <c r="S13" s="976"/>
      <c r="U13" s="933"/>
      <c r="V13" s="936"/>
      <c r="W13" s="936"/>
      <c r="X13" s="936"/>
      <c r="Y13" s="936"/>
      <c r="Z13" s="930"/>
    </row>
    <row r="14" spans="2:26" ht="28.5" customHeight="1">
      <c r="B14" s="955"/>
      <c r="C14" s="956"/>
      <c r="D14" s="957"/>
      <c r="E14" s="908"/>
      <c r="F14" s="908"/>
      <c r="G14" s="961"/>
      <c r="H14" s="924" t="s">
        <v>181</v>
      </c>
      <c r="I14" s="925"/>
      <c r="J14" s="213" t="s">
        <v>182</v>
      </c>
      <c r="K14" s="915"/>
      <c r="L14" s="966"/>
      <c r="M14" s="957"/>
      <c r="N14" s="969"/>
      <c r="O14" s="972"/>
      <c r="P14" s="973"/>
      <c r="Q14" s="163"/>
      <c r="R14" s="163"/>
      <c r="S14" s="164"/>
      <c r="U14" s="934"/>
      <c r="V14" s="937"/>
      <c r="W14" s="937"/>
      <c r="X14" s="937"/>
      <c r="Y14" s="937"/>
      <c r="Z14" s="931"/>
    </row>
    <row r="15" spans="2:26" ht="15" thickBot="1">
      <c r="B15" s="903" t="s">
        <v>24</v>
      </c>
      <c r="C15" s="904"/>
      <c r="D15" s="905"/>
      <c r="E15" s="165" t="s">
        <v>25</v>
      </c>
      <c r="F15" s="165" t="s">
        <v>26</v>
      </c>
      <c r="G15" s="166" t="s">
        <v>27</v>
      </c>
      <c r="H15" s="903" t="s">
        <v>28</v>
      </c>
      <c r="I15" s="904"/>
      <c r="J15" s="905"/>
      <c r="K15" s="167" t="s">
        <v>114</v>
      </c>
      <c r="L15" s="26" t="s">
        <v>115</v>
      </c>
      <c r="M15" s="170"/>
      <c r="N15" s="154"/>
      <c r="O15" s="926" t="s">
        <v>31</v>
      </c>
      <c r="P15" s="927"/>
      <c r="Q15" s="926" t="s">
        <v>32</v>
      </c>
      <c r="R15" s="928"/>
      <c r="S15" s="927"/>
      <c r="U15" s="900" t="s">
        <v>250</v>
      </c>
      <c r="V15" s="901"/>
      <c r="W15" s="901"/>
      <c r="X15" s="901"/>
      <c r="Y15" s="901"/>
      <c r="Z15" s="902"/>
    </row>
    <row r="16" spans="2:26" ht="63" customHeight="1">
      <c r="B16" s="1036" t="s">
        <v>109</v>
      </c>
      <c r="C16" s="1037"/>
      <c r="D16" s="1038"/>
      <c r="E16" s="986" t="s">
        <v>184</v>
      </c>
      <c r="F16" s="217">
        <v>10</v>
      </c>
      <c r="G16" s="218" t="s">
        <v>395</v>
      </c>
      <c r="H16" s="945" t="s">
        <v>397</v>
      </c>
      <c r="I16" s="946"/>
      <c r="J16" s="219"/>
      <c r="K16" s="1034" t="s">
        <v>185</v>
      </c>
      <c r="L16" s="307"/>
      <c r="M16" s="277">
        <f>IFERROR(L16/J16,0)</f>
        <v>0</v>
      </c>
      <c r="N16" s="222">
        <f>+O16</f>
        <v>1</v>
      </c>
      <c r="O16" s="758">
        <f>IF(M16&lt;75%,1,IF(M16&lt;85%,2,IF(M16&lt;95%,3,IF(M16&lt;=100%,4,5))))</f>
        <v>1</v>
      </c>
      <c r="P16" s="759"/>
      <c r="Q16" s="755">
        <f>+(O16*F16)/5</f>
        <v>2</v>
      </c>
      <c r="R16" s="756"/>
      <c r="S16" s="757"/>
      <c r="U16" s="215" t="str">
        <f>H16</f>
        <v xml:space="preserve"> (Target RBC)</v>
      </c>
      <c r="V16" s="340"/>
      <c r="W16" s="340"/>
      <c r="X16" s="340"/>
      <c r="Y16" s="340"/>
      <c r="Z16" s="340"/>
    </row>
    <row r="17" spans="2:26" ht="18">
      <c r="B17" s="626"/>
      <c r="C17" s="627"/>
      <c r="D17" s="628"/>
      <c r="E17" s="987"/>
      <c r="F17" s="217">
        <v>7</v>
      </c>
      <c r="G17" s="218" t="s">
        <v>396</v>
      </c>
      <c r="H17" s="816" t="s">
        <v>397</v>
      </c>
      <c r="I17" s="817"/>
      <c r="J17" s="219"/>
      <c r="K17" s="1035"/>
      <c r="L17" s="307"/>
      <c r="M17" s="277">
        <f>IFERROR(L17/J17,0)</f>
        <v>0</v>
      </c>
      <c r="N17" s="222">
        <f>+O17</f>
        <v>1</v>
      </c>
      <c r="O17" s="758">
        <f>IF(M17&lt;75%,1,IF(M17&lt;85%,2,IF(M17&lt;95%,3,IF(M17&lt;=100%,4,5))))</f>
        <v>1</v>
      </c>
      <c r="P17" s="759"/>
      <c r="Q17" s="755">
        <f>+(O17*F17)/5</f>
        <v>1.4</v>
      </c>
      <c r="R17" s="756"/>
      <c r="S17" s="757"/>
      <c r="U17" s="215" t="str">
        <f t="shared" ref="U17:U30" si="0">H17</f>
        <v xml:space="preserve"> (Target RBC)</v>
      </c>
      <c r="V17" s="341"/>
      <c r="W17" s="341"/>
      <c r="X17" s="341"/>
      <c r="Y17" s="341"/>
      <c r="Z17" s="341"/>
    </row>
    <row r="18" spans="2:26" ht="41.25" customHeight="1">
      <c r="B18" s="626"/>
      <c r="C18" s="627"/>
      <c r="D18" s="628"/>
      <c r="E18" s="218" t="s">
        <v>189</v>
      </c>
      <c r="F18" s="217">
        <v>8</v>
      </c>
      <c r="G18" s="218" t="s">
        <v>398</v>
      </c>
      <c r="H18" s="816" t="s">
        <v>397</v>
      </c>
      <c r="I18" s="817"/>
      <c r="J18" s="219"/>
      <c r="K18" s="387" t="s">
        <v>204</v>
      </c>
      <c r="L18" s="307"/>
      <c r="M18" s="277">
        <f>IFERROR(L18/J18,0)</f>
        <v>0</v>
      </c>
      <c r="N18" s="222">
        <f>+O18</f>
        <v>1</v>
      </c>
      <c r="O18" s="758">
        <f>IF(M18&lt;75%,1,IF(M18&lt;85%,2,IF(M18&lt;95%,3,IF(M18&lt;=100%,4,5))))</f>
        <v>1</v>
      </c>
      <c r="P18" s="759"/>
      <c r="Q18" s="755">
        <f>+(O18*F18)/5</f>
        <v>1.6</v>
      </c>
      <c r="R18" s="756"/>
      <c r="S18" s="757"/>
      <c r="U18" s="215" t="str">
        <f t="shared" si="0"/>
        <v xml:space="preserve"> (Target RBC)</v>
      </c>
      <c r="V18" s="340"/>
      <c r="W18" s="340"/>
      <c r="X18" s="340"/>
      <c r="Y18" s="340"/>
      <c r="Z18" s="340"/>
    </row>
    <row r="19" spans="2:26" ht="15" customHeight="1">
      <c r="B19" s="332"/>
      <c r="C19" s="333"/>
      <c r="D19" s="334"/>
      <c r="E19" s="227"/>
      <c r="F19" s="228">
        <f>SUM(F16:F18)</f>
        <v>25</v>
      </c>
      <c r="G19" s="229"/>
      <c r="H19" s="230"/>
      <c r="I19" s="231"/>
      <c r="J19" s="232"/>
      <c r="K19" s="231"/>
      <c r="L19" s="230"/>
      <c r="M19" s="233"/>
      <c r="N19" s="234"/>
      <c r="O19" s="235"/>
      <c r="P19" s="234"/>
      <c r="Q19" s="236"/>
      <c r="R19" s="237"/>
      <c r="S19" s="238"/>
      <c r="T19" s="131"/>
      <c r="U19" s="215">
        <f t="shared" si="0"/>
        <v>0</v>
      </c>
      <c r="V19" s="342"/>
      <c r="W19" s="342"/>
      <c r="X19" s="342"/>
      <c r="Y19" s="342"/>
      <c r="Z19" s="342"/>
    </row>
    <row r="20" spans="2:26" ht="30" customHeight="1">
      <c r="B20" s="623" t="s">
        <v>45</v>
      </c>
      <c r="C20" s="624"/>
      <c r="D20" s="625"/>
      <c r="E20" s="1043" t="s">
        <v>195</v>
      </c>
      <c r="F20" s="212">
        <v>5</v>
      </c>
      <c r="G20" s="239" t="s">
        <v>399</v>
      </c>
      <c r="H20" s="816" t="s">
        <v>397</v>
      </c>
      <c r="I20" s="817"/>
      <c r="J20" s="240"/>
      <c r="K20" s="452" t="s">
        <v>205</v>
      </c>
      <c r="L20" s="240"/>
      <c r="M20" s="277">
        <f t="shared" ref="M20:M23" si="1">IFERROR(L20/J20,0)</f>
        <v>0</v>
      </c>
      <c r="N20" s="222">
        <f t="shared" ref="N20:N25" si="2">+O20</f>
        <v>1</v>
      </c>
      <c r="O20" s="758">
        <f t="shared" ref="O20:O23" si="3">IF(M20&lt;75%,1,IF(M20&lt;85%,2,IF(M20&lt;95%,3,IF(M20&lt;=100%,4,5))))</f>
        <v>1</v>
      </c>
      <c r="P20" s="759"/>
      <c r="Q20" s="755">
        <f t="shared" ref="Q20:Q23" si="4">+(O20*F20)/5</f>
        <v>1</v>
      </c>
      <c r="R20" s="756"/>
      <c r="S20" s="757"/>
      <c r="U20" s="215" t="str">
        <f t="shared" si="0"/>
        <v xml:space="preserve"> (Target RBC)</v>
      </c>
      <c r="V20" s="342"/>
      <c r="W20" s="342"/>
      <c r="X20" s="342"/>
      <c r="Y20" s="342"/>
      <c r="Z20" s="342"/>
    </row>
    <row r="21" spans="2:26" ht="18.75" customHeight="1">
      <c r="B21" s="626"/>
      <c r="C21" s="627"/>
      <c r="D21" s="628"/>
      <c r="E21" s="1044"/>
      <c r="F21" s="242">
        <v>5</v>
      </c>
      <c r="G21" s="218" t="s">
        <v>400</v>
      </c>
      <c r="H21" s="816" t="s">
        <v>397</v>
      </c>
      <c r="I21" s="817"/>
      <c r="J21" s="240"/>
      <c r="K21" s="453"/>
      <c r="L21" s="240"/>
      <c r="M21" s="277">
        <f t="shared" si="1"/>
        <v>0</v>
      </c>
      <c r="N21" s="222">
        <f t="shared" si="2"/>
        <v>1</v>
      </c>
      <c r="O21" s="758">
        <f t="shared" si="3"/>
        <v>1</v>
      </c>
      <c r="P21" s="759"/>
      <c r="Q21" s="755">
        <f t="shared" si="4"/>
        <v>1</v>
      </c>
      <c r="R21" s="756"/>
      <c r="S21" s="757"/>
      <c r="U21" s="215" t="str">
        <f t="shared" si="0"/>
        <v xml:space="preserve"> (Target RBC)</v>
      </c>
      <c r="V21" s="342"/>
      <c r="W21" s="342"/>
      <c r="X21" s="342"/>
      <c r="Y21" s="342"/>
      <c r="Z21" s="342"/>
    </row>
    <row r="22" spans="2:26" ht="32.25" customHeight="1">
      <c r="B22" s="626"/>
      <c r="C22" s="627"/>
      <c r="D22" s="628"/>
      <c r="E22" s="1043" t="s">
        <v>196</v>
      </c>
      <c r="F22" s="242">
        <v>5</v>
      </c>
      <c r="G22" s="223" t="s">
        <v>401</v>
      </c>
      <c r="H22" s="816" t="s">
        <v>397</v>
      </c>
      <c r="I22" s="817"/>
      <c r="J22" s="246"/>
      <c r="K22" s="820" t="s">
        <v>206</v>
      </c>
      <c r="L22" s="240"/>
      <c r="M22" s="277">
        <f t="shared" si="1"/>
        <v>0</v>
      </c>
      <c r="N22" s="222">
        <f t="shared" si="2"/>
        <v>1</v>
      </c>
      <c r="O22" s="758">
        <f t="shared" si="3"/>
        <v>1</v>
      </c>
      <c r="P22" s="759"/>
      <c r="Q22" s="755">
        <f t="shared" si="4"/>
        <v>1</v>
      </c>
      <c r="R22" s="756"/>
      <c r="S22" s="757"/>
      <c r="U22" s="215" t="str">
        <f t="shared" si="0"/>
        <v xml:space="preserve"> (Target RBC)</v>
      </c>
      <c r="V22" s="342"/>
      <c r="W22" s="342"/>
      <c r="X22" s="342"/>
      <c r="Y22" s="342"/>
      <c r="Z22" s="342"/>
    </row>
    <row r="23" spans="2:26" ht="31.5" customHeight="1">
      <c r="B23" s="626"/>
      <c r="C23" s="627"/>
      <c r="D23" s="628"/>
      <c r="E23" s="1044"/>
      <c r="F23" s="242">
        <v>5</v>
      </c>
      <c r="G23" s="346" t="s">
        <v>402</v>
      </c>
      <c r="H23" s="816" t="s">
        <v>397</v>
      </c>
      <c r="I23" s="817"/>
      <c r="J23" s="258"/>
      <c r="K23" s="821"/>
      <c r="L23" s="259"/>
      <c r="M23" s="277">
        <f t="shared" si="1"/>
        <v>0</v>
      </c>
      <c r="N23" s="222">
        <f t="shared" si="2"/>
        <v>1</v>
      </c>
      <c r="O23" s="758">
        <f t="shared" si="3"/>
        <v>1</v>
      </c>
      <c r="P23" s="759"/>
      <c r="Q23" s="755">
        <f t="shared" si="4"/>
        <v>1</v>
      </c>
      <c r="R23" s="756"/>
      <c r="S23" s="757"/>
      <c r="U23" s="215" t="str">
        <f t="shared" si="0"/>
        <v xml:space="preserve"> (Target RBC)</v>
      </c>
      <c r="V23" s="342"/>
      <c r="W23" s="342"/>
      <c r="X23" s="342"/>
      <c r="Y23" s="342"/>
      <c r="Z23" s="342"/>
    </row>
    <row r="24" spans="2:26" ht="31.5" customHeight="1">
      <c r="B24" s="626"/>
      <c r="C24" s="627"/>
      <c r="D24" s="628"/>
      <c r="E24" s="218" t="s">
        <v>200</v>
      </c>
      <c r="F24" s="242">
        <v>5</v>
      </c>
      <c r="G24" s="346" t="s">
        <v>201</v>
      </c>
      <c r="H24" s="816" t="s">
        <v>397</v>
      </c>
      <c r="I24" s="817"/>
      <c r="J24" s="258"/>
      <c r="K24" s="312" t="s">
        <v>207</v>
      </c>
      <c r="L24" s="259"/>
      <c r="M24" s="277">
        <f t="shared" ref="M24:M25" si="5">IFERROR(L24/J24,0)</f>
        <v>0</v>
      </c>
      <c r="N24" s="222">
        <f t="shared" si="2"/>
        <v>1</v>
      </c>
      <c r="O24" s="758">
        <f t="shared" ref="O24:O25" si="6">IF(M24&lt;75%,1,IF(M24&lt;85%,2,IF(M24&lt;95%,3,IF(M24&lt;=100%,4,5))))</f>
        <v>1</v>
      </c>
      <c r="P24" s="759"/>
      <c r="Q24" s="755">
        <f t="shared" ref="Q24:Q25" si="7">+(O24*F24)/5</f>
        <v>1</v>
      </c>
      <c r="R24" s="756"/>
      <c r="S24" s="757"/>
      <c r="U24" s="215"/>
      <c r="V24" s="342"/>
      <c r="W24" s="342"/>
      <c r="X24" s="342"/>
      <c r="Y24" s="342"/>
      <c r="Z24" s="342"/>
    </row>
    <row r="25" spans="2:26" ht="31.5" customHeight="1">
      <c r="B25" s="626"/>
      <c r="C25" s="627"/>
      <c r="D25" s="628"/>
      <c r="E25" s="218" t="s">
        <v>203</v>
      </c>
      <c r="F25" s="242">
        <v>5</v>
      </c>
      <c r="G25" s="454" t="s">
        <v>403</v>
      </c>
      <c r="H25" s="816" t="s">
        <v>397</v>
      </c>
      <c r="I25" s="817"/>
      <c r="J25" s="258"/>
      <c r="K25" s="312"/>
      <c r="L25" s="259"/>
      <c r="M25" s="277">
        <f t="shared" si="5"/>
        <v>0</v>
      </c>
      <c r="N25" s="222">
        <f t="shared" si="2"/>
        <v>1</v>
      </c>
      <c r="O25" s="758">
        <f t="shared" si="6"/>
        <v>1</v>
      </c>
      <c r="P25" s="759"/>
      <c r="Q25" s="755">
        <f t="shared" si="7"/>
        <v>1</v>
      </c>
      <c r="R25" s="756"/>
      <c r="S25" s="757"/>
      <c r="U25" s="215" t="str">
        <f t="shared" si="0"/>
        <v xml:space="preserve"> (Target RBC)</v>
      </c>
      <c r="V25" s="342"/>
      <c r="W25" s="342"/>
      <c r="X25" s="342"/>
      <c r="Y25" s="342"/>
      <c r="Z25" s="342"/>
    </row>
    <row r="26" spans="2:26" ht="18" customHeight="1">
      <c r="B26" s="138"/>
      <c r="C26" s="40"/>
      <c r="D26" s="139"/>
      <c r="E26" s="227"/>
      <c r="F26" s="228">
        <f>SUM(F20:F25)</f>
        <v>30</v>
      </c>
      <c r="G26" s="247"/>
      <c r="H26" s="248"/>
      <c r="I26" s="249"/>
      <c r="J26" s="250"/>
      <c r="K26" s="249"/>
      <c r="L26" s="248"/>
      <c r="M26" s="251"/>
      <c r="N26" s="252"/>
      <c r="O26" s="253"/>
      <c r="P26" s="252"/>
      <c r="Q26" s="254"/>
      <c r="R26" s="255"/>
      <c r="S26" s="256"/>
      <c r="U26" s="215">
        <f t="shared" si="0"/>
        <v>0</v>
      </c>
      <c r="V26" s="342"/>
      <c r="W26" s="342"/>
      <c r="X26" s="342"/>
      <c r="Y26" s="342"/>
      <c r="Z26" s="342"/>
    </row>
    <row r="27" spans="2:26" ht="31.5" customHeight="1">
      <c r="B27" s="623" t="s">
        <v>248</v>
      </c>
      <c r="C27" s="624"/>
      <c r="D27" s="625"/>
      <c r="E27" s="218" t="s">
        <v>147</v>
      </c>
      <c r="F27" s="212">
        <v>9</v>
      </c>
      <c r="G27" s="389" t="s">
        <v>404</v>
      </c>
      <c r="H27" s="768" t="s">
        <v>208</v>
      </c>
      <c r="I27" s="769"/>
      <c r="J27" s="258"/>
      <c r="K27" s="243" t="s">
        <v>212</v>
      </c>
      <c r="L27" s="259"/>
      <c r="M27" s="277">
        <f>IFERROR(L27/J27,0)</f>
        <v>0</v>
      </c>
      <c r="N27" s="222">
        <f>+O27</f>
        <v>1</v>
      </c>
      <c r="O27" s="758">
        <f t="shared" ref="O27:O30" si="8">IF(M27&lt;75%,1,IF(M27&lt;85%,2,IF(M27&lt;95%,3,IF(M27&lt;=100%,4,5))))</f>
        <v>1</v>
      </c>
      <c r="P27" s="759"/>
      <c r="Q27" s="770">
        <f>+(O27*F27)/5</f>
        <v>1.8</v>
      </c>
      <c r="R27" s="771"/>
      <c r="S27" s="772"/>
      <c r="U27" s="215" t="str">
        <f t="shared" si="0"/>
        <v>Pencapaian SLA proses kredit meningkat dari xx% menjadi yy%</v>
      </c>
      <c r="V27" s="342"/>
      <c r="W27" s="342"/>
      <c r="X27" s="342"/>
      <c r="Y27" s="342"/>
      <c r="Z27" s="342"/>
    </row>
    <row r="28" spans="2:26" ht="53.25" customHeight="1">
      <c r="B28" s="626"/>
      <c r="C28" s="627"/>
      <c r="D28" s="628"/>
      <c r="E28" s="1042" t="s">
        <v>211</v>
      </c>
      <c r="F28" s="212">
        <v>8</v>
      </c>
      <c r="G28" s="257" t="s">
        <v>405</v>
      </c>
      <c r="H28" s="982" t="s">
        <v>210</v>
      </c>
      <c r="I28" s="983"/>
      <c r="J28" s="258"/>
      <c r="K28" s="260" t="s">
        <v>213</v>
      </c>
      <c r="L28" s="259"/>
      <c r="M28" s="277">
        <f>IFERROR(L28/J28,0)</f>
        <v>0</v>
      </c>
      <c r="N28" s="222">
        <f>+O28</f>
        <v>1</v>
      </c>
      <c r="O28" s="758">
        <f t="shared" ref="O28:O29" si="9">IF(M28&lt;75%,1,IF(M28&lt;85%,2,IF(M28&lt;95%,3,IF(M28&lt;=100%,4,5))))</f>
        <v>1</v>
      </c>
      <c r="P28" s="759"/>
      <c r="Q28" s="755">
        <f>+(O28*F28)/5</f>
        <v>1.6</v>
      </c>
      <c r="R28" s="756"/>
      <c r="S28" s="757"/>
      <c r="U28" s="215" t="str">
        <f t="shared" si="0"/>
        <v>Tersedia SOP Kredit yang telah disempurnakan pada bulan xx (% progress)</v>
      </c>
      <c r="V28" s="342"/>
      <c r="W28" s="342"/>
      <c r="X28" s="342"/>
      <c r="Y28" s="342"/>
      <c r="Z28" s="342"/>
    </row>
    <row r="29" spans="2:26" ht="53.25" customHeight="1">
      <c r="B29" s="626"/>
      <c r="C29" s="627"/>
      <c r="D29" s="628"/>
      <c r="E29" s="1042"/>
      <c r="F29" s="212">
        <v>9</v>
      </c>
      <c r="G29" s="257" t="s">
        <v>209</v>
      </c>
      <c r="H29" s="982" t="s">
        <v>210</v>
      </c>
      <c r="I29" s="983"/>
      <c r="J29" s="258"/>
      <c r="K29" s="260"/>
      <c r="L29" s="259"/>
      <c r="M29" s="277">
        <f>IFERROR(L29/J29,0)</f>
        <v>0</v>
      </c>
      <c r="N29" s="222">
        <f>+O29</f>
        <v>1</v>
      </c>
      <c r="O29" s="758">
        <f t="shared" si="9"/>
        <v>1</v>
      </c>
      <c r="P29" s="759"/>
      <c r="Q29" s="755">
        <f>+(O29*F29)/5</f>
        <v>1.8</v>
      </c>
      <c r="R29" s="756"/>
      <c r="S29" s="757"/>
      <c r="U29" s="215" t="str">
        <f t="shared" si="0"/>
        <v>Tersedia SOP Kredit yang telah disempurnakan pada bulan xx (% progress)</v>
      </c>
      <c r="V29" s="342"/>
      <c r="W29" s="342"/>
      <c r="X29" s="342"/>
      <c r="Y29" s="342"/>
      <c r="Z29" s="342"/>
    </row>
    <row r="30" spans="2:26" ht="37.5" customHeight="1">
      <c r="B30" s="626"/>
      <c r="C30" s="627"/>
      <c r="D30" s="628"/>
      <c r="E30" s="1042"/>
      <c r="F30" s="212">
        <v>9</v>
      </c>
      <c r="G30" s="257" t="s">
        <v>406</v>
      </c>
      <c r="H30" s="982" t="s">
        <v>210</v>
      </c>
      <c r="I30" s="983"/>
      <c r="J30" s="258"/>
      <c r="K30" s="243"/>
      <c r="L30" s="259"/>
      <c r="M30" s="277">
        <f>IFERROR(L30/J30,0)</f>
        <v>0</v>
      </c>
      <c r="N30" s="222">
        <f>+O30</f>
        <v>1</v>
      </c>
      <c r="O30" s="758">
        <f t="shared" si="8"/>
        <v>1</v>
      </c>
      <c r="P30" s="759"/>
      <c r="Q30" s="755">
        <f>+(O30*F30)/5</f>
        <v>1.8</v>
      </c>
      <c r="R30" s="756"/>
      <c r="S30" s="757"/>
      <c r="U30" s="215" t="str">
        <f t="shared" si="0"/>
        <v>Tersedia SOP Kredit yang telah disempurnakan pada bulan xx (% progress)</v>
      </c>
      <c r="V30" s="342"/>
      <c r="W30" s="342"/>
      <c r="X30" s="342"/>
      <c r="Y30" s="342"/>
      <c r="Z30" s="342"/>
    </row>
    <row r="31" spans="2:26" ht="18" customHeight="1">
      <c r="B31" s="348"/>
      <c r="C31" s="43"/>
      <c r="D31" s="349"/>
      <c r="E31" s="227"/>
      <c r="F31" s="228">
        <f>SUM(F27:F30)</f>
        <v>35</v>
      </c>
      <c r="G31" s="229"/>
      <c r="H31" s="230"/>
      <c r="I31" s="231"/>
      <c r="J31" s="232"/>
      <c r="K31" s="231"/>
      <c r="L31" s="235"/>
      <c r="M31" s="261"/>
      <c r="N31" s="234"/>
      <c r="O31" s="235"/>
      <c r="P31" s="234"/>
      <c r="Q31" s="236"/>
      <c r="R31" s="237"/>
      <c r="S31" s="238"/>
      <c r="U31" s="215">
        <f t="shared" ref="U31:U33" si="10">H31</f>
        <v>0</v>
      </c>
      <c r="V31" s="342"/>
      <c r="W31" s="342"/>
      <c r="X31" s="342"/>
      <c r="Y31" s="342"/>
      <c r="Z31" s="342"/>
    </row>
    <row r="32" spans="2:26" ht="18">
      <c r="B32" s="623" t="s">
        <v>62</v>
      </c>
      <c r="C32" s="624"/>
      <c r="D32" s="625"/>
      <c r="E32" s="999" t="s">
        <v>131</v>
      </c>
      <c r="F32" s="364">
        <v>5</v>
      </c>
      <c r="G32" s="455" t="s">
        <v>407</v>
      </c>
      <c r="H32" s="982" t="s">
        <v>287</v>
      </c>
      <c r="I32" s="1003"/>
      <c r="J32" s="363"/>
      <c r="K32" s="319" t="s">
        <v>288</v>
      </c>
      <c r="L32" s="365"/>
      <c r="M32" s="277">
        <f>IFERROR(L32/J32,0)</f>
        <v>0</v>
      </c>
      <c r="N32" s="222">
        <f>+O32</f>
        <v>1</v>
      </c>
      <c r="O32" s="758">
        <f>IF(M32&lt;75%,1,IF(M32&lt;85%,2,IF(M32&lt;95%,3,IF(M32&lt;=100%,4,5))))</f>
        <v>1</v>
      </c>
      <c r="P32" s="759"/>
      <c r="Q32" s="755">
        <f>+(O32*F32)/5</f>
        <v>1</v>
      </c>
      <c r="R32" s="756"/>
      <c r="S32" s="757"/>
      <c r="U32" s="215" t="str">
        <f t="shared" si="10"/>
        <v>% Coaching &amp; Counseling</v>
      </c>
      <c r="V32" s="342"/>
      <c r="W32" s="342"/>
      <c r="X32" s="342"/>
      <c r="Y32" s="342"/>
      <c r="Z32" s="342"/>
    </row>
    <row r="33" spans="2:26" ht="36">
      <c r="B33" s="1039"/>
      <c r="C33" s="1040"/>
      <c r="D33" s="1041"/>
      <c r="E33" s="987"/>
      <c r="F33" s="364">
        <v>5</v>
      </c>
      <c r="G33" s="456" t="s">
        <v>408</v>
      </c>
      <c r="H33" s="982" t="s">
        <v>289</v>
      </c>
      <c r="I33" s="1003"/>
      <c r="J33" s="363"/>
      <c r="K33" s="319" t="s">
        <v>290</v>
      </c>
      <c r="L33" s="365"/>
      <c r="M33" s="277">
        <f>IFERROR(L33/J33,0)</f>
        <v>0</v>
      </c>
      <c r="N33" s="222">
        <f>+O33</f>
        <v>1</v>
      </c>
      <c r="O33" s="758">
        <f>IF(M33&lt;75%,1,IF(M33&lt;85%,2,IF(M33&lt;95%,3,IF(M33&lt;=100%,4,5))))</f>
        <v>1</v>
      </c>
      <c r="P33" s="759"/>
      <c r="Q33" s="755">
        <f>+(O33*F33)/5</f>
        <v>1</v>
      </c>
      <c r="R33" s="756"/>
      <c r="S33" s="757"/>
      <c r="U33" s="215" t="str">
        <f t="shared" si="10"/>
        <v>Tidak ada sanksi pegawai</v>
      </c>
      <c r="V33" s="342"/>
      <c r="W33" s="342"/>
      <c r="X33" s="342"/>
      <c r="Y33" s="342"/>
      <c r="Z33" s="342"/>
    </row>
    <row r="34" spans="2:26" ht="24" customHeight="1">
      <c r="B34" s="45"/>
      <c r="C34" s="46"/>
      <c r="D34" s="47"/>
      <c r="E34" s="136"/>
      <c r="F34" s="228">
        <f>SUM(F32:F33)</f>
        <v>10</v>
      </c>
      <c r="G34" s="142"/>
      <c r="H34" s="158"/>
      <c r="I34" s="162"/>
      <c r="J34" s="159"/>
      <c r="K34" s="162"/>
      <c r="L34" s="158"/>
      <c r="M34" s="159"/>
      <c r="N34" s="134"/>
      <c r="O34" s="133"/>
      <c r="P34" s="80"/>
      <c r="Q34" s="81"/>
      <c r="R34" s="81"/>
      <c r="S34" s="135"/>
    </row>
    <row r="35" spans="2:26" ht="23.4">
      <c r="B35" s="990" t="s">
        <v>116</v>
      </c>
      <c r="C35" s="711"/>
      <c r="D35" s="711"/>
      <c r="E35" s="991"/>
      <c r="F35" s="228">
        <f>+F34+F31+F26+F19</f>
        <v>100</v>
      </c>
      <c r="G35" s="992" t="s">
        <v>117</v>
      </c>
      <c r="H35" s="993"/>
      <c r="I35" s="993"/>
      <c r="J35" s="993"/>
      <c r="K35" s="993"/>
      <c r="L35" s="993"/>
      <c r="M35" s="994"/>
      <c r="N35" s="168" t="s">
        <v>67</v>
      </c>
      <c r="O35" s="995">
        <f>SUM(Q16:S33)</f>
        <v>20</v>
      </c>
      <c r="P35" s="996"/>
      <c r="Q35" s="996"/>
      <c r="R35" s="996"/>
      <c r="S35" s="997"/>
    </row>
    <row r="36" spans="2:26"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  <c r="M36" s="689"/>
      <c r="N36" s="689"/>
      <c r="O36" s="689"/>
      <c r="P36" s="689"/>
      <c r="Q36" s="689"/>
      <c r="R36" s="689"/>
      <c r="S36" s="689"/>
    </row>
    <row r="37" spans="2:26" ht="12.75" customHeight="1">
      <c r="B37" s="54"/>
      <c r="C37" s="54"/>
      <c r="D37" s="54"/>
      <c r="E37" s="54"/>
      <c r="F37" s="54"/>
      <c r="G37" s="639"/>
      <c r="H37" s="639"/>
      <c r="I37" s="639"/>
      <c r="J37" s="639"/>
      <c r="K37" s="639"/>
      <c r="L37" s="639"/>
      <c r="M37" s="639"/>
      <c r="N37" s="639"/>
      <c r="O37" s="639"/>
      <c r="P37" s="639"/>
      <c r="Q37" s="639"/>
      <c r="R37" s="639"/>
      <c r="S37" s="639"/>
    </row>
    <row r="38" spans="2:26" ht="12.75" customHeight="1">
      <c r="B38" s="643" t="s">
        <v>103</v>
      </c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4"/>
      <c r="S38" s="645"/>
    </row>
    <row r="39" spans="2:26" ht="12.75" customHeight="1">
      <c r="B39" s="646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  <c r="O39" s="647"/>
      <c r="P39" s="647"/>
      <c r="Q39" s="647"/>
      <c r="R39" s="647"/>
      <c r="S39" s="648"/>
    </row>
    <row r="40" spans="2:26" ht="5.25" customHeight="1">
      <c r="B40" s="646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8"/>
    </row>
    <row r="41" spans="2:26" ht="15.75" customHeight="1">
      <c r="B41" s="646"/>
      <c r="C41" s="647"/>
      <c r="D41" s="647"/>
      <c r="E41" s="647"/>
      <c r="F41" s="647"/>
      <c r="G41" s="647"/>
      <c r="H41" s="647"/>
      <c r="I41" s="647"/>
      <c r="J41" s="647"/>
      <c r="K41" s="647"/>
      <c r="L41" s="647"/>
      <c r="M41" s="647"/>
      <c r="N41" s="647"/>
      <c r="O41" s="647"/>
      <c r="P41" s="647"/>
      <c r="Q41" s="647"/>
      <c r="R41" s="647"/>
      <c r="S41" s="648"/>
    </row>
    <row r="42" spans="2:26" ht="15.75" customHeight="1">
      <c r="B42" s="998" t="s">
        <v>86</v>
      </c>
      <c r="C42" s="998"/>
      <c r="D42" s="998"/>
      <c r="E42" s="998"/>
      <c r="F42" s="998"/>
      <c r="G42" s="598" t="s">
        <v>87</v>
      </c>
      <c r="H42" s="988" t="s">
        <v>88</v>
      </c>
      <c r="I42" s="652"/>
      <c r="J42" s="652"/>
      <c r="K42" s="652"/>
      <c r="L42" s="653"/>
      <c r="M42" s="656" t="s">
        <v>89</v>
      </c>
      <c r="N42" s="657"/>
      <c r="O42" s="657"/>
      <c r="P42" s="657"/>
      <c r="Q42" s="657"/>
      <c r="R42" s="657"/>
      <c r="S42" s="658"/>
    </row>
    <row r="43" spans="2:26" ht="33.75" customHeight="1">
      <c r="B43" s="998"/>
      <c r="C43" s="998"/>
      <c r="D43" s="998"/>
      <c r="E43" s="998"/>
      <c r="F43" s="998"/>
      <c r="G43" s="599"/>
      <c r="H43" s="989"/>
      <c r="I43" s="654"/>
      <c r="J43" s="654"/>
      <c r="K43" s="654"/>
      <c r="L43" s="655"/>
      <c r="M43" s="793"/>
      <c r="N43" s="794"/>
      <c r="O43" s="794"/>
      <c r="P43" s="794"/>
      <c r="Q43" s="794"/>
      <c r="R43" s="794"/>
      <c r="S43" s="795"/>
    </row>
    <row r="44" spans="2:26" ht="33.75" customHeight="1">
      <c r="B44" s="1013" t="s">
        <v>247</v>
      </c>
      <c r="C44" s="1014"/>
      <c r="D44" s="1014"/>
      <c r="E44" s="1014"/>
      <c r="F44" s="1015"/>
      <c r="G44" s="144">
        <f>IFERROR(+O35,0)</f>
        <v>20</v>
      </c>
      <c r="H44" s="1007">
        <v>1</v>
      </c>
      <c r="I44" s="1008"/>
      <c r="J44" s="1008"/>
      <c r="K44" s="1008"/>
      <c r="L44" s="1009"/>
      <c r="M44" s="82" t="s">
        <v>83</v>
      </c>
      <c r="N44" s="1010">
        <f>+G44</f>
        <v>20</v>
      </c>
      <c r="O44" s="1011"/>
      <c r="P44" s="1011"/>
      <c r="Q44" s="1011"/>
      <c r="R44" s="1011"/>
      <c r="S44" s="1012"/>
    </row>
    <row r="45" spans="2:26" ht="21">
      <c r="B45" s="145"/>
      <c r="C45" s="1004"/>
      <c r="D45" s="585"/>
      <c r="E45" s="585"/>
      <c r="F45" s="1005"/>
      <c r="G45" s="146" t="s">
        <v>95</v>
      </c>
      <c r="H45" s="785">
        <f>+H44</f>
        <v>1</v>
      </c>
      <c r="I45" s="587"/>
      <c r="J45" s="587"/>
      <c r="K45" s="587"/>
      <c r="L45" s="786"/>
      <c r="M45" s="147" t="s">
        <v>92</v>
      </c>
      <c r="N45" s="1006" t="str">
        <f>IF(N44&lt;50,"F",IF(N44&lt;=60,"E",IF(N44&lt;=70,"D",IF(N44&lt;=82.5,"C",IF(N44&lt;=85,"B",IF(N44&lt;=87.5,"B PLUS",IF(N44&lt;=90,"A",IF(N44&gt;90,"APLUS"))))))))</f>
        <v>F</v>
      </c>
      <c r="O45" s="591"/>
      <c r="P45" s="591"/>
      <c r="Q45" s="591"/>
      <c r="R45" s="591"/>
      <c r="S45" s="592"/>
    </row>
    <row r="46" spans="2:26">
      <c r="B46" s="98"/>
      <c r="C46" s="98"/>
      <c r="D46" s="98"/>
      <c r="E46" s="98"/>
      <c r="F46" s="98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</sheetData>
  <mergeCells count="110">
    <mergeCell ref="B44:F44"/>
    <mergeCell ref="B35:E35"/>
    <mergeCell ref="G35:M35"/>
    <mergeCell ref="B27:D30"/>
    <mergeCell ref="E28:E30"/>
    <mergeCell ref="O28:P28"/>
    <mergeCell ref="E20:E21"/>
    <mergeCell ref="K22:K23"/>
    <mergeCell ref="E22:E23"/>
    <mergeCell ref="E32:E33"/>
    <mergeCell ref="H33:I33"/>
    <mergeCell ref="O33:P33"/>
    <mergeCell ref="B16:D18"/>
    <mergeCell ref="B20:D25"/>
    <mergeCell ref="O20:P20"/>
    <mergeCell ref="C45:F45"/>
    <mergeCell ref="H45:L45"/>
    <mergeCell ref="N45:S45"/>
    <mergeCell ref="B36:S36"/>
    <mergeCell ref="G37:S37"/>
    <mergeCell ref="B38:S41"/>
    <mergeCell ref="B42:F43"/>
    <mergeCell ref="G42:G43"/>
    <mergeCell ref="H42:L43"/>
    <mergeCell ref="M42:S43"/>
    <mergeCell ref="H44:L44"/>
    <mergeCell ref="N44:S44"/>
    <mergeCell ref="B32:D33"/>
    <mergeCell ref="E16:E17"/>
    <mergeCell ref="H18:I18"/>
    <mergeCell ref="H17:I17"/>
    <mergeCell ref="O16:P16"/>
    <mergeCell ref="H16:I16"/>
    <mergeCell ref="O35:S35"/>
    <mergeCell ref="Q33:S33"/>
    <mergeCell ref="O27:P27"/>
    <mergeCell ref="Q27:S27"/>
    <mergeCell ref="H30:I30"/>
    <mergeCell ref="O30:P30"/>
    <mergeCell ref="Q30:S30"/>
    <mergeCell ref="H28:I28"/>
    <mergeCell ref="H27:I27"/>
    <mergeCell ref="K16:K17"/>
    <mergeCell ref="O17:P17"/>
    <mergeCell ref="Q17:S17"/>
    <mergeCell ref="O24:P24"/>
    <mergeCell ref="Q24:S24"/>
    <mergeCell ref="O25:P25"/>
    <mergeCell ref="H29:I29"/>
    <mergeCell ref="H25:I25"/>
    <mergeCell ref="V12:V14"/>
    <mergeCell ref="Q12:S12"/>
    <mergeCell ref="L13:L14"/>
    <mergeCell ref="U15:Z15"/>
    <mergeCell ref="Q20:S20"/>
    <mergeCell ref="W12:W14"/>
    <mergeCell ref="X12:X14"/>
    <mergeCell ref="Y12:Y14"/>
    <mergeCell ref="Z12:Z14"/>
    <mergeCell ref="U12:U14"/>
    <mergeCell ref="O15:P15"/>
    <mergeCell ref="Q15:S15"/>
    <mergeCell ref="O13:P14"/>
    <mergeCell ref="Q13:S13"/>
    <mergeCell ref="O18:P18"/>
    <mergeCell ref="Q16:S16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E12:E14"/>
    <mergeCell ref="B12:D14"/>
    <mergeCell ref="B11:S11"/>
    <mergeCell ref="F12:F14"/>
    <mergeCell ref="K12:K14"/>
    <mergeCell ref="L12:M12"/>
    <mergeCell ref="N12:P12"/>
    <mergeCell ref="M13:M14"/>
    <mergeCell ref="N13:N14"/>
    <mergeCell ref="H14:I14"/>
    <mergeCell ref="B15:D15"/>
    <mergeCell ref="G12:J12"/>
    <mergeCell ref="G13:G14"/>
    <mergeCell ref="H13:J13"/>
    <mergeCell ref="Q18:S18"/>
    <mergeCell ref="H32:I32"/>
    <mergeCell ref="O32:P32"/>
    <mergeCell ref="Q32:S32"/>
    <mergeCell ref="Q28:S28"/>
    <mergeCell ref="O29:P29"/>
    <mergeCell ref="Q29:S29"/>
    <mergeCell ref="H24:I24"/>
    <mergeCell ref="H21:I21"/>
    <mergeCell ref="H22:I22"/>
    <mergeCell ref="H23:I23"/>
    <mergeCell ref="O21:P21"/>
    <mergeCell ref="Q21:S21"/>
    <mergeCell ref="O22:P22"/>
    <mergeCell ref="Q22:S22"/>
    <mergeCell ref="O23:P23"/>
    <mergeCell ref="Q23:S23"/>
    <mergeCell ref="H20:I20"/>
    <mergeCell ref="H15:J15"/>
    <mergeCell ref="Q25:S25"/>
  </mergeCells>
  <conditionalFormatting sqref="N16">
    <cfRule type="containsText" dxfId="319" priority="101" stopIfTrue="1" operator="containsText" text="5">
      <formula>NOT(ISERROR(SEARCH("5",N16)))</formula>
    </cfRule>
    <cfRule type="containsText" dxfId="318" priority="102" stopIfTrue="1" operator="containsText" text="4">
      <formula>NOT(ISERROR(SEARCH("4",N16)))</formula>
    </cfRule>
    <cfRule type="containsText" dxfId="317" priority="103" stopIfTrue="1" operator="containsText" text="3">
      <formula>NOT(ISERROR(SEARCH("3",N16)))</formula>
    </cfRule>
    <cfRule type="containsText" dxfId="316" priority="104" stopIfTrue="1" operator="containsText" text="2">
      <formula>NOT(ISERROR(SEARCH("2",N16)))</formula>
    </cfRule>
    <cfRule type="containsText" dxfId="315" priority="105" stopIfTrue="1" operator="containsText" text="1">
      <formula>NOT(ISERROR(SEARCH("1",N16)))</formula>
    </cfRule>
  </conditionalFormatting>
  <conditionalFormatting sqref="N17">
    <cfRule type="containsText" dxfId="314" priority="96" stopIfTrue="1" operator="containsText" text="5">
      <formula>NOT(ISERROR(SEARCH("5",N17)))</formula>
    </cfRule>
    <cfRule type="containsText" dxfId="313" priority="97" stopIfTrue="1" operator="containsText" text="4">
      <formula>NOT(ISERROR(SEARCH("4",N17)))</formula>
    </cfRule>
    <cfRule type="containsText" dxfId="312" priority="98" stopIfTrue="1" operator="containsText" text="3">
      <formula>NOT(ISERROR(SEARCH("3",N17)))</formula>
    </cfRule>
    <cfRule type="containsText" dxfId="311" priority="99" stopIfTrue="1" operator="containsText" text="2">
      <formula>NOT(ISERROR(SEARCH("2",N17)))</formula>
    </cfRule>
    <cfRule type="containsText" dxfId="310" priority="100" stopIfTrue="1" operator="containsText" text="1">
      <formula>NOT(ISERROR(SEARCH("1",N17)))</formula>
    </cfRule>
  </conditionalFormatting>
  <conditionalFormatting sqref="N18">
    <cfRule type="containsText" dxfId="309" priority="91" stopIfTrue="1" operator="containsText" text="5">
      <formula>NOT(ISERROR(SEARCH("5",N18)))</formula>
    </cfRule>
    <cfRule type="containsText" dxfId="308" priority="92" stopIfTrue="1" operator="containsText" text="4">
      <formula>NOT(ISERROR(SEARCH("4",N18)))</formula>
    </cfRule>
    <cfRule type="containsText" dxfId="307" priority="93" stopIfTrue="1" operator="containsText" text="3">
      <formula>NOT(ISERROR(SEARCH("3",N18)))</formula>
    </cfRule>
    <cfRule type="containsText" dxfId="306" priority="94" stopIfTrue="1" operator="containsText" text="2">
      <formula>NOT(ISERROR(SEARCH("2",N18)))</formula>
    </cfRule>
    <cfRule type="containsText" dxfId="305" priority="95" stopIfTrue="1" operator="containsText" text="1">
      <formula>NOT(ISERROR(SEARCH("1",N18)))</formula>
    </cfRule>
  </conditionalFormatting>
  <conditionalFormatting sqref="N20">
    <cfRule type="containsText" dxfId="304" priority="81" stopIfTrue="1" operator="containsText" text="5">
      <formula>NOT(ISERROR(SEARCH("5",N20)))</formula>
    </cfRule>
    <cfRule type="containsText" dxfId="303" priority="82" stopIfTrue="1" operator="containsText" text="4">
      <formula>NOT(ISERROR(SEARCH("4",N20)))</formula>
    </cfRule>
    <cfRule type="containsText" dxfId="302" priority="83" stopIfTrue="1" operator="containsText" text="3">
      <formula>NOT(ISERROR(SEARCH("3",N20)))</formula>
    </cfRule>
    <cfRule type="containsText" dxfId="301" priority="84" stopIfTrue="1" operator="containsText" text="2">
      <formula>NOT(ISERROR(SEARCH("2",N20)))</formula>
    </cfRule>
    <cfRule type="containsText" dxfId="300" priority="85" stopIfTrue="1" operator="containsText" text="1">
      <formula>NOT(ISERROR(SEARCH("1",N20)))</formula>
    </cfRule>
  </conditionalFormatting>
  <conditionalFormatting sqref="N21">
    <cfRule type="containsText" dxfId="299" priority="76" stopIfTrue="1" operator="containsText" text="5">
      <formula>NOT(ISERROR(SEARCH("5",N21)))</formula>
    </cfRule>
    <cfRule type="containsText" dxfId="298" priority="77" stopIfTrue="1" operator="containsText" text="4">
      <formula>NOT(ISERROR(SEARCH("4",N21)))</formula>
    </cfRule>
    <cfRule type="containsText" dxfId="297" priority="78" stopIfTrue="1" operator="containsText" text="3">
      <formula>NOT(ISERROR(SEARCH("3",N21)))</formula>
    </cfRule>
    <cfRule type="containsText" dxfId="296" priority="79" stopIfTrue="1" operator="containsText" text="2">
      <formula>NOT(ISERROR(SEARCH("2",N21)))</formula>
    </cfRule>
    <cfRule type="containsText" dxfId="295" priority="80" stopIfTrue="1" operator="containsText" text="1">
      <formula>NOT(ISERROR(SEARCH("1",N21)))</formula>
    </cfRule>
  </conditionalFormatting>
  <conditionalFormatting sqref="N22">
    <cfRule type="containsText" dxfId="294" priority="66" stopIfTrue="1" operator="containsText" text="5">
      <formula>NOT(ISERROR(SEARCH("5",N22)))</formula>
    </cfRule>
    <cfRule type="containsText" dxfId="293" priority="67" stopIfTrue="1" operator="containsText" text="4">
      <formula>NOT(ISERROR(SEARCH("4",N22)))</formula>
    </cfRule>
    <cfRule type="containsText" dxfId="292" priority="68" stopIfTrue="1" operator="containsText" text="3">
      <formula>NOT(ISERROR(SEARCH("3",N22)))</formula>
    </cfRule>
    <cfRule type="containsText" dxfId="291" priority="69" stopIfTrue="1" operator="containsText" text="2">
      <formula>NOT(ISERROR(SEARCH("2",N22)))</formula>
    </cfRule>
    <cfRule type="containsText" dxfId="290" priority="70" stopIfTrue="1" operator="containsText" text="1">
      <formula>NOT(ISERROR(SEARCH("1",N22)))</formula>
    </cfRule>
  </conditionalFormatting>
  <conditionalFormatting sqref="N23">
    <cfRule type="containsText" dxfId="289" priority="61" stopIfTrue="1" operator="containsText" text="5">
      <formula>NOT(ISERROR(SEARCH("5",N23)))</formula>
    </cfRule>
    <cfRule type="containsText" dxfId="288" priority="62" stopIfTrue="1" operator="containsText" text="4">
      <formula>NOT(ISERROR(SEARCH("4",N23)))</formula>
    </cfRule>
    <cfRule type="containsText" dxfId="287" priority="63" stopIfTrue="1" operator="containsText" text="3">
      <formula>NOT(ISERROR(SEARCH("3",N23)))</formula>
    </cfRule>
    <cfRule type="containsText" dxfId="286" priority="64" stopIfTrue="1" operator="containsText" text="2">
      <formula>NOT(ISERROR(SEARCH("2",N23)))</formula>
    </cfRule>
    <cfRule type="containsText" dxfId="285" priority="65" stopIfTrue="1" operator="containsText" text="1">
      <formula>NOT(ISERROR(SEARCH("1",N23)))</formula>
    </cfRule>
  </conditionalFormatting>
  <conditionalFormatting sqref="N24">
    <cfRule type="containsText" dxfId="284" priority="56" stopIfTrue="1" operator="containsText" text="5">
      <formula>NOT(ISERROR(SEARCH("5",N24)))</formula>
    </cfRule>
    <cfRule type="containsText" dxfId="283" priority="57" stopIfTrue="1" operator="containsText" text="4">
      <formula>NOT(ISERROR(SEARCH("4",N24)))</formula>
    </cfRule>
    <cfRule type="containsText" dxfId="282" priority="58" stopIfTrue="1" operator="containsText" text="3">
      <formula>NOT(ISERROR(SEARCH("3",N24)))</formula>
    </cfRule>
    <cfRule type="containsText" dxfId="281" priority="59" stopIfTrue="1" operator="containsText" text="2">
      <formula>NOT(ISERROR(SEARCH("2",N24)))</formula>
    </cfRule>
    <cfRule type="containsText" dxfId="280" priority="60" stopIfTrue="1" operator="containsText" text="1">
      <formula>NOT(ISERROR(SEARCH("1",N24)))</formula>
    </cfRule>
  </conditionalFormatting>
  <conditionalFormatting sqref="N25">
    <cfRule type="containsText" dxfId="279" priority="51" stopIfTrue="1" operator="containsText" text="5">
      <formula>NOT(ISERROR(SEARCH("5",N25)))</formula>
    </cfRule>
    <cfRule type="containsText" dxfId="278" priority="52" stopIfTrue="1" operator="containsText" text="4">
      <formula>NOT(ISERROR(SEARCH("4",N25)))</formula>
    </cfRule>
    <cfRule type="containsText" dxfId="277" priority="53" stopIfTrue="1" operator="containsText" text="3">
      <formula>NOT(ISERROR(SEARCH("3",N25)))</formula>
    </cfRule>
    <cfRule type="containsText" dxfId="276" priority="54" stopIfTrue="1" operator="containsText" text="2">
      <formula>NOT(ISERROR(SEARCH("2",N25)))</formula>
    </cfRule>
    <cfRule type="containsText" dxfId="275" priority="55" stopIfTrue="1" operator="containsText" text="1">
      <formula>NOT(ISERROR(SEARCH("1",N25)))</formula>
    </cfRule>
  </conditionalFormatting>
  <conditionalFormatting sqref="N27">
    <cfRule type="containsText" dxfId="274" priority="36" stopIfTrue="1" operator="containsText" text="5">
      <formula>NOT(ISERROR(SEARCH("5",N27)))</formula>
    </cfRule>
    <cfRule type="containsText" dxfId="273" priority="37" stopIfTrue="1" operator="containsText" text="4">
      <formula>NOT(ISERROR(SEARCH("4",N27)))</formula>
    </cfRule>
    <cfRule type="containsText" dxfId="272" priority="38" stopIfTrue="1" operator="containsText" text="3">
      <formula>NOT(ISERROR(SEARCH("3",N27)))</formula>
    </cfRule>
    <cfRule type="containsText" dxfId="271" priority="39" stopIfTrue="1" operator="containsText" text="2">
      <formula>NOT(ISERROR(SEARCH("2",N27)))</formula>
    </cfRule>
    <cfRule type="containsText" dxfId="270" priority="40" stopIfTrue="1" operator="containsText" text="1">
      <formula>NOT(ISERROR(SEARCH("1",N27)))</formula>
    </cfRule>
  </conditionalFormatting>
  <conditionalFormatting sqref="N28">
    <cfRule type="containsText" dxfId="269" priority="31" stopIfTrue="1" operator="containsText" text="5">
      <formula>NOT(ISERROR(SEARCH("5",N28)))</formula>
    </cfRule>
    <cfRule type="containsText" dxfId="268" priority="32" stopIfTrue="1" operator="containsText" text="4">
      <formula>NOT(ISERROR(SEARCH("4",N28)))</formula>
    </cfRule>
    <cfRule type="containsText" dxfId="267" priority="33" stopIfTrue="1" operator="containsText" text="3">
      <formula>NOT(ISERROR(SEARCH("3",N28)))</formula>
    </cfRule>
    <cfRule type="containsText" dxfId="266" priority="34" stopIfTrue="1" operator="containsText" text="2">
      <formula>NOT(ISERROR(SEARCH("2",N28)))</formula>
    </cfRule>
    <cfRule type="containsText" dxfId="265" priority="35" stopIfTrue="1" operator="containsText" text="1">
      <formula>NOT(ISERROR(SEARCH("1",N28)))</formula>
    </cfRule>
  </conditionalFormatting>
  <conditionalFormatting sqref="N29">
    <cfRule type="containsText" dxfId="264" priority="26" stopIfTrue="1" operator="containsText" text="5">
      <formula>NOT(ISERROR(SEARCH("5",N29)))</formula>
    </cfRule>
    <cfRule type="containsText" dxfId="263" priority="27" stopIfTrue="1" operator="containsText" text="4">
      <formula>NOT(ISERROR(SEARCH("4",N29)))</formula>
    </cfRule>
    <cfRule type="containsText" dxfId="262" priority="28" stopIfTrue="1" operator="containsText" text="3">
      <formula>NOT(ISERROR(SEARCH("3",N29)))</formula>
    </cfRule>
    <cfRule type="containsText" dxfId="261" priority="29" stopIfTrue="1" operator="containsText" text="2">
      <formula>NOT(ISERROR(SEARCH("2",N29)))</formula>
    </cfRule>
    <cfRule type="containsText" dxfId="260" priority="30" stopIfTrue="1" operator="containsText" text="1">
      <formula>NOT(ISERROR(SEARCH("1",N29)))</formula>
    </cfRule>
  </conditionalFormatting>
  <conditionalFormatting sqref="N30">
    <cfRule type="containsText" dxfId="259" priority="21" stopIfTrue="1" operator="containsText" text="5">
      <formula>NOT(ISERROR(SEARCH("5",N30)))</formula>
    </cfRule>
    <cfRule type="containsText" dxfId="258" priority="22" stopIfTrue="1" operator="containsText" text="4">
      <formula>NOT(ISERROR(SEARCH("4",N30)))</formula>
    </cfRule>
    <cfRule type="containsText" dxfId="257" priority="23" stopIfTrue="1" operator="containsText" text="3">
      <formula>NOT(ISERROR(SEARCH("3",N30)))</formula>
    </cfRule>
    <cfRule type="containsText" dxfId="256" priority="24" stopIfTrue="1" operator="containsText" text="2">
      <formula>NOT(ISERROR(SEARCH("2",N30)))</formula>
    </cfRule>
    <cfRule type="containsText" dxfId="255" priority="25" stopIfTrue="1" operator="containsText" text="1">
      <formula>NOT(ISERROR(SEARCH("1",N30)))</formula>
    </cfRule>
  </conditionalFormatting>
  <conditionalFormatting sqref="N32">
    <cfRule type="containsText" dxfId="254" priority="6" stopIfTrue="1" operator="containsText" text="5">
      <formula>NOT(ISERROR(SEARCH("5",N32)))</formula>
    </cfRule>
    <cfRule type="containsText" dxfId="253" priority="7" stopIfTrue="1" operator="containsText" text="4">
      <formula>NOT(ISERROR(SEARCH("4",N32)))</formula>
    </cfRule>
    <cfRule type="containsText" dxfId="252" priority="8" stopIfTrue="1" operator="containsText" text="3">
      <formula>NOT(ISERROR(SEARCH("3",N32)))</formula>
    </cfRule>
    <cfRule type="containsText" dxfId="251" priority="9" stopIfTrue="1" operator="containsText" text="2">
      <formula>NOT(ISERROR(SEARCH("2",N32)))</formula>
    </cfRule>
    <cfRule type="containsText" dxfId="250" priority="10" stopIfTrue="1" operator="containsText" text="1">
      <formula>NOT(ISERROR(SEARCH("1",N32)))</formula>
    </cfRule>
  </conditionalFormatting>
  <conditionalFormatting sqref="N33">
    <cfRule type="containsText" dxfId="249" priority="1" stopIfTrue="1" operator="containsText" text="5">
      <formula>NOT(ISERROR(SEARCH("5",N33)))</formula>
    </cfRule>
    <cfRule type="containsText" dxfId="248" priority="2" stopIfTrue="1" operator="containsText" text="4">
      <formula>NOT(ISERROR(SEARCH("4",N33)))</formula>
    </cfRule>
    <cfRule type="containsText" dxfId="247" priority="3" stopIfTrue="1" operator="containsText" text="3">
      <formula>NOT(ISERROR(SEARCH("3",N33)))</formula>
    </cfRule>
    <cfRule type="containsText" dxfId="246" priority="4" stopIfTrue="1" operator="containsText" text="2">
      <formula>NOT(ISERROR(SEARCH("2",N33)))</formula>
    </cfRule>
    <cfRule type="containsText" dxfId="245" priority="5" stopIfTrue="1" operator="containsText" text="1">
      <formula>NOT(ISERROR(SEARCH("1",N33)))</formula>
    </cfRule>
  </conditionalFormatting>
  <hyperlinks>
    <hyperlink ref="N50" r:id="rId1" display="=SUM(P16:R47)" xr:uid="{00000000-0004-0000-0400-000000000000}"/>
  </hyperlinks>
  <printOptions horizontalCentered="1"/>
  <pageMargins left="0.23622047244094491" right="0.23622047244094491" top="0.55118110236220474" bottom="0.55118110236220474" header="0.31496062992125984" footer="0.31496062992125984"/>
  <pageSetup paperSize="9" scale="50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B1:AB46"/>
  <sheetViews>
    <sheetView showGridLines="0" view="pageBreakPreview" topLeftCell="A10" zoomScale="85" zoomScaleNormal="85" zoomScaleSheetLayoutView="85" workbookViewId="0">
      <selection activeCell="G16" sqref="G16"/>
    </sheetView>
  </sheetViews>
  <sheetFormatPr defaultColWidth="9.33203125" defaultRowHeight="17.399999999999999"/>
  <cols>
    <col min="1" max="1" width="3.33203125" style="390" customWidth="1"/>
    <col min="2" max="2" width="9.33203125" style="390"/>
    <col min="3" max="3" width="2.5546875" style="390" customWidth="1"/>
    <col min="4" max="4" width="11" style="390" customWidth="1"/>
    <col min="5" max="5" width="37.33203125" style="390" customWidth="1"/>
    <col min="6" max="6" width="9.6640625" style="390" customWidth="1"/>
    <col min="7" max="7" width="41.6640625" style="390" customWidth="1"/>
    <col min="8" max="8" width="16" style="390" customWidth="1"/>
    <col min="9" max="9" width="30.33203125" style="390" customWidth="1"/>
    <col min="10" max="10" width="14.33203125" style="390" customWidth="1"/>
    <col min="11" max="11" width="44.6640625" style="390" customWidth="1"/>
    <col min="12" max="12" width="14.33203125" style="390" customWidth="1"/>
    <col min="13" max="13" width="12.33203125" style="390" customWidth="1"/>
    <col min="14" max="14" width="10" style="390" customWidth="1"/>
    <col min="15" max="16" width="4.6640625" style="390" customWidth="1"/>
    <col min="17" max="17" width="3.6640625" style="390" customWidth="1"/>
    <col min="18" max="18" width="5.5546875" style="390" customWidth="1"/>
    <col min="19" max="19" width="3.6640625" style="390" customWidth="1"/>
    <col min="20" max="20" width="9.33203125" style="390"/>
    <col min="21" max="26" width="60.6640625" style="514" customWidth="1"/>
    <col min="27" max="16384" width="9.33203125" style="390"/>
  </cols>
  <sheetData>
    <row r="1" spans="2:26">
      <c r="B1" s="1151"/>
      <c r="C1" s="1151"/>
      <c r="D1" s="1151"/>
      <c r="E1" s="1151"/>
      <c r="F1" s="1151"/>
      <c r="G1" s="1151"/>
      <c r="H1" s="1151"/>
      <c r="I1" s="1151"/>
      <c r="J1" s="1151"/>
      <c r="K1" s="1151"/>
      <c r="L1" s="1151"/>
      <c r="M1" s="1151"/>
      <c r="N1" s="1151"/>
      <c r="O1" s="1151"/>
      <c r="P1" s="1151"/>
      <c r="Q1" s="1151"/>
      <c r="R1" s="1151"/>
      <c r="S1" s="1151"/>
    </row>
    <row r="2" spans="2:26">
      <c r="B2" s="1152"/>
      <c r="C2" s="1152"/>
      <c r="D2" s="1152"/>
      <c r="E2" s="1152"/>
      <c r="F2" s="1152"/>
      <c r="G2" s="1152"/>
      <c r="H2" s="1152"/>
      <c r="I2" s="1152"/>
      <c r="J2" s="1152"/>
      <c r="K2" s="1152"/>
      <c r="L2" s="1152"/>
      <c r="M2" s="1152"/>
      <c r="N2" s="1152"/>
      <c r="O2" s="1152"/>
      <c r="P2" s="1152"/>
      <c r="Q2" s="1152"/>
      <c r="R2" s="1152"/>
      <c r="S2" s="1152"/>
    </row>
    <row r="3" spans="2:26" ht="28.8">
      <c r="B3" s="1153" t="s">
        <v>100</v>
      </c>
      <c r="C3" s="1154"/>
      <c r="D3" s="1154"/>
      <c r="E3" s="1154"/>
      <c r="F3" s="1154"/>
      <c r="G3" s="1154"/>
      <c r="H3" s="1154"/>
      <c r="I3" s="1154"/>
      <c r="J3" s="1154"/>
      <c r="K3" s="1154"/>
      <c r="L3" s="1154"/>
      <c r="M3" s="1154"/>
      <c r="N3" s="1154"/>
      <c r="O3" s="1155"/>
      <c r="P3" s="391"/>
      <c r="Q3" s="392"/>
      <c r="R3" s="392"/>
      <c r="S3" s="393"/>
    </row>
    <row r="4" spans="2:26" ht="13.5" customHeight="1">
      <c r="B4" s="1156"/>
      <c r="C4" s="1157"/>
      <c r="D4" s="1157"/>
      <c r="E4" s="1157"/>
      <c r="F4" s="1157"/>
      <c r="G4" s="1157"/>
      <c r="H4" s="1157"/>
      <c r="I4" s="1157"/>
      <c r="J4" s="1157"/>
      <c r="K4" s="1157"/>
      <c r="L4" s="1157"/>
      <c r="M4" s="1157"/>
      <c r="N4" s="1157"/>
      <c r="O4" s="1158"/>
      <c r="P4" s="394"/>
      <c r="Q4" s="395"/>
      <c r="R4" s="395"/>
      <c r="S4" s="396"/>
    </row>
    <row r="5" spans="2:26" ht="21">
      <c r="B5" s="397"/>
      <c r="C5" s="398"/>
      <c r="D5" s="398"/>
      <c r="E5" s="399" t="s">
        <v>101</v>
      </c>
      <c r="F5" s="368" t="s">
        <v>454</v>
      </c>
      <c r="G5" s="400"/>
      <c r="H5" s="401"/>
      <c r="I5" s="401"/>
      <c r="J5" s="402"/>
      <c r="K5" s="402"/>
      <c r="L5" s="402"/>
      <c r="M5" s="403"/>
      <c r="N5" s="404"/>
      <c r="O5" s="405"/>
      <c r="P5" s="1159" t="s">
        <v>3</v>
      </c>
      <c r="Q5" s="1160"/>
      <c r="R5" s="1160"/>
      <c r="S5" s="1161"/>
    </row>
    <row r="6" spans="2:26" ht="21">
      <c r="B6" s="397"/>
      <c r="C6" s="398"/>
      <c r="D6" s="398"/>
      <c r="E6" s="399" t="s">
        <v>3</v>
      </c>
      <c r="F6" s="130" t="s">
        <v>449</v>
      </c>
      <c r="G6" s="400"/>
      <c r="H6" s="401"/>
      <c r="I6" s="401"/>
      <c r="J6" s="402"/>
      <c r="K6" s="402"/>
      <c r="L6" s="402"/>
      <c r="M6" s="403"/>
      <c r="N6" s="404"/>
      <c r="O6" s="405"/>
      <c r="P6" s="1162"/>
      <c r="Q6" s="1163"/>
      <c r="R6" s="1163"/>
      <c r="S6" s="1164"/>
    </row>
    <row r="7" spans="2:26" ht="21">
      <c r="B7" s="397"/>
      <c r="C7" s="398"/>
      <c r="D7" s="398"/>
      <c r="E7" s="399" t="s">
        <v>97</v>
      </c>
      <c r="F7" s="368" t="s">
        <v>108</v>
      </c>
      <c r="G7" s="400"/>
      <c r="H7" s="401"/>
      <c r="I7" s="401"/>
      <c r="J7" s="402"/>
      <c r="K7" s="402"/>
      <c r="L7" s="402"/>
      <c r="M7" s="403"/>
      <c r="N7" s="404"/>
      <c r="O7" s="405"/>
      <c r="P7" s="1159">
        <v>2022</v>
      </c>
      <c r="Q7" s="1160"/>
      <c r="R7" s="1160"/>
      <c r="S7" s="1161"/>
    </row>
    <row r="8" spans="2:26" ht="15.75" customHeight="1">
      <c r="B8" s="1165"/>
      <c r="C8" s="1166"/>
      <c r="D8" s="1166"/>
      <c r="E8" s="1166"/>
      <c r="F8" s="1166"/>
      <c r="G8" s="1166"/>
      <c r="H8" s="1166"/>
      <c r="I8" s="1166"/>
      <c r="J8" s="1166"/>
      <c r="K8" s="1166"/>
      <c r="L8" s="1166"/>
      <c r="M8" s="1166"/>
      <c r="N8" s="1166"/>
      <c r="O8" s="1167"/>
      <c r="P8" s="406"/>
      <c r="Q8" s="407"/>
      <c r="R8" s="407"/>
      <c r="S8" s="408"/>
    </row>
    <row r="9" spans="2:26">
      <c r="B9" s="1168"/>
      <c r="C9" s="1168"/>
      <c r="D9" s="1168"/>
      <c r="E9" s="1168"/>
      <c r="F9" s="1168"/>
      <c r="G9" s="1168"/>
      <c r="H9" s="1168"/>
      <c r="I9" s="1168"/>
      <c r="J9" s="1168"/>
      <c r="K9" s="1168"/>
      <c r="L9" s="1168"/>
      <c r="M9" s="1168"/>
      <c r="N9" s="1168"/>
      <c r="O9" s="1168"/>
      <c r="P9" s="1168"/>
      <c r="Q9" s="1168"/>
      <c r="R9" s="1168"/>
      <c r="S9" s="1168"/>
    </row>
    <row r="10" spans="2:26" ht="23.4">
      <c r="B10" s="409" t="s">
        <v>11</v>
      </c>
      <c r="C10" s="410"/>
      <c r="D10" s="410"/>
      <c r="E10" s="410"/>
      <c r="F10" s="410"/>
      <c r="G10" s="411"/>
      <c r="H10" s="1169" t="s">
        <v>120</v>
      </c>
      <c r="I10" s="1170"/>
      <c r="J10" s="1170"/>
      <c r="K10" s="1170"/>
      <c r="L10" s="1170"/>
      <c r="M10" s="1170"/>
      <c r="N10" s="1170"/>
      <c r="O10" s="1170"/>
      <c r="P10" s="1170"/>
      <c r="Q10" s="1170"/>
      <c r="R10" s="1170"/>
      <c r="S10" s="1171"/>
    </row>
    <row r="11" spans="2:26" ht="9" customHeight="1">
      <c r="B11" s="1128"/>
      <c r="C11" s="1128"/>
      <c r="D11" s="1128"/>
      <c r="E11" s="1128"/>
      <c r="F11" s="1128"/>
      <c r="G11" s="1128"/>
      <c r="H11" s="1128"/>
      <c r="I11" s="1128"/>
      <c r="J11" s="1128"/>
      <c r="K11" s="1128"/>
      <c r="L11" s="1129"/>
      <c r="M11" s="1129"/>
      <c r="N11" s="1129"/>
      <c r="O11" s="1129"/>
      <c r="P11" s="1129"/>
      <c r="Q11" s="1129"/>
      <c r="R11" s="1129"/>
      <c r="S11" s="1129"/>
    </row>
    <row r="12" spans="2:26" ht="24" customHeight="1" thickBot="1">
      <c r="B12" s="949" t="s">
        <v>70</v>
      </c>
      <c r="C12" s="950"/>
      <c r="D12" s="951"/>
      <c r="E12" s="1130" t="s">
        <v>111</v>
      </c>
      <c r="F12" s="1130" t="s">
        <v>19</v>
      </c>
      <c r="G12" s="958" t="s">
        <v>249</v>
      </c>
      <c r="H12" s="959"/>
      <c r="I12" s="959"/>
      <c r="J12" s="917"/>
      <c r="K12" s="913" t="s">
        <v>113</v>
      </c>
      <c r="L12" s="1133" t="s">
        <v>119</v>
      </c>
      <c r="M12" s="1134"/>
      <c r="N12" s="1135" t="s">
        <v>17</v>
      </c>
      <c r="O12" s="1136"/>
      <c r="P12" s="1137"/>
      <c r="Q12" s="1138" t="s">
        <v>18</v>
      </c>
      <c r="R12" s="1139"/>
      <c r="S12" s="1140"/>
      <c r="U12" s="846" t="s">
        <v>118</v>
      </c>
      <c r="V12" s="826">
        <v>1</v>
      </c>
      <c r="W12" s="826">
        <v>2</v>
      </c>
      <c r="X12" s="826">
        <v>3</v>
      </c>
      <c r="Y12" s="826">
        <v>4</v>
      </c>
      <c r="Z12" s="829">
        <v>5</v>
      </c>
    </row>
    <row r="13" spans="2:26" ht="15" customHeight="1" thickBot="1">
      <c r="B13" s="952"/>
      <c r="C13" s="953"/>
      <c r="D13" s="954"/>
      <c r="E13" s="1131"/>
      <c r="F13" s="1131"/>
      <c r="G13" s="960" t="s">
        <v>106</v>
      </c>
      <c r="H13" s="962" t="s">
        <v>112</v>
      </c>
      <c r="I13" s="963"/>
      <c r="J13" s="964"/>
      <c r="K13" s="914"/>
      <c r="L13" s="965" t="s">
        <v>104</v>
      </c>
      <c r="M13" s="967" t="s">
        <v>22</v>
      </c>
      <c r="N13" s="968" t="s">
        <v>98</v>
      </c>
      <c r="O13" s="970" t="s">
        <v>22</v>
      </c>
      <c r="P13" s="971"/>
      <c r="Q13" s="1141" t="s">
        <v>23</v>
      </c>
      <c r="R13" s="1142"/>
      <c r="S13" s="1143"/>
      <c r="U13" s="847"/>
      <c r="V13" s="827"/>
      <c r="W13" s="827"/>
      <c r="X13" s="827"/>
      <c r="Y13" s="827"/>
      <c r="Z13" s="830"/>
    </row>
    <row r="14" spans="2:26" ht="28.5" customHeight="1">
      <c r="B14" s="955"/>
      <c r="C14" s="956"/>
      <c r="D14" s="957"/>
      <c r="E14" s="1132"/>
      <c r="F14" s="1132"/>
      <c r="G14" s="961"/>
      <c r="H14" s="924" t="s">
        <v>181</v>
      </c>
      <c r="I14" s="925"/>
      <c r="J14" s="213" t="s">
        <v>182</v>
      </c>
      <c r="K14" s="915"/>
      <c r="L14" s="966"/>
      <c r="M14" s="957"/>
      <c r="N14" s="969"/>
      <c r="O14" s="972"/>
      <c r="P14" s="973"/>
      <c r="Q14" s="412"/>
      <c r="R14" s="412"/>
      <c r="S14" s="413"/>
      <c r="U14" s="848"/>
      <c r="V14" s="828"/>
      <c r="W14" s="828"/>
      <c r="X14" s="828"/>
      <c r="Y14" s="828"/>
      <c r="Z14" s="831"/>
    </row>
    <row r="15" spans="2:26" ht="18" thickBot="1">
      <c r="B15" s="1145" t="s">
        <v>24</v>
      </c>
      <c r="C15" s="1146"/>
      <c r="D15" s="1147"/>
      <c r="E15" s="414" t="s">
        <v>25</v>
      </c>
      <c r="F15" s="414" t="s">
        <v>26</v>
      </c>
      <c r="G15" s="415" t="s">
        <v>27</v>
      </c>
      <c r="H15" s="1148" t="s">
        <v>28</v>
      </c>
      <c r="I15" s="1149"/>
      <c r="J15" s="1150"/>
      <c r="K15" s="416" t="s">
        <v>114</v>
      </c>
      <c r="L15" s="417" t="s">
        <v>115</v>
      </c>
      <c r="M15" s="418"/>
      <c r="N15" s="419"/>
      <c r="O15" s="1148" t="s">
        <v>31</v>
      </c>
      <c r="P15" s="1150"/>
      <c r="Q15" s="1148" t="s">
        <v>32</v>
      </c>
      <c r="R15" s="1149"/>
      <c r="S15" s="1150"/>
    </row>
    <row r="16" spans="2:26" ht="73.5" customHeight="1">
      <c r="B16" s="1107" t="s">
        <v>109</v>
      </c>
      <c r="C16" s="1108"/>
      <c r="D16" s="1109"/>
      <c r="E16" s="458" t="s">
        <v>316</v>
      </c>
      <c r="F16" s="217">
        <v>20</v>
      </c>
      <c r="G16" s="480" t="s">
        <v>279</v>
      </c>
      <c r="H16" s="1144" t="s">
        <v>280</v>
      </c>
      <c r="I16" s="1144"/>
      <c r="J16" s="476" t="s">
        <v>281</v>
      </c>
      <c r="K16" s="501" t="s">
        <v>282</v>
      </c>
      <c r="L16" s="460"/>
      <c r="M16" s="461">
        <f>IFERROR(L16/J16,0)</f>
        <v>0</v>
      </c>
      <c r="N16" s="462">
        <f>+O16</f>
        <v>1</v>
      </c>
      <c r="O16" s="1126">
        <f>IF(M16&lt;75%,1,IF(M16&lt;85%,2,IF(M16&lt;95%,3,IF(M16&lt;=100%,4,5))))</f>
        <v>1</v>
      </c>
      <c r="P16" s="1127"/>
      <c r="Q16" s="1094">
        <f>+(O16*F16)/5</f>
        <v>4</v>
      </c>
      <c r="R16" s="1095"/>
      <c r="S16" s="1096"/>
      <c r="U16" s="507" t="s">
        <v>317</v>
      </c>
      <c r="V16" s="515" t="s">
        <v>318</v>
      </c>
      <c r="W16" s="515" t="s">
        <v>319</v>
      </c>
      <c r="X16" s="515" t="s">
        <v>320</v>
      </c>
      <c r="Y16" s="515" t="s">
        <v>321</v>
      </c>
      <c r="Z16" s="515" t="s">
        <v>322</v>
      </c>
    </row>
    <row r="17" spans="2:28" ht="15" customHeight="1">
      <c r="B17" s="464"/>
      <c r="C17" s="465"/>
      <c r="D17" s="466"/>
      <c r="E17" s="227"/>
      <c r="F17" s="467">
        <f>SUM(F16:F16)</f>
        <v>20</v>
      </c>
      <c r="G17" s="468"/>
      <c r="H17" s="1097"/>
      <c r="I17" s="1098"/>
      <c r="J17" s="469"/>
      <c r="K17" s="470"/>
      <c r="L17" s="471"/>
      <c r="M17" s="472"/>
      <c r="N17" s="473"/>
      <c r="O17" s="474"/>
      <c r="P17" s="473"/>
      <c r="Q17" s="420"/>
      <c r="R17" s="421"/>
      <c r="S17" s="422"/>
      <c r="T17" s="423"/>
      <c r="U17" s="508"/>
      <c r="V17" s="508"/>
      <c r="W17" s="508"/>
      <c r="X17" s="508"/>
      <c r="Y17" s="508"/>
      <c r="Z17" s="508"/>
    </row>
    <row r="18" spans="2:28" ht="72">
      <c r="B18" s="1104" t="s">
        <v>268</v>
      </c>
      <c r="C18" s="1105"/>
      <c r="D18" s="1106"/>
      <c r="E18" s="239" t="s">
        <v>283</v>
      </c>
      <c r="F18" s="212">
        <v>5</v>
      </c>
      <c r="G18" s="239" t="s">
        <v>284</v>
      </c>
      <c r="H18" s="1125" t="s">
        <v>285</v>
      </c>
      <c r="I18" s="1125"/>
      <c r="J18" s="475" t="s">
        <v>277</v>
      </c>
      <c r="K18" s="476" t="s">
        <v>286</v>
      </c>
      <c r="L18" s="477"/>
      <c r="M18" s="461">
        <f t="shared" ref="M18:M22" si="0">IFERROR(L18/J18,0)</f>
        <v>0</v>
      </c>
      <c r="N18" s="462">
        <f>+O18</f>
        <v>1</v>
      </c>
      <c r="O18" s="1092">
        <f t="shared" ref="O18:O22" si="1">IF(M18&lt;75%,1,IF(M18&lt;85%,2,IF(M18&lt;95%,3,IF(M18&lt;=100%,4,5))))</f>
        <v>1</v>
      </c>
      <c r="P18" s="1093"/>
      <c r="Q18" s="1094">
        <f t="shared" ref="Q18:Q22" si="2">+(O18*F18)/5</f>
        <v>1</v>
      </c>
      <c r="R18" s="1095"/>
      <c r="S18" s="1096"/>
      <c r="U18" s="509" t="s">
        <v>283</v>
      </c>
      <c r="V18" s="504" t="s">
        <v>323</v>
      </c>
      <c r="W18" s="504" t="s">
        <v>324</v>
      </c>
      <c r="X18" s="504" t="s">
        <v>325</v>
      </c>
      <c r="Y18" s="504" t="s">
        <v>326</v>
      </c>
      <c r="Z18" s="504" t="s">
        <v>327</v>
      </c>
      <c r="AA18" s="1086"/>
      <c r="AB18" s="1087"/>
    </row>
    <row r="19" spans="2:28" ht="18">
      <c r="B19" s="1107"/>
      <c r="C19" s="1108"/>
      <c r="D19" s="1109"/>
      <c r="E19" s="999" t="s">
        <v>328</v>
      </c>
      <c r="F19" s="242">
        <v>5</v>
      </c>
      <c r="G19" s="239" t="s">
        <v>329</v>
      </c>
      <c r="H19" s="1121" t="s">
        <v>330</v>
      </c>
      <c r="I19" s="1122"/>
      <c r="J19" s="478" t="s">
        <v>331</v>
      </c>
      <c r="K19" s="476" t="s">
        <v>332</v>
      </c>
      <c r="L19" s="477"/>
      <c r="M19" s="461">
        <f t="shared" si="0"/>
        <v>0</v>
      </c>
      <c r="N19" s="462">
        <f t="shared" ref="N19:N22" si="3">+O19</f>
        <v>1</v>
      </c>
      <c r="O19" s="1092">
        <f t="shared" si="1"/>
        <v>1</v>
      </c>
      <c r="P19" s="1093"/>
      <c r="Q19" s="1094">
        <f t="shared" si="2"/>
        <v>1</v>
      </c>
      <c r="R19" s="1095"/>
      <c r="S19" s="1096"/>
      <c r="U19" s="510" t="s">
        <v>333</v>
      </c>
      <c r="V19" s="504" t="s">
        <v>334</v>
      </c>
      <c r="W19" s="504" t="s">
        <v>335</v>
      </c>
      <c r="X19" s="504" t="s">
        <v>336</v>
      </c>
      <c r="Y19" s="504" t="s">
        <v>337</v>
      </c>
      <c r="Z19" s="504" t="s">
        <v>338</v>
      </c>
      <c r="AA19" s="424"/>
    </row>
    <row r="20" spans="2:28" ht="18">
      <c r="B20" s="1107"/>
      <c r="C20" s="1108"/>
      <c r="D20" s="1109"/>
      <c r="E20" s="987"/>
      <c r="F20" s="479">
        <v>5</v>
      </c>
      <c r="G20" s="239" t="s">
        <v>339</v>
      </c>
      <c r="H20" s="1121" t="s">
        <v>330</v>
      </c>
      <c r="I20" s="1122"/>
      <c r="J20" s="478" t="s">
        <v>331</v>
      </c>
      <c r="K20" s="476" t="s">
        <v>340</v>
      </c>
      <c r="L20" s="477"/>
      <c r="M20" s="461">
        <f t="shared" si="0"/>
        <v>0</v>
      </c>
      <c r="N20" s="462">
        <f t="shared" si="3"/>
        <v>1</v>
      </c>
      <c r="O20" s="1092">
        <f t="shared" si="1"/>
        <v>1</v>
      </c>
      <c r="P20" s="1093"/>
      <c r="Q20" s="1094">
        <f t="shared" si="2"/>
        <v>1</v>
      </c>
      <c r="R20" s="1095"/>
      <c r="S20" s="1096"/>
      <c r="U20" s="510" t="s">
        <v>341</v>
      </c>
      <c r="V20" s="504" t="s">
        <v>334</v>
      </c>
      <c r="W20" s="504" t="s">
        <v>335</v>
      </c>
      <c r="X20" s="504" t="s">
        <v>336</v>
      </c>
      <c r="Y20" s="504" t="s">
        <v>337</v>
      </c>
      <c r="Z20" s="504" t="s">
        <v>338</v>
      </c>
      <c r="AA20" s="424"/>
    </row>
    <row r="21" spans="2:28" ht="52.5" customHeight="1">
      <c r="B21" s="1107"/>
      <c r="C21" s="1108"/>
      <c r="D21" s="1109"/>
      <c r="E21" s="1088" t="s">
        <v>342</v>
      </c>
      <c r="F21" s="479">
        <v>5</v>
      </c>
      <c r="G21" s="480" t="s">
        <v>343</v>
      </c>
      <c r="H21" s="1123" t="s">
        <v>344</v>
      </c>
      <c r="I21" s="1124"/>
      <c r="J21" s="475" t="s">
        <v>345</v>
      </c>
      <c r="K21" s="459" t="s">
        <v>346</v>
      </c>
      <c r="L21" s="477"/>
      <c r="M21" s="461">
        <f t="shared" si="0"/>
        <v>0</v>
      </c>
      <c r="N21" s="462">
        <f t="shared" si="3"/>
        <v>1</v>
      </c>
      <c r="O21" s="1092">
        <f t="shared" si="1"/>
        <v>1</v>
      </c>
      <c r="P21" s="1093"/>
      <c r="Q21" s="1094">
        <f t="shared" si="2"/>
        <v>1</v>
      </c>
      <c r="R21" s="1095"/>
      <c r="S21" s="1096"/>
      <c r="U21" s="510" t="s">
        <v>346</v>
      </c>
      <c r="V21" s="504" t="s">
        <v>347</v>
      </c>
      <c r="W21" s="504" t="s">
        <v>348</v>
      </c>
      <c r="X21" s="504" t="s">
        <v>349</v>
      </c>
      <c r="Y21" s="504" t="s">
        <v>350</v>
      </c>
      <c r="Z21" s="504" t="s">
        <v>351</v>
      </c>
    </row>
    <row r="22" spans="2:28" ht="36.75" customHeight="1">
      <c r="B22" s="1107"/>
      <c r="C22" s="1108"/>
      <c r="D22" s="1109"/>
      <c r="E22" s="1089"/>
      <c r="F22" s="479">
        <v>5</v>
      </c>
      <c r="G22" s="463" t="s">
        <v>352</v>
      </c>
      <c r="H22" s="1090" t="s">
        <v>353</v>
      </c>
      <c r="I22" s="1091"/>
      <c r="J22" s="478" t="s">
        <v>331</v>
      </c>
      <c r="K22" s="459" t="s">
        <v>354</v>
      </c>
      <c r="L22" s="477"/>
      <c r="M22" s="461">
        <f t="shared" si="0"/>
        <v>0</v>
      </c>
      <c r="N22" s="462">
        <f t="shared" si="3"/>
        <v>1</v>
      </c>
      <c r="O22" s="1092">
        <f t="shared" si="1"/>
        <v>1</v>
      </c>
      <c r="P22" s="1093"/>
      <c r="Q22" s="1094">
        <f t="shared" si="2"/>
        <v>1</v>
      </c>
      <c r="R22" s="1095"/>
      <c r="S22" s="1096"/>
      <c r="U22" s="510" t="s">
        <v>354</v>
      </c>
      <c r="V22" s="504" t="s">
        <v>355</v>
      </c>
      <c r="W22" s="504" t="s">
        <v>356</v>
      </c>
      <c r="X22" s="504" t="s">
        <v>357</v>
      </c>
      <c r="Y22" s="504" t="s">
        <v>358</v>
      </c>
      <c r="Z22" s="504" t="s">
        <v>359</v>
      </c>
      <c r="AA22" s="424"/>
    </row>
    <row r="23" spans="2:28" ht="18" customHeight="1">
      <c r="B23" s="425"/>
      <c r="C23" s="426"/>
      <c r="D23" s="427"/>
      <c r="E23" s="227"/>
      <c r="F23" s="467">
        <f>SUM(F18:F22)</f>
        <v>25</v>
      </c>
      <c r="G23" s="481"/>
      <c r="H23" s="1097"/>
      <c r="I23" s="1098"/>
      <c r="J23" s="482"/>
      <c r="K23" s="483"/>
      <c r="L23" s="484"/>
      <c r="M23" s="485"/>
      <c r="N23" s="486"/>
      <c r="O23" s="487"/>
      <c r="P23" s="486"/>
      <c r="Q23" s="428"/>
      <c r="R23" s="429"/>
      <c r="S23" s="430"/>
      <c r="U23" s="508"/>
      <c r="V23" s="508"/>
      <c r="W23" s="508"/>
      <c r="X23" s="508"/>
      <c r="Y23" s="508"/>
      <c r="Z23" s="508"/>
    </row>
    <row r="24" spans="2:28" ht="54">
      <c r="B24" s="1104" t="s">
        <v>271</v>
      </c>
      <c r="C24" s="1105"/>
      <c r="D24" s="1106"/>
      <c r="E24" s="1110" t="s">
        <v>360</v>
      </c>
      <c r="F24" s="488">
        <v>5</v>
      </c>
      <c r="G24" s="1112" t="s">
        <v>361</v>
      </c>
      <c r="H24" s="1102" t="s">
        <v>362</v>
      </c>
      <c r="I24" s="1103"/>
      <c r="J24" s="489" t="s">
        <v>363</v>
      </c>
      <c r="K24" s="502" t="s">
        <v>364</v>
      </c>
      <c r="L24" s="490"/>
      <c r="M24" s="461">
        <f>IFERROR(L24/J24,0)</f>
        <v>0</v>
      </c>
      <c r="N24" s="462">
        <f t="shared" ref="N24:N30" si="4">+O24</f>
        <v>1</v>
      </c>
      <c r="O24" s="1092">
        <f t="shared" ref="O24:O30" si="5">IF(M24&lt;75%,1,IF(M24&lt;85%,2,IF(M24&lt;95%,3,IF(M24&lt;=100%,4,5))))</f>
        <v>1</v>
      </c>
      <c r="P24" s="1093"/>
      <c r="Q24" s="1099">
        <f>+(O24*F24)/5</f>
        <v>1</v>
      </c>
      <c r="R24" s="1100"/>
      <c r="S24" s="1101"/>
      <c r="U24" s="511" t="s">
        <v>364</v>
      </c>
      <c r="V24" s="504" t="s">
        <v>365</v>
      </c>
      <c r="W24" s="504" t="s">
        <v>366</v>
      </c>
      <c r="X24" s="504" t="s">
        <v>367</v>
      </c>
      <c r="Y24" s="504" t="s">
        <v>368</v>
      </c>
      <c r="Z24" s="504" t="s">
        <v>369</v>
      </c>
    </row>
    <row r="25" spans="2:28" ht="36">
      <c r="B25" s="1107"/>
      <c r="C25" s="1108"/>
      <c r="D25" s="1109"/>
      <c r="E25" s="1111"/>
      <c r="F25" s="488">
        <v>10</v>
      </c>
      <c r="G25" s="1113"/>
      <c r="H25" s="1102" t="s">
        <v>362</v>
      </c>
      <c r="I25" s="1103"/>
      <c r="J25" s="489" t="s">
        <v>363</v>
      </c>
      <c r="K25" s="502" t="s">
        <v>370</v>
      </c>
      <c r="L25" s="490"/>
      <c r="M25" s="461">
        <f>IFERROR(L25/J25,0)</f>
        <v>0</v>
      </c>
      <c r="N25" s="462">
        <f t="shared" si="4"/>
        <v>1</v>
      </c>
      <c r="O25" s="1092">
        <f t="shared" si="5"/>
        <v>1</v>
      </c>
      <c r="P25" s="1093"/>
      <c r="Q25" s="1099">
        <f>+(O25*F25)/5</f>
        <v>2</v>
      </c>
      <c r="R25" s="1100"/>
      <c r="S25" s="1101"/>
      <c r="U25" s="511" t="s">
        <v>370</v>
      </c>
      <c r="V25" s="504" t="s">
        <v>365</v>
      </c>
      <c r="W25" s="504" t="s">
        <v>366</v>
      </c>
      <c r="X25" s="504" t="s">
        <v>367</v>
      </c>
      <c r="Y25" s="504" t="s">
        <v>368</v>
      </c>
      <c r="Z25" s="504" t="s">
        <v>369</v>
      </c>
    </row>
    <row r="26" spans="2:28" ht="36">
      <c r="B26" s="1107"/>
      <c r="C26" s="1108"/>
      <c r="D26" s="1109"/>
      <c r="E26" s="1111"/>
      <c r="F26" s="1114">
        <v>10</v>
      </c>
      <c r="G26" s="1117" t="s">
        <v>371</v>
      </c>
      <c r="H26" s="1120" t="s">
        <v>372</v>
      </c>
      <c r="I26" s="1120"/>
      <c r="J26" s="489" t="s">
        <v>363</v>
      </c>
      <c r="K26" s="503" t="s">
        <v>373</v>
      </c>
      <c r="L26" s="490"/>
      <c r="M26" s="461">
        <f>IFERROR(L26/J26,0)</f>
        <v>0</v>
      </c>
      <c r="N26" s="462">
        <f t="shared" si="4"/>
        <v>1</v>
      </c>
      <c r="O26" s="1092">
        <f t="shared" si="5"/>
        <v>1</v>
      </c>
      <c r="P26" s="1093"/>
      <c r="Q26" s="1099">
        <f>+(O26*F26)/5</f>
        <v>2</v>
      </c>
      <c r="R26" s="1100"/>
      <c r="S26" s="1101"/>
      <c r="U26" s="512" t="s">
        <v>374</v>
      </c>
      <c r="V26" s="504" t="s">
        <v>365</v>
      </c>
      <c r="W26" s="504" t="s">
        <v>366</v>
      </c>
      <c r="X26" s="504" t="s">
        <v>367</v>
      </c>
      <c r="Y26" s="504" t="s">
        <v>368</v>
      </c>
      <c r="Z26" s="504" t="s">
        <v>369</v>
      </c>
    </row>
    <row r="27" spans="2:28" ht="18">
      <c r="B27" s="1107"/>
      <c r="C27" s="1108"/>
      <c r="D27" s="1109"/>
      <c r="E27" s="1111"/>
      <c r="F27" s="1115"/>
      <c r="G27" s="1118"/>
      <c r="H27" s="1120" t="s">
        <v>375</v>
      </c>
      <c r="I27" s="1120"/>
      <c r="J27" s="489" t="s">
        <v>363</v>
      </c>
      <c r="K27" s="492" t="s">
        <v>376</v>
      </c>
      <c r="L27" s="491"/>
      <c r="M27" s="461"/>
      <c r="N27" s="462"/>
      <c r="O27" s="1092"/>
      <c r="P27" s="1093"/>
      <c r="Q27" s="1099"/>
      <c r="R27" s="1100"/>
      <c r="S27" s="1101"/>
      <c r="U27" s="512" t="s">
        <v>377</v>
      </c>
      <c r="V27" s="504" t="s">
        <v>365</v>
      </c>
      <c r="W27" s="504" t="s">
        <v>366</v>
      </c>
      <c r="X27" s="504" t="s">
        <v>367</v>
      </c>
      <c r="Y27" s="504" t="s">
        <v>368</v>
      </c>
      <c r="Z27" s="504" t="s">
        <v>369</v>
      </c>
    </row>
    <row r="28" spans="2:28" ht="18">
      <c r="B28" s="1107"/>
      <c r="C28" s="1108"/>
      <c r="D28" s="1109"/>
      <c r="E28" s="1111"/>
      <c r="F28" s="1116"/>
      <c r="G28" s="1119"/>
      <c r="H28" s="1120" t="s">
        <v>378</v>
      </c>
      <c r="I28" s="1120"/>
      <c r="J28" s="489" t="s">
        <v>363</v>
      </c>
      <c r="K28" s="492" t="s">
        <v>379</v>
      </c>
      <c r="L28" s="491"/>
      <c r="M28" s="461"/>
      <c r="N28" s="462"/>
      <c r="O28" s="1092"/>
      <c r="P28" s="1093"/>
      <c r="Q28" s="1099"/>
      <c r="R28" s="1100"/>
      <c r="S28" s="1101"/>
      <c r="U28" s="512" t="s">
        <v>380</v>
      </c>
      <c r="V28" s="504" t="s">
        <v>365</v>
      </c>
      <c r="W28" s="504" t="s">
        <v>366</v>
      </c>
      <c r="X28" s="504" t="s">
        <v>367</v>
      </c>
      <c r="Y28" s="504" t="s">
        <v>368</v>
      </c>
      <c r="Z28" s="504" t="s">
        <v>369</v>
      </c>
    </row>
    <row r="29" spans="2:28" ht="18">
      <c r="B29" s="1107"/>
      <c r="C29" s="1108"/>
      <c r="D29" s="1109"/>
      <c r="E29" s="1111"/>
      <c r="F29" s="488">
        <v>10</v>
      </c>
      <c r="G29" s="492" t="s">
        <v>381</v>
      </c>
      <c r="H29" s="1120" t="s">
        <v>382</v>
      </c>
      <c r="I29" s="1120"/>
      <c r="J29" s="489" t="s">
        <v>363</v>
      </c>
      <c r="K29" s="492" t="s">
        <v>383</v>
      </c>
      <c r="L29" s="491"/>
      <c r="M29" s="461">
        <f t="shared" ref="M29:M30" si="6">IFERROR(L29/J29,0)</f>
        <v>0</v>
      </c>
      <c r="N29" s="462">
        <f t="shared" si="4"/>
        <v>1</v>
      </c>
      <c r="O29" s="1092">
        <f t="shared" si="5"/>
        <v>1</v>
      </c>
      <c r="P29" s="1093"/>
      <c r="Q29" s="1099">
        <f t="shared" ref="Q29:Q30" si="7">+(O29*F29)/5</f>
        <v>2</v>
      </c>
      <c r="R29" s="1100"/>
      <c r="S29" s="1101"/>
      <c r="U29" s="512" t="s">
        <v>384</v>
      </c>
      <c r="V29" s="504" t="s">
        <v>365</v>
      </c>
      <c r="W29" s="504" t="s">
        <v>366</v>
      </c>
      <c r="X29" s="504" t="s">
        <v>367</v>
      </c>
      <c r="Y29" s="504" t="s">
        <v>368</v>
      </c>
      <c r="Z29" s="504" t="s">
        <v>369</v>
      </c>
    </row>
    <row r="30" spans="2:28" ht="18">
      <c r="B30" s="1107"/>
      <c r="C30" s="1108"/>
      <c r="D30" s="1109"/>
      <c r="E30" s="1111"/>
      <c r="F30" s="488">
        <v>10</v>
      </c>
      <c r="G30" s="492" t="s">
        <v>385</v>
      </c>
      <c r="H30" s="1120" t="s">
        <v>386</v>
      </c>
      <c r="I30" s="1120"/>
      <c r="J30" s="489" t="s">
        <v>363</v>
      </c>
      <c r="K30" s="492" t="s">
        <v>387</v>
      </c>
      <c r="L30" s="491"/>
      <c r="M30" s="461">
        <f t="shared" si="6"/>
        <v>0</v>
      </c>
      <c r="N30" s="462">
        <f t="shared" si="4"/>
        <v>1</v>
      </c>
      <c r="O30" s="1092">
        <f t="shared" si="5"/>
        <v>1</v>
      </c>
      <c r="P30" s="1093"/>
      <c r="Q30" s="1099">
        <f t="shared" si="7"/>
        <v>2</v>
      </c>
      <c r="R30" s="1100"/>
      <c r="S30" s="1101"/>
      <c r="U30" s="512" t="s">
        <v>388</v>
      </c>
      <c r="V30" s="504" t="s">
        <v>365</v>
      </c>
      <c r="W30" s="504" t="s">
        <v>366</v>
      </c>
      <c r="X30" s="504" t="s">
        <v>367</v>
      </c>
      <c r="Y30" s="504" t="s">
        <v>368</v>
      </c>
      <c r="Z30" s="504" t="s">
        <v>369</v>
      </c>
    </row>
    <row r="31" spans="2:28" ht="18" customHeight="1">
      <c r="B31" s="431"/>
      <c r="C31" s="432"/>
      <c r="D31" s="433"/>
      <c r="E31" s="227"/>
      <c r="F31" s="434">
        <f>SUM(F24:F30)</f>
        <v>45</v>
      </c>
      <c r="G31" s="468"/>
      <c r="H31" s="1097"/>
      <c r="I31" s="1098"/>
      <c r="J31" s="469"/>
      <c r="K31" s="470"/>
      <c r="L31" s="474"/>
      <c r="M31" s="493"/>
      <c r="N31" s="473"/>
      <c r="O31" s="474"/>
      <c r="P31" s="473"/>
      <c r="Q31" s="435"/>
      <c r="R31" s="436"/>
      <c r="S31" s="437"/>
      <c r="U31" s="508"/>
      <c r="V31" s="508"/>
      <c r="W31" s="508"/>
      <c r="X31" s="508"/>
      <c r="Y31" s="508"/>
      <c r="Z31" s="508"/>
    </row>
    <row r="32" spans="2:28" ht="37.5" customHeight="1">
      <c r="B32" s="623" t="s">
        <v>62</v>
      </c>
      <c r="C32" s="624"/>
      <c r="D32" s="625"/>
      <c r="E32" s="218" t="s">
        <v>450</v>
      </c>
      <c r="F32" s="212">
        <v>5</v>
      </c>
      <c r="G32" s="218" t="s">
        <v>121</v>
      </c>
      <c r="H32" s="768" t="s">
        <v>245</v>
      </c>
      <c r="I32" s="769"/>
      <c r="J32" s="318" t="s">
        <v>99</v>
      </c>
      <c r="K32" s="241" t="s">
        <v>246</v>
      </c>
      <c r="L32" s="365"/>
      <c r="M32" s="277">
        <f>IFERROR(L32/J32,0)</f>
        <v>0</v>
      </c>
      <c r="N32" s="222">
        <f>+O32</f>
        <v>1</v>
      </c>
      <c r="O32" s="758">
        <f>IF(M32&lt;75%,1,IF(M32&lt;85%,2,IF(M32&lt;95%,3,IF(M32&lt;=100%,4,5))))</f>
        <v>1</v>
      </c>
      <c r="P32" s="759"/>
      <c r="Q32" s="755">
        <f>+(O32*F32)/5</f>
        <v>1</v>
      </c>
      <c r="R32" s="756"/>
      <c r="S32" s="757"/>
      <c r="U32" s="510" t="s">
        <v>389</v>
      </c>
      <c r="V32" s="505" t="s">
        <v>390</v>
      </c>
      <c r="W32" s="505" t="s">
        <v>391</v>
      </c>
      <c r="X32" s="505" t="s">
        <v>392</v>
      </c>
      <c r="Y32" s="505" t="s">
        <v>393</v>
      </c>
      <c r="Z32" s="505" t="s">
        <v>394</v>
      </c>
    </row>
    <row r="33" spans="2:26" ht="37.5" customHeight="1">
      <c r="B33" s="1039"/>
      <c r="C33" s="1040"/>
      <c r="D33" s="1041"/>
      <c r="E33" s="218" t="s">
        <v>451</v>
      </c>
      <c r="F33" s="212">
        <v>5</v>
      </c>
      <c r="G33" s="337" t="s">
        <v>452</v>
      </c>
      <c r="H33" s="982" t="s">
        <v>287</v>
      </c>
      <c r="I33" s="1179"/>
      <c r="J33" s="318" t="s">
        <v>99</v>
      </c>
      <c r="K33" s="319" t="s">
        <v>453</v>
      </c>
      <c r="L33" s="365"/>
      <c r="M33" s="277">
        <f>IFERROR(L33/J33,0)</f>
        <v>0</v>
      </c>
      <c r="N33" s="222">
        <f>+O33</f>
        <v>1</v>
      </c>
      <c r="O33" s="758">
        <f>IF(M33&lt;75%,1,IF(M33&lt;85%,2,IF(M33&lt;95%,3,IF(M33&lt;=100%,4,5))))</f>
        <v>1</v>
      </c>
      <c r="P33" s="759"/>
      <c r="Q33" s="755">
        <f>+(O33*F33)/5</f>
        <v>1</v>
      </c>
      <c r="R33" s="756"/>
      <c r="S33" s="757"/>
      <c r="U33" s="513"/>
      <c r="V33" s="506"/>
      <c r="W33" s="506"/>
      <c r="X33" s="506"/>
      <c r="Y33" s="506"/>
      <c r="Z33" s="506"/>
    </row>
    <row r="34" spans="2:26" ht="24" customHeight="1">
      <c r="B34" s="494"/>
      <c r="C34" s="495"/>
      <c r="D34" s="496"/>
      <c r="E34" s="265"/>
      <c r="F34" s="438">
        <f>SUM(F32:F33)</f>
        <v>10</v>
      </c>
      <c r="G34" s="497"/>
      <c r="H34" s="498"/>
      <c r="I34" s="499"/>
      <c r="J34" s="472"/>
      <c r="K34" s="499"/>
      <c r="L34" s="498"/>
      <c r="M34" s="472"/>
      <c r="N34" s="473"/>
      <c r="O34" s="474"/>
      <c r="P34" s="500"/>
      <c r="Q34" s="439"/>
      <c r="R34" s="439"/>
      <c r="S34" s="440"/>
    </row>
    <row r="35" spans="2:26" ht="23.4">
      <c r="B35" s="1172" t="s">
        <v>116</v>
      </c>
      <c r="C35" s="1173"/>
      <c r="D35" s="1173"/>
      <c r="E35" s="1174"/>
      <c r="F35" s="441">
        <f>+F34+F31+F23+F17</f>
        <v>100</v>
      </c>
      <c r="G35" s="1175" t="s">
        <v>117</v>
      </c>
      <c r="H35" s="1176"/>
      <c r="I35" s="1176"/>
      <c r="J35" s="1176"/>
      <c r="K35" s="1176"/>
      <c r="L35" s="1176"/>
      <c r="M35" s="1177"/>
      <c r="N35" s="442" t="s">
        <v>67</v>
      </c>
      <c r="O35" s="995">
        <f>SUM(Q16:S33)</f>
        <v>20</v>
      </c>
      <c r="P35" s="1178"/>
      <c r="Q35" s="1178"/>
      <c r="R35" s="1178"/>
      <c r="S35" s="997"/>
    </row>
    <row r="36" spans="2:26">
      <c r="B36" s="1078"/>
      <c r="C36" s="1078"/>
      <c r="D36" s="1078"/>
      <c r="E36" s="1078"/>
      <c r="F36" s="1078"/>
      <c r="G36" s="1078"/>
      <c r="H36" s="1078"/>
      <c r="I36" s="1078"/>
      <c r="J36" s="1078"/>
      <c r="K36" s="1078"/>
      <c r="L36" s="1078"/>
      <c r="M36" s="1078"/>
      <c r="N36" s="1078"/>
      <c r="O36" s="1078"/>
      <c r="P36" s="1078"/>
      <c r="Q36" s="1078"/>
      <c r="R36" s="1078"/>
      <c r="S36" s="1078"/>
    </row>
    <row r="37" spans="2:26" ht="12.75" customHeight="1">
      <c r="B37" s="443"/>
      <c r="C37" s="443"/>
      <c r="D37" s="443"/>
      <c r="E37" s="443"/>
      <c r="F37" s="443"/>
      <c r="G37" s="1079"/>
      <c r="H37" s="1079"/>
      <c r="I37" s="1079"/>
      <c r="J37" s="1079"/>
      <c r="K37" s="1079"/>
      <c r="L37" s="1079"/>
      <c r="M37" s="1079"/>
      <c r="N37" s="1079"/>
      <c r="O37" s="1079"/>
      <c r="P37" s="1079"/>
      <c r="Q37" s="1079"/>
      <c r="R37" s="1079"/>
      <c r="S37" s="1079"/>
    </row>
    <row r="38" spans="2:26" ht="12.75" customHeight="1">
      <c r="B38" s="1080" t="s">
        <v>103</v>
      </c>
      <c r="C38" s="1081"/>
      <c r="D38" s="1081"/>
      <c r="E38" s="1081"/>
      <c r="F38" s="1081"/>
      <c r="G38" s="1081"/>
      <c r="H38" s="1081"/>
      <c r="I38" s="1081"/>
      <c r="J38" s="1081"/>
      <c r="K38" s="1081"/>
      <c r="L38" s="1081"/>
      <c r="M38" s="1081"/>
      <c r="N38" s="1081"/>
      <c r="O38" s="1081"/>
      <c r="P38" s="1081"/>
      <c r="Q38" s="1081"/>
      <c r="R38" s="1081"/>
      <c r="S38" s="1082"/>
    </row>
    <row r="39" spans="2:26" ht="12.75" customHeight="1">
      <c r="B39" s="1083"/>
      <c r="C39" s="1084"/>
      <c r="D39" s="1084"/>
      <c r="E39" s="1084"/>
      <c r="F39" s="1084"/>
      <c r="G39" s="1084"/>
      <c r="H39" s="1084"/>
      <c r="I39" s="1084"/>
      <c r="J39" s="1084"/>
      <c r="K39" s="1084"/>
      <c r="L39" s="1084"/>
      <c r="M39" s="1084"/>
      <c r="N39" s="1084"/>
      <c r="O39" s="1084"/>
      <c r="P39" s="1084"/>
      <c r="Q39" s="1084"/>
      <c r="R39" s="1084"/>
      <c r="S39" s="1085"/>
    </row>
    <row r="40" spans="2:26" ht="5.25" customHeight="1">
      <c r="B40" s="1083"/>
      <c r="C40" s="1084"/>
      <c r="D40" s="1084"/>
      <c r="E40" s="1084"/>
      <c r="F40" s="1084"/>
      <c r="G40" s="1084"/>
      <c r="H40" s="1084"/>
      <c r="I40" s="1084"/>
      <c r="J40" s="1084"/>
      <c r="K40" s="1084"/>
      <c r="L40" s="1084"/>
      <c r="M40" s="1084"/>
      <c r="N40" s="1084"/>
      <c r="O40" s="1084"/>
      <c r="P40" s="1084"/>
      <c r="Q40" s="1084"/>
      <c r="R40" s="1084"/>
      <c r="S40" s="1085"/>
    </row>
    <row r="41" spans="2:26" ht="15.75" customHeight="1">
      <c r="B41" s="1083"/>
      <c r="C41" s="1084"/>
      <c r="D41" s="1084"/>
      <c r="E41" s="1084"/>
      <c r="F41" s="1084"/>
      <c r="G41" s="1084"/>
      <c r="H41" s="1084"/>
      <c r="I41" s="1084"/>
      <c r="J41" s="1084"/>
      <c r="K41" s="1084"/>
      <c r="L41" s="1084"/>
      <c r="M41" s="1084"/>
      <c r="N41" s="1084"/>
      <c r="O41" s="1084"/>
      <c r="P41" s="1084"/>
      <c r="Q41" s="1084"/>
      <c r="R41" s="1084"/>
      <c r="S41" s="1085"/>
    </row>
    <row r="42" spans="2:26" ht="15.75" customHeight="1">
      <c r="B42" s="1054" t="s">
        <v>86</v>
      </c>
      <c r="C42" s="1054"/>
      <c r="D42" s="1054"/>
      <c r="E42" s="1054"/>
      <c r="F42" s="1054"/>
      <c r="G42" s="1055" t="s">
        <v>87</v>
      </c>
      <c r="H42" s="1057" t="s">
        <v>88</v>
      </c>
      <c r="I42" s="1058"/>
      <c r="J42" s="1058"/>
      <c r="K42" s="1058"/>
      <c r="L42" s="1059"/>
      <c r="M42" s="1063" t="s">
        <v>89</v>
      </c>
      <c r="N42" s="1064"/>
      <c r="O42" s="1064"/>
      <c r="P42" s="1064"/>
      <c r="Q42" s="1064"/>
      <c r="R42" s="1064"/>
      <c r="S42" s="1065"/>
    </row>
    <row r="43" spans="2:26" ht="33.75" customHeight="1">
      <c r="B43" s="1054"/>
      <c r="C43" s="1054"/>
      <c r="D43" s="1054"/>
      <c r="E43" s="1054"/>
      <c r="F43" s="1054"/>
      <c r="G43" s="1056"/>
      <c r="H43" s="1060"/>
      <c r="I43" s="1061"/>
      <c r="J43" s="1061"/>
      <c r="K43" s="1061"/>
      <c r="L43" s="1062"/>
      <c r="M43" s="1066"/>
      <c r="N43" s="1067"/>
      <c r="O43" s="1067"/>
      <c r="P43" s="1067"/>
      <c r="Q43" s="1067"/>
      <c r="R43" s="1067"/>
      <c r="S43" s="1068"/>
    </row>
    <row r="44" spans="2:26" ht="33.75" customHeight="1">
      <c r="B44" s="444" t="s">
        <v>90</v>
      </c>
      <c r="C44" s="1069" t="s">
        <v>91</v>
      </c>
      <c r="D44" s="1070"/>
      <c r="E44" s="1070"/>
      <c r="F44" s="1071"/>
      <c r="G44" s="445">
        <f>IFERROR(+O35,0)</f>
        <v>20</v>
      </c>
      <c r="H44" s="1072">
        <v>1</v>
      </c>
      <c r="I44" s="1073"/>
      <c r="J44" s="1073"/>
      <c r="K44" s="1073"/>
      <c r="L44" s="1074"/>
      <c r="M44" s="446" t="s">
        <v>83</v>
      </c>
      <c r="N44" s="1075">
        <f>+G44</f>
        <v>20</v>
      </c>
      <c r="O44" s="1076"/>
      <c r="P44" s="1076"/>
      <c r="Q44" s="1076"/>
      <c r="R44" s="1076"/>
      <c r="S44" s="1077"/>
    </row>
    <row r="45" spans="2:26" ht="21">
      <c r="B45" s="447"/>
      <c r="C45" s="1045"/>
      <c r="D45" s="1046"/>
      <c r="E45" s="1046"/>
      <c r="F45" s="1047"/>
      <c r="G45" s="448" t="s">
        <v>95</v>
      </c>
      <c r="H45" s="1048">
        <f>+H44</f>
        <v>1</v>
      </c>
      <c r="I45" s="1049"/>
      <c r="J45" s="1049"/>
      <c r="K45" s="1049"/>
      <c r="L45" s="1050"/>
      <c r="M45" s="449" t="s">
        <v>92</v>
      </c>
      <c r="N45" s="1051" t="str">
        <f>IF(N44&lt;50,"F",IF(N44&lt;=60,"E",IF(N44&lt;=70,"D",IF(N44&lt;=82.5,"C",IF(N44&lt;=85,"B",IF(N44&lt;=87.5,"B PLUS",IF(N44&lt;=90,"A",IF(N44&gt;90,"APLUS"))))))))</f>
        <v>F</v>
      </c>
      <c r="O45" s="1052"/>
      <c r="P45" s="1052"/>
      <c r="Q45" s="1052"/>
      <c r="R45" s="1052"/>
      <c r="S45" s="1053"/>
    </row>
    <row r="46" spans="2:26">
      <c r="B46" s="450"/>
      <c r="C46" s="450"/>
      <c r="D46" s="450"/>
      <c r="E46" s="450"/>
      <c r="F46" s="450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</row>
  </sheetData>
  <mergeCells count="112">
    <mergeCell ref="H30:I30"/>
    <mergeCell ref="O30:P30"/>
    <mergeCell ref="Q30:S30"/>
    <mergeCell ref="H31:I31"/>
    <mergeCell ref="H32:I32"/>
    <mergeCell ref="O32:P32"/>
    <mergeCell ref="Q32:S32"/>
    <mergeCell ref="B35:E35"/>
    <mergeCell ref="G35:M35"/>
    <mergeCell ref="O35:S35"/>
    <mergeCell ref="B32:D33"/>
    <mergeCell ref="H33:I33"/>
    <mergeCell ref="O33:P33"/>
    <mergeCell ref="Q33:S33"/>
    <mergeCell ref="H27:I27"/>
    <mergeCell ref="H28:I28"/>
    <mergeCell ref="O28:P28"/>
    <mergeCell ref="Q28:S28"/>
    <mergeCell ref="H29:I29"/>
    <mergeCell ref="O29:P29"/>
    <mergeCell ref="Q29:S29"/>
    <mergeCell ref="Q24:S24"/>
    <mergeCell ref="H24:I24"/>
    <mergeCell ref="B15:D15"/>
    <mergeCell ref="H15:J15"/>
    <mergeCell ref="O15:P15"/>
    <mergeCell ref="Q15:S15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G13:G14"/>
    <mergeCell ref="H13:J13"/>
    <mergeCell ref="H10:S10"/>
    <mergeCell ref="Y12:Y14"/>
    <mergeCell ref="O16:P16"/>
    <mergeCell ref="Q16:S16"/>
    <mergeCell ref="U12:U14"/>
    <mergeCell ref="V12:V14"/>
    <mergeCell ref="Z12:Z14"/>
    <mergeCell ref="W12:W14"/>
    <mergeCell ref="X12:X14"/>
    <mergeCell ref="B11:S11"/>
    <mergeCell ref="F12:F14"/>
    <mergeCell ref="K12:K14"/>
    <mergeCell ref="L12:M12"/>
    <mergeCell ref="N12:P12"/>
    <mergeCell ref="Q12:S12"/>
    <mergeCell ref="E12:E14"/>
    <mergeCell ref="O13:P14"/>
    <mergeCell ref="Q13:S13"/>
    <mergeCell ref="B12:D14"/>
    <mergeCell ref="G12:J12"/>
    <mergeCell ref="L13:L14"/>
    <mergeCell ref="M13:M14"/>
    <mergeCell ref="N13:N14"/>
    <mergeCell ref="H16:I16"/>
    <mergeCell ref="H14:I14"/>
    <mergeCell ref="B16:D16"/>
    <mergeCell ref="B18:D22"/>
    <mergeCell ref="O18:P18"/>
    <mergeCell ref="Q18:S18"/>
    <mergeCell ref="O19:P19"/>
    <mergeCell ref="Q19:S19"/>
    <mergeCell ref="O20:P20"/>
    <mergeCell ref="Q20:S20"/>
    <mergeCell ref="H19:I19"/>
    <mergeCell ref="O21:P21"/>
    <mergeCell ref="Q21:S21"/>
    <mergeCell ref="H20:I20"/>
    <mergeCell ref="H21:I21"/>
    <mergeCell ref="H17:I17"/>
    <mergeCell ref="H18:I18"/>
    <mergeCell ref="B36:S36"/>
    <mergeCell ref="G37:S37"/>
    <mergeCell ref="B38:S41"/>
    <mergeCell ref="AA18:AB18"/>
    <mergeCell ref="E19:E20"/>
    <mergeCell ref="E21:E22"/>
    <mergeCell ref="H22:I22"/>
    <mergeCell ref="O22:P22"/>
    <mergeCell ref="Q22:S22"/>
    <mergeCell ref="H23:I23"/>
    <mergeCell ref="O25:P25"/>
    <mergeCell ref="Q25:S25"/>
    <mergeCell ref="H25:I25"/>
    <mergeCell ref="B24:D30"/>
    <mergeCell ref="E24:E30"/>
    <mergeCell ref="G24:G25"/>
    <mergeCell ref="F26:F28"/>
    <mergeCell ref="G26:G28"/>
    <mergeCell ref="H26:I26"/>
    <mergeCell ref="O26:P26"/>
    <mergeCell ref="Q26:S26"/>
    <mergeCell ref="O24:P24"/>
    <mergeCell ref="O27:P27"/>
    <mergeCell ref="Q27:S27"/>
    <mergeCell ref="C45:F45"/>
    <mergeCell ref="H45:L45"/>
    <mergeCell ref="N45:S45"/>
    <mergeCell ref="B42:F43"/>
    <mergeCell ref="G42:G43"/>
    <mergeCell ref="H42:L43"/>
    <mergeCell ref="M42:S43"/>
    <mergeCell ref="C44:F44"/>
    <mergeCell ref="H44:L44"/>
    <mergeCell ref="N44:S44"/>
  </mergeCells>
  <conditionalFormatting sqref="N16 N18:N21">
    <cfRule type="containsText" dxfId="244" priority="41" stopIfTrue="1" operator="containsText" text="5">
      <formula>NOT(ISERROR(SEARCH("5",N16)))</formula>
    </cfRule>
    <cfRule type="containsText" dxfId="243" priority="42" stopIfTrue="1" operator="containsText" text="4">
      <formula>NOT(ISERROR(SEARCH("4",N16)))</formula>
    </cfRule>
    <cfRule type="containsText" dxfId="242" priority="43" stopIfTrue="1" operator="containsText" text="3">
      <formula>NOT(ISERROR(SEARCH("3",N16)))</formula>
    </cfRule>
    <cfRule type="containsText" dxfId="241" priority="44" stopIfTrue="1" operator="containsText" text="2">
      <formula>NOT(ISERROR(SEARCH("2",N16)))</formula>
    </cfRule>
    <cfRule type="containsText" dxfId="240" priority="45" stopIfTrue="1" operator="containsText" text="1">
      <formula>NOT(ISERROR(SEARCH("1",N16)))</formula>
    </cfRule>
  </conditionalFormatting>
  <conditionalFormatting sqref="N26:N30">
    <cfRule type="containsText" dxfId="239" priority="31" stopIfTrue="1" operator="containsText" text="5">
      <formula>NOT(ISERROR(SEARCH("5",N26)))</formula>
    </cfRule>
    <cfRule type="containsText" dxfId="238" priority="32" stopIfTrue="1" operator="containsText" text="4">
      <formula>NOT(ISERROR(SEARCH("4",N26)))</formula>
    </cfRule>
    <cfRule type="containsText" dxfId="237" priority="33" stopIfTrue="1" operator="containsText" text="3">
      <formula>NOT(ISERROR(SEARCH("3",N26)))</formula>
    </cfRule>
    <cfRule type="containsText" dxfId="236" priority="34" stopIfTrue="1" operator="containsText" text="2">
      <formula>NOT(ISERROR(SEARCH("2",N26)))</formula>
    </cfRule>
    <cfRule type="containsText" dxfId="235" priority="35" stopIfTrue="1" operator="containsText" text="1">
      <formula>NOT(ISERROR(SEARCH("1",N26)))</formula>
    </cfRule>
  </conditionalFormatting>
  <conditionalFormatting sqref="N24">
    <cfRule type="containsText" dxfId="234" priority="16" stopIfTrue="1" operator="containsText" text="5">
      <formula>NOT(ISERROR(SEARCH("5",N24)))</formula>
    </cfRule>
    <cfRule type="containsText" dxfId="233" priority="17" stopIfTrue="1" operator="containsText" text="4">
      <formula>NOT(ISERROR(SEARCH("4",N24)))</formula>
    </cfRule>
    <cfRule type="containsText" dxfId="232" priority="18" stopIfTrue="1" operator="containsText" text="3">
      <formula>NOT(ISERROR(SEARCH("3",N24)))</formula>
    </cfRule>
    <cfRule type="containsText" dxfId="231" priority="19" stopIfTrue="1" operator="containsText" text="2">
      <formula>NOT(ISERROR(SEARCH("2",N24)))</formula>
    </cfRule>
    <cfRule type="containsText" dxfId="230" priority="20" stopIfTrue="1" operator="containsText" text="1">
      <formula>NOT(ISERROR(SEARCH("1",N24)))</formula>
    </cfRule>
  </conditionalFormatting>
  <conditionalFormatting sqref="N22">
    <cfRule type="containsText" dxfId="229" priority="21" stopIfTrue="1" operator="containsText" text="5">
      <formula>NOT(ISERROR(SEARCH("5",N22)))</formula>
    </cfRule>
    <cfRule type="containsText" dxfId="228" priority="22" stopIfTrue="1" operator="containsText" text="4">
      <formula>NOT(ISERROR(SEARCH("4",N22)))</formula>
    </cfRule>
    <cfRule type="containsText" dxfId="227" priority="23" stopIfTrue="1" operator="containsText" text="3">
      <formula>NOT(ISERROR(SEARCH("3",N22)))</formula>
    </cfRule>
    <cfRule type="containsText" dxfId="226" priority="24" stopIfTrue="1" operator="containsText" text="2">
      <formula>NOT(ISERROR(SEARCH("2",N22)))</formula>
    </cfRule>
    <cfRule type="containsText" dxfId="225" priority="25" stopIfTrue="1" operator="containsText" text="1">
      <formula>NOT(ISERROR(SEARCH("1",N22)))</formula>
    </cfRule>
  </conditionalFormatting>
  <conditionalFormatting sqref="N25">
    <cfRule type="containsText" dxfId="224" priority="11" stopIfTrue="1" operator="containsText" text="5">
      <formula>NOT(ISERROR(SEARCH("5",N25)))</formula>
    </cfRule>
    <cfRule type="containsText" dxfId="223" priority="12" stopIfTrue="1" operator="containsText" text="4">
      <formula>NOT(ISERROR(SEARCH("4",N25)))</formula>
    </cfRule>
    <cfRule type="containsText" dxfId="222" priority="13" stopIfTrue="1" operator="containsText" text="3">
      <formula>NOT(ISERROR(SEARCH("3",N25)))</formula>
    </cfRule>
    <cfRule type="containsText" dxfId="221" priority="14" stopIfTrue="1" operator="containsText" text="2">
      <formula>NOT(ISERROR(SEARCH("2",N25)))</formula>
    </cfRule>
    <cfRule type="containsText" dxfId="220" priority="15" stopIfTrue="1" operator="containsText" text="1">
      <formula>NOT(ISERROR(SEARCH("1",N25)))</formula>
    </cfRule>
  </conditionalFormatting>
  <conditionalFormatting sqref="N32">
    <cfRule type="containsText" dxfId="219" priority="6" stopIfTrue="1" operator="containsText" text="5">
      <formula>NOT(ISERROR(SEARCH("5",N32)))</formula>
    </cfRule>
    <cfRule type="containsText" dxfId="218" priority="7" stopIfTrue="1" operator="containsText" text="4">
      <formula>NOT(ISERROR(SEARCH("4",N32)))</formula>
    </cfRule>
    <cfRule type="containsText" dxfId="217" priority="8" stopIfTrue="1" operator="containsText" text="3">
      <formula>NOT(ISERROR(SEARCH("3",N32)))</formula>
    </cfRule>
    <cfRule type="containsText" dxfId="216" priority="9" stopIfTrue="1" operator="containsText" text="2">
      <formula>NOT(ISERROR(SEARCH("2",N32)))</formula>
    </cfRule>
    <cfRule type="containsText" dxfId="215" priority="10" stopIfTrue="1" operator="containsText" text="1">
      <formula>NOT(ISERROR(SEARCH("1",N32)))</formula>
    </cfRule>
  </conditionalFormatting>
  <conditionalFormatting sqref="N33">
    <cfRule type="containsText" dxfId="214" priority="1" stopIfTrue="1" operator="containsText" text="5">
      <formula>NOT(ISERROR(SEARCH("5",N33)))</formula>
    </cfRule>
    <cfRule type="containsText" dxfId="213" priority="2" stopIfTrue="1" operator="containsText" text="4">
      <formula>NOT(ISERROR(SEARCH("4",N33)))</formula>
    </cfRule>
    <cfRule type="containsText" dxfId="212" priority="3" stopIfTrue="1" operator="containsText" text="3">
      <formula>NOT(ISERROR(SEARCH("3",N33)))</formula>
    </cfRule>
    <cfRule type="containsText" dxfId="211" priority="4" stopIfTrue="1" operator="containsText" text="2">
      <formula>NOT(ISERROR(SEARCH("2",N33)))</formula>
    </cfRule>
    <cfRule type="containsText" dxfId="210" priority="5" stopIfTrue="1" operator="containsText" text="1">
      <formula>NOT(ISERROR(SEARCH("1",N33)))</formula>
    </cfRule>
  </conditionalFormatting>
  <hyperlinks>
    <hyperlink ref="N45" r:id="rId1" display="=SUM(P16:R47)" xr:uid="{00000000-0004-0000-0500-000000000000}"/>
  </hyperlinks>
  <printOptions horizontalCentered="1"/>
  <pageMargins left="0.23622047244094491" right="0.23622047244094491" top="0.35433070866141736" bottom="0.35433070866141736" header="0.31496062992125984" footer="0.31496062992125984"/>
  <pageSetup paperSize="256" scale="49" firstPageNumber="4294963191" orientation="landscape" useFirstPageNumber="1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5"/>
  <sheetViews>
    <sheetView topLeftCell="A7" workbookViewId="0">
      <selection activeCell="R22" sqref="R22"/>
    </sheetView>
  </sheetViews>
  <sheetFormatPr defaultColWidth="9.109375" defaultRowHeight="14.4"/>
  <cols>
    <col min="1" max="12" width="9.109375" style="541"/>
    <col min="13" max="13" width="10.33203125" style="541" customWidth="1"/>
    <col min="14" max="14" width="10.6640625" style="541" customWidth="1"/>
    <col min="15" max="16384" width="9.109375" style="541"/>
  </cols>
  <sheetData>
    <row r="1" spans="2:14">
      <c r="B1" s="1180" t="s">
        <v>479</v>
      </c>
      <c r="C1" s="1180"/>
      <c r="D1" s="1180"/>
      <c r="E1" s="1180"/>
      <c r="F1" s="1180"/>
      <c r="G1" s="1180"/>
      <c r="H1" s="1180"/>
      <c r="I1" s="1180"/>
      <c r="J1" s="1180"/>
      <c r="K1" s="1180"/>
      <c r="L1" s="1180"/>
      <c r="M1" s="1180"/>
      <c r="N1" s="1180"/>
    </row>
    <row r="2" spans="2:14"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</row>
    <row r="3" spans="2:14">
      <c r="B3" s="1180"/>
      <c r="C3" s="1180"/>
      <c r="D3" s="1180"/>
      <c r="E3" s="1180"/>
      <c r="F3" s="1180"/>
      <c r="G3" s="1180"/>
      <c r="H3" s="1180"/>
      <c r="I3" s="1180"/>
      <c r="J3" s="1180"/>
      <c r="K3" s="1180"/>
      <c r="L3" s="1180"/>
      <c r="M3" s="1180"/>
      <c r="N3" s="1180"/>
    </row>
    <row r="4" spans="2:14">
      <c r="B4" s="1180"/>
      <c r="C4" s="1180"/>
      <c r="D4" s="1180"/>
      <c r="E4" s="1180"/>
      <c r="F4" s="1180"/>
      <c r="G4" s="1180"/>
      <c r="H4" s="1180"/>
      <c r="I4" s="1180"/>
      <c r="J4" s="1180"/>
      <c r="K4" s="1180"/>
      <c r="L4" s="1180"/>
      <c r="M4" s="1180"/>
      <c r="N4" s="1180"/>
    </row>
    <row r="5" spans="2:14">
      <c r="B5" s="1180"/>
      <c r="C5" s="1180"/>
      <c r="D5" s="1180"/>
      <c r="E5" s="1180"/>
      <c r="F5" s="1180"/>
      <c r="G5" s="1180"/>
      <c r="H5" s="1180"/>
      <c r="I5" s="1180"/>
      <c r="J5" s="1180"/>
      <c r="K5" s="1180"/>
      <c r="L5" s="1180"/>
      <c r="M5" s="1180"/>
      <c r="N5" s="1180"/>
    </row>
    <row r="6" spans="2:14">
      <c r="B6" s="1180"/>
      <c r="C6" s="1180"/>
      <c r="D6" s="1180"/>
      <c r="E6" s="1180"/>
      <c r="F6" s="1180"/>
      <c r="G6" s="1180"/>
      <c r="H6" s="1180"/>
      <c r="I6" s="1180"/>
      <c r="J6" s="1180"/>
      <c r="K6" s="1180"/>
      <c r="L6" s="1180"/>
      <c r="M6" s="1180"/>
      <c r="N6" s="1180"/>
    </row>
    <row r="7" spans="2:14">
      <c r="B7" s="1180"/>
      <c r="C7" s="1180"/>
      <c r="D7" s="1180"/>
      <c r="E7" s="1180"/>
      <c r="F7" s="1180"/>
      <c r="G7" s="1180"/>
      <c r="H7" s="1180"/>
      <c r="I7" s="1180"/>
      <c r="J7" s="1180"/>
      <c r="K7" s="1180"/>
      <c r="L7" s="1180"/>
      <c r="M7" s="1180"/>
      <c r="N7" s="1180"/>
    </row>
    <row r="8" spans="2:14">
      <c r="B8" s="1180"/>
      <c r="C8" s="1180"/>
      <c r="D8" s="1180"/>
      <c r="E8" s="1180"/>
      <c r="F8" s="1180"/>
      <c r="G8" s="1180"/>
      <c r="H8" s="1180"/>
      <c r="I8" s="1180"/>
      <c r="J8" s="1180"/>
      <c r="K8" s="1180"/>
      <c r="L8" s="1180"/>
      <c r="M8" s="1180"/>
      <c r="N8" s="1180"/>
    </row>
    <row r="10" spans="2:14">
      <c r="B10" s="542" t="s">
        <v>480</v>
      </c>
      <c r="C10" s="543"/>
      <c r="D10" s="543"/>
      <c r="E10" s="543"/>
      <c r="F10" s="543"/>
      <c r="G10" s="544"/>
      <c r="I10" s="542" t="s">
        <v>481</v>
      </c>
      <c r="J10" s="543"/>
      <c r="K10" s="543"/>
      <c r="L10" s="543"/>
      <c r="M10" s="543"/>
      <c r="N10" s="544"/>
    </row>
    <row r="11" spans="2:14">
      <c r="B11" s="545"/>
      <c r="G11" s="546"/>
      <c r="I11" s="545"/>
      <c r="N11" s="546"/>
    </row>
    <row r="12" spans="2:14">
      <c r="B12" s="547" t="s">
        <v>482</v>
      </c>
      <c r="G12" s="546"/>
      <c r="I12" s="547" t="s">
        <v>483</v>
      </c>
      <c r="N12" s="546"/>
    </row>
    <row r="13" spans="2:14">
      <c r="B13" s="547" t="s">
        <v>484</v>
      </c>
      <c r="G13" s="546"/>
      <c r="I13" s="547" t="s">
        <v>485</v>
      </c>
      <c r="N13" s="546"/>
    </row>
    <row r="14" spans="2:14">
      <c r="B14" s="547" t="s">
        <v>486</v>
      </c>
      <c r="G14" s="546"/>
      <c r="I14" s="547" t="s">
        <v>487</v>
      </c>
      <c r="N14" s="546"/>
    </row>
    <row r="15" spans="2:14">
      <c r="B15" s="547" t="s">
        <v>488</v>
      </c>
      <c r="G15" s="546"/>
      <c r="I15" s="547" t="s">
        <v>488</v>
      </c>
      <c r="N15" s="546"/>
    </row>
    <row r="16" spans="2:14">
      <c r="B16" s="548" t="s">
        <v>489</v>
      </c>
      <c r="C16" s="549"/>
      <c r="D16" s="549"/>
      <c r="E16" s="549"/>
      <c r="F16" s="549"/>
      <c r="G16" s="550"/>
      <c r="I16" s="548" t="s">
        <v>489</v>
      </c>
      <c r="J16" s="549"/>
      <c r="K16" s="549"/>
      <c r="L16" s="549"/>
      <c r="M16" s="549"/>
      <c r="N16" s="550"/>
    </row>
    <row r="19" spans="2:14">
      <c r="B19" s="542" t="s">
        <v>490</v>
      </c>
      <c r="C19" s="543"/>
      <c r="D19" s="543"/>
      <c r="E19" s="543"/>
      <c r="F19" s="543"/>
      <c r="G19" s="544"/>
      <c r="I19" s="542" t="s">
        <v>491</v>
      </c>
      <c r="J19" s="543"/>
      <c r="K19" s="543"/>
      <c r="L19" s="543"/>
      <c r="M19" s="543"/>
      <c r="N19" s="544"/>
    </row>
    <row r="20" spans="2:14">
      <c r="B20" s="545"/>
      <c r="G20" s="546"/>
      <c r="I20" s="545"/>
      <c r="N20" s="546"/>
    </row>
    <row r="21" spans="2:14">
      <c r="B21" s="547" t="s">
        <v>492</v>
      </c>
      <c r="G21" s="546"/>
      <c r="I21" s="547" t="s">
        <v>483</v>
      </c>
      <c r="N21" s="546"/>
    </row>
    <row r="22" spans="2:14">
      <c r="B22" s="547" t="s">
        <v>484</v>
      </c>
      <c r="G22" s="546"/>
      <c r="I22" s="547" t="s">
        <v>485</v>
      </c>
      <c r="N22" s="546"/>
    </row>
    <row r="23" spans="2:14">
      <c r="B23" s="547" t="s">
        <v>493</v>
      </c>
      <c r="G23" s="546"/>
      <c r="I23" s="547" t="s">
        <v>487</v>
      </c>
      <c r="N23" s="546"/>
    </row>
    <row r="24" spans="2:14">
      <c r="B24" s="547" t="s">
        <v>488</v>
      </c>
      <c r="G24" s="546"/>
      <c r="I24" s="547" t="s">
        <v>488</v>
      </c>
      <c r="N24" s="546"/>
    </row>
    <row r="25" spans="2:14">
      <c r="B25" s="548" t="s">
        <v>489</v>
      </c>
      <c r="C25" s="549"/>
      <c r="D25" s="549"/>
      <c r="E25" s="549"/>
      <c r="F25" s="549"/>
      <c r="G25" s="550"/>
      <c r="I25" s="548" t="s">
        <v>489</v>
      </c>
      <c r="J25" s="549"/>
      <c r="K25" s="549"/>
      <c r="L25" s="549"/>
      <c r="M25" s="549"/>
      <c r="N25" s="550"/>
    </row>
  </sheetData>
  <mergeCells count="1">
    <mergeCell ref="B1:N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B1:Z43"/>
  <sheetViews>
    <sheetView showGridLines="0" topLeftCell="G1" zoomScale="85" zoomScaleNormal="85" zoomScaleSheetLayoutView="85" workbookViewId="0">
      <selection activeCell="U31" sqref="U31"/>
    </sheetView>
  </sheetViews>
  <sheetFormatPr defaultColWidth="9.109375" defaultRowHeight="21"/>
  <cols>
    <col min="1" max="1" width="3.33203125" customWidth="1"/>
    <col min="3" max="3" width="2.44140625" customWidth="1"/>
    <col min="4" max="4" width="11" customWidth="1"/>
    <col min="5" max="5" width="37.109375" customWidth="1"/>
    <col min="6" max="6" width="9.6640625" customWidth="1"/>
    <col min="7" max="7" width="41.6640625" customWidth="1"/>
    <col min="8" max="8" width="16" customWidth="1"/>
    <col min="9" max="9" width="20.33203125" customWidth="1"/>
    <col min="10" max="10" width="14.33203125" customWidth="1"/>
    <col min="11" max="11" width="44.6640625" customWidth="1"/>
    <col min="12" max="12" width="40.109375" customWidth="1"/>
    <col min="13" max="13" width="12.33203125" customWidth="1"/>
    <col min="14" max="14" width="10" customWidth="1"/>
    <col min="15" max="16" width="4.6640625" customWidth="1"/>
    <col min="17" max="17" width="3.6640625" customWidth="1"/>
    <col min="18" max="18" width="5.44140625" customWidth="1"/>
    <col min="19" max="19" width="3.6640625" customWidth="1"/>
    <col min="21" max="26" width="60.6640625" style="527" customWidth="1"/>
    <col min="257" max="257" width="3.33203125" customWidth="1"/>
    <col min="259" max="259" width="2.44140625" customWidth="1"/>
    <col min="260" max="260" width="11" customWidth="1"/>
    <col min="261" max="261" width="37.109375" customWidth="1"/>
    <col min="262" max="262" width="9.6640625" customWidth="1"/>
    <col min="263" max="263" width="41.6640625" customWidth="1"/>
    <col min="264" max="264" width="16" customWidth="1"/>
    <col min="265" max="265" width="20.33203125" customWidth="1"/>
    <col min="266" max="266" width="14.33203125" customWidth="1"/>
    <col min="267" max="267" width="44.6640625" customWidth="1"/>
    <col min="268" max="268" width="14.109375" customWidth="1"/>
    <col min="269" max="269" width="12.33203125" customWidth="1"/>
    <col min="270" max="270" width="10" customWidth="1"/>
    <col min="271" max="272" width="4.6640625" customWidth="1"/>
    <col min="273" max="273" width="3.6640625" customWidth="1"/>
    <col min="274" max="274" width="5.44140625" customWidth="1"/>
    <col min="275" max="275" width="3.6640625" customWidth="1"/>
    <col min="277" max="277" width="32.6640625" customWidth="1"/>
    <col min="278" max="278" width="35.44140625" customWidth="1"/>
    <col min="279" max="279" width="35.33203125" customWidth="1"/>
    <col min="280" max="280" width="42.33203125" customWidth="1"/>
    <col min="281" max="281" width="47.6640625" customWidth="1"/>
    <col min="282" max="282" width="43.44140625" customWidth="1"/>
    <col min="513" max="513" width="3.33203125" customWidth="1"/>
    <col min="515" max="515" width="2.44140625" customWidth="1"/>
    <col min="516" max="516" width="11" customWidth="1"/>
    <col min="517" max="517" width="37.109375" customWidth="1"/>
    <col min="518" max="518" width="9.6640625" customWidth="1"/>
    <col min="519" max="519" width="41.6640625" customWidth="1"/>
    <col min="520" max="520" width="16" customWidth="1"/>
    <col min="521" max="521" width="20.33203125" customWidth="1"/>
    <col min="522" max="522" width="14.33203125" customWidth="1"/>
    <col min="523" max="523" width="44.6640625" customWidth="1"/>
    <col min="524" max="524" width="14.109375" customWidth="1"/>
    <col min="525" max="525" width="12.33203125" customWidth="1"/>
    <col min="526" max="526" width="10" customWidth="1"/>
    <col min="527" max="528" width="4.6640625" customWidth="1"/>
    <col min="529" max="529" width="3.6640625" customWidth="1"/>
    <col min="530" max="530" width="5.44140625" customWidth="1"/>
    <col min="531" max="531" width="3.6640625" customWidth="1"/>
    <col min="533" max="533" width="32.6640625" customWidth="1"/>
    <col min="534" max="534" width="35.44140625" customWidth="1"/>
    <col min="535" max="535" width="35.33203125" customWidth="1"/>
    <col min="536" max="536" width="42.33203125" customWidth="1"/>
    <col min="537" max="537" width="47.6640625" customWidth="1"/>
    <col min="538" max="538" width="43.44140625" customWidth="1"/>
    <col min="769" max="769" width="3.33203125" customWidth="1"/>
    <col min="771" max="771" width="2.44140625" customWidth="1"/>
    <col min="772" max="772" width="11" customWidth="1"/>
    <col min="773" max="773" width="37.109375" customWidth="1"/>
    <col min="774" max="774" width="9.6640625" customWidth="1"/>
    <col min="775" max="775" width="41.6640625" customWidth="1"/>
    <col min="776" max="776" width="16" customWidth="1"/>
    <col min="777" max="777" width="20.33203125" customWidth="1"/>
    <col min="778" max="778" width="14.33203125" customWidth="1"/>
    <col min="779" max="779" width="44.6640625" customWidth="1"/>
    <col min="780" max="780" width="14.109375" customWidth="1"/>
    <col min="781" max="781" width="12.33203125" customWidth="1"/>
    <col min="782" max="782" width="10" customWidth="1"/>
    <col min="783" max="784" width="4.6640625" customWidth="1"/>
    <col min="785" max="785" width="3.6640625" customWidth="1"/>
    <col min="786" max="786" width="5.44140625" customWidth="1"/>
    <col min="787" max="787" width="3.6640625" customWidth="1"/>
    <col min="789" max="789" width="32.6640625" customWidth="1"/>
    <col min="790" max="790" width="35.44140625" customWidth="1"/>
    <col min="791" max="791" width="35.33203125" customWidth="1"/>
    <col min="792" max="792" width="42.33203125" customWidth="1"/>
    <col min="793" max="793" width="47.6640625" customWidth="1"/>
    <col min="794" max="794" width="43.44140625" customWidth="1"/>
    <col min="1025" max="1025" width="3.33203125" customWidth="1"/>
    <col min="1027" max="1027" width="2.44140625" customWidth="1"/>
    <col min="1028" max="1028" width="11" customWidth="1"/>
    <col min="1029" max="1029" width="37.109375" customWidth="1"/>
    <col min="1030" max="1030" width="9.6640625" customWidth="1"/>
    <col min="1031" max="1031" width="41.6640625" customWidth="1"/>
    <col min="1032" max="1032" width="16" customWidth="1"/>
    <col min="1033" max="1033" width="20.33203125" customWidth="1"/>
    <col min="1034" max="1034" width="14.33203125" customWidth="1"/>
    <col min="1035" max="1035" width="44.6640625" customWidth="1"/>
    <col min="1036" max="1036" width="14.109375" customWidth="1"/>
    <col min="1037" max="1037" width="12.33203125" customWidth="1"/>
    <col min="1038" max="1038" width="10" customWidth="1"/>
    <col min="1039" max="1040" width="4.6640625" customWidth="1"/>
    <col min="1041" max="1041" width="3.6640625" customWidth="1"/>
    <col min="1042" max="1042" width="5.44140625" customWidth="1"/>
    <col min="1043" max="1043" width="3.6640625" customWidth="1"/>
    <col min="1045" max="1045" width="32.6640625" customWidth="1"/>
    <col min="1046" max="1046" width="35.44140625" customWidth="1"/>
    <col min="1047" max="1047" width="35.33203125" customWidth="1"/>
    <col min="1048" max="1048" width="42.33203125" customWidth="1"/>
    <col min="1049" max="1049" width="47.6640625" customWidth="1"/>
    <col min="1050" max="1050" width="43.44140625" customWidth="1"/>
    <col min="1281" max="1281" width="3.33203125" customWidth="1"/>
    <col min="1283" max="1283" width="2.44140625" customWidth="1"/>
    <col min="1284" max="1284" width="11" customWidth="1"/>
    <col min="1285" max="1285" width="37.109375" customWidth="1"/>
    <col min="1286" max="1286" width="9.6640625" customWidth="1"/>
    <col min="1287" max="1287" width="41.6640625" customWidth="1"/>
    <col min="1288" max="1288" width="16" customWidth="1"/>
    <col min="1289" max="1289" width="20.33203125" customWidth="1"/>
    <col min="1290" max="1290" width="14.33203125" customWidth="1"/>
    <col min="1291" max="1291" width="44.6640625" customWidth="1"/>
    <col min="1292" max="1292" width="14.109375" customWidth="1"/>
    <col min="1293" max="1293" width="12.33203125" customWidth="1"/>
    <col min="1294" max="1294" width="10" customWidth="1"/>
    <col min="1295" max="1296" width="4.6640625" customWidth="1"/>
    <col min="1297" max="1297" width="3.6640625" customWidth="1"/>
    <col min="1298" max="1298" width="5.44140625" customWidth="1"/>
    <col min="1299" max="1299" width="3.6640625" customWidth="1"/>
    <col min="1301" max="1301" width="32.6640625" customWidth="1"/>
    <col min="1302" max="1302" width="35.44140625" customWidth="1"/>
    <col min="1303" max="1303" width="35.33203125" customWidth="1"/>
    <col min="1304" max="1304" width="42.33203125" customWidth="1"/>
    <col min="1305" max="1305" width="47.6640625" customWidth="1"/>
    <col min="1306" max="1306" width="43.44140625" customWidth="1"/>
    <col min="1537" max="1537" width="3.33203125" customWidth="1"/>
    <col min="1539" max="1539" width="2.44140625" customWidth="1"/>
    <col min="1540" max="1540" width="11" customWidth="1"/>
    <col min="1541" max="1541" width="37.109375" customWidth="1"/>
    <col min="1542" max="1542" width="9.6640625" customWidth="1"/>
    <col min="1543" max="1543" width="41.6640625" customWidth="1"/>
    <col min="1544" max="1544" width="16" customWidth="1"/>
    <col min="1545" max="1545" width="20.33203125" customWidth="1"/>
    <col min="1546" max="1546" width="14.33203125" customWidth="1"/>
    <col min="1547" max="1547" width="44.6640625" customWidth="1"/>
    <col min="1548" max="1548" width="14.109375" customWidth="1"/>
    <col min="1549" max="1549" width="12.33203125" customWidth="1"/>
    <col min="1550" max="1550" width="10" customWidth="1"/>
    <col min="1551" max="1552" width="4.6640625" customWidth="1"/>
    <col min="1553" max="1553" width="3.6640625" customWidth="1"/>
    <col min="1554" max="1554" width="5.44140625" customWidth="1"/>
    <col min="1555" max="1555" width="3.6640625" customWidth="1"/>
    <col min="1557" max="1557" width="32.6640625" customWidth="1"/>
    <col min="1558" max="1558" width="35.44140625" customWidth="1"/>
    <col min="1559" max="1559" width="35.33203125" customWidth="1"/>
    <col min="1560" max="1560" width="42.33203125" customWidth="1"/>
    <col min="1561" max="1561" width="47.6640625" customWidth="1"/>
    <col min="1562" max="1562" width="43.44140625" customWidth="1"/>
    <col min="1793" max="1793" width="3.33203125" customWidth="1"/>
    <col min="1795" max="1795" width="2.44140625" customWidth="1"/>
    <col min="1796" max="1796" width="11" customWidth="1"/>
    <col min="1797" max="1797" width="37.109375" customWidth="1"/>
    <col min="1798" max="1798" width="9.6640625" customWidth="1"/>
    <col min="1799" max="1799" width="41.6640625" customWidth="1"/>
    <col min="1800" max="1800" width="16" customWidth="1"/>
    <col min="1801" max="1801" width="20.33203125" customWidth="1"/>
    <col min="1802" max="1802" width="14.33203125" customWidth="1"/>
    <col min="1803" max="1803" width="44.6640625" customWidth="1"/>
    <col min="1804" max="1804" width="14.109375" customWidth="1"/>
    <col min="1805" max="1805" width="12.33203125" customWidth="1"/>
    <col min="1806" max="1806" width="10" customWidth="1"/>
    <col min="1807" max="1808" width="4.6640625" customWidth="1"/>
    <col min="1809" max="1809" width="3.6640625" customWidth="1"/>
    <col min="1810" max="1810" width="5.44140625" customWidth="1"/>
    <col min="1811" max="1811" width="3.6640625" customWidth="1"/>
    <col min="1813" max="1813" width="32.6640625" customWidth="1"/>
    <col min="1814" max="1814" width="35.44140625" customWidth="1"/>
    <col min="1815" max="1815" width="35.33203125" customWidth="1"/>
    <col min="1816" max="1816" width="42.33203125" customWidth="1"/>
    <col min="1817" max="1817" width="47.6640625" customWidth="1"/>
    <col min="1818" max="1818" width="43.44140625" customWidth="1"/>
    <col min="2049" max="2049" width="3.33203125" customWidth="1"/>
    <col min="2051" max="2051" width="2.44140625" customWidth="1"/>
    <col min="2052" max="2052" width="11" customWidth="1"/>
    <col min="2053" max="2053" width="37.109375" customWidth="1"/>
    <col min="2054" max="2054" width="9.6640625" customWidth="1"/>
    <col min="2055" max="2055" width="41.6640625" customWidth="1"/>
    <col min="2056" max="2056" width="16" customWidth="1"/>
    <col min="2057" max="2057" width="20.33203125" customWidth="1"/>
    <col min="2058" max="2058" width="14.33203125" customWidth="1"/>
    <col min="2059" max="2059" width="44.6640625" customWidth="1"/>
    <col min="2060" max="2060" width="14.109375" customWidth="1"/>
    <col min="2061" max="2061" width="12.33203125" customWidth="1"/>
    <col min="2062" max="2062" width="10" customWidth="1"/>
    <col min="2063" max="2064" width="4.6640625" customWidth="1"/>
    <col min="2065" max="2065" width="3.6640625" customWidth="1"/>
    <col min="2066" max="2066" width="5.44140625" customWidth="1"/>
    <col min="2067" max="2067" width="3.6640625" customWidth="1"/>
    <col min="2069" max="2069" width="32.6640625" customWidth="1"/>
    <col min="2070" max="2070" width="35.44140625" customWidth="1"/>
    <col min="2071" max="2071" width="35.33203125" customWidth="1"/>
    <col min="2072" max="2072" width="42.33203125" customWidth="1"/>
    <col min="2073" max="2073" width="47.6640625" customWidth="1"/>
    <col min="2074" max="2074" width="43.44140625" customWidth="1"/>
    <col min="2305" max="2305" width="3.33203125" customWidth="1"/>
    <col min="2307" max="2307" width="2.44140625" customWidth="1"/>
    <col min="2308" max="2308" width="11" customWidth="1"/>
    <col min="2309" max="2309" width="37.109375" customWidth="1"/>
    <col min="2310" max="2310" width="9.6640625" customWidth="1"/>
    <col min="2311" max="2311" width="41.6640625" customWidth="1"/>
    <col min="2312" max="2312" width="16" customWidth="1"/>
    <col min="2313" max="2313" width="20.33203125" customWidth="1"/>
    <col min="2314" max="2314" width="14.33203125" customWidth="1"/>
    <col min="2315" max="2315" width="44.6640625" customWidth="1"/>
    <col min="2316" max="2316" width="14.109375" customWidth="1"/>
    <col min="2317" max="2317" width="12.33203125" customWidth="1"/>
    <col min="2318" max="2318" width="10" customWidth="1"/>
    <col min="2319" max="2320" width="4.6640625" customWidth="1"/>
    <col min="2321" max="2321" width="3.6640625" customWidth="1"/>
    <col min="2322" max="2322" width="5.44140625" customWidth="1"/>
    <col min="2323" max="2323" width="3.6640625" customWidth="1"/>
    <col min="2325" max="2325" width="32.6640625" customWidth="1"/>
    <col min="2326" max="2326" width="35.44140625" customWidth="1"/>
    <col min="2327" max="2327" width="35.33203125" customWidth="1"/>
    <col min="2328" max="2328" width="42.33203125" customWidth="1"/>
    <col min="2329" max="2329" width="47.6640625" customWidth="1"/>
    <col min="2330" max="2330" width="43.44140625" customWidth="1"/>
    <col min="2561" max="2561" width="3.33203125" customWidth="1"/>
    <col min="2563" max="2563" width="2.44140625" customWidth="1"/>
    <col min="2564" max="2564" width="11" customWidth="1"/>
    <col min="2565" max="2565" width="37.109375" customWidth="1"/>
    <col min="2566" max="2566" width="9.6640625" customWidth="1"/>
    <col min="2567" max="2567" width="41.6640625" customWidth="1"/>
    <col min="2568" max="2568" width="16" customWidth="1"/>
    <col min="2569" max="2569" width="20.33203125" customWidth="1"/>
    <col min="2570" max="2570" width="14.33203125" customWidth="1"/>
    <col min="2571" max="2571" width="44.6640625" customWidth="1"/>
    <col min="2572" max="2572" width="14.109375" customWidth="1"/>
    <col min="2573" max="2573" width="12.33203125" customWidth="1"/>
    <col min="2574" max="2574" width="10" customWidth="1"/>
    <col min="2575" max="2576" width="4.6640625" customWidth="1"/>
    <col min="2577" max="2577" width="3.6640625" customWidth="1"/>
    <col min="2578" max="2578" width="5.44140625" customWidth="1"/>
    <col min="2579" max="2579" width="3.6640625" customWidth="1"/>
    <col min="2581" max="2581" width="32.6640625" customWidth="1"/>
    <col min="2582" max="2582" width="35.44140625" customWidth="1"/>
    <col min="2583" max="2583" width="35.33203125" customWidth="1"/>
    <col min="2584" max="2584" width="42.33203125" customWidth="1"/>
    <col min="2585" max="2585" width="47.6640625" customWidth="1"/>
    <col min="2586" max="2586" width="43.44140625" customWidth="1"/>
    <col min="2817" max="2817" width="3.33203125" customWidth="1"/>
    <col min="2819" max="2819" width="2.44140625" customWidth="1"/>
    <col min="2820" max="2820" width="11" customWidth="1"/>
    <col min="2821" max="2821" width="37.109375" customWidth="1"/>
    <col min="2822" max="2822" width="9.6640625" customWidth="1"/>
    <col min="2823" max="2823" width="41.6640625" customWidth="1"/>
    <col min="2824" max="2824" width="16" customWidth="1"/>
    <col min="2825" max="2825" width="20.33203125" customWidth="1"/>
    <col min="2826" max="2826" width="14.33203125" customWidth="1"/>
    <col min="2827" max="2827" width="44.6640625" customWidth="1"/>
    <col min="2828" max="2828" width="14.109375" customWidth="1"/>
    <col min="2829" max="2829" width="12.33203125" customWidth="1"/>
    <col min="2830" max="2830" width="10" customWidth="1"/>
    <col min="2831" max="2832" width="4.6640625" customWidth="1"/>
    <col min="2833" max="2833" width="3.6640625" customWidth="1"/>
    <col min="2834" max="2834" width="5.44140625" customWidth="1"/>
    <col min="2835" max="2835" width="3.6640625" customWidth="1"/>
    <col min="2837" max="2837" width="32.6640625" customWidth="1"/>
    <col min="2838" max="2838" width="35.44140625" customWidth="1"/>
    <col min="2839" max="2839" width="35.33203125" customWidth="1"/>
    <col min="2840" max="2840" width="42.33203125" customWidth="1"/>
    <col min="2841" max="2841" width="47.6640625" customWidth="1"/>
    <col min="2842" max="2842" width="43.44140625" customWidth="1"/>
    <col min="3073" max="3073" width="3.33203125" customWidth="1"/>
    <col min="3075" max="3075" width="2.44140625" customWidth="1"/>
    <col min="3076" max="3076" width="11" customWidth="1"/>
    <col min="3077" max="3077" width="37.109375" customWidth="1"/>
    <col min="3078" max="3078" width="9.6640625" customWidth="1"/>
    <col min="3079" max="3079" width="41.6640625" customWidth="1"/>
    <col min="3080" max="3080" width="16" customWidth="1"/>
    <col min="3081" max="3081" width="20.33203125" customWidth="1"/>
    <col min="3082" max="3082" width="14.33203125" customWidth="1"/>
    <col min="3083" max="3083" width="44.6640625" customWidth="1"/>
    <col min="3084" max="3084" width="14.109375" customWidth="1"/>
    <col min="3085" max="3085" width="12.33203125" customWidth="1"/>
    <col min="3086" max="3086" width="10" customWidth="1"/>
    <col min="3087" max="3088" width="4.6640625" customWidth="1"/>
    <col min="3089" max="3089" width="3.6640625" customWidth="1"/>
    <col min="3090" max="3090" width="5.44140625" customWidth="1"/>
    <col min="3091" max="3091" width="3.6640625" customWidth="1"/>
    <col min="3093" max="3093" width="32.6640625" customWidth="1"/>
    <col min="3094" max="3094" width="35.44140625" customWidth="1"/>
    <col min="3095" max="3095" width="35.33203125" customWidth="1"/>
    <col min="3096" max="3096" width="42.33203125" customWidth="1"/>
    <col min="3097" max="3097" width="47.6640625" customWidth="1"/>
    <col min="3098" max="3098" width="43.44140625" customWidth="1"/>
    <col min="3329" max="3329" width="3.33203125" customWidth="1"/>
    <col min="3331" max="3331" width="2.44140625" customWidth="1"/>
    <col min="3332" max="3332" width="11" customWidth="1"/>
    <col min="3333" max="3333" width="37.109375" customWidth="1"/>
    <col min="3334" max="3334" width="9.6640625" customWidth="1"/>
    <col min="3335" max="3335" width="41.6640625" customWidth="1"/>
    <col min="3336" max="3336" width="16" customWidth="1"/>
    <col min="3337" max="3337" width="20.33203125" customWidth="1"/>
    <col min="3338" max="3338" width="14.33203125" customWidth="1"/>
    <col min="3339" max="3339" width="44.6640625" customWidth="1"/>
    <col min="3340" max="3340" width="14.109375" customWidth="1"/>
    <col min="3341" max="3341" width="12.33203125" customWidth="1"/>
    <col min="3342" max="3342" width="10" customWidth="1"/>
    <col min="3343" max="3344" width="4.6640625" customWidth="1"/>
    <col min="3345" max="3345" width="3.6640625" customWidth="1"/>
    <col min="3346" max="3346" width="5.44140625" customWidth="1"/>
    <col min="3347" max="3347" width="3.6640625" customWidth="1"/>
    <col min="3349" max="3349" width="32.6640625" customWidth="1"/>
    <col min="3350" max="3350" width="35.44140625" customWidth="1"/>
    <col min="3351" max="3351" width="35.33203125" customWidth="1"/>
    <col min="3352" max="3352" width="42.33203125" customWidth="1"/>
    <col min="3353" max="3353" width="47.6640625" customWidth="1"/>
    <col min="3354" max="3354" width="43.44140625" customWidth="1"/>
    <col min="3585" max="3585" width="3.33203125" customWidth="1"/>
    <col min="3587" max="3587" width="2.44140625" customWidth="1"/>
    <col min="3588" max="3588" width="11" customWidth="1"/>
    <col min="3589" max="3589" width="37.109375" customWidth="1"/>
    <col min="3590" max="3590" width="9.6640625" customWidth="1"/>
    <col min="3591" max="3591" width="41.6640625" customWidth="1"/>
    <col min="3592" max="3592" width="16" customWidth="1"/>
    <col min="3593" max="3593" width="20.33203125" customWidth="1"/>
    <col min="3594" max="3594" width="14.33203125" customWidth="1"/>
    <col min="3595" max="3595" width="44.6640625" customWidth="1"/>
    <col min="3596" max="3596" width="14.109375" customWidth="1"/>
    <col min="3597" max="3597" width="12.33203125" customWidth="1"/>
    <col min="3598" max="3598" width="10" customWidth="1"/>
    <col min="3599" max="3600" width="4.6640625" customWidth="1"/>
    <col min="3601" max="3601" width="3.6640625" customWidth="1"/>
    <col min="3602" max="3602" width="5.44140625" customWidth="1"/>
    <col min="3603" max="3603" width="3.6640625" customWidth="1"/>
    <col min="3605" max="3605" width="32.6640625" customWidth="1"/>
    <col min="3606" max="3606" width="35.44140625" customWidth="1"/>
    <col min="3607" max="3607" width="35.33203125" customWidth="1"/>
    <col min="3608" max="3608" width="42.33203125" customWidth="1"/>
    <col min="3609" max="3609" width="47.6640625" customWidth="1"/>
    <col min="3610" max="3610" width="43.44140625" customWidth="1"/>
    <col min="3841" max="3841" width="3.33203125" customWidth="1"/>
    <col min="3843" max="3843" width="2.44140625" customWidth="1"/>
    <col min="3844" max="3844" width="11" customWidth="1"/>
    <col min="3845" max="3845" width="37.109375" customWidth="1"/>
    <col min="3846" max="3846" width="9.6640625" customWidth="1"/>
    <col min="3847" max="3847" width="41.6640625" customWidth="1"/>
    <col min="3848" max="3848" width="16" customWidth="1"/>
    <col min="3849" max="3849" width="20.33203125" customWidth="1"/>
    <col min="3850" max="3850" width="14.33203125" customWidth="1"/>
    <col min="3851" max="3851" width="44.6640625" customWidth="1"/>
    <col min="3852" max="3852" width="14.109375" customWidth="1"/>
    <col min="3853" max="3853" width="12.33203125" customWidth="1"/>
    <col min="3854" max="3854" width="10" customWidth="1"/>
    <col min="3855" max="3856" width="4.6640625" customWidth="1"/>
    <col min="3857" max="3857" width="3.6640625" customWidth="1"/>
    <col min="3858" max="3858" width="5.44140625" customWidth="1"/>
    <col min="3859" max="3859" width="3.6640625" customWidth="1"/>
    <col min="3861" max="3861" width="32.6640625" customWidth="1"/>
    <col min="3862" max="3862" width="35.44140625" customWidth="1"/>
    <col min="3863" max="3863" width="35.33203125" customWidth="1"/>
    <col min="3864" max="3864" width="42.33203125" customWidth="1"/>
    <col min="3865" max="3865" width="47.6640625" customWidth="1"/>
    <col min="3866" max="3866" width="43.44140625" customWidth="1"/>
    <col min="4097" max="4097" width="3.33203125" customWidth="1"/>
    <col min="4099" max="4099" width="2.44140625" customWidth="1"/>
    <col min="4100" max="4100" width="11" customWidth="1"/>
    <col min="4101" max="4101" width="37.109375" customWidth="1"/>
    <col min="4102" max="4102" width="9.6640625" customWidth="1"/>
    <col min="4103" max="4103" width="41.6640625" customWidth="1"/>
    <col min="4104" max="4104" width="16" customWidth="1"/>
    <col min="4105" max="4105" width="20.33203125" customWidth="1"/>
    <col min="4106" max="4106" width="14.33203125" customWidth="1"/>
    <col min="4107" max="4107" width="44.6640625" customWidth="1"/>
    <col min="4108" max="4108" width="14.109375" customWidth="1"/>
    <col min="4109" max="4109" width="12.33203125" customWidth="1"/>
    <col min="4110" max="4110" width="10" customWidth="1"/>
    <col min="4111" max="4112" width="4.6640625" customWidth="1"/>
    <col min="4113" max="4113" width="3.6640625" customWidth="1"/>
    <col min="4114" max="4114" width="5.44140625" customWidth="1"/>
    <col min="4115" max="4115" width="3.6640625" customWidth="1"/>
    <col min="4117" max="4117" width="32.6640625" customWidth="1"/>
    <col min="4118" max="4118" width="35.44140625" customWidth="1"/>
    <col min="4119" max="4119" width="35.33203125" customWidth="1"/>
    <col min="4120" max="4120" width="42.33203125" customWidth="1"/>
    <col min="4121" max="4121" width="47.6640625" customWidth="1"/>
    <col min="4122" max="4122" width="43.44140625" customWidth="1"/>
    <col min="4353" max="4353" width="3.33203125" customWidth="1"/>
    <col min="4355" max="4355" width="2.44140625" customWidth="1"/>
    <col min="4356" max="4356" width="11" customWidth="1"/>
    <col min="4357" max="4357" width="37.109375" customWidth="1"/>
    <col min="4358" max="4358" width="9.6640625" customWidth="1"/>
    <col min="4359" max="4359" width="41.6640625" customWidth="1"/>
    <col min="4360" max="4360" width="16" customWidth="1"/>
    <col min="4361" max="4361" width="20.33203125" customWidth="1"/>
    <col min="4362" max="4362" width="14.33203125" customWidth="1"/>
    <col min="4363" max="4363" width="44.6640625" customWidth="1"/>
    <col min="4364" max="4364" width="14.109375" customWidth="1"/>
    <col min="4365" max="4365" width="12.33203125" customWidth="1"/>
    <col min="4366" max="4366" width="10" customWidth="1"/>
    <col min="4367" max="4368" width="4.6640625" customWidth="1"/>
    <col min="4369" max="4369" width="3.6640625" customWidth="1"/>
    <col min="4370" max="4370" width="5.44140625" customWidth="1"/>
    <col min="4371" max="4371" width="3.6640625" customWidth="1"/>
    <col min="4373" max="4373" width="32.6640625" customWidth="1"/>
    <col min="4374" max="4374" width="35.44140625" customWidth="1"/>
    <col min="4375" max="4375" width="35.33203125" customWidth="1"/>
    <col min="4376" max="4376" width="42.33203125" customWidth="1"/>
    <col min="4377" max="4377" width="47.6640625" customWidth="1"/>
    <col min="4378" max="4378" width="43.44140625" customWidth="1"/>
    <col min="4609" max="4609" width="3.33203125" customWidth="1"/>
    <col min="4611" max="4611" width="2.44140625" customWidth="1"/>
    <col min="4612" max="4612" width="11" customWidth="1"/>
    <col min="4613" max="4613" width="37.109375" customWidth="1"/>
    <col min="4614" max="4614" width="9.6640625" customWidth="1"/>
    <col min="4615" max="4615" width="41.6640625" customWidth="1"/>
    <col min="4616" max="4616" width="16" customWidth="1"/>
    <col min="4617" max="4617" width="20.33203125" customWidth="1"/>
    <col min="4618" max="4618" width="14.33203125" customWidth="1"/>
    <col min="4619" max="4619" width="44.6640625" customWidth="1"/>
    <col min="4620" max="4620" width="14.109375" customWidth="1"/>
    <col min="4621" max="4621" width="12.33203125" customWidth="1"/>
    <col min="4622" max="4622" width="10" customWidth="1"/>
    <col min="4623" max="4624" width="4.6640625" customWidth="1"/>
    <col min="4625" max="4625" width="3.6640625" customWidth="1"/>
    <col min="4626" max="4626" width="5.44140625" customWidth="1"/>
    <col min="4627" max="4627" width="3.6640625" customWidth="1"/>
    <col min="4629" max="4629" width="32.6640625" customWidth="1"/>
    <col min="4630" max="4630" width="35.44140625" customWidth="1"/>
    <col min="4631" max="4631" width="35.33203125" customWidth="1"/>
    <col min="4632" max="4632" width="42.33203125" customWidth="1"/>
    <col min="4633" max="4633" width="47.6640625" customWidth="1"/>
    <col min="4634" max="4634" width="43.44140625" customWidth="1"/>
    <col min="4865" max="4865" width="3.33203125" customWidth="1"/>
    <col min="4867" max="4867" width="2.44140625" customWidth="1"/>
    <col min="4868" max="4868" width="11" customWidth="1"/>
    <col min="4869" max="4869" width="37.109375" customWidth="1"/>
    <col min="4870" max="4870" width="9.6640625" customWidth="1"/>
    <col min="4871" max="4871" width="41.6640625" customWidth="1"/>
    <col min="4872" max="4872" width="16" customWidth="1"/>
    <col min="4873" max="4873" width="20.33203125" customWidth="1"/>
    <col min="4874" max="4874" width="14.33203125" customWidth="1"/>
    <col min="4875" max="4875" width="44.6640625" customWidth="1"/>
    <col min="4876" max="4876" width="14.109375" customWidth="1"/>
    <col min="4877" max="4877" width="12.33203125" customWidth="1"/>
    <col min="4878" max="4878" width="10" customWidth="1"/>
    <col min="4879" max="4880" width="4.6640625" customWidth="1"/>
    <col min="4881" max="4881" width="3.6640625" customWidth="1"/>
    <col min="4882" max="4882" width="5.44140625" customWidth="1"/>
    <col min="4883" max="4883" width="3.6640625" customWidth="1"/>
    <col min="4885" max="4885" width="32.6640625" customWidth="1"/>
    <col min="4886" max="4886" width="35.44140625" customWidth="1"/>
    <col min="4887" max="4887" width="35.33203125" customWidth="1"/>
    <col min="4888" max="4888" width="42.33203125" customWidth="1"/>
    <col min="4889" max="4889" width="47.6640625" customWidth="1"/>
    <col min="4890" max="4890" width="43.44140625" customWidth="1"/>
    <col min="5121" max="5121" width="3.33203125" customWidth="1"/>
    <col min="5123" max="5123" width="2.44140625" customWidth="1"/>
    <col min="5124" max="5124" width="11" customWidth="1"/>
    <col min="5125" max="5125" width="37.109375" customWidth="1"/>
    <col min="5126" max="5126" width="9.6640625" customWidth="1"/>
    <col min="5127" max="5127" width="41.6640625" customWidth="1"/>
    <col min="5128" max="5128" width="16" customWidth="1"/>
    <col min="5129" max="5129" width="20.33203125" customWidth="1"/>
    <col min="5130" max="5130" width="14.33203125" customWidth="1"/>
    <col min="5131" max="5131" width="44.6640625" customWidth="1"/>
    <col min="5132" max="5132" width="14.109375" customWidth="1"/>
    <col min="5133" max="5133" width="12.33203125" customWidth="1"/>
    <col min="5134" max="5134" width="10" customWidth="1"/>
    <col min="5135" max="5136" width="4.6640625" customWidth="1"/>
    <col min="5137" max="5137" width="3.6640625" customWidth="1"/>
    <col min="5138" max="5138" width="5.44140625" customWidth="1"/>
    <col min="5139" max="5139" width="3.6640625" customWidth="1"/>
    <col min="5141" max="5141" width="32.6640625" customWidth="1"/>
    <col min="5142" max="5142" width="35.44140625" customWidth="1"/>
    <col min="5143" max="5143" width="35.33203125" customWidth="1"/>
    <col min="5144" max="5144" width="42.33203125" customWidth="1"/>
    <col min="5145" max="5145" width="47.6640625" customWidth="1"/>
    <col min="5146" max="5146" width="43.44140625" customWidth="1"/>
    <col min="5377" max="5377" width="3.33203125" customWidth="1"/>
    <col min="5379" max="5379" width="2.44140625" customWidth="1"/>
    <col min="5380" max="5380" width="11" customWidth="1"/>
    <col min="5381" max="5381" width="37.109375" customWidth="1"/>
    <col min="5382" max="5382" width="9.6640625" customWidth="1"/>
    <col min="5383" max="5383" width="41.6640625" customWidth="1"/>
    <col min="5384" max="5384" width="16" customWidth="1"/>
    <col min="5385" max="5385" width="20.33203125" customWidth="1"/>
    <col min="5386" max="5386" width="14.33203125" customWidth="1"/>
    <col min="5387" max="5387" width="44.6640625" customWidth="1"/>
    <col min="5388" max="5388" width="14.109375" customWidth="1"/>
    <col min="5389" max="5389" width="12.33203125" customWidth="1"/>
    <col min="5390" max="5390" width="10" customWidth="1"/>
    <col min="5391" max="5392" width="4.6640625" customWidth="1"/>
    <col min="5393" max="5393" width="3.6640625" customWidth="1"/>
    <col min="5394" max="5394" width="5.44140625" customWidth="1"/>
    <col min="5395" max="5395" width="3.6640625" customWidth="1"/>
    <col min="5397" max="5397" width="32.6640625" customWidth="1"/>
    <col min="5398" max="5398" width="35.44140625" customWidth="1"/>
    <col min="5399" max="5399" width="35.33203125" customWidth="1"/>
    <col min="5400" max="5400" width="42.33203125" customWidth="1"/>
    <col min="5401" max="5401" width="47.6640625" customWidth="1"/>
    <col min="5402" max="5402" width="43.44140625" customWidth="1"/>
    <col min="5633" max="5633" width="3.33203125" customWidth="1"/>
    <col min="5635" max="5635" width="2.44140625" customWidth="1"/>
    <col min="5636" max="5636" width="11" customWidth="1"/>
    <col min="5637" max="5637" width="37.109375" customWidth="1"/>
    <col min="5638" max="5638" width="9.6640625" customWidth="1"/>
    <col min="5639" max="5639" width="41.6640625" customWidth="1"/>
    <col min="5640" max="5640" width="16" customWidth="1"/>
    <col min="5641" max="5641" width="20.33203125" customWidth="1"/>
    <col min="5642" max="5642" width="14.33203125" customWidth="1"/>
    <col min="5643" max="5643" width="44.6640625" customWidth="1"/>
    <col min="5644" max="5644" width="14.109375" customWidth="1"/>
    <col min="5645" max="5645" width="12.33203125" customWidth="1"/>
    <col min="5646" max="5646" width="10" customWidth="1"/>
    <col min="5647" max="5648" width="4.6640625" customWidth="1"/>
    <col min="5649" max="5649" width="3.6640625" customWidth="1"/>
    <col min="5650" max="5650" width="5.44140625" customWidth="1"/>
    <col min="5651" max="5651" width="3.6640625" customWidth="1"/>
    <col min="5653" max="5653" width="32.6640625" customWidth="1"/>
    <col min="5654" max="5654" width="35.44140625" customWidth="1"/>
    <col min="5655" max="5655" width="35.33203125" customWidth="1"/>
    <col min="5656" max="5656" width="42.33203125" customWidth="1"/>
    <col min="5657" max="5657" width="47.6640625" customWidth="1"/>
    <col min="5658" max="5658" width="43.44140625" customWidth="1"/>
    <col min="5889" max="5889" width="3.33203125" customWidth="1"/>
    <col min="5891" max="5891" width="2.44140625" customWidth="1"/>
    <col min="5892" max="5892" width="11" customWidth="1"/>
    <col min="5893" max="5893" width="37.109375" customWidth="1"/>
    <col min="5894" max="5894" width="9.6640625" customWidth="1"/>
    <col min="5895" max="5895" width="41.6640625" customWidth="1"/>
    <col min="5896" max="5896" width="16" customWidth="1"/>
    <col min="5897" max="5897" width="20.33203125" customWidth="1"/>
    <col min="5898" max="5898" width="14.33203125" customWidth="1"/>
    <col min="5899" max="5899" width="44.6640625" customWidth="1"/>
    <col min="5900" max="5900" width="14.109375" customWidth="1"/>
    <col min="5901" max="5901" width="12.33203125" customWidth="1"/>
    <col min="5902" max="5902" width="10" customWidth="1"/>
    <col min="5903" max="5904" width="4.6640625" customWidth="1"/>
    <col min="5905" max="5905" width="3.6640625" customWidth="1"/>
    <col min="5906" max="5906" width="5.44140625" customWidth="1"/>
    <col min="5907" max="5907" width="3.6640625" customWidth="1"/>
    <col min="5909" max="5909" width="32.6640625" customWidth="1"/>
    <col min="5910" max="5910" width="35.44140625" customWidth="1"/>
    <col min="5911" max="5911" width="35.33203125" customWidth="1"/>
    <col min="5912" max="5912" width="42.33203125" customWidth="1"/>
    <col min="5913" max="5913" width="47.6640625" customWidth="1"/>
    <col min="5914" max="5914" width="43.44140625" customWidth="1"/>
    <col min="6145" max="6145" width="3.33203125" customWidth="1"/>
    <col min="6147" max="6147" width="2.44140625" customWidth="1"/>
    <col min="6148" max="6148" width="11" customWidth="1"/>
    <col min="6149" max="6149" width="37.109375" customWidth="1"/>
    <col min="6150" max="6150" width="9.6640625" customWidth="1"/>
    <col min="6151" max="6151" width="41.6640625" customWidth="1"/>
    <col min="6152" max="6152" width="16" customWidth="1"/>
    <col min="6153" max="6153" width="20.33203125" customWidth="1"/>
    <col min="6154" max="6154" width="14.33203125" customWidth="1"/>
    <col min="6155" max="6155" width="44.6640625" customWidth="1"/>
    <col min="6156" max="6156" width="14.109375" customWidth="1"/>
    <col min="6157" max="6157" width="12.33203125" customWidth="1"/>
    <col min="6158" max="6158" width="10" customWidth="1"/>
    <col min="6159" max="6160" width="4.6640625" customWidth="1"/>
    <col min="6161" max="6161" width="3.6640625" customWidth="1"/>
    <col min="6162" max="6162" width="5.44140625" customWidth="1"/>
    <col min="6163" max="6163" width="3.6640625" customWidth="1"/>
    <col min="6165" max="6165" width="32.6640625" customWidth="1"/>
    <col min="6166" max="6166" width="35.44140625" customWidth="1"/>
    <col min="6167" max="6167" width="35.33203125" customWidth="1"/>
    <col min="6168" max="6168" width="42.33203125" customWidth="1"/>
    <col min="6169" max="6169" width="47.6640625" customWidth="1"/>
    <col min="6170" max="6170" width="43.44140625" customWidth="1"/>
    <col min="6401" max="6401" width="3.33203125" customWidth="1"/>
    <col min="6403" max="6403" width="2.44140625" customWidth="1"/>
    <col min="6404" max="6404" width="11" customWidth="1"/>
    <col min="6405" max="6405" width="37.109375" customWidth="1"/>
    <col min="6406" max="6406" width="9.6640625" customWidth="1"/>
    <col min="6407" max="6407" width="41.6640625" customWidth="1"/>
    <col min="6408" max="6408" width="16" customWidth="1"/>
    <col min="6409" max="6409" width="20.33203125" customWidth="1"/>
    <col min="6410" max="6410" width="14.33203125" customWidth="1"/>
    <col min="6411" max="6411" width="44.6640625" customWidth="1"/>
    <col min="6412" max="6412" width="14.109375" customWidth="1"/>
    <col min="6413" max="6413" width="12.33203125" customWidth="1"/>
    <col min="6414" max="6414" width="10" customWidth="1"/>
    <col min="6415" max="6416" width="4.6640625" customWidth="1"/>
    <col min="6417" max="6417" width="3.6640625" customWidth="1"/>
    <col min="6418" max="6418" width="5.44140625" customWidth="1"/>
    <col min="6419" max="6419" width="3.6640625" customWidth="1"/>
    <col min="6421" max="6421" width="32.6640625" customWidth="1"/>
    <col min="6422" max="6422" width="35.44140625" customWidth="1"/>
    <col min="6423" max="6423" width="35.33203125" customWidth="1"/>
    <col min="6424" max="6424" width="42.33203125" customWidth="1"/>
    <col min="6425" max="6425" width="47.6640625" customWidth="1"/>
    <col min="6426" max="6426" width="43.44140625" customWidth="1"/>
    <col min="6657" max="6657" width="3.33203125" customWidth="1"/>
    <col min="6659" max="6659" width="2.44140625" customWidth="1"/>
    <col min="6660" max="6660" width="11" customWidth="1"/>
    <col min="6661" max="6661" width="37.109375" customWidth="1"/>
    <col min="6662" max="6662" width="9.6640625" customWidth="1"/>
    <col min="6663" max="6663" width="41.6640625" customWidth="1"/>
    <col min="6664" max="6664" width="16" customWidth="1"/>
    <col min="6665" max="6665" width="20.33203125" customWidth="1"/>
    <col min="6666" max="6666" width="14.33203125" customWidth="1"/>
    <col min="6667" max="6667" width="44.6640625" customWidth="1"/>
    <col min="6668" max="6668" width="14.109375" customWidth="1"/>
    <col min="6669" max="6669" width="12.33203125" customWidth="1"/>
    <col min="6670" max="6670" width="10" customWidth="1"/>
    <col min="6671" max="6672" width="4.6640625" customWidth="1"/>
    <col min="6673" max="6673" width="3.6640625" customWidth="1"/>
    <col min="6674" max="6674" width="5.44140625" customWidth="1"/>
    <col min="6675" max="6675" width="3.6640625" customWidth="1"/>
    <col min="6677" max="6677" width="32.6640625" customWidth="1"/>
    <col min="6678" max="6678" width="35.44140625" customWidth="1"/>
    <col min="6679" max="6679" width="35.33203125" customWidth="1"/>
    <col min="6680" max="6680" width="42.33203125" customWidth="1"/>
    <col min="6681" max="6681" width="47.6640625" customWidth="1"/>
    <col min="6682" max="6682" width="43.44140625" customWidth="1"/>
    <col min="6913" max="6913" width="3.33203125" customWidth="1"/>
    <col min="6915" max="6915" width="2.44140625" customWidth="1"/>
    <col min="6916" max="6916" width="11" customWidth="1"/>
    <col min="6917" max="6917" width="37.109375" customWidth="1"/>
    <col min="6918" max="6918" width="9.6640625" customWidth="1"/>
    <col min="6919" max="6919" width="41.6640625" customWidth="1"/>
    <col min="6920" max="6920" width="16" customWidth="1"/>
    <col min="6921" max="6921" width="20.33203125" customWidth="1"/>
    <col min="6922" max="6922" width="14.33203125" customWidth="1"/>
    <col min="6923" max="6923" width="44.6640625" customWidth="1"/>
    <col min="6924" max="6924" width="14.109375" customWidth="1"/>
    <col min="6925" max="6925" width="12.33203125" customWidth="1"/>
    <col min="6926" max="6926" width="10" customWidth="1"/>
    <col min="6927" max="6928" width="4.6640625" customWidth="1"/>
    <col min="6929" max="6929" width="3.6640625" customWidth="1"/>
    <col min="6930" max="6930" width="5.44140625" customWidth="1"/>
    <col min="6931" max="6931" width="3.6640625" customWidth="1"/>
    <col min="6933" max="6933" width="32.6640625" customWidth="1"/>
    <col min="6934" max="6934" width="35.44140625" customWidth="1"/>
    <col min="6935" max="6935" width="35.33203125" customWidth="1"/>
    <col min="6936" max="6936" width="42.33203125" customWidth="1"/>
    <col min="6937" max="6937" width="47.6640625" customWidth="1"/>
    <col min="6938" max="6938" width="43.44140625" customWidth="1"/>
    <col min="7169" max="7169" width="3.33203125" customWidth="1"/>
    <col min="7171" max="7171" width="2.44140625" customWidth="1"/>
    <col min="7172" max="7172" width="11" customWidth="1"/>
    <col min="7173" max="7173" width="37.109375" customWidth="1"/>
    <col min="7174" max="7174" width="9.6640625" customWidth="1"/>
    <col min="7175" max="7175" width="41.6640625" customWidth="1"/>
    <col min="7176" max="7176" width="16" customWidth="1"/>
    <col min="7177" max="7177" width="20.33203125" customWidth="1"/>
    <col min="7178" max="7178" width="14.33203125" customWidth="1"/>
    <col min="7179" max="7179" width="44.6640625" customWidth="1"/>
    <col min="7180" max="7180" width="14.109375" customWidth="1"/>
    <col min="7181" max="7181" width="12.33203125" customWidth="1"/>
    <col min="7182" max="7182" width="10" customWidth="1"/>
    <col min="7183" max="7184" width="4.6640625" customWidth="1"/>
    <col min="7185" max="7185" width="3.6640625" customWidth="1"/>
    <col min="7186" max="7186" width="5.44140625" customWidth="1"/>
    <col min="7187" max="7187" width="3.6640625" customWidth="1"/>
    <col min="7189" max="7189" width="32.6640625" customWidth="1"/>
    <col min="7190" max="7190" width="35.44140625" customWidth="1"/>
    <col min="7191" max="7191" width="35.33203125" customWidth="1"/>
    <col min="7192" max="7192" width="42.33203125" customWidth="1"/>
    <col min="7193" max="7193" width="47.6640625" customWidth="1"/>
    <col min="7194" max="7194" width="43.44140625" customWidth="1"/>
    <col min="7425" max="7425" width="3.33203125" customWidth="1"/>
    <col min="7427" max="7427" width="2.44140625" customWidth="1"/>
    <col min="7428" max="7428" width="11" customWidth="1"/>
    <col min="7429" max="7429" width="37.109375" customWidth="1"/>
    <col min="7430" max="7430" width="9.6640625" customWidth="1"/>
    <col min="7431" max="7431" width="41.6640625" customWidth="1"/>
    <col min="7432" max="7432" width="16" customWidth="1"/>
    <col min="7433" max="7433" width="20.33203125" customWidth="1"/>
    <col min="7434" max="7434" width="14.33203125" customWidth="1"/>
    <col min="7435" max="7435" width="44.6640625" customWidth="1"/>
    <col min="7436" max="7436" width="14.109375" customWidth="1"/>
    <col min="7437" max="7437" width="12.33203125" customWidth="1"/>
    <col min="7438" max="7438" width="10" customWidth="1"/>
    <col min="7439" max="7440" width="4.6640625" customWidth="1"/>
    <col min="7441" max="7441" width="3.6640625" customWidth="1"/>
    <col min="7442" max="7442" width="5.44140625" customWidth="1"/>
    <col min="7443" max="7443" width="3.6640625" customWidth="1"/>
    <col min="7445" max="7445" width="32.6640625" customWidth="1"/>
    <col min="7446" max="7446" width="35.44140625" customWidth="1"/>
    <col min="7447" max="7447" width="35.33203125" customWidth="1"/>
    <col min="7448" max="7448" width="42.33203125" customWidth="1"/>
    <col min="7449" max="7449" width="47.6640625" customWidth="1"/>
    <col min="7450" max="7450" width="43.44140625" customWidth="1"/>
    <col min="7681" max="7681" width="3.33203125" customWidth="1"/>
    <col min="7683" max="7683" width="2.44140625" customWidth="1"/>
    <col min="7684" max="7684" width="11" customWidth="1"/>
    <col min="7685" max="7685" width="37.109375" customWidth="1"/>
    <col min="7686" max="7686" width="9.6640625" customWidth="1"/>
    <col min="7687" max="7687" width="41.6640625" customWidth="1"/>
    <col min="7688" max="7688" width="16" customWidth="1"/>
    <col min="7689" max="7689" width="20.33203125" customWidth="1"/>
    <col min="7690" max="7690" width="14.33203125" customWidth="1"/>
    <col min="7691" max="7691" width="44.6640625" customWidth="1"/>
    <col min="7692" max="7692" width="14.109375" customWidth="1"/>
    <col min="7693" max="7693" width="12.33203125" customWidth="1"/>
    <col min="7694" max="7694" width="10" customWidth="1"/>
    <col min="7695" max="7696" width="4.6640625" customWidth="1"/>
    <col min="7697" max="7697" width="3.6640625" customWidth="1"/>
    <col min="7698" max="7698" width="5.44140625" customWidth="1"/>
    <col min="7699" max="7699" width="3.6640625" customWidth="1"/>
    <col min="7701" max="7701" width="32.6640625" customWidth="1"/>
    <col min="7702" max="7702" width="35.44140625" customWidth="1"/>
    <col min="7703" max="7703" width="35.33203125" customWidth="1"/>
    <col min="7704" max="7704" width="42.33203125" customWidth="1"/>
    <col min="7705" max="7705" width="47.6640625" customWidth="1"/>
    <col min="7706" max="7706" width="43.44140625" customWidth="1"/>
    <col min="7937" max="7937" width="3.33203125" customWidth="1"/>
    <col min="7939" max="7939" width="2.44140625" customWidth="1"/>
    <col min="7940" max="7940" width="11" customWidth="1"/>
    <col min="7941" max="7941" width="37.109375" customWidth="1"/>
    <col min="7942" max="7942" width="9.6640625" customWidth="1"/>
    <col min="7943" max="7943" width="41.6640625" customWidth="1"/>
    <col min="7944" max="7944" width="16" customWidth="1"/>
    <col min="7945" max="7945" width="20.33203125" customWidth="1"/>
    <col min="7946" max="7946" width="14.33203125" customWidth="1"/>
    <col min="7947" max="7947" width="44.6640625" customWidth="1"/>
    <col min="7948" max="7948" width="14.109375" customWidth="1"/>
    <col min="7949" max="7949" width="12.33203125" customWidth="1"/>
    <col min="7950" max="7950" width="10" customWidth="1"/>
    <col min="7951" max="7952" width="4.6640625" customWidth="1"/>
    <col min="7953" max="7953" width="3.6640625" customWidth="1"/>
    <col min="7954" max="7954" width="5.44140625" customWidth="1"/>
    <col min="7955" max="7955" width="3.6640625" customWidth="1"/>
    <col min="7957" max="7957" width="32.6640625" customWidth="1"/>
    <col min="7958" max="7958" width="35.44140625" customWidth="1"/>
    <col min="7959" max="7959" width="35.33203125" customWidth="1"/>
    <col min="7960" max="7960" width="42.33203125" customWidth="1"/>
    <col min="7961" max="7961" width="47.6640625" customWidth="1"/>
    <col min="7962" max="7962" width="43.44140625" customWidth="1"/>
    <col min="8193" max="8193" width="3.33203125" customWidth="1"/>
    <col min="8195" max="8195" width="2.44140625" customWidth="1"/>
    <col min="8196" max="8196" width="11" customWidth="1"/>
    <col min="8197" max="8197" width="37.109375" customWidth="1"/>
    <col min="8198" max="8198" width="9.6640625" customWidth="1"/>
    <col min="8199" max="8199" width="41.6640625" customWidth="1"/>
    <col min="8200" max="8200" width="16" customWidth="1"/>
    <col min="8201" max="8201" width="20.33203125" customWidth="1"/>
    <col min="8202" max="8202" width="14.33203125" customWidth="1"/>
    <col min="8203" max="8203" width="44.6640625" customWidth="1"/>
    <col min="8204" max="8204" width="14.109375" customWidth="1"/>
    <col min="8205" max="8205" width="12.33203125" customWidth="1"/>
    <col min="8206" max="8206" width="10" customWidth="1"/>
    <col min="8207" max="8208" width="4.6640625" customWidth="1"/>
    <col min="8209" max="8209" width="3.6640625" customWidth="1"/>
    <col min="8210" max="8210" width="5.44140625" customWidth="1"/>
    <col min="8211" max="8211" width="3.6640625" customWidth="1"/>
    <col min="8213" max="8213" width="32.6640625" customWidth="1"/>
    <col min="8214" max="8214" width="35.44140625" customWidth="1"/>
    <col min="8215" max="8215" width="35.33203125" customWidth="1"/>
    <col min="8216" max="8216" width="42.33203125" customWidth="1"/>
    <col min="8217" max="8217" width="47.6640625" customWidth="1"/>
    <col min="8218" max="8218" width="43.44140625" customWidth="1"/>
    <col min="8449" max="8449" width="3.33203125" customWidth="1"/>
    <col min="8451" max="8451" width="2.44140625" customWidth="1"/>
    <col min="8452" max="8452" width="11" customWidth="1"/>
    <col min="8453" max="8453" width="37.109375" customWidth="1"/>
    <col min="8454" max="8454" width="9.6640625" customWidth="1"/>
    <col min="8455" max="8455" width="41.6640625" customWidth="1"/>
    <col min="8456" max="8456" width="16" customWidth="1"/>
    <col min="8457" max="8457" width="20.33203125" customWidth="1"/>
    <col min="8458" max="8458" width="14.33203125" customWidth="1"/>
    <col min="8459" max="8459" width="44.6640625" customWidth="1"/>
    <col min="8460" max="8460" width="14.109375" customWidth="1"/>
    <col min="8461" max="8461" width="12.33203125" customWidth="1"/>
    <col min="8462" max="8462" width="10" customWidth="1"/>
    <col min="8463" max="8464" width="4.6640625" customWidth="1"/>
    <col min="8465" max="8465" width="3.6640625" customWidth="1"/>
    <col min="8466" max="8466" width="5.44140625" customWidth="1"/>
    <col min="8467" max="8467" width="3.6640625" customWidth="1"/>
    <col min="8469" max="8469" width="32.6640625" customWidth="1"/>
    <col min="8470" max="8470" width="35.44140625" customWidth="1"/>
    <col min="8471" max="8471" width="35.33203125" customWidth="1"/>
    <col min="8472" max="8472" width="42.33203125" customWidth="1"/>
    <col min="8473" max="8473" width="47.6640625" customWidth="1"/>
    <col min="8474" max="8474" width="43.44140625" customWidth="1"/>
    <col min="8705" max="8705" width="3.33203125" customWidth="1"/>
    <col min="8707" max="8707" width="2.44140625" customWidth="1"/>
    <col min="8708" max="8708" width="11" customWidth="1"/>
    <col min="8709" max="8709" width="37.109375" customWidth="1"/>
    <col min="8710" max="8710" width="9.6640625" customWidth="1"/>
    <col min="8711" max="8711" width="41.6640625" customWidth="1"/>
    <col min="8712" max="8712" width="16" customWidth="1"/>
    <col min="8713" max="8713" width="20.33203125" customWidth="1"/>
    <col min="8714" max="8714" width="14.33203125" customWidth="1"/>
    <col min="8715" max="8715" width="44.6640625" customWidth="1"/>
    <col min="8716" max="8716" width="14.109375" customWidth="1"/>
    <col min="8717" max="8717" width="12.33203125" customWidth="1"/>
    <col min="8718" max="8718" width="10" customWidth="1"/>
    <col min="8719" max="8720" width="4.6640625" customWidth="1"/>
    <col min="8721" max="8721" width="3.6640625" customWidth="1"/>
    <col min="8722" max="8722" width="5.44140625" customWidth="1"/>
    <col min="8723" max="8723" width="3.6640625" customWidth="1"/>
    <col min="8725" max="8725" width="32.6640625" customWidth="1"/>
    <col min="8726" max="8726" width="35.44140625" customWidth="1"/>
    <col min="8727" max="8727" width="35.33203125" customWidth="1"/>
    <col min="8728" max="8728" width="42.33203125" customWidth="1"/>
    <col min="8729" max="8729" width="47.6640625" customWidth="1"/>
    <col min="8730" max="8730" width="43.44140625" customWidth="1"/>
    <col min="8961" max="8961" width="3.33203125" customWidth="1"/>
    <col min="8963" max="8963" width="2.44140625" customWidth="1"/>
    <col min="8964" max="8964" width="11" customWidth="1"/>
    <col min="8965" max="8965" width="37.109375" customWidth="1"/>
    <col min="8966" max="8966" width="9.6640625" customWidth="1"/>
    <col min="8967" max="8967" width="41.6640625" customWidth="1"/>
    <col min="8968" max="8968" width="16" customWidth="1"/>
    <col min="8969" max="8969" width="20.33203125" customWidth="1"/>
    <col min="8970" max="8970" width="14.33203125" customWidth="1"/>
    <col min="8971" max="8971" width="44.6640625" customWidth="1"/>
    <col min="8972" max="8972" width="14.109375" customWidth="1"/>
    <col min="8973" max="8973" width="12.33203125" customWidth="1"/>
    <col min="8974" max="8974" width="10" customWidth="1"/>
    <col min="8975" max="8976" width="4.6640625" customWidth="1"/>
    <col min="8977" max="8977" width="3.6640625" customWidth="1"/>
    <col min="8978" max="8978" width="5.44140625" customWidth="1"/>
    <col min="8979" max="8979" width="3.6640625" customWidth="1"/>
    <col min="8981" max="8981" width="32.6640625" customWidth="1"/>
    <col min="8982" max="8982" width="35.44140625" customWidth="1"/>
    <col min="8983" max="8983" width="35.33203125" customWidth="1"/>
    <col min="8984" max="8984" width="42.33203125" customWidth="1"/>
    <col min="8985" max="8985" width="47.6640625" customWidth="1"/>
    <col min="8986" max="8986" width="43.44140625" customWidth="1"/>
    <col min="9217" max="9217" width="3.33203125" customWidth="1"/>
    <col min="9219" max="9219" width="2.44140625" customWidth="1"/>
    <col min="9220" max="9220" width="11" customWidth="1"/>
    <col min="9221" max="9221" width="37.109375" customWidth="1"/>
    <col min="9222" max="9222" width="9.6640625" customWidth="1"/>
    <col min="9223" max="9223" width="41.6640625" customWidth="1"/>
    <col min="9224" max="9224" width="16" customWidth="1"/>
    <col min="9225" max="9225" width="20.33203125" customWidth="1"/>
    <col min="9226" max="9226" width="14.33203125" customWidth="1"/>
    <col min="9227" max="9227" width="44.6640625" customWidth="1"/>
    <col min="9228" max="9228" width="14.109375" customWidth="1"/>
    <col min="9229" max="9229" width="12.33203125" customWidth="1"/>
    <col min="9230" max="9230" width="10" customWidth="1"/>
    <col min="9231" max="9232" width="4.6640625" customWidth="1"/>
    <col min="9233" max="9233" width="3.6640625" customWidth="1"/>
    <col min="9234" max="9234" width="5.44140625" customWidth="1"/>
    <col min="9235" max="9235" width="3.6640625" customWidth="1"/>
    <col min="9237" max="9237" width="32.6640625" customWidth="1"/>
    <col min="9238" max="9238" width="35.44140625" customWidth="1"/>
    <col min="9239" max="9239" width="35.33203125" customWidth="1"/>
    <col min="9240" max="9240" width="42.33203125" customWidth="1"/>
    <col min="9241" max="9241" width="47.6640625" customWidth="1"/>
    <col min="9242" max="9242" width="43.44140625" customWidth="1"/>
    <col min="9473" max="9473" width="3.33203125" customWidth="1"/>
    <col min="9475" max="9475" width="2.44140625" customWidth="1"/>
    <col min="9476" max="9476" width="11" customWidth="1"/>
    <col min="9477" max="9477" width="37.109375" customWidth="1"/>
    <col min="9478" max="9478" width="9.6640625" customWidth="1"/>
    <col min="9479" max="9479" width="41.6640625" customWidth="1"/>
    <col min="9480" max="9480" width="16" customWidth="1"/>
    <col min="9481" max="9481" width="20.33203125" customWidth="1"/>
    <col min="9482" max="9482" width="14.33203125" customWidth="1"/>
    <col min="9483" max="9483" width="44.6640625" customWidth="1"/>
    <col min="9484" max="9484" width="14.109375" customWidth="1"/>
    <col min="9485" max="9485" width="12.33203125" customWidth="1"/>
    <col min="9486" max="9486" width="10" customWidth="1"/>
    <col min="9487" max="9488" width="4.6640625" customWidth="1"/>
    <col min="9489" max="9489" width="3.6640625" customWidth="1"/>
    <col min="9490" max="9490" width="5.44140625" customWidth="1"/>
    <col min="9491" max="9491" width="3.6640625" customWidth="1"/>
    <col min="9493" max="9493" width="32.6640625" customWidth="1"/>
    <col min="9494" max="9494" width="35.44140625" customWidth="1"/>
    <col min="9495" max="9495" width="35.33203125" customWidth="1"/>
    <col min="9496" max="9496" width="42.33203125" customWidth="1"/>
    <col min="9497" max="9497" width="47.6640625" customWidth="1"/>
    <col min="9498" max="9498" width="43.44140625" customWidth="1"/>
    <col min="9729" max="9729" width="3.33203125" customWidth="1"/>
    <col min="9731" max="9731" width="2.44140625" customWidth="1"/>
    <col min="9732" max="9732" width="11" customWidth="1"/>
    <col min="9733" max="9733" width="37.109375" customWidth="1"/>
    <col min="9734" max="9734" width="9.6640625" customWidth="1"/>
    <col min="9735" max="9735" width="41.6640625" customWidth="1"/>
    <col min="9736" max="9736" width="16" customWidth="1"/>
    <col min="9737" max="9737" width="20.33203125" customWidth="1"/>
    <col min="9738" max="9738" width="14.33203125" customWidth="1"/>
    <col min="9739" max="9739" width="44.6640625" customWidth="1"/>
    <col min="9740" max="9740" width="14.109375" customWidth="1"/>
    <col min="9741" max="9741" width="12.33203125" customWidth="1"/>
    <col min="9742" max="9742" width="10" customWidth="1"/>
    <col min="9743" max="9744" width="4.6640625" customWidth="1"/>
    <col min="9745" max="9745" width="3.6640625" customWidth="1"/>
    <col min="9746" max="9746" width="5.44140625" customWidth="1"/>
    <col min="9747" max="9747" width="3.6640625" customWidth="1"/>
    <col min="9749" max="9749" width="32.6640625" customWidth="1"/>
    <col min="9750" max="9750" width="35.44140625" customWidth="1"/>
    <col min="9751" max="9751" width="35.33203125" customWidth="1"/>
    <col min="9752" max="9752" width="42.33203125" customWidth="1"/>
    <col min="9753" max="9753" width="47.6640625" customWidth="1"/>
    <col min="9754" max="9754" width="43.44140625" customWidth="1"/>
    <col min="9985" max="9985" width="3.33203125" customWidth="1"/>
    <col min="9987" max="9987" width="2.44140625" customWidth="1"/>
    <col min="9988" max="9988" width="11" customWidth="1"/>
    <col min="9989" max="9989" width="37.109375" customWidth="1"/>
    <col min="9990" max="9990" width="9.6640625" customWidth="1"/>
    <col min="9991" max="9991" width="41.6640625" customWidth="1"/>
    <col min="9992" max="9992" width="16" customWidth="1"/>
    <col min="9993" max="9993" width="20.33203125" customWidth="1"/>
    <col min="9994" max="9994" width="14.33203125" customWidth="1"/>
    <col min="9995" max="9995" width="44.6640625" customWidth="1"/>
    <col min="9996" max="9996" width="14.109375" customWidth="1"/>
    <col min="9997" max="9997" width="12.33203125" customWidth="1"/>
    <col min="9998" max="9998" width="10" customWidth="1"/>
    <col min="9999" max="10000" width="4.6640625" customWidth="1"/>
    <col min="10001" max="10001" width="3.6640625" customWidth="1"/>
    <col min="10002" max="10002" width="5.44140625" customWidth="1"/>
    <col min="10003" max="10003" width="3.6640625" customWidth="1"/>
    <col min="10005" max="10005" width="32.6640625" customWidth="1"/>
    <col min="10006" max="10006" width="35.44140625" customWidth="1"/>
    <col min="10007" max="10007" width="35.33203125" customWidth="1"/>
    <col min="10008" max="10008" width="42.33203125" customWidth="1"/>
    <col min="10009" max="10009" width="47.6640625" customWidth="1"/>
    <col min="10010" max="10010" width="43.44140625" customWidth="1"/>
    <col min="10241" max="10241" width="3.33203125" customWidth="1"/>
    <col min="10243" max="10243" width="2.44140625" customWidth="1"/>
    <col min="10244" max="10244" width="11" customWidth="1"/>
    <col min="10245" max="10245" width="37.109375" customWidth="1"/>
    <col min="10246" max="10246" width="9.6640625" customWidth="1"/>
    <col min="10247" max="10247" width="41.6640625" customWidth="1"/>
    <col min="10248" max="10248" width="16" customWidth="1"/>
    <col min="10249" max="10249" width="20.33203125" customWidth="1"/>
    <col min="10250" max="10250" width="14.33203125" customWidth="1"/>
    <col min="10251" max="10251" width="44.6640625" customWidth="1"/>
    <col min="10252" max="10252" width="14.109375" customWidth="1"/>
    <col min="10253" max="10253" width="12.33203125" customWidth="1"/>
    <col min="10254" max="10254" width="10" customWidth="1"/>
    <col min="10255" max="10256" width="4.6640625" customWidth="1"/>
    <col min="10257" max="10257" width="3.6640625" customWidth="1"/>
    <col min="10258" max="10258" width="5.44140625" customWidth="1"/>
    <col min="10259" max="10259" width="3.6640625" customWidth="1"/>
    <col min="10261" max="10261" width="32.6640625" customWidth="1"/>
    <col min="10262" max="10262" width="35.44140625" customWidth="1"/>
    <col min="10263" max="10263" width="35.33203125" customWidth="1"/>
    <col min="10264" max="10264" width="42.33203125" customWidth="1"/>
    <col min="10265" max="10265" width="47.6640625" customWidth="1"/>
    <col min="10266" max="10266" width="43.44140625" customWidth="1"/>
    <col min="10497" max="10497" width="3.33203125" customWidth="1"/>
    <col min="10499" max="10499" width="2.44140625" customWidth="1"/>
    <col min="10500" max="10500" width="11" customWidth="1"/>
    <col min="10501" max="10501" width="37.109375" customWidth="1"/>
    <col min="10502" max="10502" width="9.6640625" customWidth="1"/>
    <col min="10503" max="10503" width="41.6640625" customWidth="1"/>
    <col min="10504" max="10504" width="16" customWidth="1"/>
    <col min="10505" max="10505" width="20.33203125" customWidth="1"/>
    <col min="10506" max="10506" width="14.33203125" customWidth="1"/>
    <col min="10507" max="10507" width="44.6640625" customWidth="1"/>
    <col min="10508" max="10508" width="14.109375" customWidth="1"/>
    <col min="10509" max="10509" width="12.33203125" customWidth="1"/>
    <col min="10510" max="10510" width="10" customWidth="1"/>
    <col min="10511" max="10512" width="4.6640625" customWidth="1"/>
    <col min="10513" max="10513" width="3.6640625" customWidth="1"/>
    <col min="10514" max="10514" width="5.44140625" customWidth="1"/>
    <col min="10515" max="10515" width="3.6640625" customWidth="1"/>
    <col min="10517" max="10517" width="32.6640625" customWidth="1"/>
    <col min="10518" max="10518" width="35.44140625" customWidth="1"/>
    <col min="10519" max="10519" width="35.33203125" customWidth="1"/>
    <col min="10520" max="10520" width="42.33203125" customWidth="1"/>
    <col min="10521" max="10521" width="47.6640625" customWidth="1"/>
    <col min="10522" max="10522" width="43.44140625" customWidth="1"/>
    <col min="10753" max="10753" width="3.33203125" customWidth="1"/>
    <col min="10755" max="10755" width="2.44140625" customWidth="1"/>
    <col min="10756" max="10756" width="11" customWidth="1"/>
    <col min="10757" max="10757" width="37.109375" customWidth="1"/>
    <col min="10758" max="10758" width="9.6640625" customWidth="1"/>
    <col min="10759" max="10759" width="41.6640625" customWidth="1"/>
    <col min="10760" max="10760" width="16" customWidth="1"/>
    <col min="10761" max="10761" width="20.33203125" customWidth="1"/>
    <col min="10762" max="10762" width="14.33203125" customWidth="1"/>
    <col min="10763" max="10763" width="44.6640625" customWidth="1"/>
    <col min="10764" max="10764" width="14.109375" customWidth="1"/>
    <col min="10765" max="10765" width="12.33203125" customWidth="1"/>
    <col min="10766" max="10766" width="10" customWidth="1"/>
    <col min="10767" max="10768" width="4.6640625" customWidth="1"/>
    <col min="10769" max="10769" width="3.6640625" customWidth="1"/>
    <col min="10770" max="10770" width="5.44140625" customWidth="1"/>
    <col min="10771" max="10771" width="3.6640625" customWidth="1"/>
    <col min="10773" max="10773" width="32.6640625" customWidth="1"/>
    <col min="10774" max="10774" width="35.44140625" customWidth="1"/>
    <col min="10775" max="10775" width="35.33203125" customWidth="1"/>
    <col min="10776" max="10776" width="42.33203125" customWidth="1"/>
    <col min="10777" max="10777" width="47.6640625" customWidth="1"/>
    <col min="10778" max="10778" width="43.44140625" customWidth="1"/>
    <col min="11009" max="11009" width="3.33203125" customWidth="1"/>
    <col min="11011" max="11011" width="2.44140625" customWidth="1"/>
    <col min="11012" max="11012" width="11" customWidth="1"/>
    <col min="11013" max="11013" width="37.109375" customWidth="1"/>
    <col min="11014" max="11014" width="9.6640625" customWidth="1"/>
    <col min="11015" max="11015" width="41.6640625" customWidth="1"/>
    <col min="11016" max="11016" width="16" customWidth="1"/>
    <col min="11017" max="11017" width="20.33203125" customWidth="1"/>
    <col min="11018" max="11018" width="14.33203125" customWidth="1"/>
    <col min="11019" max="11019" width="44.6640625" customWidth="1"/>
    <col min="11020" max="11020" width="14.109375" customWidth="1"/>
    <col min="11021" max="11021" width="12.33203125" customWidth="1"/>
    <col min="11022" max="11022" width="10" customWidth="1"/>
    <col min="11023" max="11024" width="4.6640625" customWidth="1"/>
    <col min="11025" max="11025" width="3.6640625" customWidth="1"/>
    <col min="11026" max="11026" width="5.44140625" customWidth="1"/>
    <col min="11027" max="11027" width="3.6640625" customWidth="1"/>
    <col min="11029" max="11029" width="32.6640625" customWidth="1"/>
    <col min="11030" max="11030" width="35.44140625" customWidth="1"/>
    <col min="11031" max="11031" width="35.33203125" customWidth="1"/>
    <col min="11032" max="11032" width="42.33203125" customWidth="1"/>
    <col min="11033" max="11033" width="47.6640625" customWidth="1"/>
    <col min="11034" max="11034" width="43.44140625" customWidth="1"/>
    <col min="11265" max="11265" width="3.33203125" customWidth="1"/>
    <col min="11267" max="11267" width="2.44140625" customWidth="1"/>
    <col min="11268" max="11268" width="11" customWidth="1"/>
    <col min="11269" max="11269" width="37.109375" customWidth="1"/>
    <col min="11270" max="11270" width="9.6640625" customWidth="1"/>
    <col min="11271" max="11271" width="41.6640625" customWidth="1"/>
    <col min="11272" max="11272" width="16" customWidth="1"/>
    <col min="11273" max="11273" width="20.33203125" customWidth="1"/>
    <col min="11274" max="11274" width="14.33203125" customWidth="1"/>
    <col min="11275" max="11275" width="44.6640625" customWidth="1"/>
    <col min="11276" max="11276" width="14.109375" customWidth="1"/>
    <col min="11277" max="11277" width="12.33203125" customWidth="1"/>
    <col min="11278" max="11278" width="10" customWidth="1"/>
    <col min="11279" max="11280" width="4.6640625" customWidth="1"/>
    <col min="11281" max="11281" width="3.6640625" customWidth="1"/>
    <col min="11282" max="11282" width="5.44140625" customWidth="1"/>
    <col min="11283" max="11283" width="3.6640625" customWidth="1"/>
    <col min="11285" max="11285" width="32.6640625" customWidth="1"/>
    <col min="11286" max="11286" width="35.44140625" customWidth="1"/>
    <col min="11287" max="11287" width="35.33203125" customWidth="1"/>
    <col min="11288" max="11288" width="42.33203125" customWidth="1"/>
    <col min="11289" max="11289" width="47.6640625" customWidth="1"/>
    <col min="11290" max="11290" width="43.44140625" customWidth="1"/>
    <col min="11521" max="11521" width="3.33203125" customWidth="1"/>
    <col min="11523" max="11523" width="2.44140625" customWidth="1"/>
    <col min="11524" max="11524" width="11" customWidth="1"/>
    <col min="11525" max="11525" width="37.109375" customWidth="1"/>
    <col min="11526" max="11526" width="9.6640625" customWidth="1"/>
    <col min="11527" max="11527" width="41.6640625" customWidth="1"/>
    <col min="11528" max="11528" width="16" customWidth="1"/>
    <col min="11529" max="11529" width="20.33203125" customWidth="1"/>
    <col min="11530" max="11530" width="14.33203125" customWidth="1"/>
    <col min="11531" max="11531" width="44.6640625" customWidth="1"/>
    <col min="11532" max="11532" width="14.109375" customWidth="1"/>
    <col min="11533" max="11533" width="12.33203125" customWidth="1"/>
    <col min="11534" max="11534" width="10" customWidth="1"/>
    <col min="11535" max="11536" width="4.6640625" customWidth="1"/>
    <col min="11537" max="11537" width="3.6640625" customWidth="1"/>
    <col min="11538" max="11538" width="5.44140625" customWidth="1"/>
    <col min="11539" max="11539" width="3.6640625" customWidth="1"/>
    <col min="11541" max="11541" width="32.6640625" customWidth="1"/>
    <col min="11542" max="11542" width="35.44140625" customWidth="1"/>
    <col min="11543" max="11543" width="35.33203125" customWidth="1"/>
    <col min="11544" max="11544" width="42.33203125" customWidth="1"/>
    <col min="11545" max="11545" width="47.6640625" customWidth="1"/>
    <col min="11546" max="11546" width="43.44140625" customWidth="1"/>
    <col min="11777" max="11777" width="3.33203125" customWidth="1"/>
    <col min="11779" max="11779" width="2.44140625" customWidth="1"/>
    <col min="11780" max="11780" width="11" customWidth="1"/>
    <col min="11781" max="11781" width="37.109375" customWidth="1"/>
    <col min="11782" max="11782" width="9.6640625" customWidth="1"/>
    <col min="11783" max="11783" width="41.6640625" customWidth="1"/>
    <col min="11784" max="11784" width="16" customWidth="1"/>
    <col min="11785" max="11785" width="20.33203125" customWidth="1"/>
    <col min="11786" max="11786" width="14.33203125" customWidth="1"/>
    <col min="11787" max="11787" width="44.6640625" customWidth="1"/>
    <col min="11788" max="11788" width="14.109375" customWidth="1"/>
    <col min="11789" max="11789" width="12.33203125" customWidth="1"/>
    <col min="11790" max="11790" width="10" customWidth="1"/>
    <col min="11791" max="11792" width="4.6640625" customWidth="1"/>
    <col min="11793" max="11793" width="3.6640625" customWidth="1"/>
    <col min="11794" max="11794" width="5.44140625" customWidth="1"/>
    <col min="11795" max="11795" width="3.6640625" customWidth="1"/>
    <col min="11797" max="11797" width="32.6640625" customWidth="1"/>
    <col min="11798" max="11798" width="35.44140625" customWidth="1"/>
    <col min="11799" max="11799" width="35.33203125" customWidth="1"/>
    <col min="11800" max="11800" width="42.33203125" customWidth="1"/>
    <col min="11801" max="11801" width="47.6640625" customWidth="1"/>
    <col min="11802" max="11802" width="43.44140625" customWidth="1"/>
    <col min="12033" max="12033" width="3.33203125" customWidth="1"/>
    <col min="12035" max="12035" width="2.44140625" customWidth="1"/>
    <col min="12036" max="12036" width="11" customWidth="1"/>
    <col min="12037" max="12037" width="37.109375" customWidth="1"/>
    <col min="12038" max="12038" width="9.6640625" customWidth="1"/>
    <col min="12039" max="12039" width="41.6640625" customWidth="1"/>
    <col min="12040" max="12040" width="16" customWidth="1"/>
    <col min="12041" max="12041" width="20.33203125" customWidth="1"/>
    <col min="12042" max="12042" width="14.33203125" customWidth="1"/>
    <col min="12043" max="12043" width="44.6640625" customWidth="1"/>
    <col min="12044" max="12044" width="14.109375" customWidth="1"/>
    <col min="12045" max="12045" width="12.33203125" customWidth="1"/>
    <col min="12046" max="12046" width="10" customWidth="1"/>
    <col min="12047" max="12048" width="4.6640625" customWidth="1"/>
    <col min="12049" max="12049" width="3.6640625" customWidth="1"/>
    <col min="12050" max="12050" width="5.44140625" customWidth="1"/>
    <col min="12051" max="12051" width="3.6640625" customWidth="1"/>
    <col min="12053" max="12053" width="32.6640625" customWidth="1"/>
    <col min="12054" max="12054" width="35.44140625" customWidth="1"/>
    <col min="12055" max="12055" width="35.33203125" customWidth="1"/>
    <col min="12056" max="12056" width="42.33203125" customWidth="1"/>
    <col min="12057" max="12057" width="47.6640625" customWidth="1"/>
    <col min="12058" max="12058" width="43.44140625" customWidth="1"/>
    <col min="12289" max="12289" width="3.33203125" customWidth="1"/>
    <col min="12291" max="12291" width="2.44140625" customWidth="1"/>
    <col min="12292" max="12292" width="11" customWidth="1"/>
    <col min="12293" max="12293" width="37.109375" customWidth="1"/>
    <col min="12294" max="12294" width="9.6640625" customWidth="1"/>
    <col min="12295" max="12295" width="41.6640625" customWidth="1"/>
    <col min="12296" max="12296" width="16" customWidth="1"/>
    <col min="12297" max="12297" width="20.33203125" customWidth="1"/>
    <col min="12298" max="12298" width="14.33203125" customWidth="1"/>
    <col min="12299" max="12299" width="44.6640625" customWidth="1"/>
    <col min="12300" max="12300" width="14.109375" customWidth="1"/>
    <col min="12301" max="12301" width="12.33203125" customWidth="1"/>
    <col min="12302" max="12302" width="10" customWidth="1"/>
    <col min="12303" max="12304" width="4.6640625" customWidth="1"/>
    <col min="12305" max="12305" width="3.6640625" customWidth="1"/>
    <col min="12306" max="12306" width="5.44140625" customWidth="1"/>
    <col min="12307" max="12307" width="3.6640625" customWidth="1"/>
    <col min="12309" max="12309" width="32.6640625" customWidth="1"/>
    <col min="12310" max="12310" width="35.44140625" customWidth="1"/>
    <col min="12311" max="12311" width="35.33203125" customWidth="1"/>
    <col min="12312" max="12312" width="42.33203125" customWidth="1"/>
    <col min="12313" max="12313" width="47.6640625" customWidth="1"/>
    <col min="12314" max="12314" width="43.44140625" customWidth="1"/>
    <col min="12545" max="12545" width="3.33203125" customWidth="1"/>
    <col min="12547" max="12547" width="2.44140625" customWidth="1"/>
    <col min="12548" max="12548" width="11" customWidth="1"/>
    <col min="12549" max="12549" width="37.109375" customWidth="1"/>
    <col min="12550" max="12550" width="9.6640625" customWidth="1"/>
    <col min="12551" max="12551" width="41.6640625" customWidth="1"/>
    <col min="12552" max="12552" width="16" customWidth="1"/>
    <col min="12553" max="12553" width="20.33203125" customWidth="1"/>
    <col min="12554" max="12554" width="14.33203125" customWidth="1"/>
    <col min="12555" max="12555" width="44.6640625" customWidth="1"/>
    <col min="12556" max="12556" width="14.109375" customWidth="1"/>
    <col min="12557" max="12557" width="12.33203125" customWidth="1"/>
    <col min="12558" max="12558" width="10" customWidth="1"/>
    <col min="12559" max="12560" width="4.6640625" customWidth="1"/>
    <col min="12561" max="12561" width="3.6640625" customWidth="1"/>
    <col min="12562" max="12562" width="5.44140625" customWidth="1"/>
    <col min="12563" max="12563" width="3.6640625" customWidth="1"/>
    <col min="12565" max="12565" width="32.6640625" customWidth="1"/>
    <col min="12566" max="12566" width="35.44140625" customWidth="1"/>
    <col min="12567" max="12567" width="35.33203125" customWidth="1"/>
    <col min="12568" max="12568" width="42.33203125" customWidth="1"/>
    <col min="12569" max="12569" width="47.6640625" customWidth="1"/>
    <col min="12570" max="12570" width="43.44140625" customWidth="1"/>
    <col min="12801" max="12801" width="3.33203125" customWidth="1"/>
    <col min="12803" max="12803" width="2.44140625" customWidth="1"/>
    <col min="12804" max="12804" width="11" customWidth="1"/>
    <col min="12805" max="12805" width="37.109375" customWidth="1"/>
    <col min="12806" max="12806" width="9.6640625" customWidth="1"/>
    <col min="12807" max="12807" width="41.6640625" customWidth="1"/>
    <col min="12808" max="12808" width="16" customWidth="1"/>
    <col min="12809" max="12809" width="20.33203125" customWidth="1"/>
    <col min="12810" max="12810" width="14.33203125" customWidth="1"/>
    <col min="12811" max="12811" width="44.6640625" customWidth="1"/>
    <col min="12812" max="12812" width="14.109375" customWidth="1"/>
    <col min="12813" max="12813" width="12.33203125" customWidth="1"/>
    <col min="12814" max="12814" width="10" customWidth="1"/>
    <col min="12815" max="12816" width="4.6640625" customWidth="1"/>
    <col min="12817" max="12817" width="3.6640625" customWidth="1"/>
    <col min="12818" max="12818" width="5.44140625" customWidth="1"/>
    <col min="12819" max="12819" width="3.6640625" customWidth="1"/>
    <col min="12821" max="12821" width="32.6640625" customWidth="1"/>
    <col min="12822" max="12822" width="35.44140625" customWidth="1"/>
    <col min="12823" max="12823" width="35.33203125" customWidth="1"/>
    <col min="12824" max="12824" width="42.33203125" customWidth="1"/>
    <col min="12825" max="12825" width="47.6640625" customWidth="1"/>
    <col min="12826" max="12826" width="43.44140625" customWidth="1"/>
    <col min="13057" max="13057" width="3.33203125" customWidth="1"/>
    <col min="13059" max="13059" width="2.44140625" customWidth="1"/>
    <col min="13060" max="13060" width="11" customWidth="1"/>
    <col min="13061" max="13061" width="37.109375" customWidth="1"/>
    <col min="13062" max="13062" width="9.6640625" customWidth="1"/>
    <col min="13063" max="13063" width="41.6640625" customWidth="1"/>
    <col min="13064" max="13064" width="16" customWidth="1"/>
    <col min="13065" max="13065" width="20.33203125" customWidth="1"/>
    <col min="13066" max="13066" width="14.33203125" customWidth="1"/>
    <col min="13067" max="13067" width="44.6640625" customWidth="1"/>
    <col min="13068" max="13068" width="14.109375" customWidth="1"/>
    <col min="13069" max="13069" width="12.33203125" customWidth="1"/>
    <col min="13070" max="13070" width="10" customWidth="1"/>
    <col min="13071" max="13072" width="4.6640625" customWidth="1"/>
    <col min="13073" max="13073" width="3.6640625" customWidth="1"/>
    <col min="13074" max="13074" width="5.44140625" customWidth="1"/>
    <col min="13075" max="13075" width="3.6640625" customWidth="1"/>
    <col min="13077" max="13077" width="32.6640625" customWidth="1"/>
    <col min="13078" max="13078" width="35.44140625" customWidth="1"/>
    <col min="13079" max="13079" width="35.33203125" customWidth="1"/>
    <col min="13080" max="13080" width="42.33203125" customWidth="1"/>
    <col min="13081" max="13081" width="47.6640625" customWidth="1"/>
    <col min="13082" max="13082" width="43.44140625" customWidth="1"/>
    <col min="13313" max="13313" width="3.33203125" customWidth="1"/>
    <col min="13315" max="13315" width="2.44140625" customWidth="1"/>
    <col min="13316" max="13316" width="11" customWidth="1"/>
    <col min="13317" max="13317" width="37.109375" customWidth="1"/>
    <col min="13318" max="13318" width="9.6640625" customWidth="1"/>
    <col min="13319" max="13319" width="41.6640625" customWidth="1"/>
    <col min="13320" max="13320" width="16" customWidth="1"/>
    <col min="13321" max="13321" width="20.33203125" customWidth="1"/>
    <col min="13322" max="13322" width="14.33203125" customWidth="1"/>
    <col min="13323" max="13323" width="44.6640625" customWidth="1"/>
    <col min="13324" max="13324" width="14.109375" customWidth="1"/>
    <col min="13325" max="13325" width="12.33203125" customWidth="1"/>
    <col min="13326" max="13326" width="10" customWidth="1"/>
    <col min="13327" max="13328" width="4.6640625" customWidth="1"/>
    <col min="13329" max="13329" width="3.6640625" customWidth="1"/>
    <col min="13330" max="13330" width="5.44140625" customWidth="1"/>
    <col min="13331" max="13331" width="3.6640625" customWidth="1"/>
    <col min="13333" max="13333" width="32.6640625" customWidth="1"/>
    <col min="13334" max="13334" width="35.44140625" customWidth="1"/>
    <col min="13335" max="13335" width="35.33203125" customWidth="1"/>
    <col min="13336" max="13336" width="42.33203125" customWidth="1"/>
    <col min="13337" max="13337" width="47.6640625" customWidth="1"/>
    <col min="13338" max="13338" width="43.44140625" customWidth="1"/>
    <col min="13569" max="13569" width="3.33203125" customWidth="1"/>
    <col min="13571" max="13571" width="2.44140625" customWidth="1"/>
    <col min="13572" max="13572" width="11" customWidth="1"/>
    <col min="13573" max="13573" width="37.109375" customWidth="1"/>
    <col min="13574" max="13574" width="9.6640625" customWidth="1"/>
    <col min="13575" max="13575" width="41.6640625" customWidth="1"/>
    <col min="13576" max="13576" width="16" customWidth="1"/>
    <col min="13577" max="13577" width="20.33203125" customWidth="1"/>
    <col min="13578" max="13578" width="14.33203125" customWidth="1"/>
    <col min="13579" max="13579" width="44.6640625" customWidth="1"/>
    <col min="13580" max="13580" width="14.109375" customWidth="1"/>
    <col min="13581" max="13581" width="12.33203125" customWidth="1"/>
    <col min="13582" max="13582" width="10" customWidth="1"/>
    <col min="13583" max="13584" width="4.6640625" customWidth="1"/>
    <col min="13585" max="13585" width="3.6640625" customWidth="1"/>
    <col min="13586" max="13586" width="5.44140625" customWidth="1"/>
    <col min="13587" max="13587" width="3.6640625" customWidth="1"/>
    <col min="13589" max="13589" width="32.6640625" customWidth="1"/>
    <col min="13590" max="13590" width="35.44140625" customWidth="1"/>
    <col min="13591" max="13591" width="35.33203125" customWidth="1"/>
    <col min="13592" max="13592" width="42.33203125" customWidth="1"/>
    <col min="13593" max="13593" width="47.6640625" customWidth="1"/>
    <col min="13594" max="13594" width="43.44140625" customWidth="1"/>
    <col min="13825" max="13825" width="3.33203125" customWidth="1"/>
    <col min="13827" max="13827" width="2.44140625" customWidth="1"/>
    <col min="13828" max="13828" width="11" customWidth="1"/>
    <col min="13829" max="13829" width="37.109375" customWidth="1"/>
    <col min="13830" max="13830" width="9.6640625" customWidth="1"/>
    <col min="13831" max="13831" width="41.6640625" customWidth="1"/>
    <col min="13832" max="13832" width="16" customWidth="1"/>
    <col min="13833" max="13833" width="20.33203125" customWidth="1"/>
    <col min="13834" max="13834" width="14.33203125" customWidth="1"/>
    <col min="13835" max="13835" width="44.6640625" customWidth="1"/>
    <col min="13836" max="13836" width="14.109375" customWidth="1"/>
    <col min="13837" max="13837" width="12.33203125" customWidth="1"/>
    <col min="13838" max="13838" width="10" customWidth="1"/>
    <col min="13839" max="13840" width="4.6640625" customWidth="1"/>
    <col min="13841" max="13841" width="3.6640625" customWidth="1"/>
    <col min="13842" max="13842" width="5.44140625" customWidth="1"/>
    <col min="13843" max="13843" width="3.6640625" customWidth="1"/>
    <col min="13845" max="13845" width="32.6640625" customWidth="1"/>
    <col min="13846" max="13846" width="35.44140625" customWidth="1"/>
    <col min="13847" max="13847" width="35.33203125" customWidth="1"/>
    <col min="13848" max="13848" width="42.33203125" customWidth="1"/>
    <col min="13849" max="13849" width="47.6640625" customWidth="1"/>
    <col min="13850" max="13850" width="43.44140625" customWidth="1"/>
    <col min="14081" max="14081" width="3.33203125" customWidth="1"/>
    <col min="14083" max="14083" width="2.44140625" customWidth="1"/>
    <col min="14084" max="14084" width="11" customWidth="1"/>
    <col min="14085" max="14085" width="37.109375" customWidth="1"/>
    <col min="14086" max="14086" width="9.6640625" customWidth="1"/>
    <col min="14087" max="14087" width="41.6640625" customWidth="1"/>
    <col min="14088" max="14088" width="16" customWidth="1"/>
    <col min="14089" max="14089" width="20.33203125" customWidth="1"/>
    <col min="14090" max="14090" width="14.33203125" customWidth="1"/>
    <col min="14091" max="14091" width="44.6640625" customWidth="1"/>
    <col min="14092" max="14092" width="14.109375" customWidth="1"/>
    <col min="14093" max="14093" width="12.33203125" customWidth="1"/>
    <col min="14094" max="14094" width="10" customWidth="1"/>
    <col min="14095" max="14096" width="4.6640625" customWidth="1"/>
    <col min="14097" max="14097" width="3.6640625" customWidth="1"/>
    <col min="14098" max="14098" width="5.44140625" customWidth="1"/>
    <col min="14099" max="14099" width="3.6640625" customWidth="1"/>
    <col min="14101" max="14101" width="32.6640625" customWidth="1"/>
    <col min="14102" max="14102" width="35.44140625" customWidth="1"/>
    <col min="14103" max="14103" width="35.33203125" customWidth="1"/>
    <col min="14104" max="14104" width="42.33203125" customWidth="1"/>
    <col min="14105" max="14105" width="47.6640625" customWidth="1"/>
    <col min="14106" max="14106" width="43.44140625" customWidth="1"/>
    <col min="14337" max="14337" width="3.33203125" customWidth="1"/>
    <col min="14339" max="14339" width="2.44140625" customWidth="1"/>
    <col min="14340" max="14340" width="11" customWidth="1"/>
    <col min="14341" max="14341" width="37.109375" customWidth="1"/>
    <col min="14342" max="14342" width="9.6640625" customWidth="1"/>
    <col min="14343" max="14343" width="41.6640625" customWidth="1"/>
    <col min="14344" max="14344" width="16" customWidth="1"/>
    <col min="14345" max="14345" width="20.33203125" customWidth="1"/>
    <col min="14346" max="14346" width="14.33203125" customWidth="1"/>
    <col min="14347" max="14347" width="44.6640625" customWidth="1"/>
    <col min="14348" max="14348" width="14.109375" customWidth="1"/>
    <col min="14349" max="14349" width="12.33203125" customWidth="1"/>
    <col min="14350" max="14350" width="10" customWidth="1"/>
    <col min="14351" max="14352" width="4.6640625" customWidth="1"/>
    <col min="14353" max="14353" width="3.6640625" customWidth="1"/>
    <col min="14354" max="14354" width="5.44140625" customWidth="1"/>
    <col min="14355" max="14355" width="3.6640625" customWidth="1"/>
    <col min="14357" max="14357" width="32.6640625" customWidth="1"/>
    <col min="14358" max="14358" width="35.44140625" customWidth="1"/>
    <col min="14359" max="14359" width="35.33203125" customWidth="1"/>
    <col min="14360" max="14360" width="42.33203125" customWidth="1"/>
    <col min="14361" max="14361" width="47.6640625" customWidth="1"/>
    <col min="14362" max="14362" width="43.44140625" customWidth="1"/>
    <col min="14593" max="14593" width="3.33203125" customWidth="1"/>
    <col min="14595" max="14595" width="2.44140625" customWidth="1"/>
    <col min="14596" max="14596" width="11" customWidth="1"/>
    <col min="14597" max="14597" width="37.109375" customWidth="1"/>
    <col min="14598" max="14598" width="9.6640625" customWidth="1"/>
    <col min="14599" max="14599" width="41.6640625" customWidth="1"/>
    <col min="14600" max="14600" width="16" customWidth="1"/>
    <col min="14601" max="14601" width="20.33203125" customWidth="1"/>
    <col min="14602" max="14602" width="14.33203125" customWidth="1"/>
    <col min="14603" max="14603" width="44.6640625" customWidth="1"/>
    <col min="14604" max="14604" width="14.109375" customWidth="1"/>
    <col min="14605" max="14605" width="12.33203125" customWidth="1"/>
    <col min="14606" max="14606" width="10" customWidth="1"/>
    <col min="14607" max="14608" width="4.6640625" customWidth="1"/>
    <col min="14609" max="14609" width="3.6640625" customWidth="1"/>
    <col min="14610" max="14610" width="5.44140625" customWidth="1"/>
    <col min="14611" max="14611" width="3.6640625" customWidth="1"/>
    <col min="14613" max="14613" width="32.6640625" customWidth="1"/>
    <col min="14614" max="14614" width="35.44140625" customWidth="1"/>
    <col min="14615" max="14615" width="35.33203125" customWidth="1"/>
    <col min="14616" max="14616" width="42.33203125" customWidth="1"/>
    <col min="14617" max="14617" width="47.6640625" customWidth="1"/>
    <col min="14618" max="14618" width="43.44140625" customWidth="1"/>
    <col min="14849" max="14849" width="3.33203125" customWidth="1"/>
    <col min="14851" max="14851" width="2.44140625" customWidth="1"/>
    <col min="14852" max="14852" width="11" customWidth="1"/>
    <col min="14853" max="14853" width="37.109375" customWidth="1"/>
    <col min="14854" max="14854" width="9.6640625" customWidth="1"/>
    <col min="14855" max="14855" width="41.6640625" customWidth="1"/>
    <col min="14856" max="14856" width="16" customWidth="1"/>
    <col min="14857" max="14857" width="20.33203125" customWidth="1"/>
    <col min="14858" max="14858" width="14.33203125" customWidth="1"/>
    <col min="14859" max="14859" width="44.6640625" customWidth="1"/>
    <col min="14860" max="14860" width="14.109375" customWidth="1"/>
    <col min="14861" max="14861" width="12.33203125" customWidth="1"/>
    <col min="14862" max="14862" width="10" customWidth="1"/>
    <col min="14863" max="14864" width="4.6640625" customWidth="1"/>
    <col min="14865" max="14865" width="3.6640625" customWidth="1"/>
    <col min="14866" max="14866" width="5.44140625" customWidth="1"/>
    <col min="14867" max="14867" width="3.6640625" customWidth="1"/>
    <col min="14869" max="14869" width="32.6640625" customWidth="1"/>
    <col min="14870" max="14870" width="35.44140625" customWidth="1"/>
    <col min="14871" max="14871" width="35.33203125" customWidth="1"/>
    <col min="14872" max="14872" width="42.33203125" customWidth="1"/>
    <col min="14873" max="14873" width="47.6640625" customWidth="1"/>
    <col min="14874" max="14874" width="43.44140625" customWidth="1"/>
    <col min="15105" max="15105" width="3.33203125" customWidth="1"/>
    <col min="15107" max="15107" width="2.44140625" customWidth="1"/>
    <col min="15108" max="15108" width="11" customWidth="1"/>
    <col min="15109" max="15109" width="37.109375" customWidth="1"/>
    <col min="15110" max="15110" width="9.6640625" customWidth="1"/>
    <col min="15111" max="15111" width="41.6640625" customWidth="1"/>
    <col min="15112" max="15112" width="16" customWidth="1"/>
    <col min="15113" max="15113" width="20.33203125" customWidth="1"/>
    <col min="15114" max="15114" width="14.33203125" customWidth="1"/>
    <col min="15115" max="15115" width="44.6640625" customWidth="1"/>
    <col min="15116" max="15116" width="14.109375" customWidth="1"/>
    <col min="15117" max="15117" width="12.33203125" customWidth="1"/>
    <col min="15118" max="15118" width="10" customWidth="1"/>
    <col min="15119" max="15120" width="4.6640625" customWidth="1"/>
    <col min="15121" max="15121" width="3.6640625" customWidth="1"/>
    <col min="15122" max="15122" width="5.44140625" customWidth="1"/>
    <col min="15123" max="15123" width="3.6640625" customWidth="1"/>
    <col min="15125" max="15125" width="32.6640625" customWidth="1"/>
    <col min="15126" max="15126" width="35.44140625" customWidth="1"/>
    <col min="15127" max="15127" width="35.33203125" customWidth="1"/>
    <col min="15128" max="15128" width="42.33203125" customWidth="1"/>
    <col min="15129" max="15129" width="47.6640625" customWidth="1"/>
    <col min="15130" max="15130" width="43.44140625" customWidth="1"/>
    <col min="15361" max="15361" width="3.33203125" customWidth="1"/>
    <col min="15363" max="15363" width="2.44140625" customWidth="1"/>
    <col min="15364" max="15364" width="11" customWidth="1"/>
    <col min="15365" max="15365" width="37.109375" customWidth="1"/>
    <col min="15366" max="15366" width="9.6640625" customWidth="1"/>
    <col min="15367" max="15367" width="41.6640625" customWidth="1"/>
    <col min="15368" max="15368" width="16" customWidth="1"/>
    <col min="15369" max="15369" width="20.33203125" customWidth="1"/>
    <col min="15370" max="15370" width="14.33203125" customWidth="1"/>
    <col min="15371" max="15371" width="44.6640625" customWidth="1"/>
    <col min="15372" max="15372" width="14.109375" customWidth="1"/>
    <col min="15373" max="15373" width="12.33203125" customWidth="1"/>
    <col min="15374" max="15374" width="10" customWidth="1"/>
    <col min="15375" max="15376" width="4.6640625" customWidth="1"/>
    <col min="15377" max="15377" width="3.6640625" customWidth="1"/>
    <col min="15378" max="15378" width="5.44140625" customWidth="1"/>
    <col min="15379" max="15379" width="3.6640625" customWidth="1"/>
    <col min="15381" max="15381" width="32.6640625" customWidth="1"/>
    <col min="15382" max="15382" width="35.44140625" customWidth="1"/>
    <col min="15383" max="15383" width="35.33203125" customWidth="1"/>
    <col min="15384" max="15384" width="42.33203125" customWidth="1"/>
    <col min="15385" max="15385" width="47.6640625" customWidth="1"/>
    <col min="15386" max="15386" width="43.44140625" customWidth="1"/>
    <col min="15617" max="15617" width="3.33203125" customWidth="1"/>
    <col min="15619" max="15619" width="2.44140625" customWidth="1"/>
    <col min="15620" max="15620" width="11" customWidth="1"/>
    <col min="15621" max="15621" width="37.109375" customWidth="1"/>
    <col min="15622" max="15622" width="9.6640625" customWidth="1"/>
    <col min="15623" max="15623" width="41.6640625" customWidth="1"/>
    <col min="15624" max="15624" width="16" customWidth="1"/>
    <col min="15625" max="15625" width="20.33203125" customWidth="1"/>
    <col min="15626" max="15626" width="14.33203125" customWidth="1"/>
    <col min="15627" max="15627" width="44.6640625" customWidth="1"/>
    <col min="15628" max="15628" width="14.109375" customWidth="1"/>
    <col min="15629" max="15629" width="12.33203125" customWidth="1"/>
    <col min="15630" max="15630" width="10" customWidth="1"/>
    <col min="15631" max="15632" width="4.6640625" customWidth="1"/>
    <col min="15633" max="15633" width="3.6640625" customWidth="1"/>
    <col min="15634" max="15634" width="5.44140625" customWidth="1"/>
    <col min="15635" max="15635" width="3.6640625" customWidth="1"/>
    <col min="15637" max="15637" width="32.6640625" customWidth="1"/>
    <col min="15638" max="15638" width="35.44140625" customWidth="1"/>
    <col min="15639" max="15639" width="35.33203125" customWidth="1"/>
    <col min="15640" max="15640" width="42.33203125" customWidth="1"/>
    <col min="15641" max="15641" width="47.6640625" customWidth="1"/>
    <col min="15642" max="15642" width="43.44140625" customWidth="1"/>
    <col min="15873" max="15873" width="3.33203125" customWidth="1"/>
    <col min="15875" max="15875" width="2.44140625" customWidth="1"/>
    <col min="15876" max="15876" width="11" customWidth="1"/>
    <col min="15877" max="15877" width="37.109375" customWidth="1"/>
    <col min="15878" max="15878" width="9.6640625" customWidth="1"/>
    <col min="15879" max="15879" width="41.6640625" customWidth="1"/>
    <col min="15880" max="15880" width="16" customWidth="1"/>
    <col min="15881" max="15881" width="20.33203125" customWidth="1"/>
    <col min="15882" max="15882" width="14.33203125" customWidth="1"/>
    <col min="15883" max="15883" width="44.6640625" customWidth="1"/>
    <col min="15884" max="15884" width="14.109375" customWidth="1"/>
    <col min="15885" max="15885" width="12.33203125" customWidth="1"/>
    <col min="15886" max="15886" width="10" customWidth="1"/>
    <col min="15887" max="15888" width="4.6640625" customWidth="1"/>
    <col min="15889" max="15889" width="3.6640625" customWidth="1"/>
    <col min="15890" max="15890" width="5.44140625" customWidth="1"/>
    <col min="15891" max="15891" width="3.6640625" customWidth="1"/>
    <col min="15893" max="15893" width="32.6640625" customWidth="1"/>
    <col min="15894" max="15894" width="35.44140625" customWidth="1"/>
    <col min="15895" max="15895" width="35.33203125" customWidth="1"/>
    <col min="15896" max="15896" width="42.33203125" customWidth="1"/>
    <col min="15897" max="15897" width="47.6640625" customWidth="1"/>
    <col min="15898" max="15898" width="43.44140625" customWidth="1"/>
    <col min="16129" max="16129" width="3.33203125" customWidth="1"/>
    <col min="16131" max="16131" width="2.44140625" customWidth="1"/>
    <col min="16132" max="16132" width="11" customWidth="1"/>
    <col min="16133" max="16133" width="37.109375" customWidth="1"/>
    <col min="16134" max="16134" width="9.6640625" customWidth="1"/>
    <col min="16135" max="16135" width="41.6640625" customWidth="1"/>
    <col min="16136" max="16136" width="16" customWidth="1"/>
    <col min="16137" max="16137" width="20.33203125" customWidth="1"/>
    <col min="16138" max="16138" width="14.33203125" customWidth="1"/>
    <col min="16139" max="16139" width="44.6640625" customWidth="1"/>
    <col min="16140" max="16140" width="14.109375" customWidth="1"/>
    <col min="16141" max="16141" width="12.33203125" customWidth="1"/>
    <col min="16142" max="16142" width="10" customWidth="1"/>
    <col min="16143" max="16144" width="4.6640625" customWidth="1"/>
    <col min="16145" max="16145" width="3.6640625" customWidth="1"/>
    <col min="16146" max="16146" width="5.44140625" customWidth="1"/>
    <col min="16147" max="16147" width="3.6640625" customWidth="1"/>
    <col min="16149" max="16149" width="32.6640625" customWidth="1"/>
    <col min="16150" max="16150" width="35.44140625" customWidth="1"/>
    <col min="16151" max="16151" width="35.33203125" customWidth="1"/>
    <col min="16152" max="16152" width="42.33203125" customWidth="1"/>
    <col min="16153" max="16153" width="47.6640625" customWidth="1"/>
    <col min="16154" max="16154" width="43.441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 t="s">
        <v>100</v>
      </c>
      <c r="C3" s="1207"/>
      <c r="D3" s="1207"/>
      <c r="E3" s="1207"/>
      <c r="F3" s="1207"/>
      <c r="G3" s="1207"/>
      <c r="H3" s="1207"/>
      <c r="I3" s="1207"/>
      <c r="J3" s="1207"/>
      <c r="K3" s="1207"/>
      <c r="L3" s="1207"/>
      <c r="M3" s="1207"/>
      <c r="N3" s="1207"/>
      <c r="O3" s="852"/>
      <c r="P3" s="57"/>
      <c r="Q3" s="58"/>
      <c r="R3" s="58"/>
      <c r="S3" s="86"/>
    </row>
    <row r="4" spans="2:26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>
      <c r="B5" s="30"/>
      <c r="C5" s="31"/>
      <c r="D5" s="31"/>
      <c r="E5" s="367" t="s">
        <v>101</v>
      </c>
      <c r="F5" s="368" t="s">
        <v>233</v>
      </c>
      <c r="G5" s="369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>
      <c r="B6" s="30"/>
      <c r="C6" s="31"/>
      <c r="D6" s="31"/>
      <c r="E6" s="367" t="s">
        <v>3</v>
      </c>
      <c r="F6" s="368" t="s">
        <v>449</v>
      </c>
      <c r="G6" s="369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>
      <c r="B7" s="30"/>
      <c r="C7" s="31"/>
      <c r="D7" s="31"/>
      <c r="E7" s="367" t="s">
        <v>97</v>
      </c>
      <c r="F7" s="368" t="s">
        <v>108</v>
      </c>
      <c r="G7" s="369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 t="s">
        <v>11</v>
      </c>
      <c r="C10" s="24"/>
      <c r="D10" s="24"/>
      <c r="E10" s="24"/>
      <c r="F10" s="24"/>
      <c r="G10" s="25"/>
      <c r="H10" s="909" t="s">
        <v>120</v>
      </c>
      <c r="I10" s="1208"/>
      <c r="J10" s="1208"/>
      <c r="K10" s="1208"/>
      <c r="L10" s="1208"/>
      <c r="M10" s="1208"/>
      <c r="N10" s="1208"/>
      <c r="O10" s="1208"/>
      <c r="P10" s="1208"/>
      <c r="Q10" s="1208"/>
      <c r="R10" s="1208"/>
      <c r="S10" s="911"/>
    </row>
    <row r="11" spans="2:26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</row>
    <row r="13" spans="2:26" ht="21.6" thickBot="1">
      <c r="B13" s="949" t="s">
        <v>70</v>
      </c>
      <c r="C13" s="950"/>
      <c r="D13" s="951"/>
      <c r="E13" s="906" t="s">
        <v>111</v>
      </c>
      <c r="F13" s="906" t="s">
        <v>19</v>
      </c>
      <c r="G13" s="958" t="s">
        <v>249</v>
      </c>
      <c r="H13" s="959"/>
      <c r="I13" s="959"/>
      <c r="J13" s="917"/>
      <c r="K13" s="913" t="s">
        <v>113</v>
      </c>
      <c r="L13" s="916" t="s">
        <v>119</v>
      </c>
      <c r="M13" s="917"/>
      <c r="N13" s="918" t="s">
        <v>17</v>
      </c>
      <c r="O13" s="919"/>
      <c r="P13" s="1209"/>
      <c r="Q13" s="921" t="s">
        <v>18</v>
      </c>
      <c r="R13" s="922"/>
      <c r="S13" s="923"/>
      <c r="U13" s="1201" t="s">
        <v>118</v>
      </c>
      <c r="V13" s="1204">
        <v>1</v>
      </c>
      <c r="W13" s="1204">
        <v>2</v>
      </c>
      <c r="X13" s="1204">
        <v>3</v>
      </c>
      <c r="Y13" s="1204">
        <v>4</v>
      </c>
      <c r="Z13" s="1198">
        <v>5</v>
      </c>
    </row>
    <row r="14" spans="2:26" ht="21.6" thickBot="1">
      <c r="B14" s="952"/>
      <c r="C14" s="953"/>
      <c r="D14" s="954"/>
      <c r="E14" s="907"/>
      <c r="F14" s="907"/>
      <c r="G14" s="960" t="s">
        <v>106</v>
      </c>
      <c r="H14" s="962" t="s">
        <v>112</v>
      </c>
      <c r="I14" s="963"/>
      <c r="J14" s="964"/>
      <c r="K14" s="914"/>
      <c r="L14" s="965" t="s">
        <v>104</v>
      </c>
      <c r="M14" s="967" t="s">
        <v>22</v>
      </c>
      <c r="N14" s="968" t="s">
        <v>98</v>
      </c>
      <c r="O14" s="970" t="s">
        <v>22</v>
      </c>
      <c r="P14" s="971"/>
      <c r="Q14" s="974" t="s">
        <v>23</v>
      </c>
      <c r="R14" s="975"/>
      <c r="S14" s="976"/>
      <c r="U14" s="1202"/>
      <c r="V14" s="1205"/>
      <c r="W14" s="1205"/>
      <c r="X14" s="1205"/>
      <c r="Y14" s="1205"/>
      <c r="Z14" s="1199"/>
    </row>
    <row r="15" spans="2:26">
      <c r="B15" s="955"/>
      <c r="C15" s="956"/>
      <c r="D15" s="957"/>
      <c r="E15" s="908"/>
      <c r="F15" s="908"/>
      <c r="G15" s="961"/>
      <c r="H15" s="924" t="s">
        <v>181</v>
      </c>
      <c r="I15" s="925"/>
      <c r="J15" s="522" t="s">
        <v>182</v>
      </c>
      <c r="K15" s="915"/>
      <c r="L15" s="966"/>
      <c r="M15" s="957"/>
      <c r="N15" s="969"/>
      <c r="O15" s="972"/>
      <c r="P15" s="973"/>
      <c r="Q15" s="163"/>
      <c r="R15" s="163"/>
      <c r="S15" s="164"/>
      <c r="U15" s="1203"/>
      <c r="V15" s="1206"/>
      <c r="W15" s="1206"/>
      <c r="X15" s="1206"/>
      <c r="Y15" s="1206"/>
      <c r="Z15" s="1200"/>
    </row>
    <row r="16" spans="2:26" ht="18.600000000000001" thickBot="1">
      <c r="B16" s="903" t="s">
        <v>24</v>
      </c>
      <c r="C16" s="904"/>
      <c r="D16" s="905"/>
      <c r="E16" s="165" t="s">
        <v>25</v>
      </c>
      <c r="F16" s="165" t="s">
        <v>26</v>
      </c>
      <c r="G16" s="166" t="s">
        <v>27</v>
      </c>
      <c r="H16" s="903" t="s">
        <v>28</v>
      </c>
      <c r="I16" s="904"/>
      <c r="J16" s="905"/>
      <c r="K16" s="167" t="s">
        <v>114</v>
      </c>
      <c r="L16" s="26" t="s">
        <v>115</v>
      </c>
      <c r="M16" s="170"/>
      <c r="N16" s="519"/>
      <c r="O16" s="926" t="s">
        <v>31</v>
      </c>
      <c r="P16" s="927"/>
      <c r="Q16" s="926" t="s">
        <v>32</v>
      </c>
      <c r="R16" s="928"/>
      <c r="S16" s="927"/>
      <c r="U16" s="526"/>
      <c r="V16" s="526"/>
      <c r="W16" s="526"/>
      <c r="X16" s="526"/>
      <c r="Y16" s="526"/>
      <c r="Z16" s="526"/>
    </row>
    <row r="17" spans="2:26" ht="42">
      <c r="B17" s="805" t="s">
        <v>109</v>
      </c>
      <c r="C17" s="806"/>
      <c r="D17" s="807"/>
      <c r="E17" s="174" t="s">
        <v>228</v>
      </c>
      <c r="F17" s="192">
        <v>15</v>
      </c>
      <c r="G17" s="520" t="s">
        <v>291</v>
      </c>
      <c r="H17" s="1196" t="s">
        <v>292</v>
      </c>
      <c r="I17" s="1197"/>
      <c r="J17" s="178"/>
      <c r="K17" s="379" t="s">
        <v>456</v>
      </c>
      <c r="L17" s="191" t="s">
        <v>296</v>
      </c>
      <c r="M17" s="380"/>
      <c r="N17" s="132">
        <f t="shared" ref="N17:N22" si="0">+O17</f>
        <v>5</v>
      </c>
      <c r="O17" s="977">
        <v>5</v>
      </c>
      <c r="P17" s="978"/>
      <c r="Q17" s="940">
        <f t="shared" ref="Q17:Q22" si="1">+(O17*F17)/5</f>
        <v>15</v>
      </c>
      <c r="R17" s="1188"/>
      <c r="S17" s="942"/>
      <c r="U17" s="528" t="str">
        <f>G17</f>
        <v>Efisiensi Penggunaan Biaya Opex IT yang direalisasikan</v>
      </c>
      <c r="V17" s="516" t="s">
        <v>410</v>
      </c>
      <c r="W17" s="516" t="s">
        <v>293</v>
      </c>
      <c r="X17" s="517" t="s">
        <v>294</v>
      </c>
      <c r="Y17" s="516" t="s">
        <v>295</v>
      </c>
      <c r="Z17" s="538" t="s">
        <v>296</v>
      </c>
    </row>
    <row r="18" spans="2:26" ht="42">
      <c r="B18" s="805"/>
      <c r="C18" s="806"/>
      <c r="D18" s="807"/>
      <c r="E18" s="214" t="s">
        <v>229</v>
      </c>
      <c r="F18" s="192">
        <v>15</v>
      </c>
      <c r="G18" s="520" t="s">
        <v>297</v>
      </c>
      <c r="H18" s="1196" t="s">
        <v>298</v>
      </c>
      <c r="I18" s="1197"/>
      <c r="J18" s="178"/>
      <c r="K18" s="518" t="s">
        <v>474</v>
      </c>
      <c r="L18" s="191" t="s">
        <v>296</v>
      </c>
      <c r="M18" s="380"/>
      <c r="N18" s="132">
        <f t="shared" si="0"/>
        <v>5</v>
      </c>
      <c r="O18" s="977">
        <v>5</v>
      </c>
      <c r="P18" s="978"/>
      <c r="Q18" s="940">
        <f t="shared" si="1"/>
        <v>15</v>
      </c>
      <c r="R18" s="1188"/>
      <c r="S18" s="942"/>
      <c r="U18" s="528" t="str">
        <f>G18</f>
        <v>Efisiensi Penggunaan Biaya Capex IT yang direalisasikan</v>
      </c>
      <c r="V18" s="516" t="s">
        <v>410</v>
      </c>
      <c r="W18" s="516" t="s">
        <v>293</v>
      </c>
      <c r="X18" s="517" t="s">
        <v>294</v>
      </c>
      <c r="Y18" s="516" t="s">
        <v>295</v>
      </c>
      <c r="Z18" s="538" t="s">
        <v>296</v>
      </c>
    </row>
    <row r="19" spans="2:26">
      <c r="B19" s="203"/>
      <c r="C19" s="370"/>
      <c r="D19" s="205"/>
      <c r="E19" s="198"/>
      <c r="F19" s="172">
        <f>SUM(F17:F18)</f>
        <v>30</v>
      </c>
      <c r="G19" s="175"/>
      <c r="H19" s="180"/>
      <c r="I19" s="371"/>
      <c r="J19" s="182"/>
      <c r="K19" s="371"/>
      <c r="L19" s="180"/>
      <c r="M19" s="137"/>
      <c r="N19" s="157"/>
      <c r="O19" s="156"/>
      <c r="P19" s="157"/>
      <c r="Q19" s="160"/>
      <c r="R19" s="372"/>
      <c r="S19" s="161"/>
      <c r="T19" s="131"/>
      <c r="U19" s="529"/>
      <c r="V19" s="530"/>
      <c r="W19" s="530"/>
      <c r="X19" s="530"/>
      <c r="Y19" s="530"/>
      <c r="Z19" s="530"/>
    </row>
    <row r="20" spans="2:26" ht="31.5" customHeight="1">
      <c r="B20" s="802" t="s">
        <v>268</v>
      </c>
      <c r="C20" s="803"/>
      <c r="D20" s="804"/>
      <c r="E20" s="214" t="s">
        <v>269</v>
      </c>
      <c r="F20" s="193">
        <v>10</v>
      </c>
      <c r="G20" s="214" t="s">
        <v>459</v>
      </c>
      <c r="H20" s="1186" t="s">
        <v>299</v>
      </c>
      <c r="I20" s="1187"/>
      <c r="J20" s="183"/>
      <c r="K20" s="381" t="s">
        <v>472</v>
      </c>
      <c r="L20" s="524" t="s">
        <v>275</v>
      </c>
      <c r="M20" s="208"/>
      <c r="N20" s="132">
        <f t="shared" si="0"/>
        <v>5</v>
      </c>
      <c r="O20" s="977">
        <v>5</v>
      </c>
      <c r="P20" s="978"/>
      <c r="Q20" s="940">
        <f t="shared" si="1"/>
        <v>10</v>
      </c>
      <c r="R20" s="1188"/>
      <c r="S20" s="942"/>
      <c r="U20" s="531" t="str">
        <f>G20</f>
        <v>Implementasi BI Fast</v>
      </c>
      <c r="V20" s="532" t="s">
        <v>272</v>
      </c>
      <c r="W20" s="532" t="s">
        <v>273</v>
      </c>
      <c r="X20" s="532" t="s">
        <v>274</v>
      </c>
      <c r="Y20" s="539" t="s">
        <v>275</v>
      </c>
      <c r="Z20" s="539" t="s">
        <v>276</v>
      </c>
    </row>
    <row r="21" spans="2:26" ht="31.2">
      <c r="B21" s="805"/>
      <c r="C21" s="806"/>
      <c r="D21" s="807"/>
      <c r="E21" s="214" t="s">
        <v>270</v>
      </c>
      <c r="F21" s="194">
        <v>10</v>
      </c>
      <c r="G21" s="214" t="s">
        <v>460</v>
      </c>
      <c r="H21" s="1186" t="s">
        <v>300</v>
      </c>
      <c r="I21" s="1187"/>
      <c r="J21" s="183"/>
      <c r="K21" s="381" t="s">
        <v>457</v>
      </c>
      <c r="L21" s="524" t="s">
        <v>441</v>
      </c>
      <c r="M21" s="208"/>
      <c r="N21" s="132">
        <f t="shared" si="0"/>
        <v>5</v>
      </c>
      <c r="O21" s="977">
        <v>5</v>
      </c>
      <c r="P21" s="978"/>
      <c r="Q21" s="940">
        <f t="shared" si="1"/>
        <v>10</v>
      </c>
      <c r="R21" s="1188"/>
      <c r="S21" s="942"/>
      <c r="U21" s="531" t="str">
        <f>G21</f>
        <v>Implementasi Ready Cash</v>
      </c>
      <c r="V21" s="533" t="s">
        <v>438</v>
      </c>
      <c r="W21" s="533" t="s">
        <v>461</v>
      </c>
      <c r="X21" s="533" t="s">
        <v>439</v>
      </c>
      <c r="Y21" s="540" t="s">
        <v>440</v>
      </c>
      <c r="Z21" s="540" t="s">
        <v>441</v>
      </c>
    </row>
    <row r="22" spans="2:26" ht="32.25" customHeight="1">
      <c r="B22" s="805"/>
      <c r="C22" s="806"/>
      <c r="D22" s="807"/>
      <c r="E22" s="214" t="s">
        <v>301</v>
      </c>
      <c r="F22" s="194">
        <v>5</v>
      </c>
      <c r="G22" s="214" t="s">
        <v>462</v>
      </c>
      <c r="H22" s="1186" t="s">
        <v>302</v>
      </c>
      <c r="I22" s="1187"/>
      <c r="J22" s="183"/>
      <c r="K22" s="382" t="s">
        <v>475</v>
      </c>
      <c r="L22" s="524" t="s">
        <v>463</v>
      </c>
      <c r="M22" s="208"/>
      <c r="N22" s="132">
        <f t="shared" si="0"/>
        <v>5</v>
      </c>
      <c r="O22" s="977">
        <v>5</v>
      </c>
      <c r="P22" s="978"/>
      <c r="Q22" s="940">
        <f t="shared" si="1"/>
        <v>5</v>
      </c>
      <c r="R22" s="1188"/>
      <c r="S22" s="942"/>
      <c r="U22" s="531" t="str">
        <f>G22</f>
        <v>Implementasi Aplikasi Pipeline</v>
      </c>
      <c r="V22" s="533" t="s">
        <v>438</v>
      </c>
      <c r="W22" s="533" t="s">
        <v>461</v>
      </c>
      <c r="X22" s="533" t="s">
        <v>458</v>
      </c>
      <c r="Y22" s="540" t="s">
        <v>463</v>
      </c>
      <c r="Z22" s="540" t="s">
        <v>464</v>
      </c>
    </row>
    <row r="23" spans="2:26" ht="63" customHeight="1">
      <c r="B23" s="805"/>
      <c r="C23" s="806"/>
      <c r="D23" s="807"/>
      <c r="E23" s="214" t="s">
        <v>465</v>
      </c>
      <c r="F23" s="194">
        <v>10</v>
      </c>
      <c r="G23" s="214" t="s">
        <v>466</v>
      </c>
      <c r="H23" s="1019" t="s">
        <v>467</v>
      </c>
      <c r="I23" s="1189"/>
      <c r="J23" s="183"/>
      <c r="K23" s="382" t="s">
        <v>476</v>
      </c>
      <c r="L23" s="524" t="s">
        <v>441</v>
      </c>
      <c r="M23" s="208"/>
      <c r="N23" s="132">
        <f>+O23</f>
        <v>5</v>
      </c>
      <c r="O23" s="977">
        <v>5</v>
      </c>
      <c r="P23" s="978"/>
      <c r="Q23" s="940">
        <f>+(O23*F23)/5</f>
        <v>10</v>
      </c>
      <c r="R23" s="1188"/>
      <c r="S23" s="942"/>
      <c r="U23" s="531" t="str">
        <f>G23</f>
        <v>Implementasi Aplikasi One Step Payroll</v>
      </c>
      <c r="V23" s="533" t="s">
        <v>438</v>
      </c>
      <c r="W23" s="533" t="s">
        <v>461</v>
      </c>
      <c r="X23" s="533" t="s">
        <v>439</v>
      </c>
      <c r="Y23" s="540" t="s">
        <v>440</v>
      </c>
      <c r="Z23" s="540" t="s">
        <v>441</v>
      </c>
    </row>
    <row r="24" spans="2:26">
      <c r="B24" s="195"/>
      <c r="C24" s="360"/>
      <c r="D24" s="197"/>
      <c r="E24" s="198"/>
      <c r="F24" s="172">
        <f>SUM(F20:F23)</f>
        <v>35</v>
      </c>
      <c r="G24" s="176"/>
      <c r="H24" s="185"/>
      <c r="I24" s="186"/>
      <c r="J24" s="187"/>
      <c r="K24" s="186"/>
      <c r="L24" s="185"/>
      <c r="M24" s="383"/>
      <c r="N24" s="73"/>
      <c r="O24" s="72"/>
      <c r="P24" s="73"/>
      <c r="Q24" s="148"/>
      <c r="R24" s="149"/>
      <c r="S24" s="150"/>
      <c r="U24" s="529"/>
      <c r="V24" s="530"/>
      <c r="W24" s="530"/>
      <c r="X24" s="530"/>
      <c r="Y24" s="530"/>
      <c r="Z24" s="530"/>
    </row>
    <row r="25" spans="2:26" ht="42">
      <c r="B25" s="802" t="s">
        <v>271</v>
      </c>
      <c r="C25" s="803"/>
      <c r="D25" s="804"/>
      <c r="E25" s="214" t="s">
        <v>231</v>
      </c>
      <c r="F25" s="193">
        <v>10</v>
      </c>
      <c r="G25" s="188" t="s">
        <v>230</v>
      </c>
      <c r="H25" s="1019" t="s">
        <v>303</v>
      </c>
      <c r="I25" s="1189"/>
      <c r="J25" s="191"/>
      <c r="K25" s="207" t="s">
        <v>303</v>
      </c>
      <c r="L25" s="525" t="s">
        <v>307</v>
      </c>
      <c r="M25" s="208"/>
      <c r="N25" s="132">
        <f>+O25</f>
        <v>5</v>
      </c>
      <c r="O25" s="977">
        <v>5</v>
      </c>
      <c r="P25" s="978"/>
      <c r="Q25" s="979">
        <f>+(O25*F25)/5</f>
        <v>10</v>
      </c>
      <c r="R25" s="1210"/>
      <c r="S25" s="981"/>
      <c r="U25" s="528" t="str">
        <f>G25</f>
        <v>SLA Jaringan Komunikasi</v>
      </c>
      <c r="V25" s="516" t="s">
        <v>304</v>
      </c>
      <c r="W25" s="516" t="s">
        <v>305</v>
      </c>
      <c r="X25" s="516" t="s">
        <v>306</v>
      </c>
      <c r="Y25" s="538" t="s">
        <v>307</v>
      </c>
      <c r="Z25" s="516" t="s">
        <v>308</v>
      </c>
    </row>
    <row r="26" spans="2:26" ht="42">
      <c r="B26" s="805"/>
      <c r="C26" s="806"/>
      <c r="D26" s="807"/>
      <c r="E26" s="521"/>
      <c r="F26" s="193">
        <v>10</v>
      </c>
      <c r="G26" s="388" t="s">
        <v>411</v>
      </c>
      <c r="H26" s="1019" t="s">
        <v>309</v>
      </c>
      <c r="I26" s="1189"/>
      <c r="J26" s="191"/>
      <c r="K26" s="207" t="s">
        <v>477</v>
      </c>
      <c r="L26" s="525" t="s">
        <v>307</v>
      </c>
      <c r="M26" s="208"/>
      <c r="N26" s="132">
        <f>+O26</f>
        <v>5</v>
      </c>
      <c r="O26" s="977">
        <v>5</v>
      </c>
      <c r="P26" s="978"/>
      <c r="Q26" s="979">
        <f>+(O26*F26)/5</f>
        <v>10</v>
      </c>
      <c r="R26" s="1210"/>
      <c r="S26" s="981"/>
      <c r="U26" s="528" t="str">
        <f>G26</f>
        <v>Uptime Mobile Banking</v>
      </c>
      <c r="V26" s="516" t="s">
        <v>310</v>
      </c>
      <c r="W26" s="516" t="s">
        <v>311</v>
      </c>
      <c r="X26" s="516" t="s">
        <v>312</v>
      </c>
      <c r="Y26" s="538" t="s">
        <v>313</v>
      </c>
      <c r="Z26" s="516" t="s">
        <v>412</v>
      </c>
    </row>
    <row r="27" spans="2:26" ht="42">
      <c r="B27" s="805"/>
      <c r="C27" s="806"/>
      <c r="D27" s="807"/>
      <c r="E27" s="521" t="s">
        <v>232</v>
      </c>
      <c r="F27" s="193">
        <v>10</v>
      </c>
      <c r="G27" s="388" t="s">
        <v>314</v>
      </c>
      <c r="H27" s="1019" t="s">
        <v>315</v>
      </c>
      <c r="I27" s="1189"/>
      <c r="J27" s="191"/>
      <c r="K27" s="207" t="s">
        <v>473</v>
      </c>
      <c r="L27" s="525" t="s">
        <v>307</v>
      </c>
      <c r="M27" s="208"/>
      <c r="N27" s="132">
        <f>+O27</f>
        <v>5</v>
      </c>
      <c r="O27" s="977">
        <v>5</v>
      </c>
      <c r="P27" s="978"/>
      <c r="Q27" s="979">
        <f>+(O27*F27)/5</f>
        <v>10</v>
      </c>
      <c r="R27" s="1210"/>
      <c r="S27" s="981"/>
      <c r="U27" s="528" t="str">
        <f>G27</f>
        <v>Kinerja Server Core Banking System</v>
      </c>
      <c r="V27" s="516" t="s">
        <v>310</v>
      </c>
      <c r="W27" s="516" t="s">
        <v>311</v>
      </c>
      <c r="X27" s="516" t="s">
        <v>312</v>
      </c>
      <c r="Y27" s="538" t="s">
        <v>313</v>
      </c>
      <c r="Z27" s="516" t="s">
        <v>412</v>
      </c>
    </row>
    <row r="28" spans="2:26">
      <c r="B28" s="199"/>
      <c r="C28" s="361"/>
      <c r="D28" s="201"/>
      <c r="E28" s="198"/>
      <c r="F28" s="172">
        <f>SUM(F25:F27)</f>
        <v>30</v>
      </c>
      <c r="G28" s="175"/>
      <c r="H28" s="180"/>
      <c r="I28" s="371"/>
      <c r="J28" s="182"/>
      <c r="K28" s="371"/>
      <c r="L28" s="133"/>
      <c r="M28" s="141"/>
      <c r="N28" s="134"/>
      <c r="O28" s="133"/>
      <c r="P28" s="134"/>
      <c r="Q28" s="151"/>
      <c r="R28" s="373"/>
      <c r="S28" s="153"/>
      <c r="U28" s="529"/>
      <c r="V28" s="530"/>
      <c r="W28" s="530"/>
      <c r="X28" s="530"/>
      <c r="Y28" s="530"/>
      <c r="Z28" s="530"/>
    </row>
    <row r="29" spans="2:26" ht="54" hidden="1">
      <c r="B29" s="802" t="s">
        <v>62</v>
      </c>
      <c r="C29" s="803"/>
      <c r="D29" s="804"/>
      <c r="E29" s="337" t="s">
        <v>450</v>
      </c>
      <c r="F29" s="212"/>
      <c r="G29" s="337" t="s">
        <v>121</v>
      </c>
      <c r="H29" s="982" t="s">
        <v>245</v>
      </c>
      <c r="I29" s="1179"/>
      <c r="J29" s="318" t="s">
        <v>99</v>
      </c>
      <c r="K29" s="357" t="s">
        <v>246</v>
      </c>
      <c r="L29" s="183"/>
      <c r="M29" s="208">
        <f>IFERROR(L29/J29,0)</f>
        <v>0</v>
      </c>
      <c r="N29" s="132">
        <f>+O29</f>
        <v>1</v>
      </c>
      <c r="O29" s="977">
        <f>IF(M29&lt;75%,1,IF(M29&lt;85%,2,IF(M29&lt;95%,3,IF(M29&lt;=100%,4,5))))</f>
        <v>1</v>
      </c>
      <c r="P29" s="978"/>
      <c r="Q29" s="940">
        <f>+(O29*F29)/5</f>
        <v>0</v>
      </c>
      <c r="R29" s="1188"/>
      <c r="S29" s="942"/>
      <c r="T29" s="362" t="s">
        <v>413</v>
      </c>
      <c r="U29" s="534" t="str">
        <f>H29</f>
        <v xml:space="preserve">% Realisasi pelatihan </v>
      </c>
      <c r="V29" s="535" t="s">
        <v>278</v>
      </c>
      <c r="W29" s="535" t="s">
        <v>468</v>
      </c>
      <c r="X29" s="535" t="s">
        <v>469</v>
      </c>
      <c r="Y29" s="536" t="s">
        <v>470</v>
      </c>
      <c r="Z29" s="535" t="s">
        <v>471</v>
      </c>
    </row>
    <row r="30" spans="2:26" ht="45" customHeight="1">
      <c r="B30" s="808"/>
      <c r="C30" s="809"/>
      <c r="D30" s="810"/>
      <c r="E30" s="337" t="s">
        <v>451</v>
      </c>
      <c r="F30" s="212">
        <v>5</v>
      </c>
      <c r="G30" s="337" t="s">
        <v>452</v>
      </c>
      <c r="H30" s="982" t="s">
        <v>287</v>
      </c>
      <c r="I30" s="1179"/>
      <c r="J30" s="318"/>
      <c r="K30" s="319" t="s">
        <v>453</v>
      </c>
      <c r="L30" s="189">
        <v>1</v>
      </c>
      <c r="M30" s="208"/>
      <c r="N30" s="132">
        <f>+O30</f>
        <v>5</v>
      </c>
      <c r="O30" s="977">
        <v>5</v>
      </c>
      <c r="P30" s="978"/>
      <c r="Q30" s="940">
        <f>+(O30*F30)/5</f>
        <v>5</v>
      </c>
      <c r="R30" s="1188"/>
      <c r="S30" s="942"/>
      <c r="U30" s="534" t="str">
        <f>H30</f>
        <v>% Coaching &amp; Counseling</v>
      </c>
      <c r="V30" s="532" t="s">
        <v>415</v>
      </c>
      <c r="W30" s="532" t="s">
        <v>416</v>
      </c>
      <c r="X30" s="532" t="s">
        <v>417</v>
      </c>
      <c r="Y30" s="532" t="s">
        <v>418</v>
      </c>
      <c r="Z30" s="539" t="s">
        <v>419</v>
      </c>
    </row>
    <row r="31" spans="2:26">
      <c r="B31" s="45"/>
      <c r="C31" s="46"/>
      <c r="D31" s="47"/>
      <c r="E31" s="136"/>
      <c r="F31" s="172">
        <f>SUM(F29:F30)</f>
        <v>5</v>
      </c>
      <c r="G31" s="142"/>
      <c r="H31" s="158"/>
      <c r="I31" s="374"/>
      <c r="J31" s="159"/>
      <c r="K31" s="374"/>
      <c r="L31" s="158"/>
      <c r="M31" s="159"/>
      <c r="N31" s="134"/>
      <c r="O31" s="133"/>
      <c r="P31" s="375"/>
      <c r="Q31" s="376"/>
      <c r="R31" s="376"/>
      <c r="S31" s="135"/>
      <c r="T31" t="s">
        <v>414</v>
      </c>
      <c r="U31" s="537" t="s">
        <v>287</v>
      </c>
    </row>
    <row r="32" spans="2:26" ht="23.4">
      <c r="B32" s="990" t="s">
        <v>116</v>
      </c>
      <c r="C32" s="1211"/>
      <c r="D32" s="1211"/>
      <c r="E32" s="991"/>
      <c r="F32" s="228">
        <f>+F31+F28+F24+F19</f>
        <v>100</v>
      </c>
      <c r="G32" s="992" t="s">
        <v>117</v>
      </c>
      <c r="H32" s="1212"/>
      <c r="I32" s="1212"/>
      <c r="J32" s="1212"/>
      <c r="K32" s="1212"/>
      <c r="L32" s="1212"/>
      <c r="M32" s="994"/>
      <c r="N32" s="377" t="s">
        <v>67</v>
      </c>
      <c r="O32" s="995">
        <f>SUM(Q17:S30)</f>
        <v>100</v>
      </c>
      <c r="P32" s="1178"/>
      <c r="Q32" s="1178"/>
      <c r="R32" s="1178"/>
      <c r="S32" s="997"/>
    </row>
    <row r="33" spans="2:19">
      <c r="B33" s="689"/>
      <c r="C33" s="689"/>
      <c r="D33" s="689"/>
      <c r="E33" s="689"/>
      <c r="F33" s="689"/>
      <c r="G33" s="689"/>
      <c r="H33" s="689"/>
      <c r="I33" s="689"/>
      <c r="J33" s="689"/>
      <c r="K33" s="689"/>
      <c r="L33" s="689"/>
      <c r="M33" s="689"/>
      <c r="N33" s="689"/>
      <c r="O33" s="689"/>
      <c r="P33" s="689"/>
      <c r="Q33" s="689"/>
      <c r="R33" s="689"/>
      <c r="S33" s="689"/>
    </row>
    <row r="34" spans="2:19">
      <c r="B34" s="54"/>
      <c r="C34" s="54"/>
      <c r="D34" s="54"/>
      <c r="E34" s="54"/>
      <c r="F34" s="54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</row>
    <row r="35" spans="2:19">
      <c r="B35" s="643" t="s">
        <v>103</v>
      </c>
      <c r="C35" s="644"/>
      <c r="D35" s="644"/>
      <c r="E35" s="644"/>
      <c r="F35" s="644"/>
      <c r="G35" s="644"/>
      <c r="H35" s="644"/>
      <c r="I35" s="644"/>
      <c r="J35" s="644"/>
      <c r="K35" s="644"/>
      <c r="L35" s="644"/>
      <c r="M35" s="644"/>
      <c r="N35" s="644"/>
      <c r="O35" s="644"/>
      <c r="P35" s="644"/>
      <c r="Q35" s="644"/>
      <c r="R35" s="644"/>
      <c r="S35" s="645"/>
    </row>
    <row r="36" spans="2:19">
      <c r="B36" s="646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7"/>
      <c r="P36" s="647"/>
      <c r="Q36" s="647"/>
      <c r="R36" s="647"/>
      <c r="S36" s="648"/>
    </row>
    <row r="37" spans="2:19">
      <c r="B37" s="646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7"/>
      <c r="P37" s="647"/>
      <c r="Q37" s="647"/>
      <c r="R37" s="647"/>
      <c r="S37" s="648"/>
    </row>
    <row r="38" spans="2:19">
      <c r="B38" s="646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8"/>
    </row>
    <row r="39" spans="2:19">
      <c r="B39" s="998" t="s">
        <v>86</v>
      </c>
      <c r="C39" s="998"/>
      <c r="D39" s="998"/>
      <c r="E39" s="998"/>
      <c r="F39" s="998"/>
      <c r="G39" s="1213" t="s">
        <v>87</v>
      </c>
      <c r="H39" s="988" t="s">
        <v>88</v>
      </c>
      <c r="I39" s="652"/>
      <c r="J39" s="652"/>
      <c r="K39" s="652"/>
      <c r="L39" s="653"/>
      <c r="M39" s="656" t="s">
        <v>89</v>
      </c>
      <c r="N39" s="657"/>
      <c r="O39" s="657"/>
      <c r="P39" s="657"/>
      <c r="Q39" s="657"/>
      <c r="R39" s="657"/>
      <c r="S39" s="658"/>
    </row>
    <row r="40" spans="2:19">
      <c r="B40" s="998"/>
      <c r="C40" s="998"/>
      <c r="D40" s="998"/>
      <c r="E40" s="998"/>
      <c r="F40" s="998"/>
      <c r="G40" s="599"/>
      <c r="H40" s="989"/>
      <c r="I40" s="654"/>
      <c r="J40" s="654"/>
      <c r="K40" s="654"/>
      <c r="L40" s="655"/>
      <c r="M40" s="793"/>
      <c r="N40" s="794"/>
      <c r="O40" s="794"/>
      <c r="P40" s="794"/>
      <c r="Q40" s="794"/>
      <c r="R40" s="794"/>
      <c r="S40" s="795"/>
    </row>
    <row r="41" spans="2:19" ht="33.6">
      <c r="B41" s="378" t="s">
        <v>90</v>
      </c>
      <c r="C41" s="1190" t="s">
        <v>91</v>
      </c>
      <c r="D41" s="1191"/>
      <c r="E41" s="1191"/>
      <c r="F41" s="1192"/>
      <c r="G41" s="144">
        <f>IFERROR(+O32,0)</f>
        <v>100</v>
      </c>
      <c r="H41" s="1007">
        <v>1</v>
      </c>
      <c r="I41" s="1193"/>
      <c r="J41" s="1193"/>
      <c r="K41" s="1193"/>
      <c r="L41" s="1009"/>
      <c r="M41" s="82" t="s">
        <v>83</v>
      </c>
      <c r="N41" s="1010">
        <f>+G41</f>
        <v>100</v>
      </c>
      <c r="O41" s="1194"/>
      <c r="P41" s="1194"/>
      <c r="Q41" s="1194"/>
      <c r="R41" s="1194"/>
      <c r="S41" s="1195"/>
    </row>
    <row r="42" spans="2:19">
      <c r="B42" s="145"/>
      <c r="C42" s="1004"/>
      <c r="D42" s="1181"/>
      <c r="E42" s="1181"/>
      <c r="F42" s="1005"/>
      <c r="G42" s="146" t="s">
        <v>95</v>
      </c>
      <c r="H42" s="785">
        <f>+H41</f>
        <v>1</v>
      </c>
      <c r="I42" s="1182"/>
      <c r="J42" s="1182"/>
      <c r="K42" s="1182"/>
      <c r="L42" s="786"/>
      <c r="M42" s="147" t="s">
        <v>92</v>
      </c>
      <c r="N42" s="1183" t="str">
        <f>IF(N41&lt;50,"E",IF(N41&lt;=60,"D",IF(N41&lt;=70,"C",IF(N41&lt;=80,"B",IF(N41&lt;=90,"A",IF(N41&lt;=100,"A A",))))))</f>
        <v>A A</v>
      </c>
      <c r="O42" s="1184"/>
      <c r="P42" s="1184"/>
      <c r="Q42" s="1184"/>
      <c r="R42" s="1184"/>
      <c r="S42" s="1185"/>
    </row>
    <row r="43" spans="2:19">
      <c r="B43" s="98"/>
      <c r="C43" s="98"/>
      <c r="D43" s="98"/>
      <c r="E43" s="98"/>
      <c r="F43" s="98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</sheetData>
  <mergeCells count="90">
    <mergeCell ref="B33:S33"/>
    <mergeCell ref="G34:S34"/>
    <mergeCell ref="B35:S38"/>
    <mergeCell ref="B39:F40"/>
    <mergeCell ref="G39:G40"/>
    <mergeCell ref="H39:L40"/>
    <mergeCell ref="M39:S40"/>
    <mergeCell ref="B29:D30"/>
    <mergeCell ref="H29:I29"/>
    <mergeCell ref="O29:P29"/>
    <mergeCell ref="Q29:S29"/>
    <mergeCell ref="B32:E32"/>
    <mergeCell ref="G32:M32"/>
    <mergeCell ref="O32:S32"/>
    <mergeCell ref="O27:P27"/>
    <mergeCell ref="Q27:S27"/>
    <mergeCell ref="O30:P30"/>
    <mergeCell ref="Q30:S30"/>
    <mergeCell ref="H30:I30"/>
    <mergeCell ref="O26:P26"/>
    <mergeCell ref="Q26:S26"/>
    <mergeCell ref="H25:I25"/>
    <mergeCell ref="O25:P25"/>
    <mergeCell ref="Q25:S25"/>
    <mergeCell ref="H26:I26"/>
    <mergeCell ref="B11:S11"/>
    <mergeCell ref="B13:D15"/>
    <mergeCell ref="E13:E15"/>
    <mergeCell ref="F13:F15"/>
    <mergeCell ref="H15:I15"/>
    <mergeCell ref="K13:K15"/>
    <mergeCell ref="L13:M13"/>
    <mergeCell ref="N13:P13"/>
    <mergeCell ref="G13:J13"/>
    <mergeCell ref="G14:G15"/>
    <mergeCell ref="H14:J14"/>
    <mergeCell ref="P6:S6"/>
    <mergeCell ref="P7:S7"/>
    <mergeCell ref="B8:O8"/>
    <mergeCell ref="B9:S9"/>
    <mergeCell ref="H10:S10"/>
    <mergeCell ref="B1:S1"/>
    <mergeCell ref="B2:S2"/>
    <mergeCell ref="B3:O3"/>
    <mergeCell ref="B4:O4"/>
    <mergeCell ref="P5:S5"/>
    <mergeCell ref="Z13:Z15"/>
    <mergeCell ref="Q13:S13"/>
    <mergeCell ref="L14:L15"/>
    <mergeCell ref="M14:M15"/>
    <mergeCell ref="N14:N15"/>
    <mergeCell ref="O14:P15"/>
    <mergeCell ref="Q14:S14"/>
    <mergeCell ref="U13:U15"/>
    <mergeCell ref="V13:V15"/>
    <mergeCell ref="W13:W15"/>
    <mergeCell ref="X13:X15"/>
    <mergeCell ref="Y13:Y15"/>
    <mergeCell ref="C41:F41"/>
    <mergeCell ref="H41:L41"/>
    <mergeCell ref="N41:S41"/>
    <mergeCell ref="O16:P16"/>
    <mergeCell ref="Q16:S16"/>
    <mergeCell ref="O17:P17"/>
    <mergeCell ref="Q17:S17"/>
    <mergeCell ref="O20:P20"/>
    <mergeCell ref="Q20:S20"/>
    <mergeCell ref="O18:P18"/>
    <mergeCell ref="Q18:S18"/>
    <mergeCell ref="B17:D18"/>
    <mergeCell ref="H18:I18"/>
    <mergeCell ref="H17:I17"/>
    <mergeCell ref="B16:D16"/>
    <mergeCell ref="H16:J16"/>
    <mergeCell ref="C42:F42"/>
    <mergeCell ref="H42:L42"/>
    <mergeCell ref="N42:S42"/>
    <mergeCell ref="O21:P21"/>
    <mergeCell ref="H22:I22"/>
    <mergeCell ref="O22:P22"/>
    <mergeCell ref="Q22:S22"/>
    <mergeCell ref="H23:I23"/>
    <mergeCell ref="H21:I21"/>
    <mergeCell ref="Q21:S21"/>
    <mergeCell ref="O23:P23"/>
    <mergeCell ref="Q23:S23"/>
    <mergeCell ref="H27:I27"/>
    <mergeCell ref="B20:D23"/>
    <mergeCell ref="H20:I20"/>
    <mergeCell ref="B25:D27"/>
  </mergeCells>
  <conditionalFormatting sqref="N21">
    <cfRule type="containsText" dxfId="209" priority="6" stopIfTrue="1" operator="containsText" text="5">
      <formula>NOT(ISERROR(SEARCH("5",N21)))</formula>
    </cfRule>
    <cfRule type="containsText" dxfId="208" priority="7" stopIfTrue="1" operator="containsText" text="4">
      <formula>NOT(ISERROR(SEARCH("4",N21)))</formula>
    </cfRule>
    <cfRule type="containsText" dxfId="207" priority="8" stopIfTrue="1" operator="containsText" text="3">
      <formula>NOT(ISERROR(SEARCH("3",N21)))</formula>
    </cfRule>
    <cfRule type="containsText" dxfId="206" priority="9" stopIfTrue="1" operator="containsText" text="2">
      <formula>NOT(ISERROR(SEARCH("2",N21)))</formula>
    </cfRule>
    <cfRule type="containsText" dxfId="205" priority="10" stopIfTrue="1" operator="containsText" text="1">
      <formula>NOT(ISERROR(SEARCH("1",N21)))</formula>
    </cfRule>
  </conditionalFormatting>
  <conditionalFormatting sqref="N22">
    <cfRule type="containsText" dxfId="204" priority="1" stopIfTrue="1" operator="containsText" text="5">
      <formula>NOT(ISERROR(SEARCH("5",N22)))</formula>
    </cfRule>
    <cfRule type="containsText" dxfId="203" priority="2" stopIfTrue="1" operator="containsText" text="4">
      <formula>NOT(ISERROR(SEARCH("4",N22)))</formula>
    </cfRule>
    <cfRule type="containsText" dxfId="202" priority="3" stopIfTrue="1" operator="containsText" text="3">
      <formula>NOT(ISERROR(SEARCH("3",N22)))</formula>
    </cfRule>
    <cfRule type="containsText" dxfId="201" priority="4" stopIfTrue="1" operator="containsText" text="2">
      <formula>NOT(ISERROR(SEARCH("2",N22)))</formula>
    </cfRule>
    <cfRule type="containsText" dxfId="200" priority="5" stopIfTrue="1" operator="containsText" text="1">
      <formula>NOT(ISERROR(SEARCH("1",N22)))</formula>
    </cfRule>
  </conditionalFormatting>
  <conditionalFormatting sqref="N18">
    <cfRule type="containsText" dxfId="199" priority="41" stopIfTrue="1" operator="containsText" text="5">
      <formula>NOT(ISERROR(SEARCH("5",N18)))</formula>
    </cfRule>
    <cfRule type="containsText" dxfId="198" priority="42" stopIfTrue="1" operator="containsText" text="4">
      <formula>NOT(ISERROR(SEARCH("4",N18)))</formula>
    </cfRule>
    <cfRule type="containsText" dxfId="197" priority="43" stopIfTrue="1" operator="containsText" text="3">
      <formula>NOT(ISERROR(SEARCH("3",N18)))</formula>
    </cfRule>
    <cfRule type="containsText" dxfId="196" priority="44" stopIfTrue="1" operator="containsText" text="2">
      <formula>NOT(ISERROR(SEARCH("2",N18)))</formula>
    </cfRule>
    <cfRule type="containsText" dxfId="195" priority="45" stopIfTrue="1" operator="containsText" text="1">
      <formula>NOT(ISERROR(SEARCH("1",N18)))</formula>
    </cfRule>
  </conditionalFormatting>
  <conditionalFormatting sqref="N27">
    <cfRule type="containsText" dxfId="194" priority="21" stopIfTrue="1" operator="containsText" text="5">
      <formula>NOT(ISERROR(SEARCH("5",N27)))</formula>
    </cfRule>
    <cfRule type="containsText" dxfId="193" priority="22" stopIfTrue="1" operator="containsText" text="4">
      <formula>NOT(ISERROR(SEARCH("4",N27)))</formula>
    </cfRule>
    <cfRule type="containsText" dxfId="192" priority="23" stopIfTrue="1" operator="containsText" text="3">
      <formula>NOT(ISERROR(SEARCH("3",N27)))</formula>
    </cfRule>
    <cfRule type="containsText" dxfId="191" priority="24" stopIfTrue="1" operator="containsText" text="2">
      <formula>NOT(ISERROR(SEARCH("2",N27)))</formula>
    </cfRule>
    <cfRule type="containsText" dxfId="190" priority="25" stopIfTrue="1" operator="containsText" text="1">
      <formula>NOT(ISERROR(SEARCH("1",N27)))</formula>
    </cfRule>
  </conditionalFormatting>
  <conditionalFormatting sqref="N29">
    <cfRule type="containsText" dxfId="189" priority="26" stopIfTrue="1" operator="containsText" text="5">
      <formula>NOT(ISERROR(SEARCH("5",N29)))</formula>
    </cfRule>
    <cfRule type="containsText" dxfId="188" priority="27" stopIfTrue="1" operator="containsText" text="4">
      <formula>NOT(ISERROR(SEARCH("4",N29)))</formula>
    </cfRule>
    <cfRule type="containsText" dxfId="187" priority="28" stopIfTrue="1" operator="containsText" text="3">
      <formula>NOT(ISERROR(SEARCH("3",N29)))</formula>
    </cfRule>
    <cfRule type="containsText" dxfId="186" priority="29" stopIfTrue="1" operator="containsText" text="2">
      <formula>NOT(ISERROR(SEARCH("2",N29)))</formula>
    </cfRule>
    <cfRule type="containsText" dxfId="185" priority="30" stopIfTrue="1" operator="containsText" text="1">
      <formula>NOT(ISERROR(SEARCH("1",N29)))</formula>
    </cfRule>
  </conditionalFormatting>
  <conditionalFormatting sqref="N25">
    <cfRule type="containsText" dxfId="184" priority="31" stopIfTrue="1" operator="containsText" text="5">
      <formula>NOT(ISERROR(SEARCH("5",N25)))</formula>
    </cfRule>
    <cfRule type="containsText" dxfId="183" priority="32" stopIfTrue="1" operator="containsText" text="4">
      <formula>NOT(ISERROR(SEARCH("4",N25)))</formula>
    </cfRule>
    <cfRule type="containsText" dxfId="182" priority="33" stopIfTrue="1" operator="containsText" text="3">
      <formula>NOT(ISERROR(SEARCH("3",N25)))</formula>
    </cfRule>
    <cfRule type="containsText" dxfId="181" priority="34" stopIfTrue="1" operator="containsText" text="2">
      <formula>NOT(ISERROR(SEARCH("2",N25)))</formula>
    </cfRule>
    <cfRule type="containsText" dxfId="180" priority="35" stopIfTrue="1" operator="containsText" text="1">
      <formula>NOT(ISERROR(SEARCH("1",N25)))</formula>
    </cfRule>
  </conditionalFormatting>
  <conditionalFormatting sqref="N26">
    <cfRule type="containsText" dxfId="179" priority="16" stopIfTrue="1" operator="containsText" text="5">
      <formula>NOT(ISERROR(SEARCH("5",N26)))</formula>
    </cfRule>
    <cfRule type="containsText" dxfId="178" priority="17" stopIfTrue="1" operator="containsText" text="4">
      <formula>NOT(ISERROR(SEARCH("4",N26)))</formula>
    </cfRule>
    <cfRule type="containsText" dxfId="177" priority="18" stopIfTrue="1" operator="containsText" text="3">
      <formula>NOT(ISERROR(SEARCH("3",N26)))</formula>
    </cfRule>
    <cfRule type="containsText" dxfId="176" priority="19" stopIfTrue="1" operator="containsText" text="2">
      <formula>NOT(ISERROR(SEARCH("2",N26)))</formula>
    </cfRule>
    <cfRule type="containsText" dxfId="175" priority="20" stopIfTrue="1" operator="containsText" text="1">
      <formula>NOT(ISERROR(SEARCH("1",N26)))</formula>
    </cfRule>
  </conditionalFormatting>
  <conditionalFormatting sqref="N17 N23">
    <cfRule type="containsText" dxfId="174" priority="46" stopIfTrue="1" operator="containsText" text="5">
      <formula>NOT(ISERROR(SEARCH("5",N17)))</formula>
    </cfRule>
    <cfRule type="containsText" dxfId="173" priority="47" stopIfTrue="1" operator="containsText" text="4">
      <formula>NOT(ISERROR(SEARCH("4",N17)))</formula>
    </cfRule>
    <cfRule type="containsText" dxfId="172" priority="48" stopIfTrue="1" operator="containsText" text="3">
      <formula>NOT(ISERROR(SEARCH("3",N17)))</formula>
    </cfRule>
    <cfRule type="containsText" dxfId="171" priority="49" stopIfTrue="1" operator="containsText" text="2">
      <formula>NOT(ISERROR(SEARCH("2",N17)))</formula>
    </cfRule>
    <cfRule type="containsText" dxfId="170" priority="50" stopIfTrue="1" operator="containsText" text="1">
      <formula>NOT(ISERROR(SEARCH("1",N17)))</formula>
    </cfRule>
  </conditionalFormatting>
  <conditionalFormatting sqref="N20">
    <cfRule type="containsText" dxfId="169" priority="36" stopIfTrue="1" operator="containsText" text="5">
      <formula>NOT(ISERROR(SEARCH("5",N20)))</formula>
    </cfRule>
    <cfRule type="containsText" dxfId="168" priority="37" stopIfTrue="1" operator="containsText" text="4">
      <formula>NOT(ISERROR(SEARCH("4",N20)))</formula>
    </cfRule>
    <cfRule type="containsText" dxfId="167" priority="38" stopIfTrue="1" operator="containsText" text="3">
      <formula>NOT(ISERROR(SEARCH("3",N20)))</formula>
    </cfRule>
    <cfRule type="containsText" dxfId="166" priority="39" stopIfTrue="1" operator="containsText" text="2">
      <formula>NOT(ISERROR(SEARCH("2",N20)))</formula>
    </cfRule>
    <cfRule type="containsText" dxfId="165" priority="40" stopIfTrue="1" operator="containsText" text="1">
      <formula>NOT(ISERROR(SEARCH("1",N20)))</formula>
    </cfRule>
  </conditionalFormatting>
  <conditionalFormatting sqref="N30">
    <cfRule type="containsText" dxfId="164" priority="11" stopIfTrue="1" operator="containsText" text="5">
      <formula>NOT(ISERROR(SEARCH("5",N30)))</formula>
    </cfRule>
    <cfRule type="containsText" dxfId="163" priority="12" stopIfTrue="1" operator="containsText" text="4">
      <formula>NOT(ISERROR(SEARCH("4",N30)))</formula>
    </cfRule>
    <cfRule type="containsText" dxfId="162" priority="13" stopIfTrue="1" operator="containsText" text="3">
      <formula>NOT(ISERROR(SEARCH("3",N30)))</formula>
    </cfRule>
    <cfRule type="containsText" dxfId="161" priority="14" stopIfTrue="1" operator="containsText" text="2">
      <formula>NOT(ISERROR(SEARCH("2",N30)))</formula>
    </cfRule>
    <cfRule type="containsText" dxfId="160" priority="15" stopIfTrue="1" operator="containsText" text="1">
      <formula>NOT(ISERROR(SEARCH("1",N30)))</formula>
    </cfRule>
  </conditionalFormatting>
  <hyperlinks>
    <hyperlink ref="N47" r:id="rId1" display="mailto:+AK18+AK29+@SUM(AK31:AM36)+@SUM(AK38:AM42)+AK46+AK47" xr:uid="{00000000-0004-0000-0700-000000000000}"/>
  </hyperlinks>
  <printOptions horizontalCentered="1"/>
  <pageMargins left="0.23622047244094491" right="0.23622047244094491" top="0.35433070866141736" bottom="0.35433070866141736" header="0.31496062992125984" footer="0.31496062992125984"/>
  <pageSetup paperSize="256" scale="39" firstPageNumber="4294963191" fitToWidth="2" fitToHeight="2" orientation="landscape" useFirstPageNumber="1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B1:Z43"/>
  <sheetViews>
    <sheetView showGridLines="0" topLeftCell="F4" zoomScale="55" zoomScaleNormal="85" zoomScaleSheetLayoutView="85" workbookViewId="0">
      <selection activeCell="N23" sqref="N23"/>
    </sheetView>
  </sheetViews>
  <sheetFormatPr defaultColWidth="9.109375" defaultRowHeight="21"/>
  <cols>
    <col min="1" max="1" width="3.33203125" customWidth="1"/>
    <col min="3" max="3" width="2.44140625" customWidth="1"/>
    <col min="4" max="4" width="11" customWidth="1"/>
    <col min="5" max="5" width="37.109375" customWidth="1"/>
    <col min="6" max="6" width="9.6640625" customWidth="1"/>
    <col min="7" max="7" width="41.6640625" customWidth="1"/>
    <col min="8" max="8" width="16" customWidth="1"/>
    <col min="9" max="9" width="20.33203125" customWidth="1"/>
    <col min="10" max="10" width="14.33203125" customWidth="1"/>
    <col min="11" max="11" width="44.6640625" customWidth="1"/>
    <col min="12" max="12" width="40.109375" customWidth="1"/>
    <col min="13" max="13" width="12.33203125" customWidth="1"/>
    <col min="14" max="14" width="10" customWidth="1"/>
    <col min="15" max="16" width="4.6640625" customWidth="1"/>
    <col min="17" max="17" width="3.6640625" customWidth="1"/>
    <col min="18" max="18" width="5.44140625" customWidth="1"/>
    <col min="19" max="19" width="3.6640625" customWidth="1"/>
    <col min="21" max="26" width="60.6640625" style="527" customWidth="1"/>
    <col min="257" max="257" width="3.33203125" customWidth="1"/>
    <col min="259" max="259" width="2.44140625" customWidth="1"/>
    <col min="260" max="260" width="11" customWidth="1"/>
    <col min="261" max="261" width="37.109375" customWidth="1"/>
    <col min="262" max="262" width="9.6640625" customWidth="1"/>
    <col min="263" max="263" width="41.6640625" customWidth="1"/>
    <col min="264" max="264" width="16" customWidth="1"/>
    <col min="265" max="265" width="20.33203125" customWidth="1"/>
    <col min="266" max="266" width="14.33203125" customWidth="1"/>
    <col min="267" max="267" width="44.6640625" customWidth="1"/>
    <col min="268" max="268" width="14.109375" customWidth="1"/>
    <col min="269" max="269" width="12.33203125" customWidth="1"/>
    <col min="270" max="270" width="10" customWidth="1"/>
    <col min="271" max="272" width="4.6640625" customWidth="1"/>
    <col min="273" max="273" width="3.6640625" customWidth="1"/>
    <col min="274" max="274" width="5.44140625" customWidth="1"/>
    <col min="275" max="275" width="3.6640625" customWidth="1"/>
    <col min="277" max="277" width="32.6640625" customWidth="1"/>
    <col min="278" max="278" width="35.44140625" customWidth="1"/>
    <col min="279" max="279" width="35.33203125" customWidth="1"/>
    <col min="280" max="280" width="42.33203125" customWidth="1"/>
    <col min="281" max="281" width="47.6640625" customWidth="1"/>
    <col min="282" max="282" width="43.44140625" customWidth="1"/>
    <col min="513" max="513" width="3.33203125" customWidth="1"/>
    <col min="515" max="515" width="2.44140625" customWidth="1"/>
    <col min="516" max="516" width="11" customWidth="1"/>
    <col min="517" max="517" width="37.109375" customWidth="1"/>
    <col min="518" max="518" width="9.6640625" customWidth="1"/>
    <col min="519" max="519" width="41.6640625" customWidth="1"/>
    <col min="520" max="520" width="16" customWidth="1"/>
    <col min="521" max="521" width="20.33203125" customWidth="1"/>
    <col min="522" max="522" width="14.33203125" customWidth="1"/>
    <col min="523" max="523" width="44.6640625" customWidth="1"/>
    <col min="524" max="524" width="14.109375" customWidth="1"/>
    <col min="525" max="525" width="12.33203125" customWidth="1"/>
    <col min="526" max="526" width="10" customWidth="1"/>
    <col min="527" max="528" width="4.6640625" customWidth="1"/>
    <col min="529" max="529" width="3.6640625" customWidth="1"/>
    <col min="530" max="530" width="5.44140625" customWidth="1"/>
    <col min="531" max="531" width="3.6640625" customWidth="1"/>
    <col min="533" max="533" width="32.6640625" customWidth="1"/>
    <col min="534" max="534" width="35.44140625" customWidth="1"/>
    <col min="535" max="535" width="35.33203125" customWidth="1"/>
    <col min="536" max="536" width="42.33203125" customWidth="1"/>
    <col min="537" max="537" width="47.6640625" customWidth="1"/>
    <col min="538" max="538" width="43.44140625" customWidth="1"/>
    <col min="769" max="769" width="3.33203125" customWidth="1"/>
    <col min="771" max="771" width="2.44140625" customWidth="1"/>
    <col min="772" max="772" width="11" customWidth="1"/>
    <col min="773" max="773" width="37.109375" customWidth="1"/>
    <col min="774" max="774" width="9.6640625" customWidth="1"/>
    <col min="775" max="775" width="41.6640625" customWidth="1"/>
    <col min="776" max="776" width="16" customWidth="1"/>
    <col min="777" max="777" width="20.33203125" customWidth="1"/>
    <col min="778" max="778" width="14.33203125" customWidth="1"/>
    <col min="779" max="779" width="44.6640625" customWidth="1"/>
    <col min="780" max="780" width="14.109375" customWidth="1"/>
    <col min="781" max="781" width="12.33203125" customWidth="1"/>
    <col min="782" max="782" width="10" customWidth="1"/>
    <col min="783" max="784" width="4.6640625" customWidth="1"/>
    <col min="785" max="785" width="3.6640625" customWidth="1"/>
    <col min="786" max="786" width="5.44140625" customWidth="1"/>
    <col min="787" max="787" width="3.6640625" customWidth="1"/>
    <col min="789" max="789" width="32.6640625" customWidth="1"/>
    <col min="790" max="790" width="35.44140625" customWidth="1"/>
    <col min="791" max="791" width="35.33203125" customWidth="1"/>
    <col min="792" max="792" width="42.33203125" customWidth="1"/>
    <col min="793" max="793" width="47.6640625" customWidth="1"/>
    <col min="794" max="794" width="43.44140625" customWidth="1"/>
    <col min="1025" max="1025" width="3.33203125" customWidth="1"/>
    <col min="1027" max="1027" width="2.44140625" customWidth="1"/>
    <col min="1028" max="1028" width="11" customWidth="1"/>
    <col min="1029" max="1029" width="37.109375" customWidth="1"/>
    <col min="1030" max="1030" width="9.6640625" customWidth="1"/>
    <col min="1031" max="1031" width="41.6640625" customWidth="1"/>
    <col min="1032" max="1032" width="16" customWidth="1"/>
    <col min="1033" max="1033" width="20.33203125" customWidth="1"/>
    <col min="1034" max="1034" width="14.33203125" customWidth="1"/>
    <col min="1035" max="1035" width="44.6640625" customWidth="1"/>
    <col min="1036" max="1036" width="14.109375" customWidth="1"/>
    <col min="1037" max="1037" width="12.33203125" customWidth="1"/>
    <col min="1038" max="1038" width="10" customWidth="1"/>
    <col min="1039" max="1040" width="4.6640625" customWidth="1"/>
    <col min="1041" max="1041" width="3.6640625" customWidth="1"/>
    <col min="1042" max="1042" width="5.44140625" customWidth="1"/>
    <col min="1043" max="1043" width="3.6640625" customWidth="1"/>
    <col min="1045" max="1045" width="32.6640625" customWidth="1"/>
    <col min="1046" max="1046" width="35.44140625" customWidth="1"/>
    <col min="1047" max="1047" width="35.33203125" customWidth="1"/>
    <col min="1048" max="1048" width="42.33203125" customWidth="1"/>
    <col min="1049" max="1049" width="47.6640625" customWidth="1"/>
    <col min="1050" max="1050" width="43.44140625" customWidth="1"/>
    <col min="1281" max="1281" width="3.33203125" customWidth="1"/>
    <col min="1283" max="1283" width="2.44140625" customWidth="1"/>
    <col min="1284" max="1284" width="11" customWidth="1"/>
    <col min="1285" max="1285" width="37.109375" customWidth="1"/>
    <col min="1286" max="1286" width="9.6640625" customWidth="1"/>
    <col min="1287" max="1287" width="41.6640625" customWidth="1"/>
    <col min="1288" max="1288" width="16" customWidth="1"/>
    <col min="1289" max="1289" width="20.33203125" customWidth="1"/>
    <col min="1290" max="1290" width="14.33203125" customWidth="1"/>
    <col min="1291" max="1291" width="44.6640625" customWidth="1"/>
    <col min="1292" max="1292" width="14.109375" customWidth="1"/>
    <col min="1293" max="1293" width="12.33203125" customWidth="1"/>
    <col min="1294" max="1294" width="10" customWidth="1"/>
    <col min="1295" max="1296" width="4.6640625" customWidth="1"/>
    <col min="1297" max="1297" width="3.6640625" customWidth="1"/>
    <col min="1298" max="1298" width="5.44140625" customWidth="1"/>
    <col min="1299" max="1299" width="3.6640625" customWidth="1"/>
    <col min="1301" max="1301" width="32.6640625" customWidth="1"/>
    <col min="1302" max="1302" width="35.44140625" customWidth="1"/>
    <col min="1303" max="1303" width="35.33203125" customWidth="1"/>
    <col min="1304" max="1304" width="42.33203125" customWidth="1"/>
    <col min="1305" max="1305" width="47.6640625" customWidth="1"/>
    <col min="1306" max="1306" width="43.44140625" customWidth="1"/>
    <col min="1537" max="1537" width="3.33203125" customWidth="1"/>
    <col min="1539" max="1539" width="2.44140625" customWidth="1"/>
    <col min="1540" max="1540" width="11" customWidth="1"/>
    <col min="1541" max="1541" width="37.109375" customWidth="1"/>
    <col min="1542" max="1542" width="9.6640625" customWidth="1"/>
    <col min="1543" max="1543" width="41.6640625" customWidth="1"/>
    <col min="1544" max="1544" width="16" customWidth="1"/>
    <col min="1545" max="1545" width="20.33203125" customWidth="1"/>
    <col min="1546" max="1546" width="14.33203125" customWidth="1"/>
    <col min="1547" max="1547" width="44.6640625" customWidth="1"/>
    <col min="1548" max="1548" width="14.109375" customWidth="1"/>
    <col min="1549" max="1549" width="12.33203125" customWidth="1"/>
    <col min="1550" max="1550" width="10" customWidth="1"/>
    <col min="1551" max="1552" width="4.6640625" customWidth="1"/>
    <col min="1553" max="1553" width="3.6640625" customWidth="1"/>
    <col min="1554" max="1554" width="5.44140625" customWidth="1"/>
    <col min="1555" max="1555" width="3.6640625" customWidth="1"/>
    <col min="1557" max="1557" width="32.6640625" customWidth="1"/>
    <col min="1558" max="1558" width="35.44140625" customWidth="1"/>
    <col min="1559" max="1559" width="35.33203125" customWidth="1"/>
    <col min="1560" max="1560" width="42.33203125" customWidth="1"/>
    <col min="1561" max="1561" width="47.6640625" customWidth="1"/>
    <col min="1562" max="1562" width="43.44140625" customWidth="1"/>
    <col min="1793" max="1793" width="3.33203125" customWidth="1"/>
    <col min="1795" max="1795" width="2.44140625" customWidth="1"/>
    <col min="1796" max="1796" width="11" customWidth="1"/>
    <col min="1797" max="1797" width="37.109375" customWidth="1"/>
    <col min="1798" max="1798" width="9.6640625" customWidth="1"/>
    <col min="1799" max="1799" width="41.6640625" customWidth="1"/>
    <col min="1800" max="1800" width="16" customWidth="1"/>
    <col min="1801" max="1801" width="20.33203125" customWidth="1"/>
    <col min="1802" max="1802" width="14.33203125" customWidth="1"/>
    <col min="1803" max="1803" width="44.6640625" customWidth="1"/>
    <col min="1804" max="1804" width="14.109375" customWidth="1"/>
    <col min="1805" max="1805" width="12.33203125" customWidth="1"/>
    <col min="1806" max="1806" width="10" customWidth="1"/>
    <col min="1807" max="1808" width="4.6640625" customWidth="1"/>
    <col min="1809" max="1809" width="3.6640625" customWidth="1"/>
    <col min="1810" max="1810" width="5.44140625" customWidth="1"/>
    <col min="1811" max="1811" width="3.6640625" customWidth="1"/>
    <col min="1813" max="1813" width="32.6640625" customWidth="1"/>
    <col min="1814" max="1814" width="35.44140625" customWidth="1"/>
    <col min="1815" max="1815" width="35.33203125" customWidth="1"/>
    <col min="1816" max="1816" width="42.33203125" customWidth="1"/>
    <col min="1817" max="1817" width="47.6640625" customWidth="1"/>
    <col min="1818" max="1818" width="43.44140625" customWidth="1"/>
    <col min="2049" max="2049" width="3.33203125" customWidth="1"/>
    <col min="2051" max="2051" width="2.44140625" customWidth="1"/>
    <col min="2052" max="2052" width="11" customWidth="1"/>
    <col min="2053" max="2053" width="37.109375" customWidth="1"/>
    <col min="2054" max="2054" width="9.6640625" customWidth="1"/>
    <col min="2055" max="2055" width="41.6640625" customWidth="1"/>
    <col min="2056" max="2056" width="16" customWidth="1"/>
    <col min="2057" max="2057" width="20.33203125" customWidth="1"/>
    <col min="2058" max="2058" width="14.33203125" customWidth="1"/>
    <col min="2059" max="2059" width="44.6640625" customWidth="1"/>
    <col min="2060" max="2060" width="14.109375" customWidth="1"/>
    <col min="2061" max="2061" width="12.33203125" customWidth="1"/>
    <col min="2062" max="2062" width="10" customWidth="1"/>
    <col min="2063" max="2064" width="4.6640625" customWidth="1"/>
    <col min="2065" max="2065" width="3.6640625" customWidth="1"/>
    <col min="2066" max="2066" width="5.44140625" customWidth="1"/>
    <col min="2067" max="2067" width="3.6640625" customWidth="1"/>
    <col min="2069" max="2069" width="32.6640625" customWidth="1"/>
    <col min="2070" max="2070" width="35.44140625" customWidth="1"/>
    <col min="2071" max="2071" width="35.33203125" customWidth="1"/>
    <col min="2072" max="2072" width="42.33203125" customWidth="1"/>
    <col min="2073" max="2073" width="47.6640625" customWidth="1"/>
    <col min="2074" max="2074" width="43.44140625" customWidth="1"/>
    <col min="2305" max="2305" width="3.33203125" customWidth="1"/>
    <col min="2307" max="2307" width="2.44140625" customWidth="1"/>
    <col min="2308" max="2308" width="11" customWidth="1"/>
    <col min="2309" max="2309" width="37.109375" customWidth="1"/>
    <col min="2310" max="2310" width="9.6640625" customWidth="1"/>
    <col min="2311" max="2311" width="41.6640625" customWidth="1"/>
    <col min="2312" max="2312" width="16" customWidth="1"/>
    <col min="2313" max="2313" width="20.33203125" customWidth="1"/>
    <col min="2314" max="2314" width="14.33203125" customWidth="1"/>
    <col min="2315" max="2315" width="44.6640625" customWidth="1"/>
    <col min="2316" max="2316" width="14.109375" customWidth="1"/>
    <col min="2317" max="2317" width="12.33203125" customWidth="1"/>
    <col min="2318" max="2318" width="10" customWidth="1"/>
    <col min="2319" max="2320" width="4.6640625" customWidth="1"/>
    <col min="2321" max="2321" width="3.6640625" customWidth="1"/>
    <col min="2322" max="2322" width="5.44140625" customWidth="1"/>
    <col min="2323" max="2323" width="3.6640625" customWidth="1"/>
    <col min="2325" max="2325" width="32.6640625" customWidth="1"/>
    <col min="2326" max="2326" width="35.44140625" customWidth="1"/>
    <col min="2327" max="2327" width="35.33203125" customWidth="1"/>
    <col min="2328" max="2328" width="42.33203125" customWidth="1"/>
    <col min="2329" max="2329" width="47.6640625" customWidth="1"/>
    <col min="2330" max="2330" width="43.44140625" customWidth="1"/>
    <col min="2561" max="2561" width="3.33203125" customWidth="1"/>
    <col min="2563" max="2563" width="2.44140625" customWidth="1"/>
    <col min="2564" max="2564" width="11" customWidth="1"/>
    <col min="2565" max="2565" width="37.109375" customWidth="1"/>
    <col min="2566" max="2566" width="9.6640625" customWidth="1"/>
    <col min="2567" max="2567" width="41.6640625" customWidth="1"/>
    <col min="2568" max="2568" width="16" customWidth="1"/>
    <col min="2569" max="2569" width="20.33203125" customWidth="1"/>
    <col min="2570" max="2570" width="14.33203125" customWidth="1"/>
    <col min="2571" max="2571" width="44.6640625" customWidth="1"/>
    <col min="2572" max="2572" width="14.109375" customWidth="1"/>
    <col min="2573" max="2573" width="12.33203125" customWidth="1"/>
    <col min="2574" max="2574" width="10" customWidth="1"/>
    <col min="2575" max="2576" width="4.6640625" customWidth="1"/>
    <col min="2577" max="2577" width="3.6640625" customWidth="1"/>
    <col min="2578" max="2578" width="5.44140625" customWidth="1"/>
    <col min="2579" max="2579" width="3.6640625" customWidth="1"/>
    <col min="2581" max="2581" width="32.6640625" customWidth="1"/>
    <col min="2582" max="2582" width="35.44140625" customWidth="1"/>
    <col min="2583" max="2583" width="35.33203125" customWidth="1"/>
    <col min="2584" max="2584" width="42.33203125" customWidth="1"/>
    <col min="2585" max="2585" width="47.6640625" customWidth="1"/>
    <col min="2586" max="2586" width="43.44140625" customWidth="1"/>
    <col min="2817" max="2817" width="3.33203125" customWidth="1"/>
    <col min="2819" max="2819" width="2.44140625" customWidth="1"/>
    <col min="2820" max="2820" width="11" customWidth="1"/>
    <col min="2821" max="2821" width="37.109375" customWidth="1"/>
    <col min="2822" max="2822" width="9.6640625" customWidth="1"/>
    <col min="2823" max="2823" width="41.6640625" customWidth="1"/>
    <col min="2824" max="2824" width="16" customWidth="1"/>
    <col min="2825" max="2825" width="20.33203125" customWidth="1"/>
    <col min="2826" max="2826" width="14.33203125" customWidth="1"/>
    <col min="2827" max="2827" width="44.6640625" customWidth="1"/>
    <col min="2828" max="2828" width="14.109375" customWidth="1"/>
    <col min="2829" max="2829" width="12.33203125" customWidth="1"/>
    <col min="2830" max="2830" width="10" customWidth="1"/>
    <col min="2831" max="2832" width="4.6640625" customWidth="1"/>
    <col min="2833" max="2833" width="3.6640625" customWidth="1"/>
    <col min="2834" max="2834" width="5.44140625" customWidth="1"/>
    <col min="2835" max="2835" width="3.6640625" customWidth="1"/>
    <col min="2837" max="2837" width="32.6640625" customWidth="1"/>
    <col min="2838" max="2838" width="35.44140625" customWidth="1"/>
    <col min="2839" max="2839" width="35.33203125" customWidth="1"/>
    <col min="2840" max="2840" width="42.33203125" customWidth="1"/>
    <col min="2841" max="2841" width="47.6640625" customWidth="1"/>
    <col min="2842" max="2842" width="43.44140625" customWidth="1"/>
    <col min="3073" max="3073" width="3.33203125" customWidth="1"/>
    <col min="3075" max="3075" width="2.44140625" customWidth="1"/>
    <col min="3076" max="3076" width="11" customWidth="1"/>
    <col min="3077" max="3077" width="37.109375" customWidth="1"/>
    <col min="3078" max="3078" width="9.6640625" customWidth="1"/>
    <col min="3079" max="3079" width="41.6640625" customWidth="1"/>
    <col min="3080" max="3080" width="16" customWidth="1"/>
    <col min="3081" max="3081" width="20.33203125" customWidth="1"/>
    <col min="3082" max="3082" width="14.33203125" customWidth="1"/>
    <col min="3083" max="3083" width="44.6640625" customWidth="1"/>
    <col min="3084" max="3084" width="14.109375" customWidth="1"/>
    <col min="3085" max="3085" width="12.33203125" customWidth="1"/>
    <col min="3086" max="3086" width="10" customWidth="1"/>
    <col min="3087" max="3088" width="4.6640625" customWidth="1"/>
    <col min="3089" max="3089" width="3.6640625" customWidth="1"/>
    <col min="3090" max="3090" width="5.44140625" customWidth="1"/>
    <col min="3091" max="3091" width="3.6640625" customWidth="1"/>
    <col min="3093" max="3093" width="32.6640625" customWidth="1"/>
    <col min="3094" max="3094" width="35.44140625" customWidth="1"/>
    <col min="3095" max="3095" width="35.33203125" customWidth="1"/>
    <col min="3096" max="3096" width="42.33203125" customWidth="1"/>
    <col min="3097" max="3097" width="47.6640625" customWidth="1"/>
    <col min="3098" max="3098" width="43.44140625" customWidth="1"/>
    <col min="3329" max="3329" width="3.33203125" customWidth="1"/>
    <col min="3331" max="3331" width="2.44140625" customWidth="1"/>
    <col min="3332" max="3332" width="11" customWidth="1"/>
    <col min="3333" max="3333" width="37.109375" customWidth="1"/>
    <col min="3334" max="3334" width="9.6640625" customWidth="1"/>
    <col min="3335" max="3335" width="41.6640625" customWidth="1"/>
    <col min="3336" max="3336" width="16" customWidth="1"/>
    <col min="3337" max="3337" width="20.33203125" customWidth="1"/>
    <col min="3338" max="3338" width="14.33203125" customWidth="1"/>
    <col min="3339" max="3339" width="44.6640625" customWidth="1"/>
    <col min="3340" max="3340" width="14.109375" customWidth="1"/>
    <col min="3341" max="3341" width="12.33203125" customWidth="1"/>
    <col min="3342" max="3342" width="10" customWidth="1"/>
    <col min="3343" max="3344" width="4.6640625" customWidth="1"/>
    <col min="3345" max="3345" width="3.6640625" customWidth="1"/>
    <col min="3346" max="3346" width="5.44140625" customWidth="1"/>
    <col min="3347" max="3347" width="3.6640625" customWidth="1"/>
    <col min="3349" max="3349" width="32.6640625" customWidth="1"/>
    <col min="3350" max="3350" width="35.44140625" customWidth="1"/>
    <col min="3351" max="3351" width="35.33203125" customWidth="1"/>
    <col min="3352" max="3352" width="42.33203125" customWidth="1"/>
    <col min="3353" max="3353" width="47.6640625" customWidth="1"/>
    <col min="3354" max="3354" width="43.44140625" customWidth="1"/>
    <col min="3585" max="3585" width="3.33203125" customWidth="1"/>
    <col min="3587" max="3587" width="2.44140625" customWidth="1"/>
    <col min="3588" max="3588" width="11" customWidth="1"/>
    <col min="3589" max="3589" width="37.109375" customWidth="1"/>
    <col min="3590" max="3590" width="9.6640625" customWidth="1"/>
    <col min="3591" max="3591" width="41.6640625" customWidth="1"/>
    <col min="3592" max="3592" width="16" customWidth="1"/>
    <col min="3593" max="3593" width="20.33203125" customWidth="1"/>
    <col min="3594" max="3594" width="14.33203125" customWidth="1"/>
    <col min="3595" max="3595" width="44.6640625" customWidth="1"/>
    <col min="3596" max="3596" width="14.109375" customWidth="1"/>
    <col min="3597" max="3597" width="12.33203125" customWidth="1"/>
    <col min="3598" max="3598" width="10" customWidth="1"/>
    <col min="3599" max="3600" width="4.6640625" customWidth="1"/>
    <col min="3601" max="3601" width="3.6640625" customWidth="1"/>
    <col min="3602" max="3602" width="5.44140625" customWidth="1"/>
    <col min="3603" max="3603" width="3.6640625" customWidth="1"/>
    <col min="3605" max="3605" width="32.6640625" customWidth="1"/>
    <col min="3606" max="3606" width="35.44140625" customWidth="1"/>
    <col min="3607" max="3607" width="35.33203125" customWidth="1"/>
    <col min="3608" max="3608" width="42.33203125" customWidth="1"/>
    <col min="3609" max="3609" width="47.6640625" customWidth="1"/>
    <col min="3610" max="3610" width="43.44140625" customWidth="1"/>
    <col min="3841" max="3841" width="3.33203125" customWidth="1"/>
    <col min="3843" max="3843" width="2.44140625" customWidth="1"/>
    <col min="3844" max="3844" width="11" customWidth="1"/>
    <col min="3845" max="3845" width="37.109375" customWidth="1"/>
    <col min="3846" max="3846" width="9.6640625" customWidth="1"/>
    <col min="3847" max="3847" width="41.6640625" customWidth="1"/>
    <col min="3848" max="3848" width="16" customWidth="1"/>
    <col min="3849" max="3849" width="20.33203125" customWidth="1"/>
    <col min="3850" max="3850" width="14.33203125" customWidth="1"/>
    <col min="3851" max="3851" width="44.6640625" customWidth="1"/>
    <col min="3852" max="3852" width="14.109375" customWidth="1"/>
    <col min="3853" max="3853" width="12.33203125" customWidth="1"/>
    <col min="3854" max="3854" width="10" customWidth="1"/>
    <col min="3855" max="3856" width="4.6640625" customWidth="1"/>
    <col min="3857" max="3857" width="3.6640625" customWidth="1"/>
    <col min="3858" max="3858" width="5.44140625" customWidth="1"/>
    <col min="3859" max="3859" width="3.6640625" customWidth="1"/>
    <col min="3861" max="3861" width="32.6640625" customWidth="1"/>
    <col min="3862" max="3862" width="35.44140625" customWidth="1"/>
    <col min="3863" max="3863" width="35.33203125" customWidth="1"/>
    <col min="3864" max="3864" width="42.33203125" customWidth="1"/>
    <col min="3865" max="3865" width="47.6640625" customWidth="1"/>
    <col min="3866" max="3866" width="43.44140625" customWidth="1"/>
    <col min="4097" max="4097" width="3.33203125" customWidth="1"/>
    <col min="4099" max="4099" width="2.44140625" customWidth="1"/>
    <col min="4100" max="4100" width="11" customWidth="1"/>
    <col min="4101" max="4101" width="37.109375" customWidth="1"/>
    <col min="4102" max="4102" width="9.6640625" customWidth="1"/>
    <col min="4103" max="4103" width="41.6640625" customWidth="1"/>
    <col min="4104" max="4104" width="16" customWidth="1"/>
    <col min="4105" max="4105" width="20.33203125" customWidth="1"/>
    <col min="4106" max="4106" width="14.33203125" customWidth="1"/>
    <col min="4107" max="4107" width="44.6640625" customWidth="1"/>
    <col min="4108" max="4108" width="14.109375" customWidth="1"/>
    <col min="4109" max="4109" width="12.33203125" customWidth="1"/>
    <col min="4110" max="4110" width="10" customWidth="1"/>
    <col min="4111" max="4112" width="4.6640625" customWidth="1"/>
    <col min="4113" max="4113" width="3.6640625" customWidth="1"/>
    <col min="4114" max="4114" width="5.44140625" customWidth="1"/>
    <col min="4115" max="4115" width="3.6640625" customWidth="1"/>
    <col min="4117" max="4117" width="32.6640625" customWidth="1"/>
    <col min="4118" max="4118" width="35.44140625" customWidth="1"/>
    <col min="4119" max="4119" width="35.33203125" customWidth="1"/>
    <col min="4120" max="4120" width="42.33203125" customWidth="1"/>
    <col min="4121" max="4121" width="47.6640625" customWidth="1"/>
    <col min="4122" max="4122" width="43.44140625" customWidth="1"/>
    <col min="4353" max="4353" width="3.33203125" customWidth="1"/>
    <col min="4355" max="4355" width="2.44140625" customWidth="1"/>
    <col min="4356" max="4356" width="11" customWidth="1"/>
    <col min="4357" max="4357" width="37.109375" customWidth="1"/>
    <col min="4358" max="4358" width="9.6640625" customWidth="1"/>
    <col min="4359" max="4359" width="41.6640625" customWidth="1"/>
    <col min="4360" max="4360" width="16" customWidth="1"/>
    <col min="4361" max="4361" width="20.33203125" customWidth="1"/>
    <col min="4362" max="4362" width="14.33203125" customWidth="1"/>
    <col min="4363" max="4363" width="44.6640625" customWidth="1"/>
    <col min="4364" max="4364" width="14.109375" customWidth="1"/>
    <col min="4365" max="4365" width="12.33203125" customWidth="1"/>
    <col min="4366" max="4366" width="10" customWidth="1"/>
    <col min="4367" max="4368" width="4.6640625" customWidth="1"/>
    <col min="4369" max="4369" width="3.6640625" customWidth="1"/>
    <col min="4370" max="4370" width="5.44140625" customWidth="1"/>
    <col min="4371" max="4371" width="3.6640625" customWidth="1"/>
    <col min="4373" max="4373" width="32.6640625" customWidth="1"/>
    <col min="4374" max="4374" width="35.44140625" customWidth="1"/>
    <col min="4375" max="4375" width="35.33203125" customWidth="1"/>
    <col min="4376" max="4376" width="42.33203125" customWidth="1"/>
    <col min="4377" max="4377" width="47.6640625" customWidth="1"/>
    <col min="4378" max="4378" width="43.44140625" customWidth="1"/>
    <col min="4609" max="4609" width="3.33203125" customWidth="1"/>
    <col min="4611" max="4611" width="2.44140625" customWidth="1"/>
    <col min="4612" max="4612" width="11" customWidth="1"/>
    <col min="4613" max="4613" width="37.109375" customWidth="1"/>
    <col min="4614" max="4614" width="9.6640625" customWidth="1"/>
    <col min="4615" max="4615" width="41.6640625" customWidth="1"/>
    <col min="4616" max="4616" width="16" customWidth="1"/>
    <col min="4617" max="4617" width="20.33203125" customWidth="1"/>
    <col min="4618" max="4618" width="14.33203125" customWidth="1"/>
    <col min="4619" max="4619" width="44.6640625" customWidth="1"/>
    <col min="4620" max="4620" width="14.109375" customWidth="1"/>
    <col min="4621" max="4621" width="12.33203125" customWidth="1"/>
    <col min="4622" max="4622" width="10" customWidth="1"/>
    <col min="4623" max="4624" width="4.6640625" customWidth="1"/>
    <col min="4625" max="4625" width="3.6640625" customWidth="1"/>
    <col min="4626" max="4626" width="5.44140625" customWidth="1"/>
    <col min="4627" max="4627" width="3.6640625" customWidth="1"/>
    <col min="4629" max="4629" width="32.6640625" customWidth="1"/>
    <col min="4630" max="4630" width="35.44140625" customWidth="1"/>
    <col min="4631" max="4631" width="35.33203125" customWidth="1"/>
    <col min="4632" max="4632" width="42.33203125" customWidth="1"/>
    <col min="4633" max="4633" width="47.6640625" customWidth="1"/>
    <col min="4634" max="4634" width="43.44140625" customWidth="1"/>
    <col min="4865" max="4865" width="3.33203125" customWidth="1"/>
    <col min="4867" max="4867" width="2.44140625" customWidth="1"/>
    <col min="4868" max="4868" width="11" customWidth="1"/>
    <col min="4869" max="4869" width="37.109375" customWidth="1"/>
    <col min="4870" max="4870" width="9.6640625" customWidth="1"/>
    <col min="4871" max="4871" width="41.6640625" customWidth="1"/>
    <col min="4872" max="4872" width="16" customWidth="1"/>
    <col min="4873" max="4873" width="20.33203125" customWidth="1"/>
    <col min="4874" max="4874" width="14.33203125" customWidth="1"/>
    <col min="4875" max="4875" width="44.6640625" customWidth="1"/>
    <col min="4876" max="4876" width="14.109375" customWidth="1"/>
    <col min="4877" max="4877" width="12.33203125" customWidth="1"/>
    <col min="4878" max="4878" width="10" customWidth="1"/>
    <col min="4879" max="4880" width="4.6640625" customWidth="1"/>
    <col min="4881" max="4881" width="3.6640625" customWidth="1"/>
    <col min="4882" max="4882" width="5.44140625" customWidth="1"/>
    <col min="4883" max="4883" width="3.6640625" customWidth="1"/>
    <col min="4885" max="4885" width="32.6640625" customWidth="1"/>
    <col min="4886" max="4886" width="35.44140625" customWidth="1"/>
    <col min="4887" max="4887" width="35.33203125" customWidth="1"/>
    <col min="4888" max="4888" width="42.33203125" customWidth="1"/>
    <col min="4889" max="4889" width="47.6640625" customWidth="1"/>
    <col min="4890" max="4890" width="43.44140625" customWidth="1"/>
    <col min="5121" max="5121" width="3.33203125" customWidth="1"/>
    <col min="5123" max="5123" width="2.44140625" customWidth="1"/>
    <col min="5124" max="5124" width="11" customWidth="1"/>
    <col min="5125" max="5125" width="37.109375" customWidth="1"/>
    <col min="5126" max="5126" width="9.6640625" customWidth="1"/>
    <col min="5127" max="5127" width="41.6640625" customWidth="1"/>
    <col min="5128" max="5128" width="16" customWidth="1"/>
    <col min="5129" max="5129" width="20.33203125" customWidth="1"/>
    <col min="5130" max="5130" width="14.33203125" customWidth="1"/>
    <col min="5131" max="5131" width="44.6640625" customWidth="1"/>
    <col min="5132" max="5132" width="14.109375" customWidth="1"/>
    <col min="5133" max="5133" width="12.33203125" customWidth="1"/>
    <col min="5134" max="5134" width="10" customWidth="1"/>
    <col min="5135" max="5136" width="4.6640625" customWidth="1"/>
    <col min="5137" max="5137" width="3.6640625" customWidth="1"/>
    <col min="5138" max="5138" width="5.44140625" customWidth="1"/>
    <col min="5139" max="5139" width="3.6640625" customWidth="1"/>
    <col min="5141" max="5141" width="32.6640625" customWidth="1"/>
    <col min="5142" max="5142" width="35.44140625" customWidth="1"/>
    <col min="5143" max="5143" width="35.33203125" customWidth="1"/>
    <col min="5144" max="5144" width="42.33203125" customWidth="1"/>
    <col min="5145" max="5145" width="47.6640625" customWidth="1"/>
    <col min="5146" max="5146" width="43.44140625" customWidth="1"/>
    <col min="5377" max="5377" width="3.33203125" customWidth="1"/>
    <col min="5379" max="5379" width="2.44140625" customWidth="1"/>
    <col min="5380" max="5380" width="11" customWidth="1"/>
    <col min="5381" max="5381" width="37.109375" customWidth="1"/>
    <col min="5382" max="5382" width="9.6640625" customWidth="1"/>
    <col min="5383" max="5383" width="41.6640625" customWidth="1"/>
    <col min="5384" max="5384" width="16" customWidth="1"/>
    <col min="5385" max="5385" width="20.33203125" customWidth="1"/>
    <col min="5386" max="5386" width="14.33203125" customWidth="1"/>
    <col min="5387" max="5387" width="44.6640625" customWidth="1"/>
    <col min="5388" max="5388" width="14.109375" customWidth="1"/>
    <col min="5389" max="5389" width="12.33203125" customWidth="1"/>
    <col min="5390" max="5390" width="10" customWidth="1"/>
    <col min="5391" max="5392" width="4.6640625" customWidth="1"/>
    <col min="5393" max="5393" width="3.6640625" customWidth="1"/>
    <col min="5394" max="5394" width="5.44140625" customWidth="1"/>
    <col min="5395" max="5395" width="3.6640625" customWidth="1"/>
    <col min="5397" max="5397" width="32.6640625" customWidth="1"/>
    <col min="5398" max="5398" width="35.44140625" customWidth="1"/>
    <col min="5399" max="5399" width="35.33203125" customWidth="1"/>
    <col min="5400" max="5400" width="42.33203125" customWidth="1"/>
    <col min="5401" max="5401" width="47.6640625" customWidth="1"/>
    <col min="5402" max="5402" width="43.44140625" customWidth="1"/>
    <col min="5633" max="5633" width="3.33203125" customWidth="1"/>
    <col min="5635" max="5635" width="2.44140625" customWidth="1"/>
    <col min="5636" max="5636" width="11" customWidth="1"/>
    <col min="5637" max="5637" width="37.109375" customWidth="1"/>
    <col min="5638" max="5638" width="9.6640625" customWidth="1"/>
    <col min="5639" max="5639" width="41.6640625" customWidth="1"/>
    <col min="5640" max="5640" width="16" customWidth="1"/>
    <col min="5641" max="5641" width="20.33203125" customWidth="1"/>
    <col min="5642" max="5642" width="14.33203125" customWidth="1"/>
    <col min="5643" max="5643" width="44.6640625" customWidth="1"/>
    <col min="5644" max="5644" width="14.109375" customWidth="1"/>
    <col min="5645" max="5645" width="12.33203125" customWidth="1"/>
    <col min="5646" max="5646" width="10" customWidth="1"/>
    <col min="5647" max="5648" width="4.6640625" customWidth="1"/>
    <col min="5649" max="5649" width="3.6640625" customWidth="1"/>
    <col min="5650" max="5650" width="5.44140625" customWidth="1"/>
    <col min="5651" max="5651" width="3.6640625" customWidth="1"/>
    <col min="5653" max="5653" width="32.6640625" customWidth="1"/>
    <col min="5654" max="5654" width="35.44140625" customWidth="1"/>
    <col min="5655" max="5655" width="35.33203125" customWidth="1"/>
    <col min="5656" max="5656" width="42.33203125" customWidth="1"/>
    <col min="5657" max="5657" width="47.6640625" customWidth="1"/>
    <col min="5658" max="5658" width="43.44140625" customWidth="1"/>
    <col min="5889" max="5889" width="3.33203125" customWidth="1"/>
    <col min="5891" max="5891" width="2.44140625" customWidth="1"/>
    <col min="5892" max="5892" width="11" customWidth="1"/>
    <col min="5893" max="5893" width="37.109375" customWidth="1"/>
    <col min="5894" max="5894" width="9.6640625" customWidth="1"/>
    <col min="5895" max="5895" width="41.6640625" customWidth="1"/>
    <col min="5896" max="5896" width="16" customWidth="1"/>
    <col min="5897" max="5897" width="20.33203125" customWidth="1"/>
    <col min="5898" max="5898" width="14.33203125" customWidth="1"/>
    <col min="5899" max="5899" width="44.6640625" customWidth="1"/>
    <col min="5900" max="5900" width="14.109375" customWidth="1"/>
    <col min="5901" max="5901" width="12.33203125" customWidth="1"/>
    <col min="5902" max="5902" width="10" customWidth="1"/>
    <col min="5903" max="5904" width="4.6640625" customWidth="1"/>
    <col min="5905" max="5905" width="3.6640625" customWidth="1"/>
    <col min="5906" max="5906" width="5.44140625" customWidth="1"/>
    <col min="5907" max="5907" width="3.6640625" customWidth="1"/>
    <col min="5909" max="5909" width="32.6640625" customWidth="1"/>
    <col min="5910" max="5910" width="35.44140625" customWidth="1"/>
    <col min="5911" max="5911" width="35.33203125" customWidth="1"/>
    <col min="5912" max="5912" width="42.33203125" customWidth="1"/>
    <col min="5913" max="5913" width="47.6640625" customWidth="1"/>
    <col min="5914" max="5914" width="43.44140625" customWidth="1"/>
    <col min="6145" max="6145" width="3.33203125" customWidth="1"/>
    <col min="6147" max="6147" width="2.44140625" customWidth="1"/>
    <col min="6148" max="6148" width="11" customWidth="1"/>
    <col min="6149" max="6149" width="37.109375" customWidth="1"/>
    <col min="6150" max="6150" width="9.6640625" customWidth="1"/>
    <col min="6151" max="6151" width="41.6640625" customWidth="1"/>
    <col min="6152" max="6152" width="16" customWidth="1"/>
    <col min="6153" max="6153" width="20.33203125" customWidth="1"/>
    <col min="6154" max="6154" width="14.33203125" customWidth="1"/>
    <col min="6155" max="6155" width="44.6640625" customWidth="1"/>
    <col min="6156" max="6156" width="14.109375" customWidth="1"/>
    <col min="6157" max="6157" width="12.33203125" customWidth="1"/>
    <col min="6158" max="6158" width="10" customWidth="1"/>
    <col min="6159" max="6160" width="4.6640625" customWidth="1"/>
    <col min="6161" max="6161" width="3.6640625" customWidth="1"/>
    <col min="6162" max="6162" width="5.44140625" customWidth="1"/>
    <col min="6163" max="6163" width="3.6640625" customWidth="1"/>
    <col min="6165" max="6165" width="32.6640625" customWidth="1"/>
    <col min="6166" max="6166" width="35.44140625" customWidth="1"/>
    <col min="6167" max="6167" width="35.33203125" customWidth="1"/>
    <col min="6168" max="6168" width="42.33203125" customWidth="1"/>
    <col min="6169" max="6169" width="47.6640625" customWidth="1"/>
    <col min="6170" max="6170" width="43.44140625" customWidth="1"/>
    <col min="6401" max="6401" width="3.33203125" customWidth="1"/>
    <col min="6403" max="6403" width="2.44140625" customWidth="1"/>
    <col min="6404" max="6404" width="11" customWidth="1"/>
    <col min="6405" max="6405" width="37.109375" customWidth="1"/>
    <col min="6406" max="6406" width="9.6640625" customWidth="1"/>
    <col min="6407" max="6407" width="41.6640625" customWidth="1"/>
    <col min="6408" max="6408" width="16" customWidth="1"/>
    <col min="6409" max="6409" width="20.33203125" customWidth="1"/>
    <col min="6410" max="6410" width="14.33203125" customWidth="1"/>
    <col min="6411" max="6411" width="44.6640625" customWidth="1"/>
    <col min="6412" max="6412" width="14.109375" customWidth="1"/>
    <col min="6413" max="6413" width="12.33203125" customWidth="1"/>
    <col min="6414" max="6414" width="10" customWidth="1"/>
    <col min="6415" max="6416" width="4.6640625" customWidth="1"/>
    <col min="6417" max="6417" width="3.6640625" customWidth="1"/>
    <col min="6418" max="6418" width="5.44140625" customWidth="1"/>
    <col min="6419" max="6419" width="3.6640625" customWidth="1"/>
    <col min="6421" max="6421" width="32.6640625" customWidth="1"/>
    <col min="6422" max="6422" width="35.44140625" customWidth="1"/>
    <col min="6423" max="6423" width="35.33203125" customWidth="1"/>
    <col min="6424" max="6424" width="42.33203125" customWidth="1"/>
    <col min="6425" max="6425" width="47.6640625" customWidth="1"/>
    <col min="6426" max="6426" width="43.44140625" customWidth="1"/>
    <col min="6657" max="6657" width="3.33203125" customWidth="1"/>
    <col min="6659" max="6659" width="2.44140625" customWidth="1"/>
    <col min="6660" max="6660" width="11" customWidth="1"/>
    <col min="6661" max="6661" width="37.109375" customWidth="1"/>
    <col min="6662" max="6662" width="9.6640625" customWidth="1"/>
    <col min="6663" max="6663" width="41.6640625" customWidth="1"/>
    <col min="6664" max="6664" width="16" customWidth="1"/>
    <col min="6665" max="6665" width="20.33203125" customWidth="1"/>
    <col min="6666" max="6666" width="14.33203125" customWidth="1"/>
    <col min="6667" max="6667" width="44.6640625" customWidth="1"/>
    <col min="6668" max="6668" width="14.109375" customWidth="1"/>
    <col min="6669" max="6669" width="12.33203125" customWidth="1"/>
    <col min="6670" max="6670" width="10" customWidth="1"/>
    <col min="6671" max="6672" width="4.6640625" customWidth="1"/>
    <col min="6673" max="6673" width="3.6640625" customWidth="1"/>
    <col min="6674" max="6674" width="5.44140625" customWidth="1"/>
    <col min="6675" max="6675" width="3.6640625" customWidth="1"/>
    <col min="6677" max="6677" width="32.6640625" customWidth="1"/>
    <col min="6678" max="6678" width="35.44140625" customWidth="1"/>
    <col min="6679" max="6679" width="35.33203125" customWidth="1"/>
    <col min="6680" max="6680" width="42.33203125" customWidth="1"/>
    <col min="6681" max="6681" width="47.6640625" customWidth="1"/>
    <col min="6682" max="6682" width="43.44140625" customWidth="1"/>
    <col min="6913" max="6913" width="3.33203125" customWidth="1"/>
    <col min="6915" max="6915" width="2.44140625" customWidth="1"/>
    <col min="6916" max="6916" width="11" customWidth="1"/>
    <col min="6917" max="6917" width="37.109375" customWidth="1"/>
    <col min="6918" max="6918" width="9.6640625" customWidth="1"/>
    <col min="6919" max="6919" width="41.6640625" customWidth="1"/>
    <col min="6920" max="6920" width="16" customWidth="1"/>
    <col min="6921" max="6921" width="20.33203125" customWidth="1"/>
    <col min="6922" max="6922" width="14.33203125" customWidth="1"/>
    <col min="6923" max="6923" width="44.6640625" customWidth="1"/>
    <col min="6924" max="6924" width="14.109375" customWidth="1"/>
    <col min="6925" max="6925" width="12.33203125" customWidth="1"/>
    <col min="6926" max="6926" width="10" customWidth="1"/>
    <col min="6927" max="6928" width="4.6640625" customWidth="1"/>
    <col min="6929" max="6929" width="3.6640625" customWidth="1"/>
    <col min="6930" max="6930" width="5.44140625" customWidth="1"/>
    <col min="6931" max="6931" width="3.6640625" customWidth="1"/>
    <col min="6933" max="6933" width="32.6640625" customWidth="1"/>
    <col min="6934" max="6934" width="35.44140625" customWidth="1"/>
    <col min="6935" max="6935" width="35.33203125" customWidth="1"/>
    <col min="6936" max="6936" width="42.33203125" customWidth="1"/>
    <col min="6937" max="6937" width="47.6640625" customWidth="1"/>
    <col min="6938" max="6938" width="43.44140625" customWidth="1"/>
    <col min="7169" max="7169" width="3.33203125" customWidth="1"/>
    <col min="7171" max="7171" width="2.44140625" customWidth="1"/>
    <col min="7172" max="7172" width="11" customWidth="1"/>
    <col min="7173" max="7173" width="37.109375" customWidth="1"/>
    <col min="7174" max="7174" width="9.6640625" customWidth="1"/>
    <col min="7175" max="7175" width="41.6640625" customWidth="1"/>
    <col min="7176" max="7176" width="16" customWidth="1"/>
    <col min="7177" max="7177" width="20.33203125" customWidth="1"/>
    <col min="7178" max="7178" width="14.33203125" customWidth="1"/>
    <col min="7179" max="7179" width="44.6640625" customWidth="1"/>
    <col min="7180" max="7180" width="14.109375" customWidth="1"/>
    <col min="7181" max="7181" width="12.33203125" customWidth="1"/>
    <col min="7182" max="7182" width="10" customWidth="1"/>
    <col min="7183" max="7184" width="4.6640625" customWidth="1"/>
    <col min="7185" max="7185" width="3.6640625" customWidth="1"/>
    <col min="7186" max="7186" width="5.44140625" customWidth="1"/>
    <col min="7187" max="7187" width="3.6640625" customWidth="1"/>
    <col min="7189" max="7189" width="32.6640625" customWidth="1"/>
    <col min="7190" max="7190" width="35.44140625" customWidth="1"/>
    <col min="7191" max="7191" width="35.33203125" customWidth="1"/>
    <col min="7192" max="7192" width="42.33203125" customWidth="1"/>
    <col min="7193" max="7193" width="47.6640625" customWidth="1"/>
    <col min="7194" max="7194" width="43.44140625" customWidth="1"/>
    <col min="7425" max="7425" width="3.33203125" customWidth="1"/>
    <col min="7427" max="7427" width="2.44140625" customWidth="1"/>
    <col min="7428" max="7428" width="11" customWidth="1"/>
    <col min="7429" max="7429" width="37.109375" customWidth="1"/>
    <col min="7430" max="7430" width="9.6640625" customWidth="1"/>
    <col min="7431" max="7431" width="41.6640625" customWidth="1"/>
    <col min="7432" max="7432" width="16" customWidth="1"/>
    <col min="7433" max="7433" width="20.33203125" customWidth="1"/>
    <col min="7434" max="7434" width="14.33203125" customWidth="1"/>
    <col min="7435" max="7435" width="44.6640625" customWidth="1"/>
    <col min="7436" max="7436" width="14.109375" customWidth="1"/>
    <col min="7437" max="7437" width="12.33203125" customWidth="1"/>
    <col min="7438" max="7438" width="10" customWidth="1"/>
    <col min="7439" max="7440" width="4.6640625" customWidth="1"/>
    <col min="7441" max="7441" width="3.6640625" customWidth="1"/>
    <col min="7442" max="7442" width="5.44140625" customWidth="1"/>
    <col min="7443" max="7443" width="3.6640625" customWidth="1"/>
    <col min="7445" max="7445" width="32.6640625" customWidth="1"/>
    <col min="7446" max="7446" width="35.44140625" customWidth="1"/>
    <col min="7447" max="7447" width="35.33203125" customWidth="1"/>
    <col min="7448" max="7448" width="42.33203125" customWidth="1"/>
    <col min="7449" max="7449" width="47.6640625" customWidth="1"/>
    <col min="7450" max="7450" width="43.44140625" customWidth="1"/>
    <col min="7681" max="7681" width="3.33203125" customWidth="1"/>
    <col min="7683" max="7683" width="2.44140625" customWidth="1"/>
    <col min="7684" max="7684" width="11" customWidth="1"/>
    <col min="7685" max="7685" width="37.109375" customWidth="1"/>
    <col min="7686" max="7686" width="9.6640625" customWidth="1"/>
    <col min="7687" max="7687" width="41.6640625" customWidth="1"/>
    <col min="7688" max="7688" width="16" customWidth="1"/>
    <col min="7689" max="7689" width="20.33203125" customWidth="1"/>
    <col min="7690" max="7690" width="14.33203125" customWidth="1"/>
    <col min="7691" max="7691" width="44.6640625" customWidth="1"/>
    <col min="7692" max="7692" width="14.109375" customWidth="1"/>
    <col min="7693" max="7693" width="12.33203125" customWidth="1"/>
    <col min="7694" max="7694" width="10" customWidth="1"/>
    <col min="7695" max="7696" width="4.6640625" customWidth="1"/>
    <col min="7697" max="7697" width="3.6640625" customWidth="1"/>
    <col min="7698" max="7698" width="5.44140625" customWidth="1"/>
    <col min="7699" max="7699" width="3.6640625" customWidth="1"/>
    <col min="7701" max="7701" width="32.6640625" customWidth="1"/>
    <col min="7702" max="7702" width="35.44140625" customWidth="1"/>
    <col min="7703" max="7703" width="35.33203125" customWidth="1"/>
    <col min="7704" max="7704" width="42.33203125" customWidth="1"/>
    <col min="7705" max="7705" width="47.6640625" customWidth="1"/>
    <col min="7706" max="7706" width="43.44140625" customWidth="1"/>
    <col min="7937" max="7937" width="3.33203125" customWidth="1"/>
    <col min="7939" max="7939" width="2.44140625" customWidth="1"/>
    <col min="7940" max="7940" width="11" customWidth="1"/>
    <col min="7941" max="7941" width="37.109375" customWidth="1"/>
    <col min="7942" max="7942" width="9.6640625" customWidth="1"/>
    <col min="7943" max="7943" width="41.6640625" customWidth="1"/>
    <col min="7944" max="7944" width="16" customWidth="1"/>
    <col min="7945" max="7945" width="20.33203125" customWidth="1"/>
    <col min="7946" max="7946" width="14.33203125" customWidth="1"/>
    <col min="7947" max="7947" width="44.6640625" customWidth="1"/>
    <col min="7948" max="7948" width="14.109375" customWidth="1"/>
    <col min="7949" max="7949" width="12.33203125" customWidth="1"/>
    <col min="7950" max="7950" width="10" customWidth="1"/>
    <col min="7951" max="7952" width="4.6640625" customWidth="1"/>
    <col min="7953" max="7953" width="3.6640625" customWidth="1"/>
    <col min="7954" max="7954" width="5.44140625" customWidth="1"/>
    <col min="7955" max="7955" width="3.6640625" customWidth="1"/>
    <col min="7957" max="7957" width="32.6640625" customWidth="1"/>
    <col min="7958" max="7958" width="35.44140625" customWidth="1"/>
    <col min="7959" max="7959" width="35.33203125" customWidth="1"/>
    <col min="7960" max="7960" width="42.33203125" customWidth="1"/>
    <col min="7961" max="7961" width="47.6640625" customWidth="1"/>
    <col min="7962" max="7962" width="43.44140625" customWidth="1"/>
    <col min="8193" max="8193" width="3.33203125" customWidth="1"/>
    <col min="8195" max="8195" width="2.44140625" customWidth="1"/>
    <col min="8196" max="8196" width="11" customWidth="1"/>
    <col min="8197" max="8197" width="37.109375" customWidth="1"/>
    <col min="8198" max="8198" width="9.6640625" customWidth="1"/>
    <col min="8199" max="8199" width="41.6640625" customWidth="1"/>
    <col min="8200" max="8200" width="16" customWidth="1"/>
    <col min="8201" max="8201" width="20.33203125" customWidth="1"/>
    <col min="8202" max="8202" width="14.33203125" customWidth="1"/>
    <col min="8203" max="8203" width="44.6640625" customWidth="1"/>
    <col min="8204" max="8204" width="14.109375" customWidth="1"/>
    <col min="8205" max="8205" width="12.33203125" customWidth="1"/>
    <col min="8206" max="8206" width="10" customWidth="1"/>
    <col min="8207" max="8208" width="4.6640625" customWidth="1"/>
    <col min="8209" max="8209" width="3.6640625" customWidth="1"/>
    <col min="8210" max="8210" width="5.44140625" customWidth="1"/>
    <col min="8211" max="8211" width="3.6640625" customWidth="1"/>
    <col min="8213" max="8213" width="32.6640625" customWidth="1"/>
    <col min="8214" max="8214" width="35.44140625" customWidth="1"/>
    <col min="8215" max="8215" width="35.33203125" customWidth="1"/>
    <col min="8216" max="8216" width="42.33203125" customWidth="1"/>
    <col min="8217" max="8217" width="47.6640625" customWidth="1"/>
    <col min="8218" max="8218" width="43.44140625" customWidth="1"/>
    <col min="8449" max="8449" width="3.33203125" customWidth="1"/>
    <col min="8451" max="8451" width="2.44140625" customWidth="1"/>
    <col min="8452" max="8452" width="11" customWidth="1"/>
    <col min="8453" max="8453" width="37.109375" customWidth="1"/>
    <col min="8454" max="8454" width="9.6640625" customWidth="1"/>
    <col min="8455" max="8455" width="41.6640625" customWidth="1"/>
    <col min="8456" max="8456" width="16" customWidth="1"/>
    <col min="8457" max="8457" width="20.33203125" customWidth="1"/>
    <col min="8458" max="8458" width="14.33203125" customWidth="1"/>
    <col min="8459" max="8459" width="44.6640625" customWidth="1"/>
    <col min="8460" max="8460" width="14.109375" customWidth="1"/>
    <col min="8461" max="8461" width="12.33203125" customWidth="1"/>
    <col min="8462" max="8462" width="10" customWidth="1"/>
    <col min="8463" max="8464" width="4.6640625" customWidth="1"/>
    <col min="8465" max="8465" width="3.6640625" customWidth="1"/>
    <col min="8466" max="8466" width="5.44140625" customWidth="1"/>
    <col min="8467" max="8467" width="3.6640625" customWidth="1"/>
    <col min="8469" max="8469" width="32.6640625" customWidth="1"/>
    <col min="8470" max="8470" width="35.44140625" customWidth="1"/>
    <col min="8471" max="8471" width="35.33203125" customWidth="1"/>
    <col min="8472" max="8472" width="42.33203125" customWidth="1"/>
    <col min="8473" max="8473" width="47.6640625" customWidth="1"/>
    <col min="8474" max="8474" width="43.44140625" customWidth="1"/>
    <col min="8705" max="8705" width="3.33203125" customWidth="1"/>
    <col min="8707" max="8707" width="2.44140625" customWidth="1"/>
    <col min="8708" max="8708" width="11" customWidth="1"/>
    <col min="8709" max="8709" width="37.109375" customWidth="1"/>
    <col min="8710" max="8710" width="9.6640625" customWidth="1"/>
    <col min="8711" max="8711" width="41.6640625" customWidth="1"/>
    <col min="8712" max="8712" width="16" customWidth="1"/>
    <col min="8713" max="8713" width="20.33203125" customWidth="1"/>
    <col min="8714" max="8714" width="14.33203125" customWidth="1"/>
    <col min="8715" max="8715" width="44.6640625" customWidth="1"/>
    <col min="8716" max="8716" width="14.109375" customWidth="1"/>
    <col min="8717" max="8717" width="12.33203125" customWidth="1"/>
    <col min="8718" max="8718" width="10" customWidth="1"/>
    <col min="8719" max="8720" width="4.6640625" customWidth="1"/>
    <col min="8721" max="8721" width="3.6640625" customWidth="1"/>
    <col min="8722" max="8722" width="5.44140625" customWidth="1"/>
    <col min="8723" max="8723" width="3.6640625" customWidth="1"/>
    <col min="8725" max="8725" width="32.6640625" customWidth="1"/>
    <col min="8726" max="8726" width="35.44140625" customWidth="1"/>
    <col min="8727" max="8727" width="35.33203125" customWidth="1"/>
    <col min="8728" max="8728" width="42.33203125" customWidth="1"/>
    <col min="8729" max="8729" width="47.6640625" customWidth="1"/>
    <col min="8730" max="8730" width="43.44140625" customWidth="1"/>
    <col min="8961" max="8961" width="3.33203125" customWidth="1"/>
    <col min="8963" max="8963" width="2.44140625" customWidth="1"/>
    <col min="8964" max="8964" width="11" customWidth="1"/>
    <col min="8965" max="8965" width="37.109375" customWidth="1"/>
    <col min="8966" max="8966" width="9.6640625" customWidth="1"/>
    <col min="8967" max="8967" width="41.6640625" customWidth="1"/>
    <col min="8968" max="8968" width="16" customWidth="1"/>
    <col min="8969" max="8969" width="20.33203125" customWidth="1"/>
    <col min="8970" max="8970" width="14.33203125" customWidth="1"/>
    <col min="8971" max="8971" width="44.6640625" customWidth="1"/>
    <col min="8972" max="8972" width="14.109375" customWidth="1"/>
    <col min="8973" max="8973" width="12.33203125" customWidth="1"/>
    <col min="8974" max="8974" width="10" customWidth="1"/>
    <col min="8975" max="8976" width="4.6640625" customWidth="1"/>
    <col min="8977" max="8977" width="3.6640625" customWidth="1"/>
    <col min="8978" max="8978" width="5.44140625" customWidth="1"/>
    <col min="8979" max="8979" width="3.6640625" customWidth="1"/>
    <col min="8981" max="8981" width="32.6640625" customWidth="1"/>
    <col min="8982" max="8982" width="35.44140625" customWidth="1"/>
    <col min="8983" max="8983" width="35.33203125" customWidth="1"/>
    <col min="8984" max="8984" width="42.33203125" customWidth="1"/>
    <col min="8985" max="8985" width="47.6640625" customWidth="1"/>
    <col min="8986" max="8986" width="43.44140625" customWidth="1"/>
    <col min="9217" max="9217" width="3.33203125" customWidth="1"/>
    <col min="9219" max="9219" width="2.44140625" customWidth="1"/>
    <col min="9220" max="9220" width="11" customWidth="1"/>
    <col min="9221" max="9221" width="37.109375" customWidth="1"/>
    <col min="9222" max="9222" width="9.6640625" customWidth="1"/>
    <col min="9223" max="9223" width="41.6640625" customWidth="1"/>
    <col min="9224" max="9224" width="16" customWidth="1"/>
    <col min="9225" max="9225" width="20.33203125" customWidth="1"/>
    <col min="9226" max="9226" width="14.33203125" customWidth="1"/>
    <col min="9227" max="9227" width="44.6640625" customWidth="1"/>
    <col min="9228" max="9228" width="14.109375" customWidth="1"/>
    <col min="9229" max="9229" width="12.33203125" customWidth="1"/>
    <col min="9230" max="9230" width="10" customWidth="1"/>
    <col min="9231" max="9232" width="4.6640625" customWidth="1"/>
    <col min="9233" max="9233" width="3.6640625" customWidth="1"/>
    <col min="9234" max="9234" width="5.44140625" customWidth="1"/>
    <col min="9235" max="9235" width="3.6640625" customWidth="1"/>
    <col min="9237" max="9237" width="32.6640625" customWidth="1"/>
    <col min="9238" max="9238" width="35.44140625" customWidth="1"/>
    <col min="9239" max="9239" width="35.33203125" customWidth="1"/>
    <col min="9240" max="9240" width="42.33203125" customWidth="1"/>
    <col min="9241" max="9241" width="47.6640625" customWidth="1"/>
    <col min="9242" max="9242" width="43.44140625" customWidth="1"/>
    <col min="9473" max="9473" width="3.33203125" customWidth="1"/>
    <col min="9475" max="9475" width="2.44140625" customWidth="1"/>
    <col min="9476" max="9476" width="11" customWidth="1"/>
    <col min="9477" max="9477" width="37.109375" customWidth="1"/>
    <col min="9478" max="9478" width="9.6640625" customWidth="1"/>
    <col min="9479" max="9479" width="41.6640625" customWidth="1"/>
    <col min="9480" max="9480" width="16" customWidth="1"/>
    <col min="9481" max="9481" width="20.33203125" customWidth="1"/>
    <col min="9482" max="9482" width="14.33203125" customWidth="1"/>
    <col min="9483" max="9483" width="44.6640625" customWidth="1"/>
    <col min="9484" max="9484" width="14.109375" customWidth="1"/>
    <col min="9485" max="9485" width="12.33203125" customWidth="1"/>
    <col min="9486" max="9486" width="10" customWidth="1"/>
    <col min="9487" max="9488" width="4.6640625" customWidth="1"/>
    <col min="9489" max="9489" width="3.6640625" customWidth="1"/>
    <col min="9490" max="9490" width="5.44140625" customWidth="1"/>
    <col min="9491" max="9491" width="3.6640625" customWidth="1"/>
    <col min="9493" max="9493" width="32.6640625" customWidth="1"/>
    <col min="9494" max="9494" width="35.44140625" customWidth="1"/>
    <col min="9495" max="9495" width="35.33203125" customWidth="1"/>
    <col min="9496" max="9496" width="42.33203125" customWidth="1"/>
    <col min="9497" max="9497" width="47.6640625" customWidth="1"/>
    <col min="9498" max="9498" width="43.44140625" customWidth="1"/>
    <col min="9729" max="9729" width="3.33203125" customWidth="1"/>
    <col min="9731" max="9731" width="2.44140625" customWidth="1"/>
    <col min="9732" max="9732" width="11" customWidth="1"/>
    <col min="9733" max="9733" width="37.109375" customWidth="1"/>
    <col min="9734" max="9734" width="9.6640625" customWidth="1"/>
    <col min="9735" max="9735" width="41.6640625" customWidth="1"/>
    <col min="9736" max="9736" width="16" customWidth="1"/>
    <col min="9737" max="9737" width="20.33203125" customWidth="1"/>
    <col min="9738" max="9738" width="14.33203125" customWidth="1"/>
    <col min="9739" max="9739" width="44.6640625" customWidth="1"/>
    <col min="9740" max="9740" width="14.109375" customWidth="1"/>
    <col min="9741" max="9741" width="12.33203125" customWidth="1"/>
    <col min="9742" max="9742" width="10" customWidth="1"/>
    <col min="9743" max="9744" width="4.6640625" customWidth="1"/>
    <col min="9745" max="9745" width="3.6640625" customWidth="1"/>
    <col min="9746" max="9746" width="5.44140625" customWidth="1"/>
    <col min="9747" max="9747" width="3.6640625" customWidth="1"/>
    <col min="9749" max="9749" width="32.6640625" customWidth="1"/>
    <col min="9750" max="9750" width="35.44140625" customWidth="1"/>
    <col min="9751" max="9751" width="35.33203125" customWidth="1"/>
    <col min="9752" max="9752" width="42.33203125" customWidth="1"/>
    <col min="9753" max="9753" width="47.6640625" customWidth="1"/>
    <col min="9754" max="9754" width="43.44140625" customWidth="1"/>
    <col min="9985" max="9985" width="3.33203125" customWidth="1"/>
    <col min="9987" max="9987" width="2.44140625" customWidth="1"/>
    <col min="9988" max="9988" width="11" customWidth="1"/>
    <col min="9989" max="9989" width="37.109375" customWidth="1"/>
    <col min="9990" max="9990" width="9.6640625" customWidth="1"/>
    <col min="9991" max="9991" width="41.6640625" customWidth="1"/>
    <col min="9992" max="9992" width="16" customWidth="1"/>
    <col min="9993" max="9993" width="20.33203125" customWidth="1"/>
    <col min="9994" max="9994" width="14.33203125" customWidth="1"/>
    <col min="9995" max="9995" width="44.6640625" customWidth="1"/>
    <col min="9996" max="9996" width="14.109375" customWidth="1"/>
    <col min="9997" max="9997" width="12.33203125" customWidth="1"/>
    <col min="9998" max="9998" width="10" customWidth="1"/>
    <col min="9999" max="10000" width="4.6640625" customWidth="1"/>
    <col min="10001" max="10001" width="3.6640625" customWidth="1"/>
    <col min="10002" max="10002" width="5.44140625" customWidth="1"/>
    <col min="10003" max="10003" width="3.6640625" customWidth="1"/>
    <col min="10005" max="10005" width="32.6640625" customWidth="1"/>
    <col min="10006" max="10006" width="35.44140625" customWidth="1"/>
    <col min="10007" max="10007" width="35.33203125" customWidth="1"/>
    <col min="10008" max="10008" width="42.33203125" customWidth="1"/>
    <col min="10009" max="10009" width="47.6640625" customWidth="1"/>
    <col min="10010" max="10010" width="43.44140625" customWidth="1"/>
    <col min="10241" max="10241" width="3.33203125" customWidth="1"/>
    <col min="10243" max="10243" width="2.44140625" customWidth="1"/>
    <col min="10244" max="10244" width="11" customWidth="1"/>
    <col min="10245" max="10245" width="37.109375" customWidth="1"/>
    <col min="10246" max="10246" width="9.6640625" customWidth="1"/>
    <col min="10247" max="10247" width="41.6640625" customWidth="1"/>
    <col min="10248" max="10248" width="16" customWidth="1"/>
    <col min="10249" max="10249" width="20.33203125" customWidth="1"/>
    <col min="10250" max="10250" width="14.33203125" customWidth="1"/>
    <col min="10251" max="10251" width="44.6640625" customWidth="1"/>
    <col min="10252" max="10252" width="14.109375" customWidth="1"/>
    <col min="10253" max="10253" width="12.33203125" customWidth="1"/>
    <col min="10254" max="10254" width="10" customWidth="1"/>
    <col min="10255" max="10256" width="4.6640625" customWidth="1"/>
    <col min="10257" max="10257" width="3.6640625" customWidth="1"/>
    <col min="10258" max="10258" width="5.44140625" customWidth="1"/>
    <col min="10259" max="10259" width="3.6640625" customWidth="1"/>
    <col min="10261" max="10261" width="32.6640625" customWidth="1"/>
    <col min="10262" max="10262" width="35.44140625" customWidth="1"/>
    <col min="10263" max="10263" width="35.33203125" customWidth="1"/>
    <col min="10264" max="10264" width="42.33203125" customWidth="1"/>
    <col min="10265" max="10265" width="47.6640625" customWidth="1"/>
    <col min="10266" max="10266" width="43.44140625" customWidth="1"/>
    <col min="10497" max="10497" width="3.33203125" customWidth="1"/>
    <col min="10499" max="10499" width="2.44140625" customWidth="1"/>
    <col min="10500" max="10500" width="11" customWidth="1"/>
    <col min="10501" max="10501" width="37.109375" customWidth="1"/>
    <col min="10502" max="10502" width="9.6640625" customWidth="1"/>
    <col min="10503" max="10503" width="41.6640625" customWidth="1"/>
    <col min="10504" max="10504" width="16" customWidth="1"/>
    <col min="10505" max="10505" width="20.33203125" customWidth="1"/>
    <col min="10506" max="10506" width="14.33203125" customWidth="1"/>
    <col min="10507" max="10507" width="44.6640625" customWidth="1"/>
    <col min="10508" max="10508" width="14.109375" customWidth="1"/>
    <col min="10509" max="10509" width="12.33203125" customWidth="1"/>
    <col min="10510" max="10510" width="10" customWidth="1"/>
    <col min="10511" max="10512" width="4.6640625" customWidth="1"/>
    <col min="10513" max="10513" width="3.6640625" customWidth="1"/>
    <col min="10514" max="10514" width="5.44140625" customWidth="1"/>
    <col min="10515" max="10515" width="3.6640625" customWidth="1"/>
    <col min="10517" max="10517" width="32.6640625" customWidth="1"/>
    <col min="10518" max="10518" width="35.44140625" customWidth="1"/>
    <col min="10519" max="10519" width="35.33203125" customWidth="1"/>
    <col min="10520" max="10520" width="42.33203125" customWidth="1"/>
    <col min="10521" max="10521" width="47.6640625" customWidth="1"/>
    <col min="10522" max="10522" width="43.44140625" customWidth="1"/>
    <col min="10753" max="10753" width="3.33203125" customWidth="1"/>
    <col min="10755" max="10755" width="2.44140625" customWidth="1"/>
    <col min="10756" max="10756" width="11" customWidth="1"/>
    <col min="10757" max="10757" width="37.109375" customWidth="1"/>
    <col min="10758" max="10758" width="9.6640625" customWidth="1"/>
    <col min="10759" max="10759" width="41.6640625" customWidth="1"/>
    <col min="10760" max="10760" width="16" customWidth="1"/>
    <col min="10761" max="10761" width="20.33203125" customWidth="1"/>
    <col min="10762" max="10762" width="14.33203125" customWidth="1"/>
    <col min="10763" max="10763" width="44.6640625" customWidth="1"/>
    <col min="10764" max="10764" width="14.109375" customWidth="1"/>
    <col min="10765" max="10765" width="12.33203125" customWidth="1"/>
    <col min="10766" max="10766" width="10" customWidth="1"/>
    <col min="10767" max="10768" width="4.6640625" customWidth="1"/>
    <col min="10769" max="10769" width="3.6640625" customWidth="1"/>
    <col min="10770" max="10770" width="5.44140625" customWidth="1"/>
    <col min="10771" max="10771" width="3.6640625" customWidth="1"/>
    <col min="10773" max="10773" width="32.6640625" customWidth="1"/>
    <col min="10774" max="10774" width="35.44140625" customWidth="1"/>
    <col min="10775" max="10775" width="35.33203125" customWidth="1"/>
    <col min="10776" max="10776" width="42.33203125" customWidth="1"/>
    <col min="10777" max="10777" width="47.6640625" customWidth="1"/>
    <col min="10778" max="10778" width="43.44140625" customWidth="1"/>
    <col min="11009" max="11009" width="3.33203125" customWidth="1"/>
    <col min="11011" max="11011" width="2.44140625" customWidth="1"/>
    <col min="11012" max="11012" width="11" customWidth="1"/>
    <col min="11013" max="11013" width="37.109375" customWidth="1"/>
    <col min="11014" max="11014" width="9.6640625" customWidth="1"/>
    <col min="11015" max="11015" width="41.6640625" customWidth="1"/>
    <col min="11016" max="11016" width="16" customWidth="1"/>
    <col min="11017" max="11017" width="20.33203125" customWidth="1"/>
    <col min="11018" max="11018" width="14.33203125" customWidth="1"/>
    <col min="11019" max="11019" width="44.6640625" customWidth="1"/>
    <col min="11020" max="11020" width="14.109375" customWidth="1"/>
    <col min="11021" max="11021" width="12.33203125" customWidth="1"/>
    <col min="11022" max="11022" width="10" customWidth="1"/>
    <col min="11023" max="11024" width="4.6640625" customWidth="1"/>
    <col min="11025" max="11025" width="3.6640625" customWidth="1"/>
    <col min="11026" max="11026" width="5.44140625" customWidth="1"/>
    <col min="11027" max="11027" width="3.6640625" customWidth="1"/>
    <col min="11029" max="11029" width="32.6640625" customWidth="1"/>
    <col min="11030" max="11030" width="35.44140625" customWidth="1"/>
    <col min="11031" max="11031" width="35.33203125" customWidth="1"/>
    <col min="11032" max="11032" width="42.33203125" customWidth="1"/>
    <col min="11033" max="11033" width="47.6640625" customWidth="1"/>
    <col min="11034" max="11034" width="43.44140625" customWidth="1"/>
    <col min="11265" max="11265" width="3.33203125" customWidth="1"/>
    <col min="11267" max="11267" width="2.44140625" customWidth="1"/>
    <col min="11268" max="11268" width="11" customWidth="1"/>
    <col min="11269" max="11269" width="37.109375" customWidth="1"/>
    <col min="11270" max="11270" width="9.6640625" customWidth="1"/>
    <col min="11271" max="11271" width="41.6640625" customWidth="1"/>
    <col min="11272" max="11272" width="16" customWidth="1"/>
    <col min="11273" max="11273" width="20.33203125" customWidth="1"/>
    <col min="11274" max="11274" width="14.33203125" customWidth="1"/>
    <col min="11275" max="11275" width="44.6640625" customWidth="1"/>
    <col min="11276" max="11276" width="14.109375" customWidth="1"/>
    <col min="11277" max="11277" width="12.33203125" customWidth="1"/>
    <col min="11278" max="11278" width="10" customWidth="1"/>
    <col min="11279" max="11280" width="4.6640625" customWidth="1"/>
    <col min="11281" max="11281" width="3.6640625" customWidth="1"/>
    <col min="11282" max="11282" width="5.44140625" customWidth="1"/>
    <col min="11283" max="11283" width="3.6640625" customWidth="1"/>
    <col min="11285" max="11285" width="32.6640625" customWidth="1"/>
    <col min="11286" max="11286" width="35.44140625" customWidth="1"/>
    <col min="11287" max="11287" width="35.33203125" customWidth="1"/>
    <col min="11288" max="11288" width="42.33203125" customWidth="1"/>
    <col min="11289" max="11289" width="47.6640625" customWidth="1"/>
    <col min="11290" max="11290" width="43.44140625" customWidth="1"/>
    <col min="11521" max="11521" width="3.33203125" customWidth="1"/>
    <col min="11523" max="11523" width="2.44140625" customWidth="1"/>
    <col min="11524" max="11524" width="11" customWidth="1"/>
    <col min="11525" max="11525" width="37.109375" customWidth="1"/>
    <col min="11526" max="11526" width="9.6640625" customWidth="1"/>
    <col min="11527" max="11527" width="41.6640625" customWidth="1"/>
    <col min="11528" max="11528" width="16" customWidth="1"/>
    <col min="11529" max="11529" width="20.33203125" customWidth="1"/>
    <col min="11530" max="11530" width="14.33203125" customWidth="1"/>
    <col min="11531" max="11531" width="44.6640625" customWidth="1"/>
    <col min="11532" max="11532" width="14.109375" customWidth="1"/>
    <col min="11533" max="11533" width="12.33203125" customWidth="1"/>
    <col min="11534" max="11534" width="10" customWidth="1"/>
    <col min="11535" max="11536" width="4.6640625" customWidth="1"/>
    <col min="11537" max="11537" width="3.6640625" customWidth="1"/>
    <col min="11538" max="11538" width="5.44140625" customWidth="1"/>
    <col min="11539" max="11539" width="3.6640625" customWidth="1"/>
    <col min="11541" max="11541" width="32.6640625" customWidth="1"/>
    <col min="11542" max="11542" width="35.44140625" customWidth="1"/>
    <col min="11543" max="11543" width="35.33203125" customWidth="1"/>
    <col min="11544" max="11544" width="42.33203125" customWidth="1"/>
    <col min="11545" max="11545" width="47.6640625" customWidth="1"/>
    <col min="11546" max="11546" width="43.44140625" customWidth="1"/>
    <col min="11777" max="11777" width="3.33203125" customWidth="1"/>
    <col min="11779" max="11779" width="2.44140625" customWidth="1"/>
    <col min="11780" max="11780" width="11" customWidth="1"/>
    <col min="11781" max="11781" width="37.109375" customWidth="1"/>
    <col min="11782" max="11782" width="9.6640625" customWidth="1"/>
    <col min="11783" max="11783" width="41.6640625" customWidth="1"/>
    <col min="11784" max="11784" width="16" customWidth="1"/>
    <col min="11785" max="11785" width="20.33203125" customWidth="1"/>
    <col min="11786" max="11786" width="14.33203125" customWidth="1"/>
    <col min="11787" max="11787" width="44.6640625" customWidth="1"/>
    <col min="11788" max="11788" width="14.109375" customWidth="1"/>
    <col min="11789" max="11789" width="12.33203125" customWidth="1"/>
    <col min="11790" max="11790" width="10" customWidth="1"/>
    <col min="11791" max="11792" width="4.6640625" customWidth="1"/>
    <col min="11793" max="11793" width="3.6640625" customWidth="1"/>
    <col min="11794" max="11794" width="5.44140625" customWidth="1"/>
    <col min="11795" max="11795" width="3.6640625" customWidth="1"/>
    <col min="11797" max="11797" width="32.6640625" customWidth="1"/>
    <col min="11798" max="11798" width="35.44140625" customWidth="1"/>
    <col min="11799" max="11799" width="35.33203125" customWidth="1"/>
    <col min="11800" max="11800" width="42.33203125" customWidth="1"/>
    <col min="11801" max="11801" width="47.6640625" customWidth="1"/>
    <col min="11802" max="11802" width="43.44140625" customWidth="1"/>
    <col min="12033" max="12033" width="3.33203125" customWidth="1"/>
    <col min="12035" max="12035" width="2.44140625" customWidth="1"/>
    <col min="12036" max="12036" width="11" customWidth="1"/>
    <col min="12037" max="12037" width="37.109375" customWidth="1"/>
    <col min="12038" max="12038" width="9.6640625" customWidth="1"/>
    <col min="12039" max="12039" width="41.6640625" customWidth="1"/>
    <col min="12040" max="12040" width="16" customWidth="1"/>
    <col min="12041" max="12041" width="20.33203125" customWidth="1"/>
    <col min="12042" max="12042" width="14.33203125" customWidth="1"/>
    <col min="12043" max="12043" width="44.6640625" customWidth="1"/>
    <col min="12044" max="12044" width="14.109375" customWidth="1"/>
    <col min="12045" max="12045" width="12.33203125" customWidth="1"/>
    <col min="12046" max="12046" width="10" customWidth="1"/>
    <col min="12047" max="12048" width="4.6640625" customWidth="1"/>
    <col min="12049" max="12049" width="3.6640625" customWidth="1"/>
    <col min="12050" max="12050" width="5.44140625" customWidth="1"/>
    <col min="12051" max="12051" width="3.6640625" customWidth="1"/>
    <col min="12053" max="12053" width="32.6640625" customWidth="1"/>
    <col min="12054" max="12054" width="35.44140625" customWidth="1"/>
    <col min="12055" max="12055" width="35.33203125" customWidth="1"/>
    <col min="12056" max="12056" width="42.33203125" customWidth="1"/>
    <col min="12057" max="12057" width="47.6640625" customWidth="1"/>
    <col min="12058" max="12058" width="43.44140625" customWidth="1"/>
    <col min="12289" max="12289" width="3.33203125" customWidth="1"/>
    <col min="12291" max="12291" width="2.44140625" customWidth="1"/>
    <col min="12292" max="12292" width="11" customWidth="1"/>
    <col min="12293" max="12293" width="37.109375" customWidth="1"/>
    <col min="12294" max="12294" width="9.6640625" customWidth="1"/>
    <col min="12295" max="12295" width="41.6640625" customWidth="1"/>
    <col min="12296" max="12296" width="16" customWidth="1"/>
    <col min="12297" max="12297" width="20.33203125" customWidth="1"/>
    <col min="12298" max="12298" width="14.33203125" customWidth="1"/>
    <col min="12299" max="12299" width="44.6640625" customWidth="1"/>
    <col min="12300" max="12300" width="14.109375" customWidth="1"/>
    <col min="12301" max="12301" width="12.33203125" customWidth="1"/>
    <col min="12302" max="12302" width="10" customWidth="1"/>
    <col min="12303" max="12304" width="4.6640625" customWidth="1"/>
    <col min="12305" max="12305" width="3.6640625" customWidth="1"/>
    <col min="12306" max="12306" width="5.44140625" customWidth="1"/>
    <col min="12307" max="12307" width="3.6640625" customWidth="1"/>
    <col min="12309" max="12309" width="32.6640625" customWidth="1"/>
    <col min="12310" max="12310" width="35.44140625" customWidth="1"/>
    <col min="12311" max="12311" width="35.33203125" customWidth="1"/>
    <col min="12312" max="12312" width="42.33203125" customWidth="1"/>
    <col min="12313" max="12313" width="47.6640625" customWidth="1"/>
    <col min="12314" max="12314" width="43.44140625" customWidth="1"/>
    <col min="12545" max="12545" width="3.33203125" customWidth="1"/>
    <col min="12547" max="12547" width="2.44140625" customWidth="1"/>
    <col min="12548" max="12548" width="11" customWidth="1"/>
    <col min="12549" max="12549" width="37.109375" customWidth="1"/>
    <col min="12550" max="12550" width="9.6640625" customWidth="1"/>
    <col min="12551" max="12551" width="41.6640625" customWidth="1"/>
    <col min="12552" max="12552" width="16" customWidth="1"/>
    <col min="12553" max="12553" width="20.33203125" customWidth="1"/>
    <col min="12554" max="12554" width="14.33203125" customWidth="1"/>
    <col min="12555" max="12555" width="44.6640625" customWidth="1"/>
    <col min="12556" max="12556" width="14.109375" customWidth="1"/>
    <col min="12557" max="12557" width="12.33203125" customWidth="1"/>
    <col min="12558" max="12558" width="10" customWidth="1"/>
    <col min="12559" max="12560" width="4.6640625" customWidth="1"/>
    <col min="12561" max="12561" width="3.6640625" customWidth="1"/>
    <col min="12562" max="12562" width="5.44140625" customWidth="1"/>
    <col min="12563" max="12563" width="3.6640625" customWidth="1"/>
    <col min="12565" max="12565" width="32.6640625" customWidth="1"/>
    <col min="12566" max="12566" width="35.44140625" customWidth="1"/>
    <col min="12567" max="12567" width="35.33203125" customWidth="1"/>
    <col min="12568" max="12568" width="42.33203125" customWidth="1"/>
    <col min="12569" max="12569" width="47.6640625" customWidth="1"/>
    <col min="12570" max="12570" width="43.44140625" customWidth="1"/>
    <col min="12801" max="12801" width="3.33203125" customWidth="1"/>
    <col min="12803" max="12803" width="2.44140625" customWidth="1"/>
    <col min="12804" max="12804" width="11" customWidth="1"/>
    <col min="12805" max="12805" width="37.109375" customWidth="1"/>
    <col min="12806" max="12806" width="9.6640625" customWidth="1"/>
    <col min="12807" max="12807" width="41.6640625" customWidth="1"/>
    <col min="12808" max="12808" width="16" customWidth="1"/>
    <col min="12809" max="12809" width="20.33203125" customWidth="1"/>
    <col min="12810" max="12810" width="14.33203125" customWidth="1"/>
    <col min="12811" max="12811" width="44.6640625" customWidth="1"/>
    <col min="12812" max="12812" width="14.109375" customWidth="1"/>
    <col min="12813" max="12813" width="12.33203125" customWidth="1"/>
    <col min="12814" max="12814" width="10" customWidth="1"/>
    <col min="12815" max="12816" width="4.6640625" customWidth="1"/>
    <col min="12817" max="12817" width="3.6640625" customWidth="1"/>
    <col min="12818" max="12818" width="5.44140625" customWidth="1"/>
    <col min="12819" max="12819" width="3.6640625" customWidth="1"/>
    <col min="12821" max="12821" width="32.6640625" customWidth="1"/>
    <col min="12822" max="12822" width="35.44140625" customWidth="1"/>
    <col min="12823" max="12823" width="35.33203125" customWidth="1"/>
    <col min="12824" max="12824" width="42.33203125" customWidth="1"/>
    <col min="12825" max="12825" width="47.6640625" customWidth="1"/>
    <col min="12826" max="12826" width="43.44140625" customWidth="1"/>
    <col min="13057" max="13057" width="3.33203125" customWidth="1"/>
    <col min="13059" max="13059" width="2.44140625" customWidth="1"/>
    <col min="13060" max="13060" width="11" customWidth="1"/>
    <col min="13061" max="13061" width="37.109375" customWidth="1"/>
    <col min="13062" max="13062" width="9.6640625" customWidth="1"/>
    <col min="13063" max="13063" width="41.6640625" customWidth="1"/>
    <col min="13064" max="13064" width="16" customWidth="1"/>
    <col min="13065" max="13065" width="20.33203125" customWidth="1"/>
    <col min="13066" max="13066" width="14.33203125" customWidth="1"/>
    <col min="13067" max="13067" width="44.6640625" customWidth="1"/>
    <col min="13068" max="13068" width="14.109375" customWidth="1"/>
    <col min="13069" max="13069" width="12.33203125" customWidth="1"/>
    <col min="13070" max="13070" width="10" customWidth="1"/>
    <col min="13071" max="13072" width="4.6640625" customWidth="1"/>
    <col min="13073" max="13073" width="3.6640625" customWidth="1"/>
    <col min="13074" max="13074" width="5.44140625" customWidth="1"/>
    <col min="13075" max="13075" width="3.6640625" customWidth="1"/>
    <col min="13077" max="13077" width="32.6640625" customWidth="1"/>
    <col min="13078" max="13078" width="35.44140625" customWidth="1"/>
    <col min="13079" max="13079" width="35.33203125" customWidth="1"/>
    <col min="13080" max="13080" width="42.33203125" customWidth="1"/>
    <col min="13081" max="13081" width="47.6640625" customWidth="1"/>
    <col min="13082" max="13082" width="43.44140625" customWidth="1"/>
    <col min="13313" max="13313" width="3.33203125" customWidth="1"/>
    <col min="13315" max="13315" width="2.44140625" customWidth="1"/>
    <col min="13316" max="13316" width="11" customWidth="1"/>
    <col min="13317" max="13317" width="37.109375" customWidth="1"/>
    <col min="13318" max="13318" width="9.6640625" customWidth="1"/>
    <col min="13319" max="13319" width="41.6640625" customWidth="1"/>
    <col min="13320" max="13320" width="16" customWidth="1"/>
    <col min="13321" max="13321" width="20.33203125" customWidth="1"/>
    <col min="13322" max="13322" width="14.33203125" customWidth="1"/>
    <col min="13323" max="13323" width="44.6640625" customWidth="1"/>
    <col min="13324" max="13324" width="14.109375" customWidth="1"/>
    <col min="13325" max="13325" width="12.33203125" customWidth="1"/>
    <col min="13326" max="13326" width="10" customWidth="1"/>
    <col min="13327" max="13328" width="4.6640625" customWidth="1"/>
    <col min="13329" max="13329" width="3.6640625" customWidth="1"/>
    <col min="13330" max="13330" width="5.44140625" customWidth="1"/>
    <col min="13331" max="13331" width="3.6640625" customWidth="1"/>
    <col min="13333" max="13333" width="32.6640625" customWidth="1"/>
    <col min="13334" max="13334" width="35.44140625" customWidth="1"/>
    <col min="13335" max="13335" width="35.33203125" customWidth="1"/>
    <col min="13336" max="13336" width="42.33203125" customWidth="1"/>
    <col min="13337" max="13337" width="47.6640625" customWidth="1"/>
    <col min="13338" max="13338" width="43.44140625" customWidth="1"/>
    <col min="13569" max="13569" width="3.33203125" customWidth="1"/>
    <col min="13571" max="13571" width="2.44140625" customWidth="1"/>
    <col min="13572" max="13572" width="11" customWidth="1"/>
    <col min="13573" max="13573" width="37.109375" customWidth="1"/>
    <col min="13574" max="13574" width="9.6640625" customWidth="1"/>
    <col min="13575" max="13575" width="41.6640625" customWidth="1"/>
    <col min="13576" max="13576" width="16" customWidth="1"/>
    <col min="13577" max="13577" width="20.33203125" customWidth="1"/>
    <col min="13578" max="13578" width="14.33203125" customWidth="1"/>
    <col min="13579" max="13579" width="44.6640625" customWidth="1"/>
    <col min="13580" max="13580" width="14.109375" customWidth="1"/>
    <col min="13581" max="13581" width="12.33203125" customWidth="1"/>
    <col min="13582" max="13582" width="10" customWidth="1"/>
    <col min="13583" max="13584" width="4.6640625" customWidth="1"/>
    <col min="13585" max="13585" width="3.6640625" customWidth="1"/>
    <col min="13586" max="13586" width="5.44140625" customWidth="1"/>
    <col min="13587" max="13587" width="3.6640625" customWidth="1"/>
    <col min="13589" max="13589" width="32.6640625" customWidth="1"/>
    <col min="13590" max="13590" width="35.44140625" customWidth="1"/>
    <col min="13591" max="13591" width="35.33203125" customWidth="1"/>
    <col min="13592" max="13592" width="42.33203125" customWidth="1"/>
    <col min="13593" max="13593" width="47.6640625" customWidth="1"/>
    <col min="13594" max="13594" width="43.44140625" customWidth="1"/>
    <col min="13825" max="13825" width="3.33203125" customWidth="1"/>
    <col min="13827" max="13827" width="2.44140625" customWidth="1"/>
    <col min="13828" max="13828" width="11" customWidth="1"/>
    <col min="13829" max="13829" width="37.109375" customWidth="1"/>
    <col min="13830" max="13830" width="9.6640625" customWidth="1"/>
    <col min="13831" max="13831" width="41.6640625" customWidth="1"/>
    <col min="13832" max="13832" width="16" customWidth="1"/>
    <col min="13833" max="13833" width="20.33203125" customWidth="1"/>
    <col min="13834" max="13834" width="14.33203125" customWidth="1"/>
    <col min="13835" max="13835" width="44.6640625" customWidth="1"/>
    <col min="13836" max="13836" width="14.109375" customWidth="1"/>
    <col min="13837" max="13837" width="12.33203125" customWidth="1"/>
    <col min="13838" max="13838" width="10" customWidth="1"/>
    <col min="13839" max="13840" width="4.6640625" customWidth="1"/>
    <col min="13841" max="13841" width="3.6640625" customWidth="1"/>
    <col min="13842" max="13842" width="5.44140625" customWidth="1"/>
    <col min="13843" max="13843" width="3.6640625" customWidth="1"/>
    <col min="13845" max="13845" width="32.6640625" customWidth="1"/>
    <col min="13846" max="13846" width="35.44140625" customWidth="1"/>
    <col min="13847" max="13847" width="35.33203125" customWidth="1"/>
    <col min="13848" max="13848" width="42.33203125" customWidth="1"/>
    <col min="13849" max="13849" width="47.6640625" customWidth="1"/>
    <col min="13850" max="13850" width="43.44140625" customWidth="1"/>
    <col min="14081" max="14081" width="3.33203125" customWidth="1"/>
    <col min="14083" max="14083" width="2.44140625" customWidth="1"/>
    <col min="14084" max="14084" width="11" customWidth="1"/>
    <col min="14085" max="14085" width="37.109375" customWidth="1"/>
    <col min="14086" max="14086" width="9.6640625" customWidth="1"/>
    <col min="14087" max="14087" width="41.6640625" customWidth="1"/>
    <col min="14088" max="14088" width="16" customWidth="1"/>
    <col min="14089" max="14089" width="20.33203125" customWidth="1"/>
    <col min="14090" max="14090" width="14.33203125" customWidth="1"/>
    <col min="14091" max="14091" width="44.6640625" customWidth="1"/>
    <col min="14092" max="14092" width="14.109375" customWidth="1"/>
    <col min="14093" max="14093" width="12.33203125" customWidth="1"/>
    <col min="14094" max="14094" width="10" customWidth="1"/>
    <col min="14095" max="14096" width="4.6640625" customWidth="1"/>
    <col min="14097" max="14097" width="3.6640625" customWidth="1"/>
    <col min="14098" max="14098" width="5.44140625" customWidth="1"/>
    <col min="14099" max="14099" width="3.6640625" customWidth="1"/>
    <col min="14101" max="14101" width="32.6640625" customWidth="1"/>
    <col min="14102" max="14102" width="35.44140625" customWidth="1"/>
    <col min="14103" max="14103" width="35.33203125" customWidth="1"/>
    <col min="14104" max="14104" width="42.33203125" customWidth="1"/>
    <col min="14105" max="14105" width="47.6640625" customWidth="1"/>
    <col min="14106" max="14106" width="43.44140625" customWidth="1"/>
    <col min="14337" max="14337" width="3.33203125" customWidth="1"/>
    <col min="14339" max="14339" width="2.44140625" customWidth="1"/>
    <col min="14340" max="14340" width="11" customWidth="1"/>
    <col min="14341" max="14341" width="37.109375" customWidth="1"/>
    <col min="14342" max="14342" width="9.6640625" customWidth="1"/>
    <col min="14343" max="14343" width="41.6640625" customWidth="1"/>
    <col min="14344" max="14344" width="16" customWidth="1"/>
    <col min="14345" max="14345" width="20.33203125" customWidth="1"/>
    <col min="14346" max="14346" width="14.33203125" customWidth="1"/>
    <col min="14347" max="14347" width="44.6640625" customWidth="1"/>
    <col min="14348" max="14348" width="14.109375" customWidth="1"/>
    <col min="14349" max="14349" width="12.33203125" customWidth="1"/>
    <col min="14350" max="14350" width="10" customWidth="1"/>
    <col min="14351" max="14352" width="4.6640625" customWidth="1"/>
    <col min="14353" max="14353" width="3.6640625" customWidth="1"/>
    <col min="14354" max="14354" width="5.44140625" customWidth="1"/>
    <col min="14355" max="14355" width="3.6640625" customWidth="1"/>
    <col min="14357" max="14357" width="32.6640625" customWidth="1"/>
    <col min="14358" max="14358" width="35.44140625" customWidth="1"/>
    <col min="14359" max="14359" width="35.33203125" customWidth="1"/>
    <col min="14360" max="14360" width="42.33203125" customWidth="1"/>
    <col min="14361" max="14361" width="47.6640625" customWidth="1"/>
    <col min="14362" max="14362" width="43.44140625" customWidth="1"/>
    <col min="14593" max="14593" width="3.33203125" customWidth="1"/>
    <col min="14595" max="14595" width="2.44140625" customWidth="1"/>
    <col min="14596" max="14596" width="11" customWidth="1"/>
    <col min="14597" max="14597" width="37.109375" customWidth="1"/>
    <col min="14598" max="14598" width="9.6640625" customWidth="1"/>
    <col min="14599" max="14599" width="41.6640625" customWidth="1"/>
    <col min="14600" max="14600" width="16" customWidth="1"/>
    <col min="14601" max="14601" width="20.33203125" customWidth="1"/>
    <col min="14602" max="14602" width="14.33203125" customWidth="1"/>
    <col min="14603" max="14603" width="44.6640625" customWidth="1"/>
    <col min="14604" max="14604" width="14.109375" customWidth="1"/>
    <col min="14605" max="14605" width="12.33203125" customWidth="1"/>
    <col min="14606" max="14606" width="10" customWidth="1"/>
    <col min="14607" max="14608" width="4.6640625" customWidth="1"/>
    <col min="14609" max="14609" width="3.6640625" customWidth="1"/>
    <col min="14610" max="14610" width="5.44140625" customWidth="1"/>
    <col min="14611" max="14611" width="3.6640625" customWidth="1"/>
    <col min="14613" max="14613" width="32.6640625" customWidth="1"/>
    <col min="14614" max="14614" width="35.44140625" customWidth="1"/>
    <col min="14615" max="14615" width="35.33203125" customWidth="1"/>
    <col min="14616" max="14616" width="42.33203125" customWidth="1"/>
    <col min="14617" max="14617" width="47.6640625" customWidth="1"/>
    <col min="14618" max="14618" width="43.44140625" customWidth="1"/>
    <col min="14849" max="14849" width="3.33203125" customWidth="1"/>
    <col min="14851" max="14851" width="2.44140625" customWidth="1"/>
    <col min="14852" max="14852" width="11" customWidth="1"/>
    <col min="14853" max="14853" width="37.109375" customWidth="1"/>
    <col min="14854" max="14854" width="9.6640625" customWidth="1"/>
    <col min="14855" max="14855" width="41.6640625" customWidth="1"/>
    <col min="14856" max="14856" width="16" customWidth="1"/>
    <col min="14857" max="14857" width="20.33203125" customWidth="1"/>
    <col min="14858" max="14858" width="14.33203125" customWidth="1"/>
    <col min="14859" max="14859" width="44.6640625" customWidth="1"/>
    <col min="14860" max="14860" width="14.109375" customWidth="1"/>
    <col min="14861" max="14861" width="12.33203125" customWidth="1"/>
    <col min="14862" max="14862" width="10" customWidth="1"/>
    <col min="14863" max="14864" width="4.6640625" customWidth="1"/>
    <col min="14865" max="14865" width="3.6640625" customWidth="1"/>
    <col min="14866" max="14866" width="5.44140625" customWidth="1"/>
    <col min="14867" max="14867" width="3.6640625" customWidth="1"/>
    <col min="14869" max="14869" width="32.6640625" customWidth="1"/>
    <col min="14870" max="14870" width="35.44140625" customWidth="1"/>
    <col min="14871" max="14871" width="35.33203125" customWidth="1"/>
    <col min="14872" max="14872" width="42.33203125" customWidth="1"/>
    <col min="14873" max="14873" width="47.6640625" customWidth="1"/>
    <col min="14874" max="14874" width="43.44140625" customWidth="1"/>
    <col min="15105" max="15105" width="3.33203125" customWidth="1"/>
    <col min="15107" max="15107" width="2.44140625" customWidth="1"/>
    <col min="15108" max="15108" width="11" customWidth="1"/>
    <col min="15109" max="15109" width="37.109375" customWidth="1"/>
    <col min="15110" max="15110" width="9.6640625" customWidth="1"/>
    <col min="15111" max="15111" width="41.6640625" customWidth="1"/>
    <col min="15112" max="15112" width="16" customWidth="1"/>
    <col min="15113" max="15113" width="20.33203125" customWidth="1"/>
    <col min="15114" max="15114" width="14.33203125" customWidth="1"/>
    <col min="15115" max="15115" width="44.6640625" customWidth="1"/>
    <col min="15116" max="15116" width="14.109375" customWidth="1"/>
    <col min="15117" max="15117" width="12.33203125" customWidth="1"/>
    <col min="15118" max="15118" width="10" customWidth="1"/>
    <col min="15119" max="15120" width="4.6640625" customWidth="1"/>
    <col min="15121" max="15121" width="3.6640625" customWidth="1"/>
    <col min="15122" max="15122" width="5.44140625" customWidth="1"/>
    <col min="15123" max="15123" width="3.6640625" customWidth="1"/>
    <col min="15125" max="15125" width="32.6640625" customWidth="1"/>
    <col min="15126" max="15126" width="35.44140625" customWidth="1"/>
    <col min="15127" max="15127" width="35.33203125" customWidth="1"/>
    <col min="15128" max="15128" width="42.33203125" customWidth="1"/>
    <col min="15129" max="15129" width="47.6640625" customWidth="1"/>
    <col min="15130" max="15130" width="43.44140625" customWidth="1"/>
    <col min="15361" max="15361" width="3.33203125" customWidth="1"/>
    <col min="15363" max="15363" width="2.44140625" customWidth="1"/>
    <col min="15364" max="15364" width="11" customWidth="1"/>
    <col min="15365" max="15365" width="37.109375" customWidth="1"/>
    <col min="15366" max="15366" width="9.6640625" customWidth="1"/>
    <col min="15367" max="15367" width="41.6640625" customWidth="1"/>
    <col min="15368" max="15368" width="16" customWidth="1"/>
    <col min="15369" max="15369" width="20.33203125" customWidth="1"/>
    <col min="15370" max="15370" width="14.33203125" customWidth="1"/>
    <col min="15371" max="15371" width="44.6640625" customWidth="1"/>
    <col min="15372" max="15372" width="14.109375" customWidth="1"/>
    <col min="15373" max="15373" width="12.33203125" customWidth="1"/>
    <col min="15374" max="15374" width="10" customWidth="1"/>
    <col min="15375" max="15376" width="4.6640625" customWidth="1"/>
    <col min="15377" max="15377" width="3.6640625" customWidth="1"/>
    <col min="15378" max="15378" width="5.44140625" customWidth="1"/>
    <col min="15379" max="15379" width="3.6640625" customWidth="1"/>
    <col min="15381" max="15381" width="32.6640625" customWidth="1"/>
    <col min="15382" max="15382" width="35.44140625" customWidth="1"/>
    <col min="15383" max="15383" width="35.33203125" customWidth="1"/>
    <col min="15384" max="15384" width="42.33203125" customWidth="1"/>
    <col min="15385" max="15385" width="47.6640625" customWidth="1"/>
    <col min="15386" max="15386" width="43.44140625" customWidth="1"/>
    <col min="15617" max="15617" width="3.33203125" customWidth="1"/>
    <col min="15619" max="15619" width="2.44140625" customWidth="1"/>
    <col min="15620" max="15620" width="11" customWidth="1"/>
    <col min="15621" max="15621" width="37.109375" customWidth="1"/>
    <col min="15622" max="15622" width="9.6640625" customWidth="1"/>
    <col min="15623" max="15623" width="41.6640625" customWidth="1"/>
    <col min="15624" max="15624" width="16" customWidth="1"/>
    <col min="15625" max="15625" width="20.33203125" customWidth="1"/>
    <col min="15626" max="15626" width="14.33203125" customWidth="1"/>
    <col min="15627" max="15627" width="44.6640625" customWidth="1"/>
    <col min="15628" max="15628" width="14.109375" customWidth="1"/>
    <col min="15629" max="15629" width="12.33203125" customWidth="1"/>
    <col min="15630" max="15630" width="10" customWidth="1"/>
    <col min="15631" max="15632" width="4.6640625" customWidth="1"/>
    <col min="15633" max="15633" width="3.6640625" customWidth="1"/>
    <col min="15634" max="15634" width="5.44140625" customWidth="1"/>
    <col min="15635" max="15635" width="3.6640625" customWidth="1"/>
    <col min="15637" max="15637" width="32.6640625" customWidth="1"/>
    <col min="15638" max="15638" width="35.44140625" customWidth="1"/>
    <col min="15639" max="15639" width="35.33203125" customWidth="1"/>
    <col min="15640" max="15640" width="42.33203125" customWidth="1"/>
    <col min="15641" max="15641" width="47.6640625" customWidth="1"/>
    <col min="15642" max="15642" width="43.44140625" customWidth="1"/>
    <col min="15873" max="15873" width="3.33203125" customWidth="1"/>
    <col min="15875" max="15875" width="2.44140625" customWidth="1"/>
    <col min="15876" max="15876" width="11" customWidth="1"/>
    <col min="15877" max="15877" width="37.109375" customWidth="1"/>
    <col min="15878" max="15878" width="9.6640625" customWidth="1"/>
    <col min="15879" max="15879" width="41.6640625" customWidth="1"/>
    <col min="15880" max="15880" width="16" customWidth="1"/>
    <col min="15881" max="15881" width="20.33203125" customWidth="1"/>
    <col min="15882" max="15882" width="14.33203125" customWidth="1"/>
    <col min="15883" max="15883" width="44.6640625" customWidth="1"/>
    <col min="15884" max="15884" width="14.109375" customWidth="1"/>
    <col min="15885" max="15885" width="12.33203125" customWidth="1"/>
    <col min="15886" max="15886" width="10" customWidth="1"/>
    <col min="15887" max="15888" width="4.6640625" customWidth="1"/>
    <col min="15889" max="15889" width="3.6640625" customWidth="1"/>
    <col min="15890" max="15890" width="5.44140625" customWidth="1"/>
    <col min="15891" max="15891" width="3.6640625" customWidth="1"/>
    <col min="15893" max="15893" width="32.6640625" customWidth="1"/>
    <col min="15894" max="15894" width="35.44140625" customWidth="1"/>
    <col min="15895" max="15895" width="35.33203125" customWidth="1"/>
    <col min="15896" max="15896" width="42.33203125" customWidth="1"/>
    <col min="15897" max="15897" width="47.6640625" customWidth="1"/>
    <col min="15898" max="15898" width="43.44140625" customWidth="1"/>
    <col min="16129" max="16129" width="3.33203125" customWidth="1"/>
    <col min="16131" max="16131" width="2.44140625" customWidth="1"/>
    <col min="16132" max="16132" width="11" customWidth="1"/>
    <col min="16133" max="16133" width="37.109375" customWidth="1"/>
    <col min="16134" max="16134" width="9.6640625" customWidth="1"/>
    <col min="16135" max="16135" width="41.6640625" customWidth="1"/>
    <col min="16136" max="16136" width="16" customWidth="1"/>
    <col min="16137" max="16137" width="20.33203125" customWidth="1"/>
    <col min="16138" max="16138" width="14.33203125" customWidth="1"/>
    <col min="16139" max="16139" width="44.6640625" customWidth="1"/>
    <col min="16140" max="16140" width="14.109375" customWidth="1"/>
    <col min="16141" max="16141" width="12.33203125" customWidth="1"/>
    <col min="16142" max="16142" width="10" customWidth="1"/>
    <col min="16143" max="16144" width="4.6640625" customWidth="1"/>
    <col min="16145" max="16145" width="3.6640625" customWidth="1"/>
    <col min="16146" max="16146" width="5.44140625" customWidth="1"/>
    <col min="16147" max="16147" width="3.6640625" customWidth="1"/>
    <col min="16149" max="16149" width="32.6640625" customWidth="1"/>
    <col min="16150" max="16150" width="35.44140625" customWidth="1"/>
    <col min="16151" max="16151" width="35.33203125" customWidth="1"/>
    <col min="16152" max="16152" width="42.33203125" customWidth="1"/>
    <col min="16153" max="16153" width="47.6640625" customWidth="1"/>
    <col min="16154" max="16154" width="43.44140625" customWidth="1"/>
  </cols>
  <sheetData>
    <row r="1" spans="2:26"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</row>
    <row r="2" spans="2:26"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</row>
    <row r="3" spans="2:26" ht="28.8">
      <c r="B3" s="851" t="s">
        <v>100</v>
      </c>
      <c r="C3" s="1207"/>
      <c r="D3" s="1207"/>
      <c r="E3" s="1207"/>
      <c r="F3" s="1207"/>
      <c r="G3" s="1207"/>
      <c r="H3" s="1207"/>
      <c r="I3" s="1207"/>
      <c r="J3" s="1207"/>
      <c r="K3" s="1207"/>
      <c r="L3" s="1207"/>
      <c r="M3" s="1207"/>
      <c r="N3" s="1207"/>
      <c r="O3" s="852"/>
      <c r="P3" s="57"/>
      <c r="Q3" s="58"/>
      <c r="R3" s="58"/>
      <c r="S3" s="86"/>
    </row>
    <row r="4" spans="2:26">
      <c r="B4" s="747"/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9"/>
      <c r="P4" s="59"/>
      <c r="Q4" s="60"/>
      <c r="R4" s="60"/>
      <c r="S4" s="87"/>
    </row>
    <row r="5" spans="2:26">
      <c r="B5" s="30"/>
      <c r="C5" s="31"/>
      <c r="D5" s="31"/>
      <c r="E5" s="367" t="s">
        <v>101</v>
      </c>
      <c r="F5" s="368" t="s">
        <v>233</v>
      </c>
      <c r="G5" s="369"/>
      <c r="H5" s="34"/>
      <c r="I5" s="34"/>
      <c r="J5" s="61"/>
      <c r="K5" s="61"/>
      <c r="L5" s="61"/>
      <c r="M5" s="62"/>
      <c r="N5" s="63"/>
      <c r="O5" s="64"/>
      <c r="P5" s="649" t="s">
        <v>3</v>
      </c>
      <c r="Q5" s="650"/>
      <c r="R5" s="650"/>
      <c r="S5" s="651"/>
    </row>
    <row r="6" spans="2:26">
      <c r="B6" s="30"/>
      <c r="C6" s="31"/>
      <c r="D6" s="31"/>
      <c r="E6" s="367" t="s">
        <v>3</v>
      </c>
      <c r="F6" s="368" t="s">
        <v>478</v>
      </c>
      <c r="G6" s="369"/>
      <c r="H6" s="34"/>
      <c r="I6" s="34"/>
      <c r="J6" s="61"/>
      <c r="K6" s="61"/>
      <c r="L6" s="61"/>
      <c r="M6" s="62"/>
      <c r="N6" s="63"/>
      <c r="O6" s="64"/>
      <c r="P6" s="750"/>
      <c r="Q6" s="938"/>
      <c r="R6" s="938"/>
      <c r="S6" s="939"/>
    </row>
    <row r="7" spans="2:26">
      <c r="B7" s="30"/>
      <c r="C7" s="31"/>
      <c r="D7" s="31"/>
      <c r="E7" s="367" t="s">
        <v>97</v>
      </c>
      <c r="F7" s="368" t="s">
        <v>108</v>
      </c>
      <c r="G7" s="369"/>
      <c r="H7" s="34"/>
      <c r="I7" s="34"/>
      <c r="J7" s="61"/>
      <c r="K7" s="61"/>
      <c r="L7" s="61"/>
      <c r="M7" s="62"/>
      <c r="N7" s="63"/>
      <c r="O7" s="64"/>
      <c r="P7" s="649">
        <v>2022</v>
      </c>
      <c r="Q7" s="650"/>
      <c r="R7" s="650"/>
      <c r="S7" s="651"/>
    </row>
    <row r="8" spans="2:26">
      <c r="B8" s="751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3"/>
      <c r="P8" s="65"/>
      <c r="Q8" s="66"/>
      <c r="R8" s="66"/>
      <c r="S8" s="88"/>
    </row>
    <row r="9" spans="2:26">
      <c r="B9" s="754"/>
      <c r="C9" s="754"/>
      <c r="D9" s="754"/>
      <c r="E9" s="754"/>
      <c r="F9" s="754"/>
      <c r="G9" s="754"/>
      <c r="H9" s="754"/>
      <c r="I9" s="754"/>
      <c r="J9" s="754"/>
      <c r="K9" s="754"/>
      <c r="L9" s="754"/>
      <c r="M9" s="754"/>
      <c r="N9" s="754"/>
      <c r="O9" s="754"/>
      <c r="P9" s="754"/>
      <c r="Q9" s="754"/>
      <c r="R9" s="754"/>
      <c r="S9" s="754"/>
    </row>
    <row r="10" spans="2:26" ht="23.4">
      <c r="B10" s="23" t="s">
        <v>11</v>
      </c>
      <c r="C10" s="24"/>
      <c r="D10" s="24"/>
      <c r="E10" s="24"/>
      <c r="F10" s="24"/>
      <c r="G10" s="25"/>
      <c r="H10" s="909" t="s">
        <v>120</v>
      </c>
      <c r="I10" s="1208"/>
      <c r="J10" s="1208"/>
      <c r="K10" s="1208"/>
      <c r="L10" s="1208"/>
      <c r="M10" s="1208"/>
      <c r="N10" s="1208"/>
      <c r="O10" s="1208"/>
      <c r="P10" s="1208"/>
      <c r="Q10" s="1208"/>
      <c r="R10" s="1208"/>
      <c r="S10" s="911"/>
    </row>
    <row r="11" spans="2:26">
      <c r="B11" s="912"/>
      <c r="C11" s="912"/>
      <c r="D11" s="912"/>
      <c r="E11" s="912"/>
      <c r="F11" s="912"/>
      <c r="G11" s="912"/>
      <c r="H11" s="912"/>
      <c r="I11" s="912"/>
      <c r="J11" s="912"/>
      <c r="K11" s="912"/>
      <c r="L11" s="738"/>
      <c r="M11" s="738"/>
      <c r="N11" s="738"/>
      <c r="O11" s="738"/>
      <c r="P11" s="738"/>
      <c r="Q11" s="738"/>
      <c r="R11" s="738"/>
      <c r="S11" s="738"/>
    </row>
    <row r="12" spans="2:26"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523"/>
      <c r="N12" s="523"/>
      <c r="O12" s="523"/>
      <c r="P12" s="523"/>
      <c r="Q12" s="523"/>
      <c r="R12" s="523"/>
      <c r="S12" s="523"/>
    </row>
    <row r="13" spans="2:26" ht="21.6" thickBot="1">
      <c r="B13" s="949" t="s">
        <v>70</v>
      </c>
      <c r="C13" s="950"/>
      <c r="D13" s="951"/>
      <c r="E13" s="906" t="s">
        <v>111</v>
      </c>
      <c r="F13" s="906" t="s">
        <v>19</v>
      </c>
      <c r="G13" s="958" t="s">
        <v>249</v>
      </c>
      <c r="H13" s="959"/>
      <c r="I13" s="959"/>
      <c r="J13" s="917"/>
      <c r="K13" s="913" t="s">
        <v>113</v>
      </c>
      <c r="L13" s="916" t="s">
        <v>119</v>
      </c>
      <c r="M13" s="917"/>
      <c r="N13" s="918" t="s">
        <v>17</v>
      </c>
      <c r="O13" s="919"/>
      <c r="P13" s="1209"/>
      <c r="Q13" s="921" t="s">
        <v>18</v>
      </c>
      <c r="R13" s="922"/>
      <c r="S13" s="923"/>
      <c r="U13" s="1201" t="s">
        <v>118</v>
      </c>
      <c r="V13" s="1204">
        <v>1</v>
      </c>
      <c r="W13" s="1204">
        <v>2</v>
      </c>
      <c r="X13" s="1204">
        <v>3</v>
      </c>
      <c r="Y13" s="1204">
        <v>4</v>
      </c>
      <c r="Z13" s="1198">
        <v>5</v>
      </c>
    </row>
    <row r="14" spans="2:26" ht="21.6" thickBot="1">
      <c r="B14" s="952"/>
      <c r="C14" s="953"/>
      <c r="D14" s="954"/>
      <c r="E14" s="907"/>
      <c r="F14" s="907"/>
      <c r="G14" s="960" t="s">
        <v>106</v>
      </c>
      <c r="H14" s="962" t="s">
        <v>112</v>
      </c>
      <c r="I14" s="963"/>
      <c r="J14" s="964"/>
      <c r="K14" s="914"/>
      <c r="L14" s="965" t="s">
        <v>104</v>
      </c>
      <c r="M14" s="967" t="s">
        <v>22</v>
      </c>
      <c r="N14" s="968" t="s">
        <v>98</v>
      </c>
      <c r="O14" s="970" t="s">
        <v>22</v>
      </c>
      <c r="P14" s="971"/>
      <c r="Q14" s="974" t="s">
        <v>23</v>
      </c>
      <c r="R14" s="975"/>
      <c r="S14" s="976"/>
      <c r="U14" s="1202"/>
      <c r="V14" s="1205"/>
      <c r="W14" s="1205"/>
      <c r="X14" s="1205"/>
      <c r="Y14" s="1205"/>
      <c r="Z14" s="1199"/>
    </row>
    <row r="15" spans="2:26">
      <c r="B15" s="955"/>
      <c r="C15" s="956"/>
      <c r="D15" s="957"/>
      <c r="E15" s="908"/>
      <c r="F15" s="908"/>
      <c r="G15" s="961"/>
      <c r="H15" s="924" t="s">
        <v>181</v>
      </c>
      <c r="I15" s="925"/>
      <c r="J15" s="522" t="s">
        <v>182</v>
      </c>
      <c r="K15" s="915"/>
      <c r="L15" s="966"/>
      <c r="M15" s="957"/>
      <c r="N15" s="969"/>
      <c r="O15" s="972"/>
      <c r="P15" s="973"/>
      <c r="Q15" s="163"/>
      <c r="R15" s="163"/>
      <c r="S15" s="164"/>
      <c r="U15" s="1203"/>
      <c r="V15" s="1206"/>
      <c r="W15" s="1206"/>
      <c r="X15" s="1206"/>
      <c r="Y15" s="1206"/>
      <c r="Z15" s="1200"/>
    </row>
    <row r="16" spans="2:26" ht="18.600000000000001" thickBot="1">
      <c r="B16" s="903" t="s">
        <v>24</v>
      </c>
      <c r="C16" s="904"/>
      <c r="D16" s="905"/>
      <c r="E16" s="165" t="s">
        <v>25</v>
      </c>
      <c r="F16" s="165" t="s">
        <v>26</v>
      </c>
      <c r="G16" s="166" t="s">
        <v>27</v>
      </c>
      <c r="H16" s="903" t="s">
        <v>28</v>
      </c>
      <c r="I16" s="904"/>
      <c r="J16" s="905"/>
      <c r="K16" s="167" t="s">
        <v>114</v>
      </c>
      <c r="L16" s="26" t="s">
        <v>115</v>
      </c>
      <c r="M16" s="170"/>
      <c r="N16" s="519"/>
      <c r="O16" s="926" t="s">
        <v>31</v>
      </c>
      <c r="P16" s="927"/>
      <c r="Q16" s="926" t="s">
        <v>32</v>
      </c>
      <c r="R16" s="928"/>
      <c r="S16" s="927"/>
      <c r="U16" s="526"/>
      <c r="V16" s="526"/>
      <c r="W16" s="526"/>
      <c r="X16" s="526"/>
      <c r="Y16" s="526"/>
      <c r="Z16" s="526"/>
    </row>
    <row r="17" spans="2:26" ht="42">
      <c r="B17" s="805" t="s">
        <v>109</v>
      </c>
      <c r="C17" s="806"/>
      <c r="D17" s="807"/>
      <c r="E17" s="174" t="s">
        <v>228</v>
      </c>
      <c r="F17" s="192">
        <v>15</v>
      </c>
      <c r="G17" s="520" t="s">
        <v>291</v>
      </c>
      <c r="H17" s="1196" t="s">
        <v>292</v>
      </c>
      <c r="I17" s="1197"/>
      <c r="J17" s="178"/>
      <c r="K17" s="379" t="s">
        <v>456</v>
      </c>
      <c r="L17" s="258" t="str">
        <f>IF(O17=1,V17,IF(O17=2,W17,IF(O17=3,X17,IF(O17=4,Y17,IF(O17=5,Z17,IFO17=0)))))</f>
        <v>80% s.d 85%</v>
      </c>
      <c r="M17" s="380"/>
      <c r="N17" s="132">
        <f t="shared" ref="N17:N22" si="0">+O17</f>
        <v>4</v>
      </c>
      <c r="O17" s="977">
        <v>4</v>
      </c>
      <c r="P17" s="978"/>
      <c r="Q17" s="940">
        <f t="shared" ref="Q17:Q22" si="1">+(O17*F17)/5</f>
        <v>12</v>
      </c>
      <c r="R17" s="1188"/>
      <c r="S17" s="942"/>
      <c r="U17" s="528" t="str">
        <f>G17</f>
        <v>Efisiensi Penggunaan Biaya Opex IT yang direalisasikan</v>
      </c>
      <c r="V17" s="516" t="s">
        <v>410</v>
      </c>
      <c r="W17" s="516" t="s">
        <v>293</v>
      </c>
      <c r="X17" s="517" t="s">
        <v>294</v>
      </c>
      <c r="Y17" s="516" t="s">
        <v>295</v>
      </c>
      <c r="Z17" s="538" t="s">
        <v>296</v>
      </c>
    </row>
    <row r="18" spans="2:26" ht="42">
      <c r="B18" s="805"/>
      <c r="C18" s="806"/>
      <c r="D18" s="807"/>
      <c r="E18" s="214" t="s">
        <v>229</v>
      </c>
      <c r="F18" s="192">
        <v>15</v>
      </c>
      <c r="G18" s="520" t="s">
        <v>297</v>
      </c>
      <c r="H18" s="1196" t="s">
        <v>298</v>
      </c>
      <c r="I18" s="1197"/>
      <c r="J18" s="178"/>
      <c r="K18" s="518" t="s">
        <v>474</v>
      </c>
      <c r="L18" s="258" t="str">
        <f>IF(O18=1,V18,IF(O18=2,W18,IF(O18=3,X18,IF(O18=4,Y18,IF(O18=5,Z18,IFO18=0)))))</f>
        <v>80% s.d 85%</v>
      </c>
      <c r="M18" s="380"/>
      <c r="N18" s="132">
        <f t="shared" si="0"/>
        <v>4</v>
      </c>
      <c r="O18" s="977">
        <v>4</v>
      </c>
      <c r="P18" s="978"/>
      <c r="Q18" s="940">
        <f t="shared" si="1"/>
        <v>12</v>
      </c>
      <c r="R18" s="1188"/>
      <c r="S18" s="942"/>
      <c r="U18" s="528" t="str">
        <f>G18</f>
        <v>Efisiensi Penggunaan Biaya Capex IT yang direalisasikan</v>
      </c>
      <c r="V18" s="516" t="s">
        <v>410</v>
      </c>
      <c r="W18" s="516" t="s">
        <v>293</v>
      </c>
      <c r="X18" s="517" t="s">
        <v>294</v>
      </c>
      <c r="Y18" s="516" t="s">
        <v>295</v>
      </c>
      <c r="Z18" s="538" t="s">
        <v>296</v>
      </c>
    </row>
    <row r="19" spans="2:26">
      <c r="B19" s="203"/>
      <c r="C19" s="370"/>
      <c r="D19" s="205"/>
      <c r="E19" s="198"/>
      <c r="F19" s="172">
        <f>SUM(F17:F18)</f>
        <v>30</v>
      </c>
      <c r="G19" s="175"/>
      <c r="H19" s="180"/>
      <c r="I19" s="371"/>
      <c r="J19" s="182"/>
      <c r="K19" s="371"/>
      <c r="L19" s="180"/>
      <c r="M19" s="137"/>
      <c r="N19" s="157"/>
      <c r="O19" s="156"/>
      <c r="P19" s="157"/>
      <c r="Q19" s="160"/>
      <c r="R19" s="372"/>
      <c r="S19" s="161"/>
      <c r="T19" s="131"/>
      <c r="U19" s="529"/>
      <c r="V19" s="530"/>
      <c r="W19" s="530"/>
      <c r="X19" s="530"/>
      <c r="Y19" s="530"/>
      <c r="Z19" s="530"/>
    </row>
    <row r="20" spans="2:26" ht="31.5" customHeight="1">
      <c r="B20" s="802" t="s">
        <v>268</v>
      </c>
      <c r="C20" s="803"/>
      <c r="D20" s="804"/>
      <c r="E20" s="214" t="s">
        <v>269</v>
      </c>
      <c r="F20" s="193">
        <v>10</v>
      </c>
      <c r="G20" s="214" t="s">
        <v>459</v>
      </c>
      <c r="H20" s="1186" t="s">
        <v>299</v>
      </c>
      <c r="I20" s="1187"/>
      <c r="J20" s="183"/>
      <c r="K20" s="381" t="s">
        <v>472</v>
      </c>
      <c r="L20" s="258" t="str">
        <f>IF(O20=1,V20,IF(O20=2,W20,IF(O20=3,X20,IF(O20=4,Y20,IF(O20=5,Z20,IFO20=0)))))</f>
        <v>&gt;100% s/d 110%</v>
      </c>
      <c r="M20" s="208"/>
      <c r="N20" s="132">
        <f t="shared" si="0"/>
        <v>4</v>
      </c>
      <c r="O20" s="977">
        <v>4</v>
      </c>
      <c r="P20" s="978"/>
      <c r="Q20" s="940">
        <f t="shared" si="1"/>
        <v>8</v>
      </c>
      <c r="R20" s="1188"/>
      <c r="S20" s="942"/>
      <c r="U20" s="531" t="str">
        <f>G20</f>
        <v>Implementasi BI Fast</v>
      </c>
      <c r="V20" s="532" t="s">
        <v>272</v>
      </c>
      <c r="W20" s="532" t="s">
        <v>273</v>
      </c>
      <c r="X20" s="532" t="s">
        <v>274</v>
      </c>
      <c r="Y20" s="539" t="s">
        <v>275</v>
      </c>
      <c r="Z20" s="539" t="s">
        <v>276</v>
      </c>
    </row>
    <row r="21" spans="2:26" ht="28.5" customHeight="1">
      <c r="B21" s="805"/>
      <c r="C21" s="806"/>
      <c r="D21" s="807"/>
      <c r="E21" s="214" t="s">
        <v>494</v>
      </c>
      <c r="F21" s="194">
        <v>10</v>
      </c>
      <c r="G21" s="214" t="s">
        <v>495</v>
      </c>
      <c r="H21" s="1186" t="s">
        <v>496</v>
      </c>
      <c r="I21" s="1187"/>
      <c r="J21" s="183"/>
      <c r="K21" s="381" t="s">
        <v>497</v>
      </c>
      <c r="L21" s="258" t="str">
        <f>IF(O21=1,V21,IF(O21=2,W21,IF(O21=3,X21,IF(O21=4,Y21,IF(O21=5,Z21,IFO21=0)))))</f>
        <v>Pengembangan fitur selesai</v>
      </c>
      <c r="M21" s="208"/>
      <c r="N21" s="132">
        <f t="shared" si="0"/>
        <v>5</v>
      </c>
      <c r="O21" s="977">
        <v>5</v>
      </c>
      <c r="P21" s="978"/>
      <c r="Q21" s="940">
        <f t="shared" si="1"/>
        <v>10</v>
      </c>
      <c r="R21" s="1188"/>
      <c r="S21" s="942"/>
      <c r="U21" s="531" t="str">
        <f>G21</f>
        <v>Implementasi Ideb Robotik</v>
      </c>
      <c r="V21" s="533" t="s">
        <v>438</v>
      </c>
      <c r="W21" s="533" t="s">
        <v>461</v>
      </c>
      <c r="X21" s="533" t="s">
        <v>439</v>
      </c>
      <c r="Y21" s="540" t="s">
        <v>440</v>
      </c>
      <c r="Z21" s="540" t="s">
        <v>441</v>
      </c>
    </row>
    <row r="22" spans="2:26" ht="32.25" customHeight="1">
      <c r="B22" s="805"/>
      <c r="C22" s="806"/>
      <c r="D22" s="807"/>
      <c r="E22" s="214" t="s">
        <v>498</v>
      </c>
      <c r="F22" s="194">
        <v>10</v>
      </c>
      <c r="G22" s="214" t="s">
        <v>499</v>
      </c>
      <c r="H22" s="1186" t="s">
        <v>500</v>
      </c>
      <c r="I22" s="1187"/>
      <c r="J22" s="183"/>
      <c r="K22" s="382" t="s">
        <v>501</v>
      </c>
      <c r="L22" s="258" t="str">
        <f>IF(O22=1,V22,IF(O22=2,W22,IF(O22=3,X22,IF(O22=4,Y22,IF(O22=5,Z22,IFO22=0)))))</f>
        <v>ATM beroperasional di lokasi baru</v>
      </c>
      <c r="M22" s="208"/>
      <c r="N22" s="132">
        <f t="shared" si="0"/>
        <v>5</v>
      </c>
      <c r="O22" s="977">
        <v>5</v>
      </c>
      <c r="P22" s="978"/>
      <c r="Q22" s="940">
        <f t="shared" si="1"/>
        <v>10</v>
      </c>
      <c r="R22" s="1188"/>
      <c r="S22" s="942"/>
      <c r="U22" s="531" t="str">
        <f>G22</f>
        <v>Relokasi Jaringan ATM</v>
      </c>
      <c r="V22" s="551" t="s">
        <v>502</v>
      </c>
      <c r="W22" s="552" t="s">
        <v>503</v>
      </c>
      <c r="X22" s="552" t="s">
        <v>504</v>
      </c>
      <c r="Y22" s="552" t="s">
        <v>505</v>
      </c>
      <c r="Z22" s="552" t="s">
        <v>506</v>
      </c>
    </row>
    <row r="23" spans="2:26" ht="31.2">
      <c r="B23" s="805"/>
      <c r="C23" s="806"/>
      <c r="D23" s="807"/>
      <c r="E23" s="214" t="s">
        <v>507</v>
      </c>
      <c r="F23" s="194">
        <v>10</v>
      </c>
      <c r="G23" s="214" t="s">
        <v>508</v>
      </c>
      <c r="H23" s="1019" t="s">
        <v>509</v>
      </c>
      <c r="I23" s="1189"/>
      <c r="J23" s="183"/>
      <c r="K23" s="382" t="s">
        <v>510</v>
      </c>
      <c r="L23" s="258" t="str">
        <f>IF(O23=1,V23,IF(O23=2,W23,IF(O23=3,X23,IF(O23=4,Y23,IF(O23=5,Z23,IFO23=0)))))</f>
        <v>Kantor telah beroperasional</v>
      </c>
      <c r="M23" s="208"/>
      <c r="N23" s="132">
        <f>+O23</f>
        <v>5</v>
      </c>
      <c r="O23" s="977">
        <v>5</v>
      </c>
      <c r="P23" s="978"/>
      <c r="Q23" s="940">
        <f>+(O23*F23)/5</f>
        <v>10</v>
      </c>
      <c r="R23" s="1188"/>
      <c r="S23" s="942"/>
      <c r="U23" s="531" t="str">
        <f>G23</f>
        <v>Pembukaan Baru/Relokasi Kantor</v>
      </c>
      <c r="V23" s="551" t="s">
        <v>502</v>
      </c>
      <c r="W23" s="552" t="s">
        <v>503</v>
      </c>
      <c r="X23" s="552" t="s">
        <v>504</v>
      </c>
      <c r="Y23" s="552" t="s">
        <v>505</v>
      </c>
      <c r="Z23" s="552" t="s">
        <v>511</v>
      </c>
    </row>
    <row r="24" spans="2:26">
      <c r="B24" s="195"/>
      <c r="C24" s="360"/>
      <c r="D24" s="197"/>
      <c r="E24" s="198"/>
      <c r="F24" s="172">
        <f>SUM(F20:F23)</f>
        <v>40</v>
      </c>
      <c r="G24" s="176"/>
      <c r="H24" s="185"/>
      <c r="I24" s="186"/>
      <c r="J24" s="187"/>
      <c r="K24" s="186"/>
      <c r="L24" s="185"/>
      <c r="M24" s="383"/>
      <c r="N24" s="73"/>
      <c r="O24" s="72"/>
      <c r="P24" s="73"/>
      <c r="Q24" s="148"/>
      <c r="R24" s="149"/>
      <c r="S24" s="150"/>
      <c r="U24" s="529"/>
      <c r="V24" s="530"/>
      <c r="W24" s="530"/>
      <c r="X24" s="530"/>
      <c r="Y24" s="530"/>
      <c r="Z24" s="530"/>
    </row>
    <row r="25" spans="2:26" ht="58.95" customHeight="1">
      <c r="B25" s="802" t="s">
        <v>271</v>
      </c>
      <c r="C25" s="803"/>
      <c r="D25" s="804"/>
      <c r="E25" s="1023" t="s">
        <v>231</v>
      </c>
      <c r="F25" s="193">
        <v>10</v>
      </c>
      <c r="G25" s="188" t="s">
        <v>230</v>
      </c>
      <c r="H25" s="1019" t="s">
        <v>303</v>
      </c>
      <c r="I25" s="1189"/>
      <c r="J25" s="191"/>
      <c r="K25" s="207" t="s">
        <v>303</v>
      </c>
      <c r="L25" s="258" t="str">
        <f>IF(O25=1,V25,IF(O25=2,W25,IF(O25=3,X25,IF(O25=4,Y25,IF(O25=5,Z25,IFO25=0)))))</f>
        <v>95% - 99,99% dengan adanya kenaikan &gt; 0,5% dari TW sebelumnya, atau 100%</v>
      </c>
      <c r="M25" s="208"/>
      <c r="N25" s="132">
        <f>+O25</f>
        <v>5</v>
      </c>
      <c r="O25" s="977">
        <v>5</v>
      </c>
      <c r="P25" s="978"/>
      <c r="Q25" s="979">
        <f>+(O25*F25)/5</f>
        <v>10</v>
      </c>
      <c r="R25" s="1210"/>
      <c r="S25" s="981"/>
      <c r="U25" s="528" t="str">
        <f>G25</f>
        <v>SLA Jaringan Komunikasi</v>
      </c>
      <c r="V25" s="516" t="s">
        <v>304</v>
      </c>
      <c r="W25" s="516" t="s">
        <v>305</v>
      </c>
      <c r="X25" s="516" t="s">
        <v>306</v>
      </c>
      <c r="Y25" s="538" t="s">
        <v>307</v>
      </c>
      <c r="Z25" s="516" t="s">
        <v>308</v>
      </c>
    </row>
    <row r="26" spans="2:26" ht="42">
      <c r="B26" s="805"/>
      <c r="C26" s="806"/>
      <c r="D26" s="807"/>
      <c r="E26" s="1024"/>
      <c r="F26" s="193">
        <v>5</v>
      </c>
      <c r="G26" s="388" t="s">
        <v>411</v>
      </c>
      <c r="H26" s="1019" t="s">
        <v>309</v>
      </c>
      <c r="I26" s="1189"/>
      <c r="J26" s="191"/>
      <c r="K26" s="207" t="s">
        <v>477</v>
      </c>
      <c r="L26" s="258" t="str">
        <f>IF(O26=1,V26,IF(O26=2,W26,IF(O26=3,X26,IF(O26=4,Y26,IF(O26=5,Z26,IFO26=0)))))</f>
        <v>99,90% s/d 99,99%</v>
      </c>
      <c r="M26" s="208"/>
      <c r="N26" s="132">
        <f>+O26</f>
        <v>3</v>
      </c>
      <c r="O26" s="977">
        <v>3</v>
      </c>
      <c r="P26" s="978"/>
      <c r="Q26" s="979">
        <f>+(O26*F26)/5</f>
        <v>3</v>
      </c>
      <c r="R26" s="1210"/>
      <c r="S26" s="981"/>
      <c r="U26" s="528" t="str">
        <f>G26</f>
        <v>Uptime Mobile Banking</v>
      </c>
      <c r="V26" s="516" t="s">
        <v>310</v>
      </c>
      <c r="W26" s="516" t="s">
        <v>311</v>
      </c>
      <c r="X26" s="516" t="s">
        <v>312</v>
      </c>
      <c r="Y26" s="538" t="s">
        <v>313</v>
      </c>
      <c r="Z26" s="516" t="s">
        <v>412</v>
      </c>
    </row>
    <row r="27" spans="2:26" ht="54">
      <c r="B27" s="805"/>
      <c r="C27" s="806"/>
      <c r="D27" s="807"/>
      <c r="E27" s="521" t="s">
        <v>512</v>
      </c>
      <c r="F27" s="193">
        <v>10</v>
      </c>
      <c r="G27" s="388" t="s">
        <v>314</v>
      </c>
      <c r="H27" s="1019" t="s">
        <v>315</v>
      </c>
      <c r="I27" s="1189"/>
      <c r="J27" s="191"/>
      <c r="K27" s="207" t="s">
        <v>473</v>
      </c>
      <c r="L27" s="258" t="str">
        <f>IF(O27=1,V27,IF(O27=2,W27,IF(O27=3,X27,IF(O27=4,Y27,IF(O27=5,Z27,IFO27=0)))))</f>
        <v>99,90% - 99,99% dengan adanya kenaikan &gt; 0,05% dari TW sebelumnya, atau 100%</v>
      </c>
      <c r="M27" s="208"/>
      <c r="N27" s="132">
        <f>+O27</f>
        <v>5</v>
      </c>
      <c r="O27" s="977">
        <v>5</v>
      </c>
      <c r="P27" s="978"/>
      <c r="Q27" s="979">
        <f>+(O27*F27)/5</f>
        <v>10</v>
      </c>
      <c r="R27" s="1210"/>
      <c r="S27" s="981"/>
      <c r="U27" s="528" t="str">
        <f>G27</f>
        <v>Kinerja Server Core Banking System</v>
      </c>
      <c r="V27" s="516" t="s">
        <v>310</v>
      </c>
      <c r="W27" s="516" t="s">
        <v>311</v>
      </c>
      <c r="X27" s="516" t="s">
        <v>312</v>
      </c>
      <c r="Y27" s="538" t="s">
        <v>313</v>
      </c>
      <c r="Z27" s="516" t="s">
        <v>412</v>
      </c>
    </row>
    <row r="28" spans="2:26">
      <c r="B28" s="199"/>
      <c r="C28" s="361"/>
      <c r="D28" s="201"/>
      <c r="E28" s="198"/>
      <c r="F28" s="172">
        <f>SUM(F25:F27)</f>
        <v>25</v>
      </c>
      <c r="G28" s="175"/>
      <c r="H28" s="180"/>
      <c r="I28" s="371"/>
      <c r="J28" s="182"/>
      <c r="K28" s="371"/>
      <c r="L28" s="133"/>
      <c r="M28" s="141"/>
      <c r="N28" s="134"/>
      <c r="O28" s="133"/>
      <c r="P28" s="134"/>
      <c r="Q28" s="151"/>
      <c r="R28" s="373"/>
      <c r="S28" s="153"/>
      <c r="U28" s="529"/>
      <c r="V28" s="530"/>
      <c r="W28" s="530"/>
      <c r="X28" s="530"/>
      <c r="Y28" s="530"/>
      <c r="Z28" s="530"/>
    </row>
    <row r="29" spans="2:26" ht="54" hidden="1">
      <c r="B29" s="802" t="s">
        <v>62</v>
      </c>
      <c r="C29" s="803"/>
      <c r="D29" s="804"/>
      <c r="E29" s="337" t="s">
        <v>450</v>
      </c>
      <c r="F29" s="212"/>
      <c r="G29" s="337" t="s">
        <v>121</v>
      </c>
      <c r="H29" s="982" t="s">
        <v>245</v>
      </c>
      <c r="I29" s="1179"/>
      <c r="J29" s="318" t="s">
        <v>99</v>
      </c>
      <c r="K29" s="357" t="s">
        <v>246</v>
      </c>
      <c r="L29" s="183"/>
      <c r="M29" s="208">
        <f>IFERROR(L29/J29,0)</f>
        <v>0</v>
      </c>
      <c r="N29" s="132">
        <f>+O29</f>
        <v>1</v>
      </c>
      <c r="O29" s="977">
        <f>IF(M29&lt;75%,1,IF(M29&lt;85%,2,IF(M29&lt;95%,3,IF(M29&lt;=100%,4,5))))</f>
        <v>1</v>
      </c>
      <c r="P29" s="978"/>
      <c r="Q29" s="940">
        <f>+(O29*F29)/5</f>
        <v>0</v>
      </c>
      <c r="R29" s="1188"/>
      <c r="S29" s="942"/>
      <c r="T29" s="362" t="s">
        <v>413</v>
      </c>
      <c r="U29" s="534" t="str">
        <f>H29</f>
        <v xml:space="preserve">% Realisasi pelatihan </v>
      </c>
      <c r="V29" s="535" t="s">
        <v>278</v>
      </c>
      <c r="W29" s="535" t="s">
        <v>468</v>
      </c>
      <c r="X29" s="535" t="s">
        <v>469</v>
      </c>
      <c r="Y29" s="536" t="s">
        <v>470</v>
      </c>
      <c r="Z29" s="535" t="s">
        <v>471</v>
      </c>
    </row>
    <row r="30" spans="2:26" ht="45" customHeight="1">
      <c r="B30" s="808"/>
      <c r="C30" s="809"/>
      <c r="D30" s="810"/>
      <c r="E30" s="337" t="s">
        <v>451</v>
      </c>
      <c r="F30" s="212">
        <v>5</v>
      </c>
      <c r="G30" s="337" t="s">
        <v>452</v>
      </c>
      <c r="H30" s="982" t="s">
        <v>287</v>
      </c>
      <c r="I30" s="1179"/>
      <c r="J30" s="318"/>
      <c r="K30" s="319" t="s">
        <v>453</v>
      </c>
      <c r="L30" s="258" t="str">
        <f>IF(O30=1,V30,IF(O30=2,W30,IF(O30=3,X30,IF(O30=4,Y30,IF(O30=5,Z30,IFO30=0)))))</f>
        <v>100% yang dapat dibuktikan melalui HCIS</v>
      </c>
      <c r="M30" s="553">
        <v>1</v>
      </c>
      <c r="N30" s="132">
        <f>+O30</f>
        <v>5</v>
      </c>
      <c r="O30" s="977">
        <v>5</v>
      </c>
      <c r="P30" s="978"/>
      <c r="Q30" s="940">
        <f>+(O30*F30)/5</f>
        <v>5</v>
      </c>
      <c r="R30" s="1188"/>
      <c r="S30" s="942"/>
      <c r="U30" s="534" t="str">
        <f>H30</f>
        <v>% Coaching &amp; Counseling</v>
      </c>
      <c r="V30" s="532" t="s">
        <v>415</v>
      </c>
      <c r="W30" s="532" t="s">
        <v>416</v>
      </c>
      <c r="X30" s="532" t="s">
        <v>417</v>
      </c>
      <c r="Y30" s="532" t="s">
        <v>418</v>
      </c>
      <c r="Z30" s="539" t="s">
        <v>419</v>
      </c>
    </row>
    <row r="31" spans="2:26">
      <c r="B31" s="45"/>
      <c r="C31" s="46"/>
      <c r="D31" s="47"/>
      <c r="E31" s="136"/>
      <c r="F31" s="172">
        <f>SUM(F29:F30)</f>
        <v>5</v>
      </c>
      <c r="G31" s="142"/>
      <c r="H31" s="158"/>
      <c r="I31" s="374"/>
      <c r="J31" s="159"/>
      <c r="K31" s="374"/>
      <c r="L31" s="158"/>
      <c r="M31" s="159"/>
      <c r="N31" s="134"/>
      <c r="O31" s="133"/>
      <c r="P31" s="375"/>
      <c r="Q31" s="376"/>
      <c r="R31" s="376"/>
      <c r="S31" s="135"/>
      <c r="T31" t="s">
        <v>414</v>
      </c>
      <c r="U31" s="537" t="s">
        <v>287</v>
      </c>
    </row>
    <row r="32" spans="2:26" ht="23.4">
      <c r="B32" s="990" t="s">
        <v>116</v>
      </c>
      <c r="C32" s="1211"/>
      <c r="D32" s="1211"/>
      <c r="E32" s="991"/>
      <c r="F32" s="228">
        <f>+F31+F28+F24+F19</f>
        <v>100</v>
      </c>
      <c r="G32" s="992" t="s">
        <v>117</v>
      </c>
      <c r="H32" s="1212"/>
      <c r="I32" s="1212"/>
      <c r="J32" s="1212"/>
      <c r="K32" s="1212"/>
      <c r="L32" s="1212"/>
      <c r="M32" s="994"/>
      <c r="N32" s="377" t="s">
        <v>67</v>
      </c>
      <c r="O32" s="995">
        <f>SUM(Q17:S30)</f>
        <v>90</v>
      </c>
      <c r="P32" s="1178"/>
      <c r="Q32" s="1178"/>
      <c r="R32" s="1178"/>
      <c r="S32" s="997"/>
    </row>
    <row r="33" spans="2:19">
      <c r="B33" s="689"/>
      <c r="C33" s="689"/>
      <c r="D33" s="689"/>
      <c r="E33" s="689"/>
      <c r="F33" s="689"/>
      <c r="G33" s="689"/>
      <c r="H33" s="689"/>
      <c r="I33" s="689"/>
      <c r="J33" s="689"/>
      <c r="K33" s="689"/>
      <c r="L33" s="689"/>
      <c r="M33" s="689"/>
      <c r="N33" s="689"/>
      <c r="O33" s="689"/>
      <c r="P33" s="689"/>
      <c r="Q33" s="689"/>
      <c r="R33" s="689"/>
      <c r="S33" s="689"/>
    </row>
    <row r="34" spans="2:19">
      <c r="B34" s="54"/>
      <c r="C34" s="54"/>
      <c r="D34" s="54"/>
      <c r="E34" s="54"/>
      <c r="F34" s="54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</row>
    <row r="35" spans="2:19">
      <c r="B35" s="643" t="s">
        <v>103</v>
      </c>
      <c r="C35" s="644"/>
      <c r="D35" s="644"/>
      <c r="E35" s="644"/>
      <c r="F35" s="644"/>
      <c r="G35" s="644"/>
      <c r="H35" s="644"/>
      <c r="I35" s="644"/>
      <c r="J35" s="644"/>
      <c r="K35" s="644"/>
      <c r="L35" s="644"/>
      <c r="M35" s="644"/>
      <c r="N35" s="644"/>
      <c r="O35" s="644"/>
      <c r="P35" s="644"/>
      <c r="Q35" s="644"/>
      <c r="R35" s="644"/>
      <c r="S35" s="645"/>
    </row>
    <row r="36" spans="2:19">
      <c r="B36" s="646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7"/>
      <c r="P36" s="647"/>
      <c r="Q36" s="647"/>
      <c r="R36" s="647"/>
      <c r="S36" s="648"/>
    </row>
    <row r="37" spans="2:19">
      <c r="B37" s="646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7"/>
      <c r="P37" s="647"/>
      <c r="Q37" s="647"/>
      <c r="R37" s="647"/>
      <c r="S37" s="648"/>
    </row>
    <row r="38" spans="2:19">
      <c r="B38" s="646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8"/>
    </row>
    <row r="39" spans="2:19">
      <c r="B39" s="998" t="s">
        <v>86</v>
      </c>
      <c r="C39" s="998"/>
      <c r="D39" s="998"/>
      <c r="E39" s="998"/>
      <c r="F39" s="998"/>
      <c r="G39" s="1213" t="s">
        <v>87</v>
      </c>
      <c r="H39" s="988" t="s">
        <v>88</v>
      </c>
      <c r="I39" s="652"/>
      <c r="J39" s="652"/>
      <c r="K39" s="652"/>
      <c r="L39" s="653"/>
      <c r="M39" s="656" t="s">
        <v>89</v>
      </c>
      <c r="N39" s="657"/>
      <c r="O39" s="657"/>
      <c r="P39" s="657"/>
      <c r="Q39" s="657"/>
      <c r="R39" s="657"/>
      <c r="S39" s="658"/>
    </row>
    <row r="40" spans="2:19">
      <c r="B40" s="998"/>
      <c r="C40" s="998"/>
      <c r="D40" s="998"/>
      <c r="E40" s="998"/>
      <c r="F40" s="998"/>
      <c r="G40" s="599"/>
      <c r="H40" s="989"/>
      <c r="I40" s="654"/>
      <c r="J40" s="654"/>
      <c r="K40" s="654"/>
      <c r="L40" s="655"/>
      <c r="M40" s="793"/>
      <c r="N40" s="794"/>
      <c r="O40" s="794"/>
      <c r="P40" s="794"/>
      <c r="Q40" s="794"/>
      <c r="R40" s="794"/>
      <c r="S40" s="795"/>
    </row>
    <row r="41" spans="2:19" ht="33.6">
      <c r="B41" s="378" t="s">
        <v>90</v>
      </c>
      <c r="C41" s="1190" t="s">
        <v>91</v>
      </c>
      <c r="D41" s="1191"/>
      <c r="E41" s="1191"/>
      <c r="F41" s="1192"/>
      <c r="G41" s="144">
        <f>IFERROR(+O32,0)</f>
        <v>90</v>
      </c>
      <c r="H41" s="1007">
        <v>1</v>
      </c>
      <c r="I41" s="1193"/>
      <c r="J41" s="1193"/>
      <c r="K41" s="1193"/>
      <c r="L41" s="1009"/>
      <c r="M41" s="82" t="s">
        <v>83</v>
      </c>
      <c r="N41" s="1010">
        <f>+G41</f>
        <v>90</v>
      </c>
      <c r="O41" s="1194"/>
      <c r="P41" s="1194"/>
      <c r="Q41" s="1194"/>
      <c r="R41" s="1194"/>
      <c r="S41" s="1195"/>
    </row>
    <row r="42" spans="2:19">
      <c r="B42" s="145"/>
      <c r="C42" s="1004"/>
      <c r="D42" s="1181"/>
      <c r="E42" s="1181"/>
      <c r="F42" s="1005"/>
      <c r="G42" s="146" t="s">
        <v>95</v>
      </c>
      <c r="H42" s="785">
        <f>+H41</f>
        <v>1</v>
      </c>
      <c r="I42" s="1182"/>
      <c r="J42" s="1182"/>
      <c r="K42" s="1182"/>
      <c r="L42" s="786"/>
      <c r="M42" s="147" t="s">
        <v>92</v>
      </c>
      <c r="N42" s="1214" t="str">
        <f>IF(N41&lt;50,"E",IF(N41&lt;=60,"D",IF(N41&lt;=70,"C",IF(N41&lt;=80,"B",IF(N41&lt;=90,"A",IF(N41&lt;=100,"A A",))))))</f>
        <v>A</v>
      </c>
      <c r="O42" s="1215"/>
      <c r="P42" s="1215"/>
      <c r="Q42" s="1215"/>
      <c r="R42" s="1215"/>
      <c r="S42" s="1216"/>
    </row>
    <row r="43" spans="2:19">
      <c r="B43" s="98"/>
      <c r="C43" s="98"/>
      <c r="D43" s="98"/>
      <c r="E43" s="98"/>
      <c r="F43" s="98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</sheetData>
  <mergeCells count="91">
    <mergeCell ref="C42:F42"/>
    <mergeCell ref="H42:L42"/>
    <mergeCell ref="N42:S42"/>
    <mergeCell ref="B39:F40"/>
    <mergeCell ref="G39:G40"/>
    <mergeCell ref="H39:L40"/>
    <mergeCell ref="M39:S40"/>
    <mergeCell ref="C41:F41"/>
    <mergeCell ref="H41:L41"/>
    <mergeCell ref="N41:S41"/>
    <mergeCell ref="B32:E32"/>
    <mergeCell ref="G32:M32"/>
    <mergeCell ref="O32:S32"/>
    <mergeCell ref="G34:S34"/>
    <mergeCell ref="B35:S38"/>
    <mergeCell ref="H25:I25"/>
    <mergeCell ref="O25:P25"/>
    <mergeCell ref="Q25:S25"/>
    <mergeCell ref="H26:I26"/>
    <mergeCell ref="O30:P30"/>
    <mergeCell ref="Q30:S30"/>
    <mergeCell ref="Q22:S22"/>
    <mergeCell ref="H23:I23"/>
    <mergeCell ref="O23:P23"/>
    <mergeCell ref="Q23:S23"/>
    <mergeCell ref="B33:S33"/>
    <mergeCell ref="O26:P26"/>
    <mergeCell ref="Q26:S26"/>
    <mergeCell ref="H27:I27"/>
    <mergeCell ref="O27:P27"/>
    <mergeCell ref="Q27:S27"/>
    <mergeCell ref="B29:D30"/>
    <mergeCell ref="H29:I29"/>
    <mergeCell ref="O29:P29"/>
    <mergeCell ref="Q29:S29"/>
    <mergeCell ref="H30:I30"/>
    <mergeCell ref="B25:D27"/>
    <mergeCell ref="O18:P18"/>
    <mergeCell ref="Q18:S18"/>
    <mergeCell ref="B20:D23"/>
    <mergeCell ref="H20:I20"/>
    <mergeCell ref="O20:P20"/>
    <mergeCell ref="Q20:S20"/>
    <mergeCell ref="H21:I21"/>
    <mergeCell ref="O21:P21"/>
    <mergeCell ref="Q21:S21"/>
    <mergeCell ref="H22:I22"/>
    <mergeCell ref="B17:D18"/>
    <mergeCell ref="H17:I17"/>
    <mergeCell ref="O17:P17"/>
    <mergeCell ref="Q17:S17"/>
    <mergeCell ref="H18:I18"/>
    <mergeCell ref="O22:P22"/>
    <mergeCell ref="Q16:S16"/>
    <mergeCell ref="B13:D15"/>
    <mergeCell ref="E13:E15"/>
    <mergeCell ref="F13:F15"/>
    <mergeCell ref="G13:J13"/>
    <mergeCell ref="K13:K15"/>
    <mergeCell ref="X13:X15"/>
    <mergeCell ref="Y13:Y15"/>
    <mergeCell ref="Z13:Z15"/>
    <mergeCell ref="G14:G15"/>
    <mergeCell ref="H14:J14"/>
    <mergeCell ref="L14:L15"/>
    <mergeCell ref="M14:M15"/>
    <mergeCell ref="N14:N15"/>
    <mergeCell ref="O14:P15"/>
    <mergeCell ref="Q14:S14"/>
    <mergeCell ref="L13:M13"/>
    <mergeCell ref="N13:P13"/>
    <mergeCell ref="Q13:S13"/>
    <mergeCell ref="U13:U15"/>
    <mergeCell ref="V13:V15"/>
    <mergeCell ref="W13:W15"/>
    <mergeCell ref="P6:S6"/>
    <mergeCell ref="E25:E26"/>
    <mergeCell ref="B1:S1"/>
    <mergeCell ref="B2:S2"/>
    <mergeCell ref="B3:O3"/>
    <mergeCell ref="B4:O4"/>
    <mergeCell ref="P5:S5"/>
    <mergeCell ref="P7:S7"/>
    <mergeCell ref="B8:O8"/>
    <mergeCell ref="B9:S9"/>
    <mergeCell ref="H10:S10"/>
    <mergeCell ref="B11:S11"/>
    <mergeCell ref="H15:I15"/>
    <mergeCell ref="B16:D16"/>
    <mergeCell ref="H16:J16"/>
    <mergeCell ref="O16:P16"/>
  </mergeCells>
  <conditionalFormatting sqref="N21">
    <cfRule type="containsText" dxfId="159" priority="6" stopIfTrue="1" operator="containsText" text="5">
      <formula>NOT(ISERROR(SEARCH("5",N21)))</formula>
    </cfRule>
    <cfRule type="containsText" dxfId="158" priority="7" stopIfTrue="1" operator="containsText" text="4">
      <formula>NOT(ISERROR(SEARCH("4",N21)))</formula>
    </cfRule>
    <cfRule type="containsText" dxfId="157" priority="8" stopIfTrue="1" operator="containsText" text="3">
      <formula>NOT(ISERROR(SEARCH("3",N21)))</formula>
    </cfRule>
    <cfRule type="containsText" dxfId="156" priority="9" stopIfTrue="1" operator="containsText" text="2">
      <formula>NOT(ISERROR(SEARCH("2",N21)))</formula>
    </cfRule>
    <cfRule type="containsText" dxfId="155" priority="10" stopIfTrue="1" operator="containsText" text="1">
      <formula>NOT(ISERROR(SEARCH("1",N21)))</formula>
    </cfRule>
  </conditionalFormatting>
  <conditionalFormatting sqref="N22">
    <cfRule type="containsText" dxfId="154" priority="1" stopIfTrue="1" operator="containsText" text="5">
      <formula>NOT(ISERROR(SEARCH("5",N22)))</formula>
    </cfRule>
    <cfRule type="containsText" dxfId="153" priority="2" stopIfTrue="1" operator="containsText" text="4">
      <formula>NOT(ISERROR(SEARCH("4",N22)))</formula>
    </cfRule>
    <cfRule type="containsText" dxfId="152" priority="3" stopIfTrue="1" operator="containsText" text="3">
      <formula>NOT(ISERROR(SEARCH("3",N22)))</formula>
    </cfRule>
    <cfRule type="containsText" dxfId="151" priority="4" stopIfTrue="1" operator="containsText" text="2">
      <formula>NOT(ISERROR(SEARCH("2",N22)))</formula>
    </cfRule>
    <cfRule type="containsText" dxfId="150" priority="5" stopIfTrue="1" operator="containsText" text="1">
      <formula>NOT(ISERROR(SEARCH("1",N22)))</formula>
    </cfRule>
  </conditionalFormatting>
  <conditionalFormatting sqref="N18">
    <cfRule type="containsText" dxfId="149" priority="41" stopIfTrue="1" operator="containsText" text="5">
      <formula>NOT(ISERROR(SEARCH("5",N18)))</formula>
    </cfRule>
    <cfRule type="containsText" dxfId="148" priority="42" stopIfTrue="1" operator="containsText" text="4">
      <formula>NOT(ISERROR(SEARCH("4",N18)))</formula>
    </cfRule>
    <cfRule type="containsText" dxfId="147" priority="43" stopIfTrue="1" operator="containsText" text="3">
      <formula>NOT(ISERROR(SEARCH("3",N18)))</formula>
    </cfRule>
    <cfRule type="containsText" dxfId="146" priority="44" stopIfTrue="1" operator="containsText" text="2">
      <formula>NOT(ISERROR(SEARCH("2",N18)))</formula>
    </cfRule>
    <cfRule type="containsText" dxfId="145" priority="45" stopIfTrue="1" operator="containsText" text="1">
      <formula>NOT(ISERROR(SEARCH("1",N18)))</formula>
    </cfRule>
  </conditionalFormatting>
  <conditionalFormatting sqref="N27">
    <cfRule type="containsText" dxfId="144" priority="21" stopIfTrue="1" operator="containsText" text="5">
      <formula>NOT(ISERROR(SEARCH("5",N27)))</formula>
    </cfRule>
    <cfRule type="containsText" dxfId="143" priority="22" stopIfTrue="1" operator="containsText" text="4">
      <formula>NOT(ISERROR(SEARCH("4",N27)))</formula>
    </cfRule>
    <cfRule type="containsText" dxfId="142" priority="23" stopIfTrue="1" operator="containsText" text="3">
      <formula>NOT(ISERROR(SEARCH("3",N27)))</formula>
    </cfRule>
    <cfRule type="containsText" dxfId="141" priority="24" stopIfTrue="1" operator="containsText" text="2">
      <formula>NOT(ISERROR(SEARCH("2",N27)))</formula>
    </cfRule>
    <cfRule type="containsText" dxfId="140" priority="25" stopIfTrue="1" operator="containsText" text="1">
      <formula>NOT(ISERROR(SEARCH("1",N27)))</formula>
    </cfRule>
  </conditionalFormatting>
  <conditionalFormatting sqref="N29">
    <cfRule type="containsText" dxfId="139" priority="26" stopIfTrue="1" operator="containsText" text="5">
      <formula>NOT(ISERROR(SEARCH("5",N29)))</formula>
    </cfRule>
    <cfRule type="containsText" dxfId="138" priority="27" stopIfTrue="1" operator="containsText" text="4">
      <formula>NOT(ISERROR(SEARCH("4",N29)))</formula>
    </cfRule>
    <cfRule type="containsText" dxfId="137" priority="28" stopIfTrue="1" operator="containsText" text="3">
      <formula>NOT(ISERROR(SEARCH("3",N29)))</formula>
    </cfRule>
    <cfRule type="containsText" dxfId="136" priority="29" stopIfTrue="1" operator="containsText" text="2">
      <formula>NOT(ISERROR(SEARCH("2",N29)))</formula>
    </cfRule>
    <cfRule type="containsText" dxfId="135" priority="30" stopIfTrue="1" operator="containsText" text="1">
      <formula>NOT(ISERROR(SEARCH("1",N29)))</formula>
    </cfRule>
  </conditionalFormatting>
  <conditionalFormatting sqref="N25">
    <cfRule type="containsText" dxfId="134" priority="31" stopIfTrue="1" operator="containsText" text="5">
      <formula>NOT(ISERROR(SEARCH("5",N25)))</formula>
    </cfRule>
    <cfRule type="containsText" dxfId="133" priority="32" stopIfTrue="1" operator="containsText" text="4">
      <formula>NOT(ISERROR(SEARCH("4",N25)))</formula>
    </cfRule>
    <cfRule type="containsText" dxfId="132" priority="33" stopIfTrue="1" operator="containsText" text="3">
      <formula>NOT(ISERROR(SEARCH("3",N25)))</formula>
    </cfRule>
    <cfRule type="containsText" dxfId="131" priority="34" stopIfTrue="1" operator="containsText" text="2">
      <formula>NOT(ISERROR(SEARCH("2",N25)))</formula>
    </cfRule>
    <cfRule type="containsText" dxfId="130" priority="35" stopIfTrue="1" operator="containsText" text="1">
      <formula>NOT(ISERROR(SEARCH("1",N25)))</formula>
    </cfRule>
  </conditionalFormatting>
  <conditionalFormatting sqref="N26">
    <cfRule type="containsText" dxfId="129" priority="16" stopIfTrue="1" operator="containsText" text="5">
      <formula>NOT(ISERROR(SEARCH("5",N26)))</formula>
    </cfRule>
    <cfRule type="containsText" dxfId="128" priority="17" stopIfTrue="1" operator="containsText" text="4">
      <formula>NOT(ISERROR(SEARCH("4",N26)))</formula>
    </cfRule>
    <cfRule type="containsText" dxfId="127" priority="18" stopIfTrue="1" operator="containsText" text="3">
      <formula>NOT(ISERROR(SEARCH("3",N26)))</formula>
    </cfRule>
    <cfRule type="containsText" dxfId="126" priority="19" stopIfTrue="1" operator="containsText" text="2">
      <formula>NOT(ISERROR(SEARCH("2",N26)))</formula>
    </cfRule>
    <cfRule type="containsText" dxfId="125" priority="20" stopIfTrue="1" operator="containsText" text="1">
      <formula>NOT(ISERROR(SEARCH("1",N26)))</formula>
    </cfRule>
  </conditionalFormatting>
  <conditionalFormatting sqref="N17 N23">
    <cfRule type="containsText" dxfId="124" priority="46" stopIfTrue="1" operator="containsText" text="5">
      <formula>NOT(ISERROR(SEARCH("5",N17)))</formula>
    </cfRule>
    <cfRule type="containsText" dxfId="123" priority="47" stopIfTrue="1" operator="containsText" text="4">
      <formula>NOT(ISERROR(SEARCH("4",N17)))</formula>
    </cfRule>
    <cfRule type="containsText" dxfId="122" priority="48" stopIfTrue="1" operator="containsText" text="3">
      <formula>NOT(ISERROR(SEARCH("3",N17)))</formula>
    </cfRule>
    <cfRule type="containsText" dxfId="121" priority="49" stopIfTrue="1" operator="containsText" text="2">
      <formula>NOT(ISERROR(SEARCH("2",N17)))</formula>
    </cfRule>
    <cfRule type="containsText" dxfId="120" priority="50" stopIfTrue="1" operator="containsText" text="1">
      <formula>NOT(ISERROR(SEARCH("1",N17)))</formula>
    </cfRule>
  </conditionalFormatting>
  <conditionalFormatting sqref="N20">
    <cfRule type="containsText" dxfId="119" priority="36" stopIfTrue="1" operator="containsText" text="5">
      <formula>NOT(ISERROR(SEARCH("5",N20)))</formula>
    </cfRule>
    <cfRule type="containsText" dxfId="118" priority="37" stopIfTrue="1" operator="containsText" text="4">
      <formula>NOT(ISERROR(SEARCH("4",N20)))</formula>
    </cfRule>
    <cfRule type="containsText" dxfId="117" priority="38" stopIfTrue="1" operator="containsText" text="3">
      <formula>NOT(ISERROR(SEARCH("3",N20)))</formula>
    </cfRule>
    <cfRule type="containsText" dxfId="116" priority="39" stopIfTrue="1" operator="containsText" text="2">
      <formula>NOT(ISERROR(SEARCH("2",N20)))</formula>
    </cfRule>
    <cfRule type="containsText" dxfId="115" priority="40" stopIfTrue="1" operator="containsText" text="1">
      <formula>NOT(ISERROR(SEARCH("1",N20)))</formula>
    </cfRule>
  </conditionalFormatting>
  <conditionalFormatting sqref="N30">
    <cfRule type="containsText" dxfId="114" priority="11" stopIfTrue="1" operator="containsText" text="5">
      <formula>NOT(ISERROR(SEARCH("5",N30)))</formula>
    </cfRule>
    <cfRule type="containsText" dxfId="113" priority="12" stopIfTrue="1" operator="containsText" text="4">
      <formula>NOT(ISERROR(SEARCH("4",N30)))</formula>
    </cfRule>
    <cfRule type="containsText" dxfId="112" priority="13" stopIfTrue="1" operator="containsText" text="3">
      <formula>NOT(ISERROR(SEARCH("3",N30)))</formula>
    </cfRule>
    <cfRule type="containsText" dxfId="111" priority="14" stopIfTrue="1" operator="containsText" text="2">
      <formula>NOT(ISERROR(SEARCH("2",N30)))</formula>
    </cfRule>
    <cfRule type="containsText" dxfId="110" priority="15" stopIfTrue="1" operator="containsText" text="1">
      <formula>NOT(ISERROR(SEARCH("1",N30)))</formula>
    </cfRule>
  </conditionalFormatting>
  <hyperlinks>
    <hyperlink ref="N47" r:id="rId1" display="mailto:+AK18+AK29+@SUM(AK31:AM36)+@SUM(AK38:AM42)+AK46+AK47" xr:uid="{00000000-0004-0000-0800-000000000000}"/>
  </hyperlinks>
  <printOptions horizontalCentered="1"/>
  <pageMargins left="0.23622047244094491" right="0.23622047244094491" top="0.35433070866141736" bottom="0.35433070866141736" header="0.31496062992125984" footer="0.31496062992125984"/>
  <pageSetup paperSize="256" scale="39" firstPageNumber="4294963191" fitToWidth="2" fitToHeight="2" orientation="landscape" useFirstPageNumber="1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NILAI BSC CABANG (2)</vt:lpstr>
      <vt:lpstr>DRF CAB</vt:lpstr>
      <vt:lpstr>GHB</vt:lpstr>
      <vt:lpstr>DUS</vt:lpstr>
      <vt:lpstr>KRD</vt:lpstr>
      <vt:lpstr>DAK</vt:lpstr>
      <vt:lpstr>BOBOT</vt:lpstr>
      <vt:lpstr>TW II</vt:lpstr>
      <vt:lpstr>TW III</vt:lpstr>
      <vt:lpstr>TW IV</vt:lpstr>
      <vt:lpstr>HKM</vt:lpstr>
      <vt:lpstr>DAK!Print_Area</vt:lpstr>
      <vt:lpstr>'DRF CAB'!Print_Area</vt:lpstr>
      <vt:lpstr>DUS!Print_Area</vt:lpstr>
      <vt:lpstr>GHB!Print_Area</vt:lpstr>
      <vt:lpstr>HKM!Print_Area</vt:lpstr>
      <vt:lpstr>KRD!Print_Area</vt:lpstr>
      <vt:lpstr>'TW II'!Print_Area</vt:lpstr>
      <vt:lpstr>'TW III'!Print_Area</vt:lpstr>
    </vt:vector>
  </TitlesOfParts>
  <Manager>Budirahayu</Manager>
  <Company>PT. Bank Mandiri (Persero) Tbk.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Penilaian Kinerja Pegawai Officer</dc:title>
  <dc:subject>Formulir (Template Excel)</dc:subject>
  <dc:creator>Tigor Simatupang</dc:creator>
  <cp:lastModifiedBy>Tejjy Madilla Rimanoza</cp:lastModifiedBy>
  <cp:lastPrinted>2022-07-05T02:24:11Z</cp:lastPrinted>
  <dcterms:created xsi:type="dcterms:W3CDTF">2000-02-18T21:46:00Z</dcterms:created>
  <dcterms:modified xsi:type="dcterms:W3CDTF">2022-12-30T10:40:20Z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-881646784</vt:r8>
  </property>
  <property fmtid="{D5CDD505-2E9C-101B-9397-08002B2CF9AE}" pid="3" name="_EmailSubject">
    <vt:lpwstr>Format Sasaran Kerja Officer</vt:lpwstr>
  </property>
  <property fmtid="{D5CDD505-2E9C-101B-9397-08002B2CF9AE}" pid="4" name="_AuthorEmail">
    <vt:lpwstr>Ign.Hatmoko@bankmandiri.co.id</vt:lpwstr>
  </property>
  <property fmtid="{D5CDD505-2E9C-101B-9397-08002B2CF9AE}" pid="5" name="_AuthorEmailDisplayName">
    <vt:lpwstr>Ignatius Hatmoko</vt:lpwstr>
  </property>
  <property fmtid="{D5CDD505-2E9C-101B-9397-08002B2CF9AE}" pid="6" name="_ReviewingToolsShownOnce">
    <vt:lpwstr/>
  </property>
  <property fmtid="{D5CDD505-2E9C-101B-9397-08002B2CF9AE}" pid="7" name="KSOProductBuildVer">
    <vt:lpwstr>1033-11.2.0.9453</vt:lpwstr>
  </property>
</Properties>
</file>